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740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הלוואות!$B$6:$O$48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להשקעה'!$B$6:$D$11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מניות!$B$6:$N$32</definedName>
    <definedName name="Print_Area" localSheetId="0">'סכום נכסי הקרן'!$B$6:$D$44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  <definedName name="_xlnm.Print_Titles" localSheetId="5">'אג"ח קונצרני'!$6:$10</definedName>
    <definedName name="_xlnm.Print_Titles" localSheetId="22">הלוואות!$6:$9</definedName>
    <definedName name="_xlnm.Print_Titles" localSheetId="13">'לא סחיר- תעודות התחייבות ממשלתי'!$6:$10</definedName>
    <definedName name="_xlnm.Print_Titles" localSheetId="15">'לא סחיר - אג"ח קונצרני'!$6:$10</definedName>
    <definedName name="_xlnm.Print_Titles" localSheetId="2">מזומנים!$6:$9</definedName>
    <definedName name="_xlnm.Print_Titles" localSheetId="6">מניות!$6:$10</definedName>
    <definedName name="_xlnm.Print_Titles" localSheetId="8">'קרנות נאמנות'!$6:$10</definedName>
    <definedName name="_xlnm.Print_Titles" localSheetId="3">'תעודות התחייבות ממשלתיות'!$6:$10</definedName>
    <definedName name="_xlnm.Print_Titles" localSheetId="7">'תעודות סל'!$6:$10</definedName>
  </definedNames>
  <calcPr calcId="145621"/>
</workbook>
</file>

<file path=xl/calcChain.xml><?xml version="1.0" encoding="utf-8"?>
<calcChain xmlns="http://schemas.openxmlformats.org/spreadsheetml/2006/main">
  <c r="C41" i="88" l="1"/>
  <c r="C40" i="88"/>
  <c r="C34" i="88"/>
  <c r="C32" i="88"/>
  <c r="C31" i="88"/>
  <c r="C28" i="88"/>
  <c r="C27" i="88"/>
  <c r="C26" i="88"/>
  <c r="C24" i="88"/>
  <c r="C21" i="88"/>
  <c r="C20" i="88"/>
  <c r="C19" i="88"/>
  <c r="C18" i="88"/>
  <c r="C17" i="88"/>
  <c r="C16" i="88"/>
  <c r="C15" i="88"/>
  <c r="C13" i="88"/>
  <c r="C11" i="88"/>
  <c r="I12" i="74" l="1"/>
  <c r="I17" i="74" l="1"/>
  <c r="I11" i="74" l="1"/>
  <c r="K17" i="74"/>
  <c r="C29" i="88" l="1"/>
  <c r="K18" i="74"/>
  <c r="K13" i="74"/>
  <c r="K12" i="74"/>
  <c r="K15" i="74"/>
  <c r="K11" i="74"/>
  <c r="K14" i="74"/>
  <c r="G12" i="80"/>
  <c r="G39" i="80"/>
  <c r="M12" i="78"/>
  <c r="M11" i="78" s="1"/>
  <c r="L13" i="78"/>
  <c r="G11" i="80" l="1"/>
  <c r="M10" i="78"/>
  <c r="G10" i="80" l="1"/>
  <c r="H11" i="80"/>
  <c r="N200" i="78"/>
  <c r="N196" i="78"/>
  <c r="N192" i="78"/>
  <c r="N188" i="78"/>
  <c r="N184" i="78"/>
  <c r="N180" i="78"/>
  <c r="N176" i="78"/>
  <c r="N171" i="78"/>
  <c r="N166" i="78"/>
  <c r="N162" i="78"/>
  <c r="N158" i="78"/>
  <c r="N154" i="78"/>
  <c r="N150" i="78"/>
  <c r="N146" i="78"/>
  <c r="N142" i="78"/>
  <c r="N138" i="78"/>
  <c r="N134" i="78"/>
  <c r="N130" i="78"/>
  <c r="N126" i="78"/>
  <c r="N122" i="78"/>
  <c r="N118" i="78"/>
  <c r="N114" i="78"/>
  <c r="N110" i="78"/>
  <c r="N106" i="78"/>
  <c r="N101" i="78"/>
  <c r="N97" i="78"/>
  <c r="N93" i="78"/>
  <c r="N89" i="78"/>
  <c r="N85" i="78"/>
  <c r="N81" i="78"/>
  <c r="N77" i="78"/>
  <c r="N73" i="78"/>
  <c r="N69" i="78"/>
  <c r="N65" i="78"/>
  <c r="N61" i="78"/>
  <c r="N57" i="78"/>
  <c r="N53" i="78"/>
  <c r="N199" i="78"/>
  <c r="N195" i="78"/>
  <c r="N191" i="78"/>
  <c r="N187" i="78"/>
  <c r="N183" i="78"/>
  <c r="N179" i="78"/>
  <c r="N175" i="78"/>
  <c r="N170" i="78"/>
  <c r="N165" i="78"/>
  <c r="N161" i="78"/>
  <c r="N157" i="78"/>
  <c r="N153" i="78"/>
  <c r="N149" i="78"/>
  <c r="N145" i="78"/>
  <c r="N141" i="78"/>
  <c r="N137" i="78"/>
  <c r="N133" i="78"/>
  <c r="N129" i="78"/>
  <c r="N125" i="78"/>
  <c r="N121" i="78"/>
  <c r="N117" i="78"/>
  <c r="N113" i="78"/>
  <c r="N109" i="78"/>
  <c r="N104" i="78"/>
  <c r="N100" i="78"/>
  <c r="N96" i="78"/>
  <c r="N92" i="78"/>
  <c r="N88" i="78"/>
  <c r="N84" i="78"/>
  <c r="N80" i="78"/>
  <c r="N76" i="78"/>
  <c r="N72" i="78"/>
  <c r="N68" i="78"/>
  <c r="N64" i="78"/>
  <c r="N60" i="78"/>
  <c r="N56" i="78"/>
  <c r="N52" i="78"/>
  <c r="N48" i="78"/>
  <c r="N45" i="78"/>
  <c r="N41" i="78"/>
  <c r="N37" i="78"/>
  <c r="N33" i="78"/>
  <c r="N29" i="78"/>
  <c r="N25" i="78"/>
  <c r="N20" i="78"/>
  <c r="N16" i="78"/>
  <c r="N198" i="78"/>
  <c r="N194" i="78"/>
  <c r="N190" i="78"/>
  <c r="N186" i="78"/>
  <c r="N182" i="78"/>
  <c r="N178" i="78"/>
  <c r="N174" i="78"/>
  <c r="N169" i="78"/>
  <c r="N164" i="78"/>
  <c r="N160" i="78"/>
  <c r="N156" i="78"/>
  <c r="N152" i="78"/>
  <c r="N148" i="78"/>
  <c r="N144" i="78"/>
  <c r="N140" i="78"/>
  <c r="N136" i="78"/>
  <c r="N132" i="78"/>
  <c r="N128" i="78"/>
  <c r="N124" i="78"/>
  <c r="N120" i="78"/>
  <c r="N116" i="78"/>
  <c r="N112" i="78"/>
  <c r="N108" i="78"/>
  <c r="N103" i="78"/>
  <c r="N99" i="78"/>
  <c r="N95" i="78"/>
  <c r="N91" i="78"/>
  <c r="N87" i="78"/>
  <c r="N83" i="78"/>
  <c r="N79" i="78"/>
  <c r="N75" i="78"/>
  <c r="N71" i="78"/>
  <c r="N67" i="78"/>
  <c r="N63" i="78"/>
  <c r="N59" i="78"/>
  <c r="N55" i="78"/>
  <c r="N51" i="78"/>
  <c r="N197" i="78"/>
  <c r="N193" i="78"/>
  <c r="N177" i="78"/>
  <c r="N159" i="78"/>
  <c r="N143" i="78"/>
  <c r="N127" i="78"/>
  <c r="N111" i="78"/>
  <c r="N94" i="78"/>
  <c r="N78" i="78"/>
  <c r="N62" i="78"/>
  <c r="N49" i="78"/>
  <c r="N44" i="78"/>
  <c r="N39" i="78"/>
  <c r="N34" i="78"/>
  <c r="N28" i="78"/>
  <c r="N22" i="78"/>
  <c r="N17" i="78"/>
  <c r="N10" i="78"/>
  <c r="N181" i="78"/>
  <c r="N131" i="78"/>
  <c r="N98" i="78"/>
  <c r="N66" i="78"/>
  <c r="N105" i="78"/>
  <c r="N35" i="78"/>
  <c r="N23" i="78"/>
  <c r="N189" i="78"/>
  <c r="N173" i="78"/>
  <c r="N155" i="78"/>
  <c r="N139" i="78"/>
  <c r="N123" i="78"/>
  <c r="N107" i="78"/>
  <c r="N90" i="78"/>
  <c r="N74" i="78"/>
  <c r="N58" i="78"/>
  <c r="N47" i="78"/>
  <c r="N43" i="78"/>
  <c r="N38" i="78"/>
  <c r="N32" i="78"/>
  <c r="N27" i="78"/>
  <c r="N21" i="78"/>
  <c r="N15" i="78"/>
  <c r="C33" i="88"/>
  <c r="N185" i="78"/>
  <c r="N168" i="78"/>
  <c r="N135" i="78"/>
  <c r="N119" i="78"/>
  <c r="N102" i="78"/>
  <c r="N86" i="78"/>
  <c r="N70" i="78"/>
  <c r="N54" i="78"/>
  <c r="N46" i="78"/>
  <c r="N42" i="78"/>
  <c r="N36" i="78"/>
  <c r="N31" i="78"/>
  <c r="N26" i="78"/>
  <c r="N19" i="78"/>
  <c r="N13" i="78"/>
  <c r="N163" i="78"/>
  <c r="N147" i="78"/>
  <c r="N115" i="78"/>
  <c r="N82" i="78"/>
  <c r="N50" i="78"/>
  <c r="N40" i="78"/>
  <c r="N30" i="78"/>
  <c r="N18" i="78"/>
  <c r="N12" i="78"/>
  <c r="N11" i="78"/>
  <c r="C35" i="88" l="1"/>
  <c r="H26" i="80"/>
  <c r="H43" i="80"/>
  <c r="H37" i="80"/>
  <c r="H33" i="80"/>
  <c r="H29" i="80"/>
  <c r="H24" i="80"/>
  <c r="H20" i="80"/>
  <c r="H16" i="80"/>
  <c r="H42" i="80"/>
  <c r="H36" i="80"/>
  <c r="H32" i="80"/>
  <c r="H28" i="80"/>
  <c r="H23" i="80"/>
  <c r="H19" i="80"/>
  <c r="H15" i="80"/>
  <c r="H10" i="80"/>
  <c r="H41" i="80"/>
  <c r="H35" i="80"/>
  <c r="H31" i="80"/>
  <c r="H27" i="80"/>
  <c r="H22" i="80"/>
  <c r="H18" i="80"/>
  <c r="H14" i="80"/>
  <c r="H40" i="80"/>
  <c r="H34" i="80"/>
  <c r="H30" i="80"/>
  <c r="H25" i="80"/>
  <c r="H21" i="80"/>
  <c r="H17" i="80"/>
  <c r="H13" i="80"/>
  <c r="H39" i="80"/>
  <c r="H12" i="80"/>
  <c r="C50" i="84"/>
  <c r="C24" i="84"/>
  <c r="C11" i="84" s="1"/>
  <c r="C10" i="84" s="1"/>
  <c r="C43" i="88" s="1"/>
  <c r="C38" i="88" l="1"/>
  <c r="C23" i="88"/>
  <c r="C12" i="88"/>
  <c r="C10" i="88" l="1"/>
  <c r="C42" i="88" s="1"/>
  <c r="O24" i="79" s="1"/>
  <c r="K47" i="73" l="1"/>
  <c r="T104" i="61"/>
  <c r="T272" i="61"/>
  <c r="T55" i="61"/>
  <c r="T290" i="61"/>
  <c r="N54" i="62"/>
  <c r="Q28" i="59"/>
  <c r="K182" i="76"/>
  <c r="O68" i="79"/>
  <c r="T269" i="61"/>
  <c r="M64" i="63"/>
  <c r="P36" i="69"/>
  <c r="N56" i="62"/>
  <c r="K95" i="76"/>
  <c r="K80" i="73"/>
  <c r="N175" i="62"/>
  <c r="T223" i="61"/>
  <c r="T64" i="61"/>
  <c r="D29" i="88"/>
  <c r="M26" i="63"/>
  <c r="T192" i="61"/>
  <c r="T11" i="61"/>
  <c r="K104" i="73"/>
  <c r="T235" i="61"/>
  <c r="D32" i="88"/>
  <c r="T145" i="61"/>
  <c r="N88" i="62"/>
  <c r="T267" i="61"/>
  <c r="M97" i="63"/>
  <c r="S21" i="71"/>
  <c r="N109" i="62"/>
  <c r="T171" i="61"/>
  <c r="T20" i="61"/>
  <c r="K107" i="76"/>
  <c r="N140" i="62"/>
  <c r="T139" i="61"/>
  <c r="Q16" i="59"/>
  <c r="P48" i="69"/>
  <c r="T142" i="61"/>
  <c r="M35" i="72"/>
  <c r="T17" i="61"/>
  <c r="M20" i="63"/>
  <c r="N86" i="62"/>
  <c r="M13" i="72"/>
  <c r="P24" i="69"/>
  <c r="N44" i="62"/>
  <c r="T136" i="61"/>
  <c r="Q25" i="59"/>
  <c r="M33" i="72"/>
  <c r="N50" i="62"/>
  <c r="T95" i="61"/>
  <c r="N187" i="62"/>
  <c r="T62" i="61"/>
  <c r="M35" i="63"/>
  <c r="D26" i="88"/>
  <c r="P110" i="69"/>
  <c r="M74" i="63"/>
  <c r="O56" i="79"/>
  <c r="K28" i="73"/>
  <c r="O40" i="64"/>
  <c r="M14" i="63"/>
  <c r="N150" i="62"/>
  <c r="N85" i="62"/>
  <c r="N19" i="62"/>
  <c r="T266" i="61"/>
  <c r="T199" i="61"/>
  <c r="T156" i="61"/>
  <c r="T124" i="61"/>
  <c r="T88" i="61"/>
  <c r="T48" i="61"/>
  <c r="Q56" i="59"/>
  <c r="I21" i="80"/>
  <c r="K108" i="73"/>
  <c r="S17" i="71"/>
  <c r="O36" i="64"/>
  <c r="N189" i="62"/>
  <c r="N107" i="62"/>
  <c r="N17" i="62"/>
  <c r="T237" i="61"/>
  <c r="T170" i="61"/>
  <c r="T123" i="61"/>
  <c r="T79" i="61"/>
  <c r="T39" i="61"/>
  <c r="Q47" i="59"/>
  <c r="K214" i="76"/>
  <c r="M42" i="72"/>
  <c r="O16" i="64"/>
  <c r="T318" i="61"/>
  <c r="T191" i="61"/>
  <c r="T118" i="61"/>
  <c r="T30" i="61"/>
  <c r="O46" i="78"/>
  <c r="P76" i="69"/>
  <c r="N160" i="62"/>
  <c r="T276" i="61"/>
  <c r="T97" i="61"/>
  <c r="Q18" i="59"/>
  <c r="T186" i="61"/>
  <c r="T317" i="61"/>
  <c r="N137" i="62"/>
  <c r="O14" i="64"/>
  <c r="M40" i="72"/>
  <c r="O186" i="78"/>
  <c r="T315" i="61"/>
  <c r="N134" i="62"/>
  <c r="P34" i="69"/>
  <c r="K190" i="76"/>
  <c r="P25" i="69"/>
  <c r="K81" i="73"/>
  <c r="L20" i="65"/>
  <c r="K120" i="76"/>
  <c r="L13" i="74"/>
  <c r="K83" i="76"/>
  <c r="O35" i="79"/>
  <c r="M44" i="72"/>
  <c r="O24" i="64"/>
  <c r="N142" i="62"/>
  <c r="N11" i="62"/>
  <c r="T193" i="61"/>
  <c r="T120" i="61"/>
  <c r="T84" i="61"/>
  <c r="Q52" i="59"/>
  <c r="O19" i="79"/>
  <c r="P116" i="69"/>
  <c r="O20" i="64"/>
  <c r="N181" i="62"/>
  <c r="N91" i="62"/>
  <c r="T320" i="61"/>
  <c r="T229" i="61"/>
  <c r="T159" i="61"/>
  <c r="T119" i="61"/>
  <c r="T75" i="61"/>
  <c r="T31" i="61"/>
  <c r="Q42" i="59"/>
  <c r="K164" i="76"/>
  <c r="S50" i="71"/>
  <c r="M88" i="63"/>
  <c r="N121" i="62"/>
  <c r="T302" i="61"/>
  <c r="T180" i="61"/>
  <c r="T106" i="61"/>
  <c r="T22" i="61"/>
  <c r="K123" i="76"/>
  <c r="P44" i="69"/>
  <c r="N135" i="62"/>
  <c r="T241" i="61"/>
  <c r="T81" i="61"/>
  <c r="T202" i="61"/>
  <c r="N22" i="62"/>
  <c r="N153" i="62"/>
  <c r="O46" i="64"/>
  <c r="K34" i="73"/>
  <c r="T200" i="61"/>
  <c r="N20" i="62"/>
  <c r="N159" i="62"/>
  <c r="P74" i="69"/>
  <c r="O43" i="79"/>
  <c r="P57" i="69"/>
  <c r="L15" i="74"/>
  <c r="P55" i="69"/>
  <c r="P11" i="92"/>
  <c r="I40" i="80"/>
  <c r="P104" i="69"/>
  <c r="K53" i="76"/>
  <c r="P88" i="69"/>
  <c r="N217" i="62"/>
  <c r="N76" i="62"/>
  <c r="T257" i="61"/>
  <c r="T152" i="61"/>
  <c r="T40" i="61"/>
  <c r="K92" i="73"/>
  <c r="O31" i="78"/>
  <c r="K96" i="73"/>
  <c r="S40" i="71"/>
  <c r="P40" i="69"/>
  <c r="M80" i="63"/>
  <c r="N183" i="62"/>
  <c r="N117" i="62"/>
  <c r="N52" i="62"/>
  <c r="T298" i="61"/>
  <c r="T231" i="61"/>
  <c r="T177" i="61"/>
  <c r="T140" i="61"/>
  <c r="T108" i="61"/>
  <c r="T68" i="61"/>
  <c r="T24" i="61"/>
  <c r="Q34" i="59"/>
  <c r="D34" i="88"/>
  <c r="K172" i="76"/>
  <c r="K22" i="73"/>
  <c r="P52" i="69"/>
  <c r="M60" i="63"/>
  <c r="N148" i="62"/>
  <c r="N58" i="62"/>
  <c r="T288" i="61"/>
  <c r="T197" i="61"/>
  <c r="T143" i="61"/>
  <c r="T103" i="61"/>
  <c r="T59" i="61"/>
  <c r="T15" i="61"/>
  <c r="Q24" i="59"/>
  <c r="D13" i="88"/>
  <c r="K42" i="76"/>
  <c r="P80" i="69"/>
  <c r="N209" i="62"/>
  <c r="N72" i="62"/>
  <c r="T253" i="61"/>
  <c r="T150" i="61"/>
  <c r="T74" i="61"/>
  <c r="Q40" i="59"/>
  <c r="K49" i="73"/>
  <c r="M84" i="63"/>
  <c r="N70" i="62"/>
  <c r="T162" i="61"/>
  <c r="T33" i="61"/>
  <c r="T251" i="61"/>
  <c r="N71" i="62"/>
  <c r="N207" i="62"/>
  <c r="P78" i="69"/>
  <c r="K39" i="76"/>
  <c r="T248" i="61"/>
  <c r="N69" i="62"/>
  <c r="M33" i="63"/>
  <c r="M32" i="72"/>
  <c r="M65" i="63"/>
  <c r="S22" i="71"/>
  <c r="K202" i="76"/>
  <c r="K43" i="73"/>
  <c r="O130" i="78"/>
  <c r="O104" i="78"/>
  <c r="O83" i="78"/>
  <c r="O160" i="78"/>
  <c r="K31" i="76"/>
  <c r="P136" i="69"/>
  <c r="K16" i="67"/>
  <c r="N201" i="62"/>
  <c r="N133" i="62"/>
  <c r="N35" i="62"/>
  <c r="T282" i="61"/>
  <c r="T215" i="61"/>
  <c r="T166" i="61"/>
  <c r="T148" i="61"/>
  <c r="T116" i="61"/>
  <c r="T80" i="61"/>
  <c r="T36" i="61"/>
  <c r="Q43" i="59"/>
  <c r="D24" i="88"/>
  <c r="O78" i="78"/>
  <c r="K75" i="76"/>
  <c r="K76" i="73"/>
  <c r="S54" i="71"/>
  <c r="P100" i="69"/>
  <c r="P20" i="69"/>
  <c r="M92" i="63"/>
  <c r="N229" i="62"/>
  <c r="N173" i="62"/>
  <c r="N123" i="62"/>
  <c r="N83" i="62"/>
  <c r="N42" i="62"/>
  <c r="T304" i="61"/>
  <c r="T264" i="61"/>
  <c r="T221" i="61"/>
  <c r="T181" i="61"/>
  <c r="T155" i="61"/>
  <c r="T135" i="61"/>
  <c r="T111" i="61"/>
  <c r="T91" i="61"/>
  <c r="T71" i="61"/>
  <c r="T47" i="61"/>
  <c r="T27" i="61"/>
  <c r="Q59" i="59"/>
  <c r="Q33" i="59"/>
  <c r="Q12" i="59"/>
  <c r="D40" i="88"/>
  <c r="O194" i="78"/>
  <c r="K99" i="76"/>
  <c r="K72" i="73"/>
  <c r="S13" i="71"/>
  <c r="P16" i="69"/>
  <c r="M55" i="63"/>
  <c r="N171" i="62"/>
  <c r="N105" i="62"/>
  <c r="N40" i="62"/>
  <c r="T286" i="61"/>
  <c r="T219" i="61"/>
  <c r="T168" i="61"/>
  <c r="T134" i="61"/>
  <c r="T94" i="61"/>
  <c r="T54" i="61"/>
  <c r="Q62" i="59"/>
  <c r="Q15" i="59"/>
  <c r="D17" i="88"/>
  <c r="K37" i="76"/>
  <c r="S45" i="71"/>
  <c r="L15" i="66"/>
  <c r="N205" i="62"/>
  <c r="N119" i="62"/>
  <c r="N29" i="62"/>
  <c r="T209" i="61"/>
  <c r="T129" i="61"/>
  <c r="T65" i="61"/>
  <c r="Q53" i="59"/>
  <c r="D33" i="88"/>
  <c r="T218" i="61"/>
  <c r="T285" i="61"/>
  <c r="N39" i="62"/>
  <c r="N104" i="62"/>
  <c r="N170" i="62"/>
  <c r="M53" i="63"/>
  <c r="P14" i="69"/>
  <c r="S11" i="71"/>
  <c r="K70" i="73"/>
  <c r="K160" i="76"/>
  <c r="T216" i="61"/>
  <c r="T283" i="61"/>
  <c r="N36" i="62"/>
  <c r="N102" i="62"/>
  <c r="N180" i="62"/>
  <c r="M115" i="63"/>
  <c r="P122" i="69"/>
  <c r="K90" i="73"/>
  <c r="N218" i="62"/>
  <c r="O25" i="64"/>
  <c r="P89" i="69"/>
  <c r="K11" i="73"/>
  <c r="K54" i="76"/>
  <c r="M29" i="63"/>
  <c r="P119" i="69"/>
  <c r="K113" i="76"/>
  <c r="K86" i="76"/>
  <c r="I42" i="80"/>
  <c r="L17" i="74"/>
  <c r="I33" i="80"/>
  <c r="O67" i="79"/>
  <c r="O34" i="79"/>
  <c r="O10" i="79"/>
  <c r="O177" i="78"/>
  <c r="O159" i="78"/>
  <c r="O142" i="78"/>
  <c r="O126" i="78"/>
  <c r="O110" i="78"/>
  <c r="O93" i="78"/>
  <c r="O77" i="78"/>
  <c r="O61" i="78"/>
  <c r="O105" i="78"/>
  <c r="O30" i="78"/>
  <c r="O11" i="78"/>
  <c r="K213" i="76"/>
  <c r="K197" i="76"/>
  <c r="K181" i="76"/>
  <c r="I37" i="80"/>
  <c r="I22" i="80"/>
  <c r="O69" i="79"/>
  <c r="O52" i="79"/>
  <c r="O36" i="79"/>
  <c r="O20" i="79"/>
  <c r="O195" i="78"/>
  <c r="O179" i="78"/>
  <c r="O161" i="78"/>
  <c r="O144" i="78"/>
  <c r="O128" i="78"/>
  <c r="O112" i="78"/>
  <c r="O95" i="78"/>
  <c r="O79" i="78"/>
  <c r="O63" i="78"/>
  <c r="O47" i="78"/>
  <c r="O32" i="78"/>
  <c r="O15" i="78"/>
  <c r="K215" i="76"/>
  <c r="K199" i="76"/>
  <c r="K183" i="76"/>
  <c r="I36" i="80"/>
  <c r="O66" i="79"/>
  <c r="O33" i="79"/>
  <c r="O192" i="78"/>
  <c r="O158" i="78"/>
  <c r="O125" i="78"/>
  <c r="O92" i="78"/>
  <c r="O60" i="78"/>
  <c r="O29" i="78"/>
  <c r="K212" i="76"/>
  <c r="K180" i="76"/>
  <c r="K163" i="76"/>
  <c r="K147" i="76"/>
  <c r="K130" i="76"/>
  <c r="K114" i="76"/>
  <c r="K98" i="76"/>
  <c r="K82" i="76"/>
  <c r="K66" i="76"/>
  <c r="I41" i="80"/>
  <c r="O70" i="79"/>
  <c r="O37" i="79"/>
  <c r="O196" i="78"/>
  <c r="O162" i="78"/>
  <c r="O129" i="78"/>
  <c r="O96" i="78"/>
  <c r="O64" i="78"/>
  <c r="O33" i="78"/>
  <c r="K216" i="76"/>
  <c r="K184" i="76"/>
  <c r="K165" i="76"/>
  <c r="K149" i="76"/>
  <c r="K132" i="76"/>
  <c r="K116" i="76"/>
  <c r="K100" i="76"/>
  <c r="K84" i="76"/>
  <c r="K68" i="76"/>
  <c r="K52" i="76"/>
  <c r="K36" i="76"/>
  <c r="K20" i="76"/>
  <c r="P10" i="93"/>
  <c r="O47" i="79"/>
  <c r="O174" i="78"/>
  <c r="O107" i="78"/>
  <c r="O43" i="78"/>
  <c r="K194" i="76"/>
  <c r="P16" i="92"/>
  <c r="I16" i="80"/>
  <c r="O50" i="79"/>
  <c r="O26" i="79"/>
  <c r="O189" i="78"/>
  <c r="O168" i="78"/>
  <c r="O150" i="78"/>
  <c r="O134" i="78"/>
  <c r="O118" i="78"/>
  <c r="O101" i="78"/>
  <c r="O85" i="78"/>
  <c r="O69" i="78"/>
  <c r="O53" i="78"/>
  <c r="O38" i="78"/>
  <c r="O21" i="78"/>
  <c r="Q11" i="77"/>
  <c r="K205" i="76"/>
  <c r="K189" i="76"/>
  <c r="P14" i="92"/>
  <c r="I31" i="80"/>
  <c r="I14" i="80"/>
  <c r="O61" i="79"/>
  <c r="O44" i="79"/>
  <c r="O28" i="79"/>
  <c r="O12" i="79"/>
  <c r="O187" i="78"/>
  <c r="O170" i="78"/>
  <c r="O153" i="78"/>
  <c r="O136" i="78"/>
  <c r="O120" i="78"/>
  <c r="O103" i="78"/>
  <c r="O87" i="78"/>
  <c r="O71" i="78"/>
  <c r="O55" i="78"/>
  <c r="O40" i="78"/>
  <c r="O23" i="78"/>
  <c r="Q13" i="77"/>
  <c r="K207" i="76"/>
  <c r="K191" i="76"/>
  <c r="P12" i="93"/>
  <c r="I19" i="80"/>
  <c r="O49" i="79"/>
  <c r="O17" i="79"/>
  <c r="O176" i="78"/>
  <c r="O141" i="78"/>
  <c r="O109" i="78"/>
  <c r="O76" i="78"/>
  <c r="O45" i="78"/>
  <c r="O10" i="78"/>
  <c r="K196" i="76"/>
  <c r="K171" i="76"/>
  <c r="K155" i="76"/>
  <c r="K139" i="76"/>
  <c r="K122" i="76"/>
  <c r="K106" i="76"/>
  <c r="K90" i="76"/>
  <c r="K74" i="76"/>
  <c r="K58" i="76"/>
  <c r="I23" i="80"/>
  <c r="O53" i="79"/>
  <c r="O21" i="79"/>
  <c r="O180" i="78"/>
  <c r="O145" i="78"/>
  <c r="O113" i="78"/>
  <c r="O80" i="78"/>
  <c r="O48" i="78"/>
  <c r="O16" i="78"/>
  <c r="K200" i="76"/>
  <c r="K173" i="76"/>
  <c r="K157" i="76"/>
  <c r="K141" i="76"/>
  <c r="K124" i="76"/>
  <c r="K108" i="76"/>
  <c r="K92" i="76"/>
  <c r="K76" i="76"/>
  <c r="K60" i="76"/>
  <c r="K44" i="76"/>
  <c r="K28" i="76"/>
  <c r="K11" i="76"/>
  <c r="I17" i="80"/>
  <c r="O15" i="79"/>
  <c r="O139" i="78"/>
  <c r="O74" i="78"/>
  <c r="Q16" i="77"/>
  <c r="K170" i="76"/>
  <c r="I39" i="80"/>
  <c r="O46" i="79"/>
  <c r="O185" i="78"/>
  <c r="O146" i="78"/>
  <c r="O114" i="78"/>
  <c r="O81" i="78"/>
  <c r="O49" i="78"/>
  <c r="O17" i="78"/>
  <c r="K201" i="76"/>
  <c r="P10" i="92"/>
  <c r="I10" i="80"/>
  <c r="O40" i="79"/>
  <c r="O199" i="78"/>
  <c r="O165" i="78"/>
  <c r="O132" i="78"/>
  <c r="O99" i="78"/>
  <c r="O67" i="78"/>
  <c r="O36" i="78"/>
  <c r="K220" i="76"/>
  <c r="K187" i="76"/>
  <c r="I11" i="80"/>
  <c r="O200" i="78"/>
  <c r="O133" i="78"/>
  <c r="O68" i="78"/>
  <c r="K221" i="76"/>
  <c r="K167" i="76"/>
  <c r="K135" i="76"/>
  <c r="K102" i="76"/>
  <c r="K70" i="76"/>
  <c r="I15" i="80"/>
  <c r="O13" i="79"/>
  <c r="O137" i="78"/>
  <c r="O72" i="78"/>
  <c r="Q14" i="77"/>
  <c r="K169" i="76"/>
  <c r="K137" i="76"/>
  <c r="K104" i="76"/>
  <c r="K72" i="76"/>
  <c r="K40" i="76"/>
  <c r="L18" i="74"/>
  <c r="O190" i="78"/>
  <c r="O58" i="78"/>
  <c r="K162" i="76"/>
  <c r="K129" i="76"/>
  <c r="K97" i="76"/>
  <c r="K65" i="76"/>
  <c r="K41" i="76"/>
  <c r="K19" i="76"/>
  <c r="K103" i="73"/>
  <c r="K87" i="73"/>
  <c r="K71" i="73"/>
  <c r="K52" i="73"/>
  <c r="K35" i="73"/>
  <c r="K17" i="73"/>
  <c r="M41" i="72"/>
  <c r="M19" i="72"/>
  <c r="S48" i="71"/>
  <c r="S28" i="71"/>
  <c r="S12" i="71"/>
  <c r="P127" i="69"/>
  <c r="P111" i="69"/>
  <c r="P95" i="69"/>
  <c r="P79" i="69"/>
  <c r="P63" i="69"/>
  <c r="P47" i="69"/>
  <c r="P31" i="69"/>
  <c r="P15" i="69"/>
  <c r="L19" i="66"/>
  <c r="L11" i="65"/>
  <c r="O31" i="64"/>
  <c r="O15" i="64"/>
  <c r="M104" i="63"/>
  <c r="M87" i="63"/>
  <c r="M71" i="63"/>
  <c r="M54" i="63"/>
  <c r="M38" i="63"/>
  <c r="M21" i="63"/>
  <c r="N224" i="62"/>
  <c r="N208" i="62"/>
  <c r="I25" i="80"/>
  <c r="O23" i="79"/>
  <c r="O147" i="78"/>
  <c r="O82" i="78"/>
  <c r="O18" i="78"/>
  <c r="K174" i="76"/>
  <c r="I29" i="80"/>
  <c r="O30" i="79"/>
  <c r="O173" i="78"/>
  <c r="O138" i="78"/>
  <c r="O106" i="78"/>
  <c r="O73" i="78"/>
  <c r="O42" i="78"/>
  <c r="Q15" i="77"/>
  <c r="K193" i="76"/>
  <c r="I35" i="80"/>
  <c r="O65" i="79"/>
  <c r="O32" i="79"/>
  <c r="O191" i="78"/>
  <c r="O157" i="78"/>
  <c r="O124" i="78"/>
  <c r="O91" i="78"/>
  <c r="O59" i="78"/>
  <c r="O28" i="78"/>
  <c r="K211" i="76"/>
  <c r="K179" i="76"/>
  <c r="O58" i="79"/>
  <c r="O184" i="78"/>
  <c r="O117" i="78"/>
  <c r="O52" i="78"/>
  <c r="K204" i="76"/>
  <c r="K159" i="76"/>
  <c r="K126" i="76"/>
  <c r="K94" i="76"/>
  <c r="K62" i="76"/>
  <c r="O62" i="79"/>
  <c r="O188" i="78"/>
  <c r="O121" i="78"/>
  <c r="O56" i="78"/>
  <c r="K208" i="76"/>
  <c r="K161" i="76"/>
  <c r="K128" i="76"/>
  <c r="K96" i="76"/>
  <c r="K64" i="76"/>
  <c r="K32" i="76"/>
  <c r="I34" i="80"/>
  <c r="O156" i="78"/>
  <c r="O27" i="78"/>
  <c r="K154" i="76"/>
  <c r="K121" i="76"/>
  <c r="K89" i="76"/>
  <c r="K57" i="76"/>
  <c r="K35" i="76"/>
  <c r="K13" i="76"/>
  <c r="K99" i="73"/>
  <c r="K83" i="73"/>
  <c r="K66" i="73"/>
  <c r="K48" i="73"/>
  <c r="K31" i="73"/>
  <c r="K13" i="73"/>
  <c r="M34" i="72"/>
  <c r="M15" i="72"/>
  <c r="S44" i="71"/>
  <c r="S24" i="71"/>
  <c r="P139" i="69"/>
  <c r="P123" i="69"/>
  <c r="P107" i="69"/>
  <c r="P91" i="69"/>
  <c r="P75" i="69"/>
  <c r="P59" i="69"/>
  <c r="P43" i="69"/>
  <c r="P27" i="69"/>
  <c r="P11" i="69"/>
  <c r="L14" i="66"/>
  <c r="O43" i="64"/>
  <c r="O27" i="64"/>
  <c r="O11" i="64"/>
  <c r="M99" i="63"/>
  <c r="M83" i="63"/>
  <c r="M67" i="63"/>
  <c r="M50" i="63"/>
  <c r="M34" i="63"/>
  <c r="M17" i="63"/>
  <c r="N220" i="62"/>
  <c r="N204" i="62"/>
  <c r="O72" i="79"/>
  <c r="O198" i="78"/>
  <c r="O131" i="78"/>
  <c r="O66" i="78"/>
  <c r="K218" i="76"/>
  <c r="P13" i="93"/>
  <c r="O193" i="78"/>
  <c r="O122" i="78"/>
  <c r="O57" i="78"/>
  <c r="K209" i="76"/>
  <c r="I18" i="80"/>
  <c r="O16" i="79"/>
  <c r="O140" i="78"/>
  <c r="O75" i="78"/>
  <c r="Q17" i="77"/>
  <c r="I28" i="80"/>
  <c r="O149" i="78"/>
  <c r="O20" i="78"/>
  <c r="K143" i="76"/>
  <c r="K78" i="76"/>
  <c r="O29" i="79"/>
  <c r="O88" i="78"/>
  <c r="K177" i="76"/>
  <c r="K112" i="76"/>
  <c r="K48" i="76"/>
  <c r="O31" i="79"/>
  <c r="K178" i="76"/>
  <c r="K105" i="76"/>
  <c r="K46" i="76"/>
  <c r="K107" i="73"/>
  <c r="K75" i="73"/>
  <c r="K39" i="73"/>
  <c r="M27" i="72"/>
  <c r="S53" i="71"/>
  <c r="S16" i="71"/>
  <c r="P115" i="69"/>
  <c r="P83" i="69"/>
  <c r="P51" i="69"/>
  <c r="P19" i="69"/>
  <c r="L15" i="65"/>
  <c r="O19" i="64"/>
  <c r="M91" i="63"/>
  <c r="M59" i="63"/>
  <c r="M25" i="63"/>
  <c r="N212" i="62"/>
  <c r="O39" i="79"/>
  <c r="O98" i="78"/>
  <c r="K186" i="76"/>
  <c r="K142" i="76"/>
  <c r="K109" i="76"/>
  <c r="K77" i="76"/>
  <c r="K49" i="76"/>
  <c r="K27" i="76"/>
  <c r="L11" i="74"/>
  <c r="K93" i="73"/>
  <c r="K77" i="73"/>
  <c r="K59" i="73"/>
  <c r="K41" i="73"/>
  <c r="K23" i="73"/>
  <c r="M38" i="72"/>
  <c r="M25" i="72"/>
  <c r="S38" i="71"/>
  <c r="S34" i="71"/>
  <c r="S18" i="71"/>
  <c r="P133" i="69"/>
  <c r="P117" i="69"/>
  <c r="P101" i="69"/>
  <c r="P85" i="69"/>
  <c r="P69" i="69"/>
  <c r="P53" i="69"/>
  <c r="P37" i="69"/>
  <c r="P21" i="69"/>
  <c r="K13" i="67"/>
  <c r="L18" i="65"/>
  <c r="O37" i="64"/>
  <c r="O21" i="64"/>
  <c r="M110" i="63"/>
  <c r="M93" i="63"/>
  <c r="M77" i="63"/>
  <c r="M61" i="63"/>
  <c r="M44" i="63"/>
  <c r="M27" i="63"/>
  <c r="M11" i="63"/>
  <c r="N214" i="62"/>
  <c r="N198" i="62"/>
  <c r="O11" i="79"/>
  <c r="O70" i="78"/>
  <c r="K168" i="76"/>
  <c r="K103" i="76"/>
  <c r="K45" i="76"/>
  <c r="K106" i="73"/>
  <c r="K74" i="73"/>
  <c r="K38" i="73"/>
  <c r="M28" i="72"/>
  <c r="S52" i="71"/>
  <c r="S15" i="71"/>
  <c r="P114" i="69"/>
  <c r="P82" i="69"/>
  <c r="P50" i="69"/>
  <c r="P18" i="69"/>
  <c r="L14" i="65"/>
  <c r="O18" i="64"/>
  <c r="M90" i="63"/>
  <c r="M57" i="63"/>
  <c r="M24" i="63"/>
  <c r="N211" i="62"/>
  <c r="N188" i="62"/>
  <c r="N172" i="62"/>
  <c r="N155" i="62"/>
  <c r="N139" i="62"/>
  <c r="O59" i="79"/>
  <c r="O155" i="78"/>
  <c r="O89" i="78"/>
  <c r="O26" i="78"/>
  <c r="P11" i="93"/>
  <c r="O48" i="79"/>
  <c r="O175" i="78"/>
  <c r="O108" i="78"/>
  <c r="O44" i="78"/>
  <c r="K195" i="76"/>
  <c r="O25" i="79"/>
  <c r="O84" i="78"/>
  <c r="K175" i="76"/>
  <c r="K110" i="76"/>
  <c r="I32" i="80"/>
  <c r="O154" i="78"/>
  <c r="O25" i="78"/>
  <c r="K145" i="76"/>
  <c r="K80" i="76"/>
  <c r="K15" i="76"/>
  <c r="O90" i="78"/>
  <c r="K138" i="76"/>
  <c r="K73" i="76"/>
  <c r="K25" i="76"/>
  <c r="K91" i="73"/>
  <c r="K57" i="73"/>
  <c r="K21" i="73"/>
  <c r="M23" i="72"/>
  <c r="S32" i="71"/>
  <c r="P131" i="69"/>
  <c r="P99" i="69"/>
  <c r="P67" i="69"/>
  <c r="P35" i="69"/>
  <c r="K11" i="67"/>
  <c r="O35" i="64"/>
  <c r="M108" i="63"/>
  <c r="M75" i="63"/>
  <c r="M42" i="63"/>
  <c r="N228" i="62"/>
  <c r="I43" i="80"/>
  <c r="O164" i="78"/>
  <c r="O35" i="78"/>
  <c r="K158" i="76"/>
  <c r="K125" i="76"/>
  <c r="K93" i="76"/>
  <c r="K61" i="76"/>
  <c r="K38" i="76"/>
  <c r="K17" i="76"/>
  <c r="K101" i="73"/>
  <c r="K85" i="73"/>
  <c r="K68" i="73"/>
  <c r="K50" i="73"/>
  <c r="K33" i="73"/>
  <c r="K15" i="73"/>
  <c r="M39" i="72"/>
  <c r="M17" i="72"/>
  <c r="S46" i="71"/>
  <c r="S26" i="71"/>
  <c r="P141" i="69"/>
  <c r="P125" i="69"/>
  <c r="P109" i="69"/>
  <c r="P93" i="69"/>
  <c r="P77" i="69"/>
  <c r="P61" i="69"/>
  <c r="P45" i="69"/>
  <c r="P29" i="69"/>
  <c r="P13" i="69"/>
  <c r="L16" i="66"/>
  <c r="O45" i="64"/>
  <c r="O29" i="64"/>
  <c r="O13" i="64"/>
  <c r="M101" i="63"/>
  <c r="M85" i="63"/>
  <c r="M69" i="63"/>
  <c r="M52" i="63"/>
  <c r="M36" i="63"/>
  <c r="M19" i="63"/>
  <c r="N222" i="62"/>
  <c r="N206" i="62"/>
  <c r="I13" i="80"/>
  <c r="O135" i="78"/>
  <c r="Q12" i="77"/>
  <c r="K136" i="76"/>
  <c r="K71" i="76"/>
  <c r="K23" i="76"/>
  <c r="O14" i="79"/>
  <c r="O65" i="78"/>
  <c r="I27" i="80"/>
  <c r="O148" i="78"/>
  <c r="O19" i="78"/>
  <c r="O166" i="78"/>
  <c r="K151" i="76"/>
  <c r="O45" i="79"/>
  <c r="K192" i="76"/>
  <c r="K56" i="76"/>
  <c r="K210" i="76"/>
  <c r="K51" i="76"/>
  <c r="K79" i="73"/>
  <c r="M36" i="72"/>
  <c r="S20" i="71"/>
  <c r="P87" i="69"/>
  <c r="P23" i="69"/>
  <c r="O23" i="64"/>
  <c r="M63" i="63"/>
  <c r="N216" i="62"/>
  <c r="O115" i="78"/>
  <c r="K150" i="76"/>
  <c r="K85" i="76"/>
  <c r="K33" i="76"/>
  <c r="K97" i="73"/>
  <c r="K64" i="73"/>
  <c r="K29" i="73"/>
  <c r="M31" i="72"/>
  <c r="S41" i="71"/>
  <c r="P137" i="69"/>
  <c r="P105" i="69"/>
  <c r="P73" i="69"/>
  <c r="P41" i="69"/>
  <c r="K17" i="67"/>
  <c r="O41" i="64"/>
  <c r="M114" i="63"/>
  <c r="M81" i="63"/>
  <c r="M48" i="63"/>
  <c r="M15" i="63"/>
  <c r="N202" i="62"/>
  <c r="O102" i="78"/>
  <c r="K119" i="76"/>
  <c r="K12" i="76"/>
  <c r="K65" i="73"/>
  <c r="K20" i="73"/>
  <c r="M14" i="72"/>
  <c r="P138" i="69"/>
  <c r="P98" i="69"/>
  <c r="P58" i="69"/>
  <c r="K18" i="67"/>
  <c r="O34" i="64"/>
  <c r="M98" i="63"/>
  <c r="M49" i="63"/>
  <c r="N227" i="62"/>
  <c r="N192" i="62"/>
  <c r="N167" i="62"/>
  <c r="N147" i="62"/>
  <c r="N126" i="62"/>
  <c r="N110" i="62"/>
  <c r="N94" i="62"/>
  <c r="N77" i="62"/>
  <c r="N61" i="62"/>
  <c r="N45" i="62"/>
  <c r="N28" i="62"/>
  <c r="N12" i="62"/>
  <c r="T307" i="61"/>
  <c r="T291" i="61"/>
  <c r="T275" i="61"/>
  <c r="T259" i="61"/>
  <c r="T240" i="61"/>
  <c r="T224" i="61"/>
  <c r="T208" i="61"/>
  <c r="O60" i="79"/>
  <c r="O119" i="78"/>
  <c r="K206" i="76"/>
  <c r="K127" i="76"/>
  <c r="K63" i="76"/>
  <c r="K18" i="76"/>
  <c r="K86" i="73"/>
  <c r="K51" i="73"/>
  <c r="K16" i="73"/>
  <c r="M18" i="72"/>
  <c r="S27" i="71"/>
  <c r="P126" i="69"/>
  <c r="P94" i="69"/>
  <c r="P62" i="69"/>
  <c r="P30" i="69"/>
  <c r="L17" i="66"/>
  <c r="O30" i="64"/>
  <c r="M102" i="63"/>
  <c r="M70" i="63"/>
  <c r="M37" i="63"/>
  <c r="N223" i="62"/>
  <c r="N194" i="62"/>
  <c r="N178" i="62"/>
  <c r="N161" i="62"/>
  <c r="N145" i="62"/>
  <c r="N128" i="62"/>
  <c r="N112" i="62"/>
  <c r="N96" i="62"/>
  <c r="N79" i="62"/>
  <c r="N63" i="62"/>
  <c r="N47" i="62"/>
  <c r="N30" i="62"/>
  <c r="N14" i="62"/>
  <c r="T309" i="61"/>
  <c r="T293" i="61"/>
  <c r="T277" i="61"/>
  <c r="T261" i="61"/>
  <c r="T242" i="61"/>
  <c r="T226" i="61"/>
  <c r="T210" i="61"/>
  <c r="T194" i="61"/>
  <c r="T178" i="61"/>
  <c r="T161" i="61"/>
  <c r="D16" i="88"/>
  <c r="D35" i="88"/>
  <c r="Q27" i="59"/>
  <c r="Q44" i="59"/>
  <c r="Q61" i="59"/>
  <c r="T25" i="61"/>
  <c r="T41" i="61"/>
  <c r="T57" i="61"/>
  <c r="T73" i="61"/>
  <c r="T89" i="61"/>
  <c r="T105" i="61"/>
  <c r="T121" i="61"/>
  <c r="T137" i="61"/>
  <c r="T153" i="61"/>
  <c r="T172" i="61"/>
  <c r="T195" i="61"/>
  <c r="T225" i="61"/>
  <c r="T260" i="61"/>
  <c r="T292" i="61"/>
  <c r="N13" i="62"/>
  <c r="N46" i="62"/>
  <c r="N78" i="62"/>
  <c r="N111" i="62"/>
  <c r="N144" i="62"/>
  <c r="N177" i="62"/>
  <c r="N221" i="62"/>
  <c r="M68" i="63"/>
  <c r="O28" i="64"/>
  <c r="P28" i="69"/>
  <c r="P92" i="69"/>
  <c r="S25" i="71"/>
  <c r="K14" i="73"/>
  <c r="K84" i="73"/>
  <c r="K59" i="76"/>
  <c r="K198" i="76"/>
  <c r="O51" i="79"/>
  <c r="D27" i="88"/>
  <c r="Q19" i="59"/>
  <c r="Q36" i="59"/>
  <c r="Q54" i="59"/>
  <c r="T18" i="61"/>
  <c r="T34" i="61"/>
  <c r="T50" i="61"/>
  <c r="T66" i="61"/>
  <c r="T82" i="61"/>
  <c r="T98" i="61"/>
  <c r="T114" i="61"/>
  <c r="O163" i="78"/>
  <c r="O34" i="78"/>
  <c r="O57" i="79"/>
  <c r="O116" i="78"/>
  <c r="K203" i="76"/>
  <c r="O100" i="78"/>
  <c r="K118" i="76"/>
  <c r="O171" i="78"/>
  <c r="K153" i="76"/>
  <c r="K24" i="76"/>
  <c r="K146" i="76"/>
  <c r="K30" i="76"/>
  <c r="K61" i="73"/>
  <c r="M29" i="72"/>
  <c r="P135" i="69"/>
  <c r="P71" i="69"/>
  <c r="K15" i="67"/>
  <c r="M112" i="63"/>
  <c r="M46" i="63"/>
  <c r="N200" i="62"/>
  <c r="O50" i="78"/>
  <c r="K133" i="76"/>
  <c r="K69" i="76"/>
  <c r="K22" i="76"/>
  <c r="K89" i="73"/>
  <c r="K55" i="73"/>
  <c r="K19" i="73"/>
  <c r="M21" i="72"/>
  <c r="S30" i="71"/>
  <c r="P129" i="69"/>
  <c r="P97" i="69"/>
  <c r="P65" i="69"/>
  <c r="P33" i="69"/>
  <c r="L21" i="66"/>
  <c r="O33" i="64"/>
  <c r="M106" i="63"/>
  <c r="M73" i="63"/>
  <c r="M40" i="63"/>
  <c r="N226" i="62"/>
  <c r="P13" i="92"/>
  <c r="O39" i="78"/>
  <c r="K87" i="76"/>
  <c r="K98" i="73"/>
  <c r="K56" i="73"/>
  <c r="K12" i="73"/>
  <c r="S42" i="71"/>
  <c r="P130" i="69"/>
  <c r="P90" i="69"/>
  <c r="P42" i="69"/>
  <c r="L22" i="66"/>
  <c r="O26" i="64"/>
  <c r="M82" i="63"/>
  <c r="M41" i="63"/>
  <c r="N219" i="62"/>
  <c r="N184" i="62"/>
  <c r="N163" i="62"/>
  <c r="N143" i="62"/>
  <c r="N122" i="62"/>
  <c r="N106" i="62"/>
  <c r="N90" i="62"/>
  <c r="N73" i="62"/>
  <c r="N57" i="62"/>
  <c r="N41" i="62"/>
  <c r="N24" i="62"/>
  <c r="T319" i="61"/>
  <c r="T303" i="61"/>
  <c r="T287" i="61"/>
  <c r="T271" i="61"/>
  <c r="T254" i="61"/>
  <c r="T236" i="61"/>
  <c r="T220" i="61"/>
  <c r="T204" i="61"/>
  <c r="O27" i="79"/>
  <c r="O86" i="78"/>
  <c r="K176" i="76"/>
  <c r="K111" i="76"/>
  <c r="K50" i="76"/>
  <c r="L12" i="74"/>
  <c r="K78" i="73"/>
  <c r="K42" i="73"/>
  <c r="M37" i="72"/>
  <c r="S37" i="71"/>
  <c r="S19" i="71"/>
  <c r="P118" i="69"/>
  <c r="P86" i="69"/>
  <c r="P54" i="69"/>
  <c r="P22" i="69"/>
  <c r="L19" i="65"/>
  <c r="O22" i="64"/>
  <c r="M94" i="63"/>
  <c r="M62" i="63"/>
  <c r="M28" i="63"/>
  <c r="N215" i="62"/>
  <c r="N190" i="62"/>
  <c r="N174" i="62"/>
  <c r="N157" i="62"/>
  <c r="N141" i="62"/>
  <c r="N124" i="62"/>
  <c r="N108" i="62"/>
  <c r="N92" i="62"/>
  <c r="N75" i="62"/>
  <c r="N59" i="62"/>
  <c r="N43" i="62"/>
  <c r="N26" i="62"/>
  <c r="T321" i="61"/>
  <c r="T305" i="61"/>
  <c r="T289" i="61"/>
  <c r="T273" i="61"/>
  <c r="T256" i="61"/>
  <c r="T238" i="61"/>
  <c r="T222" i="61"/>
  <c r="T206" i="61"/>
  <c r="T190" i="61"/>
  <c r="T173" i="61"/>
  <c r="D23" i="88"/>
  <c r="D20" i="88"/>
  <c r="D42" i="88"/>
  <c r="Q14" i="59"/>
  <c r="Q31" i="59"/>
  <c r="Q49" i="59"/>
  <c r="T13" i="61"/>
  <c r="T29" i="61"/>
  <c r="T45" i="61"/>
  <c r="T61" i="61"/>
  <c r="T77" i="61"/>
  <c r="T93" i="61"/>
  <c r="T109" i="61"/>
  <c r="T125" i="61"/>
  <c r="T141" i="61"/>
  <c r="T157" i="61"/>
  <c r="T179" i="61"/>
  <c r="T201" i="61"/>
  <c r="T233" i="61"/>
  <c r="T268" i="61"/>
  <c r="T300" i="61"/>
  <c r="N21" i="62"/>
  <c r="I12" i="80"/>
  <c r="K185" i="76"/>
  <c r="O51" i="78"/>
  <c r="K188" i="76"/>
  <c r="O41" i="78"/>
  <c r="O123" i="78"/>
  <c r="K95" i="73"/>
  <c r="S36" i="71"/>
  <c r="P39" i="69"/>
  <c r="M79" i="63"/>
  <c r="O182" i="78"/>
  <c r="K101" i="76"/>
  <c r="K105" i="73"/>
  <c r="K37" i="73"/>
  <c r="S51" i="71"/>
  <c r="P113" i="69"/>
  <c r="P49" i="69"/>
  <c r="L13" i="65"/>
  <c r="M89" i="63"/>
  <c r="M23" i="63"/>
  <c r="O169" i="78"/>
  <c r="K34" i="76"/>
  <c r="K30" i="73"/>
  <c r="S23" i="71"/>
  <c r="P66" i="69"/>
  <c r="O42" i="64"/>
  <c r="M66" i="63"/>
  <c r="N196" i="62"/>
  <c r="N151" i="62"/>
  <c r="N114" i="62"/>
  <c r="N82" i="62"/>
  <c r="N49" i="62"/>
  <c r="N16" i="62"/>
  <c r="T295" i="61"/>
  <c r="T263" i="61"/>
  <c r="T228" i="61"/>
  <c r="I30" i="80"/>
  <c r="O22" i="78"/>
  <c r="K79" i="76"/>
  <c r="K94" i="73"/>
  <c r="K25" i="73"/>
  <c r="S35" i="71"/>
  <c r="P102" i="69"/>
  <c r="P38" i="69"/>
  <c r="O38" i="64"/>
  <c r="M78" i="63"/>
  <c r="M12" i="63"/>
  <c r="N182" i="62"/>
  <c r="N149" i="62"/>
  <c r="N116" i="62"/>
  <c r="N84" i="62"/>
  <c r="N51" i="62"/>
  <c r="N18" i="62"/>
  <c r="T297" i="61"/>
  <c r="T265" i="61"/>
  <c r="T230" i="61"/>
  <c r="T198" i="61"/>
  <c r="T165" i="61"/>
  <c r="D31" i="88"/>
  <c r="Q39" i="59"/>
  <c r="T21" i="61"/>
  <c r="T53" i="61"/>
  <c r="T85" i="61"/>
  <c r="T117" i="61"/>
  <c r="T149" i="61"/>
  <c r="T189" i="61"/>
  <c r="T250" i="61"/>
  <c r="T316" i="61"/>
  <c r="N62" i="62"/>
  <c r="N103" i="62"/>
  <c r="N152" i="62"/>
  <c r="N193" i="62"/>
  <c r="M51" i="63"/>
  <c r="O44" i="64"/>
  <c r="P60" i="69"/>
  <c r="P140" i="69"/>
  <c r="K32" i="73"/>
  <c r="K14" i="76"/>
  <c r="K156" i="76"/>
  <c r="D12" i="88"/>
  <c r="D38" i="88"/>
  <c r="Q11" i="59"/>
  <c r="Q32" i="59"/>
  <c r="Q58" i="59"/>
  <c r="T26" i="61"/>
  <c r="T46" i="61"/>
  <c r="T70" i="61"/>
  <c r="T90" i="61"/>
  <c r="T110" i="61"/>
  <c r="T130" i="61"/>
  <c r="T146" i="61"/>
  <c r="T163" i="61"/>
  <c r="T185" i="61"/>
  <c r="T211" i="61"/>
  <c r="T243" i="61"/>
  <c r="T278" i="61"/>
  <c r="T310" i="61"/>
  <c r="N31" i="62"/>
  <c r="N64" i="62"/>
  <c r="N97" i="62"/>
  <c r="N129" i="62"/>
  <c r="N162" i="62"/>
  <c r="N195" i="62"/>
  <c r="M39" i="63"/>
  <c r="M105" i="63"/>
  <c r="L20" i="66"/>
  <c r="P64" i="69"/>
  <c r="P128" i="69"/>
  <c r="M20" i="72"/>
  <c r="K54" i="73"/>
  <c r="K21" i="76"/>
  <c r="K131" i="76"/>
  <c r="O127" i="78"/>
  <c r="D18" i="88"/>
  <c r="Q20" i="59"/>
  <c r="Q37" i="59"/>
  <c r="Q55" i="59"/>
  <c r="T19" i="61"/>
  <c r="T35" i="61"/>
  <c r="T51" i="61"/>
  <c r="T67" i="61"/>
  <c r="T83" i="61"/>
  <c r="T99" i="61"/>
  <c r="T115" i="61"/>
  <c r="T131" i="61"/>
  <c r="T147" i="61"/>
  <c r="T164" i="61"/>
  <c r="T187" i="61"/>
  <c r="T213" i="61"/>
  <c r="T245" i="61"/>
  <c r="T280" i="61"/>
  <c r="T312" i="61"/>
  <c r="N33" i="62"/>
  <c r="N66" i="62"/>
  <c r="N99" i="62"/>
  <c r="N131" i="62"/>
  <c r="N164" i="62"/>
  <c r="N197" i="62"/>
  <c r="M43" i="63"/>
  <c r="M109" i="63"/>
  <c r="K12" i="67"/>
  <c r="P68" i="69"/>
  <c r="P132" i="69"/>
  <c r="M24" i="72"/>
  <c r="K58" i="73"/>
  <c r="K26" i="76"/>
  <c r="K140" i="76"/>
  <c r="O143" i="78"/>
  <c r="D19" i="88"/>
  <c r="D41" i="88"/>
  <c r="Q13" i="59"/>
  <c r="Q30" i="59"/>
  <c r="Q48" i="59"/>
  <c r="T12" i="61"/>
  <c r="T28" i="61"/>
  <c r="T44" i="61"/>
  <c r="T60" i="61"/>
  <c r="T76" i="61"/>
  <c r="T92" i="61"/>
  <c r="O97" i="78"/>
  <c r="O183" i="78"/>
  <c r="O41" i="79"/>
  <c r="P15" i="92"/>
  <c r="K88" i="76"/>
  <c r="K81" i="76"/>
  <c r="K26" i="73"/>
  <c r="P103" i="69"/>
  <c r="O39" i="64"/>
  <c r="M13" i="63"/>
  <c r="K166" i="76"/>
  <c r="K43" i="76"/>
  <c r="K73" i="73"/>
  <c r="M43" i="72"/>
  <c r="S14" i="71"/>
  <c r="P81" i="69"/>
  <c r="P17" i="69"/>
  <c r="O17" i="64"/>
  <c r="M56" i="63"/>
  <c r="N210" i="62"/>
  <c r="K152" i="76"/>
  <c r="K82" i="73"/>
  <c r="M22" i="72"/>
  <c r="P106" i="69"/>
  <c r="P26" i="69"/>
  <c r="M107" i="63"/>
  <c r="M16" i="63"/>
  <c r="N176" i="62"/>
  <c r="N130" i="62"/>
  <c r="N98" i="62"/>
  <c r="N65" i="62"/>
  <c r="N32" i="62"/>
  <c r="T311" i="61"/>
  <c r="T279" i="61"/>
  <c r="T244" i="61"/>
  <c r="T212" i="61"/>
  <c r="O152" i="78"/>
  <c r="K144" i="76"/>
  <c r="K29" i="76"/>
  <c r="K60" i="73"/>
  <c r="M26" i="72"/>
  <c r="P134" i="69"/>
  <c r="P70" i="69"/>
  <c r="K14" i="67"/>
  <c r="M111" i="63"/>
  <c r="M45" i="63"/>
  <c r="N199" i="62"/>
  <c r="N165" i="62"/>
  <c r="N132" i="62"/>
  <c r="N100" i="62"/>
  <c r="N67" i="62"/>
  <c r="N34" i="62"/>
  <c r="T313" i="61"/>
  <c r="T281" i="61"/>
  <c r="T246" i="61"/>
  <c r="T214" i="61"/>
  <c r="T182" i="61"/>
  <c r="D11" i="88"/>
  <c r="Q22" i="59"/>
  <c r="Q57" i="59"/>
  <c r="T37" i="61"/>
  <c r="T69" i="61"/>
  <c r="T101" i="61"/>
  <c r="T133" i="61"/>
  <c r="T167" i="61"/>
  <c r="T217" i="61"/>
  <c r="T284" i="61"/>
  <c r="N38" i="62"/>
  <c r="N87" i="62"/>
  <c r="N127" i="62"/>
  <c r="M18" i="63"/>
  <c r="M100" i="63"/>
  <c r="P12" i="69"/>
  <c r="P108" i="69"/>
  <c r="M16" i="72"/>
  <c r="K67" i="73"/>
  <c r="K91" i="76"/>
  <c r="O111" i="78"/>
  <c r="D21" i="88"/>
  <c r="Q23" i="59"/>
  <c r="Q45" i="59"/>
  <c r="T14" i="61"/>
  <c r="T38" i="61"/>
  <c r="T58" i="61"/>
  <c r="T78" i="61"/>
  <c r="T102" i="61"/>
  <c r="T122" i="61"/>
  <c r="T138" i="61"/>
  <c r="T154" i="61"/>
  <c r="T175" i="61"/>
  <c r="T196" i="61"/>
  <c r="T227" i="61"/>
  <c r="T262" i="61"/>
  <c r="T294" i="61"/>
  <c r="N15" i="62"/>
  <c r="N48" i="62"/>
  <c r="N81" i="62"/>
  <c r="N113" i="62"/>
  <c r="N146" i="62"/>
  <c r="N179" i="62"/>
  <c r="N225" i="62"/>
  <c r="M72" i="63"/>
  <c r="O32" i="64"/>
  <c r="P32" i="69"/>
  <c r="P96" i="69"/>
  <c r="S29" i="71"/>
  <c r="K18" i="73"/>
  <c r="K88" i="73"/>
  <c r="K148" i="76"/>
  <c r="K62" i="73"/>
  <c r="M30" i="72"/>
  <c r="P72" i="69"/>
  <c r="M113" i="63"/>
  <c r="M47" i="63"/>
  <c r="N166" i="62"/>
  <c r="N101" i="62"/>
  <c r="N68" i="62"/>
  <c r="T314" i="61"/>
  <c r="T247" i="61"/>
  <c r="T188" i="61"/>
  <c r="T132" i="61"/>
  <c r="T100" i="61"/>
  <c r="T56" i="61"/>
  <c r="T16" i="61"/>
  <c r="Q21" i="59"/>
  <c r="O94" i="78"/>
  <c r="K115" i="76"/>
  <c r="L14" i="74"/>
  <c r="K44" i="73"/>
  <c r="M12" i="72"/>
  <c r="P120" i="69"/>
  <c r="P56" i="69"/>
  <c r="L11" i="66"/>
  <c r="M96" i="63"/>
  <c r="M30" i="63"/>
  <c r="N191" i="62"/>
  <c r="N158" i="62"/>
  <c r="N125" i="62"/>
  <c r="N93" i="62"/>
  <c r="N60" i="62"/>
  <c r="N27" i="62"/>
  <c r="T306" i="61"/>
  <c r="T274" i="61"/>
  <c r="T239" i="61"/>
  <c r="T207" i="61"/>
  <c r="T183" i="61"/>
  <c r="T160" i="61"/>
  <c r="T144" i="61"/>
  <c r="T128" i="61"/>
  <c r="T112" i="61"/>
  <c r="T96" i="61"/>
  <c r="T72" i="61"/>
  <c r="T52" i="61"/>
  <c r="T32" i="61"/>
  <c r="Q60" i="59"/>
  <c r="Q38" i="59"/>
  <c r="Q17" i="59"/>
  <c r="D15" i="88"/>
  <c r="O12" i="78"/>
  <c r="K47" i="76"/>
  <c r="K40" i="73"/>
  <c r="S33" i="71"/>
  <c r="P84" i="69"/>
  <c r="L16" i="65"/>
  <c r="M76" i="63"/>
  <c r="N213" i="62"/>
  <c r="N156" i="62"/>
  <c r="N115" i="62"/>
  <c r="N74" i="62"/>
  <c r="N25" i="62"/>
  <c r="T296" i="61"/>
  <c r="T255" i="61"/>
  <c r="T205" i="61"/>
  <c r="T176" i="61"/>
  <c r="T151" i="61"/>
  <c r="T127" i="61"/>
  <c r="T107" i="61"/>
  <c r="T87" i="61"/>
  <c r="T63" i="61"/>
  <c r="T43" i="61"/>
  <c r="T23" i="61"/>
  <c r="Q51" i="59"/>
  <c r="Q29" i="59"/>
  <c r="D28" i="88"/>
  <c r="O62" i="78"/>
  <c r="K67" i="76"/>
  <c r="K36" i="73"/>
  <c r="P112" i="69"/>
  <c r="L12" i="65"/>
  <c r="M22" i="63"/>
  <c r="N154" i="62"/>
  <c r="N89" i="62"/>
  <c r="N23" i="62"/>
  <c r="T270" i="61"/>
  <c r="T203" i="61"/>
  <c r="T158" i="61"/>
  <c r="T126" i="61"/>
  <c r="T86" i="61"/>
  <c r="T42" i="61"/>
  <c r="Q50" i="59"/>
  <c r="O178" i="78"/>
  <c r="K100" i="73"/>
  <c r="P124" i="69"/>
  <c r="O12" i="64"/>
  <c r="N185" i="62"/>
  <c r="N95" i="62"/>
  <c r="T308" i="61"/>
  <c r="T184" i="61"/>
  <c r="T113" i="61"/>
  <c r="T49" i="61"/>
  <c r="Q35" i="59"/>
  <c r="T169" i="61"/>
  <c r="T234" i="61"/>
  <c r="T301" i="61"/>
  <c r="N55" i="62"/>
  <c r="N120" i="62"/>
  <c r="N186" i="62"/>
  <c r="M86" i="63"/>
  <c r="P46" i="69"/>
  <c r="S47" i="71"/>
  <c r="K102" i="73"/>
  <c r="O54" i="78"/>
  <c r="T232" i="61"/>
  <c r="T299" i="61"/>
  <c r="N53" i="62"/>
  <c r="N118" i="62"/>
  <c r="N203" i="62"/>
  <c r="L13" i="66"/>
  <c r="S31" i="71"/>
  <c r="K55" i="76"/>
  <c r="M32" i="63"/>
  <c r="L12" i="66"/>
  <c r="P121" i="69"/>
  <c r="K46" i="73"/>
  <c r="K117" i="76"/>
  <c r="M95" i="63"/>
  <c r="M11" i="72"/>
  <c r="O64" i="79"/>
  <c r="O37" i="78"/>
  <c r="K217" i="76"/>
  <c r="O18" i="79"/>
  <c r="O42" i="79"/>
  <c r="O63" i="79"/>
  <c r="I20" i="80"/>
  <c r="P12" i="92"/>
  <c r="I26" i="80"/>
  <c r="O181" i="78"/>
  <c r="O197" i="78"/>
  <c r="O22" i="79"/>
  <c r="O38" i="79"/>
  <c r="O54" i="79"/>
  <c r="O71" i="79"/>
  <c r="I24" i="80"/>
  <c r="D10" i="88"/>
  <c r="J15" i="78"/>
  <c r="G15" i="78"/>
  <c r="M151" i="78"/>
  <c r="O13" i="78"/>
  <c r="K169" i="62"/>
  <c r="N169" i="62" s="1"/>
  <c r="K138" i="62"/>
  <c r="N138" i="62" s="1"/>
  <c r="P112" i="61"/>
  <c r="O112" i="61"/>
  <c r="P196" i="61"/>
  <c r="O196" i="61"/>
  <c r="O151" i="78" l="1"/>
  <c r="N151" i="78"/>
  <c r="E5" i="89" l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5">
    <s v="Migdal Hashkaot Neches Boded"/>
    <s v="{[Time].[Hie Time].[Yom].&amp;[20161231]}"/>
    <s v="{[Medida].[Medida].&amp;[2]}"/>
    <s v="{[Keren].[Keren].[All]}"/>
    <s v="{[Cheshbon KM].[Hie Peilut].[Peilut 6].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</metadataStrings>
  <mdxMetadata count="13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</mdx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<sst xmlns="http://schemas.openxmlformats.org/spreadsheetml/2006/main" count="9985" uniqueCount="2881">
  <si>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</si>
  <si>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</si>
  <si>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</si>
  <si>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</si>
  <si>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</si>
  <si>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</si>
  <si>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</si>
  <si>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</si>
  <si>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</si>
  <si>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</si>
  <si>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</si>
  <si>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</si>
  <si>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</si>
  <si>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</si>
  <si>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</si>
  <si>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</si>
  <si>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</si>
  <si>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</si>
  <si>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</si>
  <si>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</si>
  <si>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</si>
  <si>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</si>
  <si>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</si>
  <si>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</si>
  <si>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</si>
  <si>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</si>
  <si>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</si>
  <si>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</si>
  <si>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</si>
  <si>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</si>
  <si>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</si>
  <si>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</si>
  <si>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</si>
  <si>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</si>
  <si>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</si>
  <si>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</si>
  <si>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</si>
  <si>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</si>
  <si>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</si>
  <si>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</si>
  <si>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</si>
  <si>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</si>
  <si>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</si>
  <si>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</si>
  <si>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</si>
  <si>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</si>
  <si>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</si>
  <si>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</si>
  <si>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</si>
  <si>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</si>
  <si>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</si>
  <si>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</si>
  <si>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</si>
  <si>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</si>
  <si>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</si>
  <si>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</si>
  <si>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</si>
  <si>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</si>
  <si>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</si>
  <si>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</si>
  <si>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</si>
  <si>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</si>
  <si>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</si>
  <si>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</si>
  <si>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</si>
  <si>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</si>
  <si>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</si>
  <si>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</si>
  <si>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</si>
  <si>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</si>
  <si>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</si>
  <si>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</si>
  <si>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</si>
  <si>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</si>
  <si>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</si>
  <si>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</si>
  <si>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</si>
  <si>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</si>
  <si>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שכבת הון (Equity Tranch)</t>
  </si>
  <si>
    <t>סה"כ מוצרים מאוגחים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</si>
  <si>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</si>
  <si>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</si>
  <si>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</si>
  <si>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</si>
  <si>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</si>
  <si>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</si>
  <si>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</si>
  <si>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</si>
  <si>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</si>
  <si>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</si>
  <si>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</si>
  <si>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</si>
  <si>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</si>
  <si>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</si>
  <si>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</si>
  <si>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</si>
  <si>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</si>
  <si>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</si>
  <si>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</si>
  <si>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</si>
  <si>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</si>
  <si>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</si>
  <si>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</si>
  <si>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</si>
  <si>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</si>
  <si>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</si>
  <si>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</si>
  <si>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</si>
  <si>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</si>
  <si>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</si>
  <si>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</si>
  <si>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</si>
  <si>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</si>
  <si>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</si>
  <si>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</si>
  <si>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</si>
  <si>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</si>
  <si>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</si>
  <si>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</si>
  <si>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</si>
  <si>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</si>
  <si>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</si>
  <si>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</si>
  <si>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</si>
  <si>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</si>
  <si>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</si>
  <si>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</si>
  <si>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</si>
  <si>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</si>
  <si>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</si>
  <si>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</si>
  <si>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</si>
  <si>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</si>
  <si>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</si>
  <si>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</si>
  <si>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</si>
  <si>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</si>
  <si>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</si>
  <si>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</si>
  <si>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</si>
  <si>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</si>
  <si>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</si>
  <si>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</si>
  <si>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</si>
  <si>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</si>
  <si>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</si>
  <si>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</si>
  <si>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</si>
  <si>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LSE</t>
  </si>
  <si>
    <t>TSE</t>
  </si>
  <si>
    <t>ISE</t>
  </si>
  <si>
    <t>SIX</t>
  </si>
  <si>
    <t>◄</t>
  </si>
  <si>
    <t>מסחר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</si>
  <si>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</si>
  <si>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</si>
  <si>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</si>
  <si>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</si>
  <si>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</si>
  <si>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</si>
  <si>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</si>
  <si>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</si>
  <si>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</si>
  <si>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כתר שבדי</t>
  </si>
  <si>
    <t>כתר דני</t>
  </si>
  <si>
    <t>דולר קנדי</t>
  </si>
  <si>
    <t>יין יפני</t>
  </si>
  <si>
    <t>מקסיקו פזו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</si>
  <si>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</si>
  <si>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</si>
  <si>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</si>
  <si>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</si>
  <si>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</si>
  <si>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</si>
  <si>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</si>
  <si>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</si>
  <si>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</si>
  <si>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</si>
  <si>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</si>
  <si>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</si>
  <si>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השקעות במדעי החיים</t>
  </si>
  <si>
    <t>קלינטק</t>
  </si>
  <si>
    <t>תוכנה ואינטרנט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</si>
  <si>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</si>
  <si>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</si>
  <si>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</si>
  <si>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</si>
  <si>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</si>
  <si>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</si>
  <si>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</si>
  <si>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</si>
  <si>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</si>
  <si>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</si>
  <si>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</si>
  <si>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</si>
  <si>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</si>
  <si>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</si>
  <si>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</si>
  <si>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</si>
  <si>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</si>
  <si>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</si>
  <si>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</si>
  <si>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</si>
  <si>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</si>
  <si>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</si>
  <si>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</si>
  <si>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</si>
  <si>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</si>
  <si>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</si>
  <si>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</si>
  <si>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</si>
  <si>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</si>
  <si>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</si>
  <si>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</si>
  <si>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</si>
  <si>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</si>
  <si>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</si>
  <si>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</si>
  <si>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</si>
  <si>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</si>
  <si>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</si>
  <si>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</si>
  <si>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</si>
  <si>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</si>
  <si>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</si>
  <si>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</si>
  <si>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</si>
  <si>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</si>
  <si>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</si>
  <si>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</si>
  <si>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</si>
  <si>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</si>
  <si>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31/12/2016</t>
  </si>
  <si>
    <t>מגדל מקפת קרנות פנסיה וקופות גמל בע"מ</t>
  </si>
  <si>
    <t>מגדל מקפת אישית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</si>
  <si>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</si>
  <si>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</si>
  <si>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</si>
  <si>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</si>
  <si>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</si>
  <si>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</si>
  <si>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</si>
  <si>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</si>
  <si>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</si>
  <si>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</si>
  <si>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</si>
  <si>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</si>
  <si>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</si>
  <si>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</si>
  <si>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</si>
  <si>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</si>
  <si>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</si>
  <si>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</si>
  <si>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</si>
  <si>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</si>
  <si>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</si>
  <si>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</si>
  <si>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</si>
  <si>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</si>
  <si>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</si>
  <si>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1127</t>
  </si>
  <si>
    <t>8171126</t>
  </si>
  <si>
    <t>מקמ 117</t>
  </si>
  <si>
    <t>8170110</t>
  </si>
  <si>
    <t>מקמ 1217</t>
  </si>
  <si>
    <t>8171217</t>
  </si>
  <si>
    <t>מקמ 227</t>
  </si>
  <si>
    <t>8170227</t>
  </si>
  <si>
    <t>מקמ 327</t>
  </si>
  <si>
    <t>8170326</t>
  </si>
  <si>
    <t>מקמ 417</t>
  </si>
  <si>
    <t>8170417</t>
  </si>
  <si>
    <t>מקמ 517</t>
  </si>
  <si>
    <t>8170516</t>
  </si>
  <si>
    <t>מקמ 617</t>
  </si>
  <si>
    <t>8170615</t>
  </si>
  <si>
    <t>מקמ 717</t>
  </si>
  <si>
    <t>8170714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</si>
  <si>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</si>
  <si>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</si>
  <si>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</si>
  <si>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</si>
  <si>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</si>
  <si>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</si>
  <si>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</si>
  <si>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</si>
  <si>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</si>
  <si>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</si>
  <si>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</si>
  <si>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</si>
  <si>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</si>
  <si>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</si>
  <si>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</si>
  <si>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</si>
  <si>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</si>
  <si>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</si>
  <si>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</si>
  <si>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</si>
  <si>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</si>
  <si>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</si>
  <si>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</si>
  <si>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</si>
  <si>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</si>
  <si>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</si>
  <si>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</si>
  <si>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</si>
  <si>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</si>
  <si>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</si>
  <si>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</si>
  <si>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</si>
  <si>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</si>
  <si>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</si>
  <si>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</si>
  <si>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</si>
  <si>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</si>
  <si>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</si>
  <si>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</si>
  <si>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</si>
  <si>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</si>
  <si>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</si>
  <si>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</si>
  <si>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</si>
  <si>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</si>
  <si>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</si>
  <si>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</si>
  <si>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</si>
  <si>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</si>
  <si>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</si>
  <si>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</si>
  <si>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</si>
  <si>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</si>
  <si>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</si>
  <si>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</si>
  <si>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</si>
  <si>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</si>
  <si>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</si>
  <si>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</si>
  <si>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</si>
  <si>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</si>
  <si>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</si>
  <si>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</si>
  <si>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</si>
  <si>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</si>
  <si>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</si>
  <si>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בינל הנפקות שה 3</t>
  </si>
  <si>
    <t>1093681</t>
  </si>
  <si>
    <t>513141879</t>
  </si>
  <si>
    <t>AA+</t>
  </si>
  <si>
    <t>הבינלאומי סדרה ט</t>
  </si>
  <si>
    <t>1135177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</si>
  <si>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</si>
  <si>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</si>
  <si>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</si>
  <si>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</si>
  <si>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</si>
  <si>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</si>
  <si>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</si>
  <si>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</si>
  <si>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</si>
  <si>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</si>
  <si>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</si>
  <si>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</si>
  <si>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</si>
  <si>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</si>
  <si>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</si>
  <si>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</si>
  <si>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</si>
  <si>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</si>
  <si>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</si>
  <si>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</si>
  <si>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</si>
  <si>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</si>
  <si>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</si>
  <si>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</si>
  <si>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</si>
  <si>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</si>
  <si>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</si>
  <si>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</si>
  <si>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</si>
  <si>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</si>
  <si>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</si>
  <si>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</si>
  <si>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</si>
  <si>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</si>
  <si>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</si>
  <si>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</si>
  <si>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</si>
  <si>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</si>
  <si>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</si>
  <si>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</si>
  <si>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</si>
  <si>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</si>
  <si>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</si>
  <si>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</si>
  <si>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</si>
  <si>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</si>
  <si>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</si>
  <si>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</si>
  <si>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</si>
  <si>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</si>
  <si>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</si>
  <si>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</si>
  <si>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</si>
  <si>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</si>
  <si>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</si>
  <si>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</si>
  <si>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</si>
  <si>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</si>
  <si>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</si>
  <si>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</si>
  <si>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</si>
  <si>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</si>
  <si>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</si>
  <si>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</si>
  <si>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</si>
  <si>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</si>
  <si>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</si>
  <si>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</si>
  <si>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</si>
  <si>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</si>
  <si>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</si>
  <si>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</si>
  <si>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</si>
  <si>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</si>
  <si>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</si>
  <si>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</si>
  <si>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</si>
  <si>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</si>
  <si>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</si>
  <si>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</si>
  <si>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</si>
  <si>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</si>
  <si>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</si>
  <si>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</si>
  <si>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</si>
  <si>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</si>
  <si>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</si>
  <si>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</si>
  <si>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</si>
  <si>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</si>
  <si>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</si>
  <si>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</si>
  <si>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</si>
  <si>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</si>
  <si>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</si>
  <si>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</si>
  <si>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</si>
  <si>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</si>
  <si>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</si>
  <si>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</si>
  <si>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</si>
  <si>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</si>
  <si>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בינל הנפק אוצר אגח ו</t>
  </si>
  <si>
    <t>1110279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</si>
  <si>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</si>
  <si>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</si>
  <si>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</si>
  <si>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</si>
  <si>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</si>
  <si>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</si>
  <si>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</si>
  <si>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</si>
  <si>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</si>
  <si>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</si>
  <si>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</si>
  <si>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</si>
  <si>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</si>
  <si>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</si>
  <si>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</si>
  <si>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</si>
  <si>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</si>
  <si>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</si>
  <si>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</si>
  <si>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</si>
  <si>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</si>
  <si>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</si>
  <si>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</si>
  <si>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</si>
  <si>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</si>
  <si>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</si>
  <si>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</si>
  <si>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</si>
  <si>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</si>
  <si>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</si>
  <si>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</si>
  <si>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</si>
  <si>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</si>
  <si>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</si>
  <si>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</si>
  <si>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</si>
  <si>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</si>
  <si>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</si>
  <si>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</si>
  <si>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</si>
  <si>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</si>
  <si>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</si>
  <si>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</si>
  <si>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</si>
  <si>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</si>
  <si>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</si>
  <si>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</si>
  <si>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</si>
  <si>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</si>
  <si>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</si>
  <si>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</si>
  <si>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</si>
  <si>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</si>
  <si>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</si>
  <si>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</si>
  <si>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</si>
  <si>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</si>
  <si>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</si>
  <si>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</si>
  <si>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</si>
  <si>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</si>
  <si>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</si>
  <si>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</si>
  <si>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</si>
  <si>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</si>
  <si>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</si>
  <si>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</si>
  <si>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</si>
  <si>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</si>
  <si>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</si>
  <si>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</si>
  <si>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</si>
  <si>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</si>
  <si>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</si>
  <si>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</si>
  <si>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</si>
  <si>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</si>
  <si>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</si>
  <si>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1*</t>
  </si>
  <si>
    <t>1106657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</si>
  <si>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</si>
  <si>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</si>
  <si>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</si>
  <si>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</si>
  <si>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</si>
  <si>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</si>
  <si>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</si>
  <si>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</si>
  <si>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</si>
  <si>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</si>
  <si>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אגוד הנפקות 2*</t>
  </si>
  <si>
    <t>1101005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</si>
  <si>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</si>
  <si>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</si>
  <si>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</si>
  <si>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</si>
  <si>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</si>
  <si>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</si>
  <si>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</si>
  <si>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</si>
  <si>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</si>
  <si>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</si>
  <si>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</si>
  <si>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</si>
  <si>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</si>
  <si>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</si>
  <si>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</si>
  <si>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</si>
  <si>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</si>
  <si>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</si>
  <si>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</si>
  <si>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</si>
  <si>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</si>
  <si>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</si>
  <si>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</si>
  <si>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</si>
  <si>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</si>
  <si>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</si>
  <si>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</si>
  <si>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</si>
  <si>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</si>
  <si>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</si>
  <si>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</si>
  <si>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</si>
  <si>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</si>
  <si>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</si>
  <si>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</si>
  <si>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</si>
  <si>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</si>
  <si>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</si>
  <si>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</si>
  <si>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</si>
  <si>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</si>
  <si>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</si>
  <si>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</si>
  <si>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</si>
  <si>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</si>
  <si>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שפרסל.ק2</t>
  </si>
  <si>
    <t>7770142</t>
  </si>
  <si>
    <t>520022732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</si>
  <si>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</si>
  <si>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</si>
  <si>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</si>
  <si>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</si>
  <si>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</si>
  <si>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</si>
  <si>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</si>
  <si>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</si>
  <si>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</si>
  <si>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</si>
  <si>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</si>
  <si>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</si>
  <si>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</si>
  <si>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</si>
  <si>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</si>
  <si>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</si>
  <si>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</si>
  <si>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</si>
  <si>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</si>
  <si>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</si>
  <si>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דן רכב אגח סדרה ו</t>
  </si>
  <si>
    <t>4590097</t>
  </si>
  <si>
    <t>520039249</t>
  </si>
  <si>
    <t>דקסיה ישראל אגח יג</t>
  </si>
  <si>
    <t>1125194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</si>
  <si>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</si>
  <si>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</si>
  <si>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</si>
  <si>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</si>
  <si>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</si>
  <si>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</si>
  <si>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</si>
  <si>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</si>
  <si>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</si>
  <si>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</si>
  <si>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</si>
  <si>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</si>
  <si>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</si>
  <si>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</si>
  <si>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</si>
  <si>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</si>
  <si>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</si>
  <si>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</si>
  <si>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</si>
  <si>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</si>
  <si>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</si>
  <si>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</si>
  <si>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</si>
  <si>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</si>
  <si>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</si>
  <si>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</si>
  <si>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</si>
  <si>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</si>
  <si>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</si>
  <si>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</si>
  <si>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</si>
  <si>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</si>
  <si>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</si>
  <si>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</si>
  <si>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</si>
  <si>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</si>
  <si>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</si>
  <si>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</si>
  <si>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</si>
  <si>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</si>
  <si>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</si>
  <si>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</si>
  <si>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</si>
  <si>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</si>
  <si>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</si>
  <si>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</si>
  <si>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</si>
  <si>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</si>
  <si>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</si>
  <si>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</si>
  <si>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</si>
  <si>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</si>
  <si>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</si>
  <si>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תעשיה אגח יח</t>
  </si>
  <si>
    <t>2260479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</si>
  <si>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</si>
  <si>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</si>
  <si>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</si>
  <si>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</si>
  <si>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</si>
  <si>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</si>
  <si>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</si>
  <si>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</si>
  <si>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</si>
  <si>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</si>
  <si>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</si>
  <si>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</si>
  <si>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</si>
  <si>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</si>
  <si>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</si>
  <si>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</si>
  <si>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</si>
  <si>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</si>
  <si>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</si>
  <si>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</si>
  <si>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</si>
  <si>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</si>
  <si>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</si>
  <si>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</si>
  <si>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</si>
  <si>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</si>
  <si>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</si>
  <si>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</si>
  <si>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</si>
  <si>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</si>
  <si>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</si>
  <si>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</si>
  <si>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</si>
  <si>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</si>
  <si>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</si>
  <si>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</si>
  <si>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</si>
  <si>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</si>
  <si>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</si>
  <si>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</si>
  <si>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</si>
  <si>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</si>
  <si>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חלל תקשורת ח</t>
  </si>
  <si>
    <t>1131416</t>
  </si>
  <si>
    <t>511396046</t>
  </si>
  <si>
    <t>NR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</si>
  <si>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</si>
  <si>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</si>
  <si>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</si>
  <si>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</si>
  <si>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</si>
  <si>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</si>
  <si>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</si>
  <si>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</si>
  <si>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</si>
  <si>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</si>
  <si>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</si>
  <si>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</si>
  <si>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</si>
  <si>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</si>
  <si>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</si>
  <si>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</si>
  <si>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</si>
  <si>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</si>
  <si>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</si>
  <si>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</si>
  <si>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</si>
  <si>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</si>
  <si>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</si>
  <si>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</si>
  <si>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</si>
  <si>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</si>
  <si>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</si>
  <si>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</si>
  <si>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</si>
  <si>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</si>
  <si>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</si>
  <si>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</si>
  <si>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</si>
  <si>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</si>
  <si>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</si>
  <si>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</si>
  <si>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</si>
  <si>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</si>
  <si>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</si>
  <si>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</si>
  <si>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</si>
  <si>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</si>
  <si>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</si>
  <si>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</si>
  <si>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</si>
  <si>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</si>
  <si>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</si>
  <si>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</si>
  <si>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</si>
  <si>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</si>
  <si>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</si>
  <si>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</si>
  <si>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</si>
  <si>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</si>
  <si>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</si>
  <si>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</si>
  <si>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</si>
  <si>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</si>
  <si>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</si>
  <si>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</si>
  <si>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</si>
  <si>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</si>
  <si>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</si>
  <si>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</si>
  <si>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</si>
  <si>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</si>
  <si>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</si>
  <si>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</si>
  <si>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</si>
  <si>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</si>
  <si>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</si>
  <si>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</si>
  <si>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</si>
  <si>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</si>
  <si>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</si>
  <si>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</si>
  <si>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</si>
  <si>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</si>
  <si>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</si>
  <si>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</si>
  <si>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</si>
  <si>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</si>
  <si>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</si>
  <si>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</si>
  <si>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</si>
  <si>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</si>
  <si>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</si>
  <si>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</si>
  <si>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</si>
  <si>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</si>
  <si>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</si>
  <si>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</si>
  <si>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</si>
  <si>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</si>
  <si>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</si>
  <si>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</si>
  <si>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</si>
  <si>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</si>
  <si>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</si>
  <si>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</si>
  <si>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</si>
  <si>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</si>
  <si>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</si>
  <si>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</si>
  <si>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</si>
  <si>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</si>
  <si>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רילייטד אגח א</t>
  </si>
  <si>
    <t>1134923</t>
  </si>
  <si>
    <t>שפיר הנדסה אגח א</t>
  </si>
  <si>
    <t>1136134</t>
  </si>
  <si>
    <t>514892801</t>
  </si>
  <si>
    <t>שפרסל.ק3</t>
  </si>
  <si>
    <t>7770167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</si>
  <si>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</si>
  <si>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</si>
  <si>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</si>
  <si>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</si>
  <si>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</si>
  <si>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</si>
  <si>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</si>
  <si>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</si>
  <si>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</si>
  <si>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</si>
  <si>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</si>
  <si>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</si>
  <si>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</si>
  <si>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</si>
  <si>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</si>
  <si>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</si>
  <si>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520044322</t>
  </si>
  <si>
    <t>קרדן אגח ח</t>
  </si>
  <si>
    <t>4590147</t>
  </si>
  <si>
    <t>אלבר 14</t>
  </si>
  <si>
    <t>1132562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</si>
  <si>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</si>
  <si>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</si>
  <si>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</si>
  <si>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</si>
  <si>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</si>
  <si>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</si>
  <si>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</si>
  <si>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</si>
  <si>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</si>
  <si>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</si>
  <si>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</si>
  <si>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</si>
  <si>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</si>
  <si>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</si>
  <si>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</si>
  <si>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</si>
  <si>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</si>
  <si>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</si>
  <si>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</si>
  <si>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</si>
  <si>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</si>
  <si>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</si>
  <si>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</si>
  <si>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</si>
  <si>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</si>
  <si>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פטרוכימיים אגח 1</t>
  </si>
  <si>
    <t>7560154</t>
  </si>
  <si>
    <t>520029315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</si>
  <si>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</si>
  <si>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</si>
  <si>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</si>
  <si>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</si>
  <si>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</si>
  <si>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</si>
  <si>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</si>
  <si>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Moodys</t>
  </si>
  <si>
    <t>DELEK &amp; AVNER TAMAR 5.412 2025</t>
  </si>
  <si>
    <t>IL0011321820</t>
  </si>
  <si>
    <t>ICL 4.5 2024 כיל</t>
  </si>
  <si>
    <t>IL0028102734</t>
  </si>
  <si>
    <t>520027830</t>
  </si>
  <si>
    <t>S&amp;P</t>
  </si>
  <si>
    <t>TORONTO DOMINION 3.625 09/31 09/26</t>
  </si>
  <si>
    <t>US891160MJ94</t>
  </si>
  <si>
    <t>AT&amp;T 4.125 02/26 11/25</t>
  </si>
  <si>
    <t>US00206RCT77</t>
  </si>
  <si>
    <t>TELECOMMUNICATION SERVICES</t>
  </si>
  <si>
    <t>COMITION FED DE ELECTRIC 4.75 02/2027</t>
  </si>
  <si>
    <t>USP29595AB42</t>
  </si>
  <si>
    <t>UTILITIES</t>
  </si>
  <si>
    <t>COMMONWLTH BANK OF AUS 4.5 12/25</t>
  </si>
  <si>
    <t>US2027A1HR15</t>
  </si>
  <si>
    <t>Banks</t>
  </si>
  <si>
    <t>JPM 4.125 12/26</t>
  </si>
  <si>
    <t>US46625HJZ47</t>
  </si>
  <si>
    <t>MEXICO CITY AIRPORT 4.25 10/26 07/26</t>
  </si>
  <si>
    <t>USP6629MAA01</t>
  </si>
  <si>
    <t>Transportation</t>
  </si>
  <si>
    <t>MEXICO CITY AIRPORT 5.5 10/46 30/46</t>
  </si>
  <si>
    <t>USP6629MAB83</t>
  </si>
  <si>
    <t>RABOBANK 3.75 07/26</t>
  </si>
  <si>
    <t>US21684AAF30</t>
  </si>
  <si>
    <t>srenvx 6.375 09/01/24</t>
  </si>
  <si>
    <t>XS0901578681</t>
  </si>
  <si>
    <t>Insurance</t>
  </si>
  <si>
    <t>FITCH</t>
  </si>
  <si>
    <t>UBS 4.75 05/22/2023</t>
  </si>
  <si>
    <t>CH0214139930</t>
  </si>
  <si>
    <t>UBS 5.125 05/15/24</t>
  </si>
  <si>
    <t>CH0244100266</t>
  </si>
  <si>
    <t>AVLN 8.25 11/17 04/49</t>
  </si>
  <si>
    <t>XS0778476340</t>
  </si>
  <si>
    <t>CS 6.5 08/08/23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</si>
  <si>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</si>
  <si>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</si>
  <si>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</si>
  <si>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</si>
  <si>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</si>
  <si>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</si>
  <si>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SPRNTS 3.36 21</t>
  </si>
  <si>
    <t>US85208NAA81</t>
  </si>
  <si>
    <t>SRENVX 5.75 08/15/50 08/25</t>
  </si>
  <si>
    <t>XS1261170515</t>
  </si>
  <si>
    <t>ABBOTT LAB 3.75 11/26 08/26</t>
  </si>
  <si>
    <t>US002824BF69</t>
  </si>
  <si>
    <t>HEALTH CARE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</si>
  <si>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</si>
  <si>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</si>
  <si>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</si>
  <si>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</si>
  <si>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</si>
  <si>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</si>
  <si>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</si>
  <si>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</si>
  <si>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</si>
  <si>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</si>
  <si>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</si>
  <si>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</si>
  <si>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</si>
  <si>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ECOPETROL 5.375 06/26 03/26</t>
  </si>
  <si>
    <t>US279158AL39</t>
  </si>
  <si>
    <t>Goldman Sachs 5.95 27</t>
  </si>
  <si>
    <t>US38141GES93</t>
  </si>
  <si>
    <t>Diversified Financial Services</t>
  </si>
  <si>
    <t>LEAR 5.25 01/25</t>
  </si>
  <si>
    <t>US521865AX34</t>
  </si>
  <si>
    <t>Automobiles &amp; Components</t>
  </si>
  <si>
    <t>MACQUARIE BANK 4.875 06/2025</t>
  </si>
  <si>
    <t>US55608YAB11</t>
  </si>
  <si>
    <t>MOTOROLA SOLUTIONS 3.5 01/03/2023</t>
  </si>
  <si>
    <t>US620076BC25</t>
  </si>
  <si>
    <t>MOTOROLA SOLUTIONS 4 09/2024</t>
  </si>
  <si>
    <t>US620076BF55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</si>
  <si>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</si>
  <si>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</si>
  <si>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</si>
  <si>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</si>
  <si>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</si>
  <si>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</si>
  <si>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</si>
  <si>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</si>
  <si>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</si>
  <si>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</si>
  <si>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</si>
  <si>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</si>
  <si>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</si>
  <si>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</si>
  <si>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</si>
  <si>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</si>
  <si>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</si>
  <si>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</si>
  <si>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</si>
  <si>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 4 06/25 03/25</t>
  </si>
  <si>
    <t>US07177MAB90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</si>
  <si>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</si>
  <si>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</si>
  <si>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</si>
  <si>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</si>
  <si>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</si>
  <si>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</si>
  <si>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</si>
  <si>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</si>
  <si>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</si>
  <si>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</si>
  <si>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</si>
  <si>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</si>
  <si>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</si>
  <si>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</si>
  <si>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</si>
  <si>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</si>
  <si>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</si>
  <si>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</si>
  <si>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</si>
  <si>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</si>
  <si>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NWIDE 6.875 06/19</t>
  </si>
  <si>
    <t>XS1043181269</t>
  </si>
  <si>
    <t>NXP SEMICOND 3875 09/22</t>
  </si>
  <si>
    <t>USN65965AY61</t>
  </si>
  <si>
    <t>Semiconductors &amp; Semiconductor</t>
  </si>
  <si>
    <t>NXPI 3.875 09/22</t>
  </si>
  <si>
    <t>US62947QAW87</t>
  </si>
  <si>
    <t>SES 5.625 12/49 01/24</t>
  </si>
  <si>
    <t>XS1405765659</t>
  </si>
  <si>
    <t>Media</t>
  </si>
  <si>
    <t>VERISIGN 4.625 05/23 05/18</t>
  </si>
  <si>
    <t>US92343EAF97</t>
  </si>
  <si>
    <t>VIE 4.85 18 49</t>
  </si>
  <si>
    <t>FR0011391838</t>
  </si>
  <si>
    <t>EDF 5.625 12/29/49</t>
  </si>
  <si>
    <t>USF2893TAM83</t>
  </si>
  <si>
    <t>BB</t>
  </si>
  <si>
    <t>HANESBRANDS 4.625 05/24 02/24</t>
  </si>
  <si>
    <t>USU24437AD43</t>
  </si>
  <si>
    <t>Consumer Durables &amp; Apparel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</si>
  <si>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</si>
  <si>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</si>
  <si>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</si>
  <si>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</si>
  <si>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</si>
  <si>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</si>
  <si>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SIRIUS XM 4.625 05/23 05/18</t>
  </si>
  <si>
    <t>US82967NAL29</t>
  </si>
  <si>
    <t>Commercial &amp; Professional Sevi</t>
  </si>
  <si>
    <t>BB-</t>
  </si>
  <si>
    <t>TRANSOCEAN 7.75 10/24 10/20</t>
  </si>
  <si>
    <t>US893828AA14</t>
  </si>
  <si>
    <t>VALE 3.75 01/23</t>
  </si>
  <si>
    <t>XS0802953165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</si>
  <si>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</si>
  <si>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</si>
  <si>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</si>
  <si>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</si>
  <si>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</si>
  <si>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</si>
  <si>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</si>
  <si>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</si>
  <si>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</si>
  <si>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</si>
  <si>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</si>
  <si>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</si>
  <si>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</si>
  <si>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</si>
  <si>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</si>
  <si>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</si>
  <si>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</si>
  <si>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</si>
  <si>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</si>
  <si>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</si>
  <si>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</si>
  <si>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</si>
  <si>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</si>
  <si>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</si>
  <si>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</si>
  <si>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</si>
  <si>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</si>
  <si>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</si>
  <si>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</si>
  <si>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</si>
  <si>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</si>
  <si>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</si>
  <si>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</si>
  <si>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</si>
  <si>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</si>
  <si>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</si>
  <si>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</si>
  <si>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</si>
  <si>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</si>
  <si>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</si>
  <si>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</si>
  <si>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</si>
  <si>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</si>
  <si>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</si>
  <si>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</si>
  <si>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</si>
  <si>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</si>
  <si>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</si>
  <si>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</si>
  <si>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</si>
  <si>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</si>
  <si>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</si>
  <si>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</si>
  <si>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</si>
  <si>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</si>
  <si>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</si>
  <si>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</si>
  <si>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</si>
  <si>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</si>
  <si>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</si>
  <si>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</si>
  <si>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</si>
  <si>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</si>
  <si>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</si>
  <si>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</si>
  <si>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</si>
  <si>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</si>
  <si>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</si>
  <si>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</si>
  <si>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</si>
  <si>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</si>
  <si>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</si>
  <si>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</si>
  <si>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</si>
  <si>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</si>
  <si>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</si>
  <si>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</si>
  <si>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</si>
  <si>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</si>
  <si>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</si>
  <si>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</si>
  <si>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</si>
  <si>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</si>
  <si>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</si>
  <si>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</si>
  <si>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</si>
  <si>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</si>
  <si>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</si>
  <si>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</si>
  <si>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</si>
  <si>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</si>
  <si>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</si>
  <si>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</si>
  <si>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</si>
  <si>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</si>
  <si>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</si>
  <si>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</si>
  <si>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</si>
  <si>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</si>
  <si>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</si>
  <si>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</si>
  <si>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</si>
  <si>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</si>
  <si>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</si>
  <si>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</si>
  <si>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</si>
  <si>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</si>
  <si>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</si>
  <si>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</si>
  <si>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</si>
  <si>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</si>
  <si>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</si>
  <si>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</si>
  <si>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</si>
  <si>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</si>
  <si>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</si>
  <si>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</si>
  <si>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</si>
  <si>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</si>
  <si>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</si>
  <si>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</si>
  <si>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</si>
  <si>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</si>
  <si>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</si>
  <si>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</si>
  <si>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</si>
  <si>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</si>
  <si>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</si>
  <si>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</si>
  <si>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</si>
  <si>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</si>
  <si>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</si>
  <si>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</si>
  <si>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</si>
  <si>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</si>
  <si>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</si>
  <si>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</si>
  <si>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</si>
  <si>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</si>
  <si>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</si>
  <si>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</si>
  <si>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</si>
  <si>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</si>
  <si>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</si>
  <si>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</si>
  <si>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</si>
  <si>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</si>
  <si>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</si>
  <si>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</si>
  <si>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</si>
  <si>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</si>
  <si>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</si>
  <si>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</si>
  <si>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</si>
  <si>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</si>
  <si>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</si>
  <si>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</si>
  <si>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</si>
  <si>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</si>
  <si>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</si>
  <si>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</si>
  <si>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</si>
  <si>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</si>
  <si>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</si>
  <si>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</si>
  <si>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</si>
  <si>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</si>
  <si>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</si>
  <si>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</si>
  <si>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</si>
  <si>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</si>
  <si>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</si>
  <si>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</si>
  <si>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</si>
  <si>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</si>
  <si>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</si>
  <si>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</si>
  <si>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</si>
  <si>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</si>
  <si>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</si>
  <si>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</si>
  <si>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</si>
  <si>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</si>
  <si>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</si>
  <si>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</si>
  <si>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</si>
  <si>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</si>
  <si>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</si>
  <si>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</si>
  <si>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</si>
  <si>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</si>
  <si>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</si>
  <si>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</si>
  <si>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</si>
  <si>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</si>
  <si>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</si>
  <si>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</si>
  <si>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</si>
  <si>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</si>
  <si>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</si>
  <si>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</si>
  <si>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</si>
  <si>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</si>
  <si>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</si>
  <si>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</si>
  <si>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</si>
  <si>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</si>
  <si>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</si>
  <si>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</si>
  <si>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</si>
  <si>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</si>
  <si>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</si>
  <si>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</si>
  <si>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</si>
  <si>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</si>
  <si>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</si>
  <si>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</si>
  <si>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</si>
  <si>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</si>
  <si>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</si>
  <si>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</si>
  <si>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</si>
  <si>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</si>
  <si>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</si>
  <si>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</si>
  <si>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</si>
  <si>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</si>
  <si>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</si>
  <si>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</si>
  <si>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</si>
  <si>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</si>
  <si>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</si>
  <si>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</si>
  <si>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</si>
  <si>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</si>
  <si>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</si>
  <si>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</si>
  <si>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</si>
  <si>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</si>
  <si>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</si>
  <si>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</si>
  <si>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</si>
  <si>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</si>
  <si>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</si>
  <si>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</si>
  <si>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</si>
  <si>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</si>
  <si>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</si>
  <si>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</si>
  <si>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</si>
  <si>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</si>
  <si>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</si>
  <si>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</si>
  <si>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</si>
  <si>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</si>
  <si>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</si>
  <si>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</si>
  <si>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</si>
  <si>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</si>
  <si>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</si>
  <si>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</si>
  <si>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</si>
  <si>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</si>
  <si>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</si>
  <si>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</si>
  <si>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</si>
  <si>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</si>
  <si>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</si>
  <si>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</si>
  <si>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</si>
  <si>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</si>
  <si>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</si>
  <si>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</si>
  <si>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</si>
  <si>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</si>
  <si>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</si>
  <si>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</si>
  <si>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</si>
  <si>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</si>
  <si>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</si>
  <si>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</si>
  <si>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</si>
  <si>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</si>
  <si>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</si>
  <si>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</si>
  <si>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</si>
  <si>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</si>
  <si>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</si>
  <si>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</si>
  <si>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</si>
  <si>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</si>
  <si>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</si>
  <si>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</si>
  <si>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</si>
  <si>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</si>
  <si>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</si>
  <si>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</si>
  <si>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</si>
  <si>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</si>
  <si>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</si>
  <si>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</si>
  <si>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</si>
  <si>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</si>
  <si>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</si>
  <si>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</si>
  <si>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פלרם</t>
  </si>
  <si>
    <t>644013</t>
  </si>
  <si>
    <t>520039843</t>
  </si>
  <si>
    <t>פריון נטוורק</t>
  </si>
  <si>
    <t>1095819</t>
  </si>
  <si>
    <t>512849498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</si>
  <si>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</si>
  <si>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</si>
  <si>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</si>
  <si>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</si>
  <si>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</si>
  <si>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</si>
  <si>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</si>
  <si>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</si>
  <si>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</si>
  <si>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</si>
  <si>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</si>
  <si>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</si>
  <si>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</si>
  <si>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</si>
  <si>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</si>
  <si>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</si>
  <si>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</si>
  <si>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</si>
  <si>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</si>
  <si>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</si>
  <si>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</si>
  <si>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</si>
  <si>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</si>
  <si>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</si>
  <si>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AFI DEVELOPMENT GDR REG S</t>
  </si>
  <si>
    <t>US00106J2006</t>
  </si>
  <si>
    <t>ALLOT COMMUNICATIONS LTD*</t>
  </si>
  <si>
    <t>IL0010996549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</si>
  <si>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</si>
  <si>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</si>
  <si>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</si>
  <si>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</si>
  <si>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</si>
  <si>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</si>
  <si>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</si>
  <si>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</si>
  <si>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</si>
  <si>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</si>
  <si>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</si>
  <si>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ELLOMAY CAPITAL LTD</t>
  </si>
  <si>
    <t>IL0010826357</t>
  </si>
  <si>
    <t>520039868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</si>
  <si>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</si>
  <si>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</si>
  <si>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</si>
  <si>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</si>
  <si>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</si>
  <si>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</si>
  <si>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</si>
  <si>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</si>
  <si>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</si>
  <si>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</si>
  <si>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</si>
  <si>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</si>
  <si>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</si>
  <si>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</si>
  <si>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</si>
  <si>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</si>
  <si>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</si>
  <si>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</si>
  <si>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</si>
  <si>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</si>
  <si>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</si>
  <si>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</si>
  <si>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</si>
  <si>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</si>
  <si>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</si>
  <si>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</si>
  <si>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</si>
  <si>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</si>
  <si>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</si>
  <si>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</si>
  <si>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</si>
  <si>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</si>
  <si>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</si>
  <si>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</si>
  <si>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</si>
  <si>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</si>
  <si>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PERRIGO CO</t>
  </si>
  <si>
    <t>IE00BGH1M568</t>
  </si>
  <si>
    <t>REDHILL BIOPHARMA LTD ADR</t>
  </si>
  <si>
    <t>US7574681034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</si>
  <si>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</si>
  <si>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</si>
  <si>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</si>
  <si>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</si>
  <si>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</si>
  <si>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</si>
  <si>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</si>
  <si>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</si>
  <si>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</si>
  <si>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</si>
  <si>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</si>
  <si>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</si>
  <si>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</si>
  <si>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</si>
  <si>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</si>
  <si>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</si>
  <si>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</si>
  <si>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AMAZON.COM INC</t>
  </si>
  <si>
    <t>US0231351067</t>
  </si>
  <si>
    <t>AMERICAN EXPRESS</t>
  </si>
  <si>
    <t>US0258161092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</si>
  <si>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</si>
  <si>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</si>
  <si>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</si>
  <si>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</si>
  <si>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</si>
  <si>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</si>
  <si>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</si>
  <si>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</si>
  <si>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</si>
  <si>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</si>
  <si>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</si>
  <si>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</si>
  <si>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</si>
  <si>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</si>
  <si>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</si>
  <si>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</si>
  <si>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</si>
  <si>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</si>
  <si>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BP PLC</t>
  </si>
  <si>
    <t>GB0007980591</t>
  </si>
  <si>
    <t>CAPGEMINI SA</t>
  </si>
  <si>
    <t>FR0000125338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</si>
  <si>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</si>
  <si>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</si>
  <si>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</si>
  <si>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</si>
  <si>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</si>
  <si>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</si>
  <si>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</si>
  <si>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</si>
  <si>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</si>
  <si>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</si>
  <si>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</si>
  <si>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</si>
  <si>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</si>
  <si>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</si>
  <si>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</si>
  <si>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</si>
  <si>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</si>
  <si>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</si>
  <si>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</si>
  <si>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</si>
  <si>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</si>
  <si>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</si>
  <si>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</si>
  <si>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</si>
  <si>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</si>
  <si>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</si>
  <si>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</si>
  <si>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</si>
  <si>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</si>
  <si>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</si>
  <si>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</si>
  <si>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</si>
  <si>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</si>
  <si>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</si>
  <si>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</si>
  <si>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</si>
  <si>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</si>
  <si>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</si>
  <si>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</si>
  <si>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</si>
  <si>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</si>
  <si>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</si>
  <si>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</si>
  <si>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</si>
  <si>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</si>
  <si>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</si>
  <si>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</si>
  <si>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</si>
  <si>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</si>
  <si>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</si>
  <si>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</si>
  <si>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</si>
  <si>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</si>
  <si>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</si>
  <si>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</si>
  <si>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PFIZER INC</t>
  </si>
  <si>
    <t>US7170811035</t>
  </si>
  <si>
    <t>PROLOGIS INC</t>
  </si>
  <si>
    <t>US74340W1036</t>
  </si>
  <si>
    <t>שרותים פיננסים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</si>
  <si>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</si>
  <si>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</si>
  <si>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</si>
  <si>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</si>
  <si>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</si>
  <si>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</si>
  <si>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</si>
  <si>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</si>
  <si>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</si>
  <si>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</si>
  <si>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</si>
  <si>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</si>
  <si>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</si>
  <si>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SIEMENS AG REG</t>
  </si>
  <si>
    <t>DE0007236101</t>
  </si>
  <si>
    <t>SOUTHWEST AIRLINES</t>
  </si>
  <si>
    <t>US8447411088</t>
  </si>
  <si>
    <t>STMICROELECTRONICS</t>
  </si>
  <si>
    <t>NL0000226223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</si>
  <si>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</si>
  <si>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</si>
  <si>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</si>
  <si>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</si>
  <si>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</si>
  <si>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</si>
  <si>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</si>
  <si>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</si>
  <si>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</si>
  <si>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</si>
  <si>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</si>
  <si>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</si>
  <si>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</si>
  <si>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</si>
  <si>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</si>
  <si>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</si>
  <si>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</si>
  <si>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</si>
  <si>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</si>
  <si>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</si>
  <si>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הראל סל תא 100</t>
  </si>
  <si>
    <t>1113232</t>
  </si>
  <si>
    <t>הראל סל תא 25</t>
  </si>
  <si>
    <t>1113703</t>
  </si>
  <si>
    <t>פסגות 100.ס2</t>
  </si>
  <si>
    <t>1125327</t>
  </si>
  <si>
    <t>513464289</t>
  </si>
  <si>
    <t>פסגות סל ת"א 100 סד 1 40A</t>
  </si>
  <si>
    <t>1096593</t>
  </si>
  <si>
    <t>פסגות סל תא 25</t>
  </si>
  <si>
    <t>1125319</t>
  </si>
  <si>
    <t>פסגות תא 25</t>
  </si>
  <si>
    <t>1084656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</si>
  <si>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</si>
  <si>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</si>
  <si>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</si>
  <si>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</si>
  <si>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</si>
  <si>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</si>
  <si>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</si>
  <si>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</si>
  <si>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</si>
  <si>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</si>
  <si>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</si>
  <si>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</si>
  <si>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</si>
  <si>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</si>
  <si>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</si>
  <si>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</si>
  <si>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תכלית תא בנקים</t>
  </si>
  <si>
    <t>1095702</t>
  </si>
  <si>
    <t>פסגות סל יתר 120</t>
  </si>
  <si>
    <t>1114263</t>
  </si>
  <si>
    <t>קסם מ ביטוח</t>
  </si>
  <si>
    <t>1107762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</si>
  <si>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</si>
  <si>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</si>
  <si>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</si>
  <si>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</si>
  <si>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</si>
  <si>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</si>
  <si>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</si>
  <si>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</si>
  <si>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</si>
  <si>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סל בונד 40</t>
  </si>
  <si>
    <t>1109412</t>
  </si>
  <si>
    <t>פסגות סל בונד צ. יתר 133</t>
  </si>
  <si>
    <t>1127752</t>
  </si>
  <si>
    <t>פסגות סל תל בונד מאגר</t>
  </si>
  <si>
    <t>1132588</t>
  </si>
  <si>
    <t>פסגות תל בונד 20</t>
  </si>
  <si>
    <t>1101443</t>
  </si>
  <si>
    <t>פסגות תל בונד 60 סדרה 1</t>
  </si>
  <si>
    <t>1109420</t>
  </si>
  <si>
    <t>פסגות תל בונד 60 סדרה 2</t>
  </si>
  <si>
    <t>1109479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</si>
  <si>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</si>
  <si>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</si>
  <si>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</si>
  <si>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</si>
  <si>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</si>
  <si>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</si>
  <si>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</si>
  <si>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</si>
  <si>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</si>
  <si>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</si>
  <si>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40</t>
  </si>
  <si>
    <t>1109354</t>
  </si>
  <si>
    <t>תכלית תל בונד 60</t>
  </si>
  <si>
    <t>1109362</t>
  </si>
  <si>
    <t>תכלית תל בונד צמודות יתר</t>
  </si>
  <si>
    <t>1127802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</si>
  <si>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</si>
  <si>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</si>
  <si>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</si>
  <si>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</si>
  <si>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</si>
  <si>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</si>
  <si>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הראל סל תל בונד</t>
  </si>
  <si>
    <t>1127786</t>
  </si>
  <si>
    <t>קסם תל בונד צמודות יתר</t>
  </si>
  <si>
    <t>1127836</t>
  </si>
  <si>
    <t>קסם תל בונד תשואות</t>
  </si>
  <si>
    <t>1128545</t>
  </si>
  <si>
    <t>תכלית תל בונד שקלי</t>
  </si>
  <si>
    <t>1116250</t>
  </si>
  <si>
    <t>AMUNDI ETF MSCI EM ASIA UCIT</t>
  </si>
  <si>
    <t>FR0011018316</t>
  </si>
  <si>
    <t>DAIWA ETF TOPIX</t>
  </si>
  <si>
    <t>JP3027620008</t>
  </si>
  <si>
    <t>DAIWA NIKKEI 225</t>
  </si>
  <si>
    <t>JP3027640006</t>
  </si>
  <si>
    <t>DB X TRACKERS MSCI EUROPE HEDGE</t>
  </si>
  <si>
    <t>US2330518539</t>
  </si>
  <si>
    <t>DBX STX EUROPE 600</t>
  </si>
  <si>
    <t>LU0328475792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</si>
  <si>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</si>
  <si>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</si>
  <si>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</si>
  <si>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</si>
  <si>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</si>
  <si>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</si>
  <si>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CORE S&amp;P 500 ETF</t>
  </si>
  <si>
    <t>US4642872000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</si>
  <si>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</si>
  <si>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</si>
  <si>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</si>
  <si>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</si>
  <si>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</si>
  <si>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</si>
  <si>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</si>
  <si>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</si>
  <si>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</si>
  <si>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</si>
  <si>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</si>
  <si>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</si>
  <si>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</si>
  <si>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</si>
  <si>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</si>
  <si>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</si>
  <si>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</si>
  <si>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</si>
  <si>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ACWI INDEX FUND</t>
  </si>
  <si>
    <t>US4642882579</t>
  </si>
  <si>
    <t>ISHARES MSCI BRAZIL</t>
  </si>
  <si>
    <t>US4642864007</t>
  </si>
  <si>
    <t>ISHARES MSCI INDIA</t>
  </si>
  <si>
    <t>US46429B5984</t>
  </si>
  <si>
    <t>ISHARES MSCI MEXICO CAPPED</t>
  </si>
  <si>
    <t>US4642868222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</si>
  <si>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</si>
  <si>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</si>
  <si>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</si>
  <si>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</si>
  <si>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</si>
  <si>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</si>
  <si>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</si>
  <si>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</si>
  <si>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</si>
  <si>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</si>
  <si>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</si>
  <si>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</si>
  <si>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</si>
  <si>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</si>
  <si>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</si>
  <si>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</si>
  <si>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</si>
  <si>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</si>
  <si>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</si>
  <si>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</si>
  <si>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SOURCE STOXX EUROPE 600</t>
  </si>
  <si>
    <t>IE00B60SWW18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</si>
  <si>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</si>
  <si>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</si>
  <si>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</si>
  <si>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</si>
  <si>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</si>
  <si>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</si>
  <si>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UBS MSCI EMU</t>
  </si>
  <si>
    <t>LU0147308422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</si>
  <si>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</si>
  <si>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</si>
  <si>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</si>
  <si>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</si>
  <si>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</si>
  <si>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</si>
  <si>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</si>
  <si>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</si>
  <si>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XACT NORDEN 30</t>
  </si>
  <si>
    <t>SE0001710914</t>
  </si>
  <si>
    <t>ISHARES USD CORP BND</t>
  </si>
  <si>
    <t>IE0032895942</t>
  </si>
  <si>
    <t>PIMCO INV GRADE CORP BD ETF</t>
  </si>
  <si>
    <t>US72201R8170</t>
  </si>
  <si>
    <t>REAL ESTATE CREDIT GBP</t>
  </si>
  <si>
    <t>GB00B0HW5366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</si>
  <si>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</si>
  <si>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</si>
  <si>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</si>
  <si>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</si>
  <si>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</si>
  <si>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</si>
  <si>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</si>
  <si>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</si>
  <si>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</si>
  <si>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</si>
  <si>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</si>
  <si>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</si>
  <si>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</si>
  <si>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</si>
  <si>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</si>
  <si>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</si>
  <si>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</si>
  <si>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</si>
  <si>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</si>
  <si>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</si>
  <si>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</si>
  <si>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</si>
  <si>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</si>
  <si>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</si>
  <si>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</si>
  <si>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</si>
  <si>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</si>
  <si>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</si>
  <si>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</si>
  <si>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</si>
  <si>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</si>
  <si>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</si>
  <si>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</si>
  <si>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</si>
  <si>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</si>
  <si>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Santander LatAm HY Fund</t>
  </si>
  <si>
    <t>LU0363170191</t>
  </si>
  <si>
    <t>Babson European Bank Loan Fund</t>
  </si>
  <si>
    <t>IE00B6YX4R11</t>
  </si>
  <si>
    <t>CS NL GL SEN LO MC</t>
  </si>
  <si>
    <t>LU0635707705</t>
  </si>
  <si>
    <t>EURIZON EASYFND BND HI YL Z</t>
  </si>
  <si>
    <t>LU0335991534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</si>
  <si>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</si>
  <si>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</si>
  <si>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</si>
  <si>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</si>
  <si>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</si>
  <si>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</si>
  <si>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</si>
  <si>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</si>
  <si>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</si>
  <si>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</si>
  <si>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</si>
  <si>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</si>
  <si>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</si>
  <si>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</si>
  <si>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</si>
  <si>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</si>
  <si>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</si>
  <si>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</si>
  <si>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</si>
  <si>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</si>
  <si>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</si>
  <si>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</si>
  <si>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</si>
  <si>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</si>
  <si>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</si>
  <si>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</si>
  <si>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</si>
  <si>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</si>
  <si>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MARTIN CURRIE CHINA A SHAR A</t>
  </si>
  <si>
    <t>BMG605411021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</si>
  <si>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</si>
  <si>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</si>
  <si>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</si>
  <si>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</si>
  <si>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</si>
  <si>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</si>
  <si>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</si>
  <si>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</si>
  <si>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</si>
  <si>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</si>
  <si>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</si>
  <si>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</si>
  <si>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</si>
  <si>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</si>
  <si>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</si>
  <si>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</si>
  <si>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</si>
  <si>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</si>
  <si>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</si>
  <si>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</si>
  <si>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bC 1540 JAN 2017</t>
  </si>
  <si>
    <t>81790800</t>
  </si>
  <si>
    <t>bP 1540 JAN 2017</t>
  </si>
  <si>
    <t>81791238</t>
  </si>
  <si>
    <t>81789638</t>
  </si>
  <si>
    <t>P 1460 JAN 2017</t>
  </si>
  <si>
    <t>81790206</t>
  </si>
  <si>
    <t>SPX US 01/20/17 P1950</t>
  </si>
  <si>
    <t>SPX 1 P1950</t>
  </si>
  <si>
    <t>SPX US 01/20/17 P2150</t>
  </si>
  <si>
    <t>SPX 1 P2150</t>
  </si>
  <si>
    <t>EURO STOXX 50 MAR17</t>
  </si>
  <si>
    <t>VGH7</t>
  </si>
  <si>
    <t>EURO STOXX BANK MAR17</t>
  </si>
  <si>
    <t>CAH7</t>
  </si>
  <si>
    <t>FTSE 100 IDX FUT MAR17</t>
  </si>
  <si>
    <t>Z H7</t>
  </si>
  <si>
    <t>S&amp;P500 EMINI FUT MAR17</t>
  </si>
  <si>
    <t>ESH7</t>
  </si>
  <si>
    <t>SX5E DVD DEC18</t>
  </si>
  <si>
    <t>DEDZ8</t>
  </si>
  <si>
    <t>TOPIX INDX FUTR MAR17</t>
  </si>
  <si>
    <t>TPH7</t>
  </si>
  <si>
    <t>ערד   4.8%   סדרה    8707</t>
  </si>
  <si>
    <t>ערד   4.8%   סדרה    8710</t>
  </si>
  <si>
    <t>ערד   4.8%   סדרה    8711</t>
  </si>
  <si>
    <t>ערד   4.8%   סדרה   8706</t>
  </si>
  <si>
    <t>ערד   4.8%   סדרה   8708</t>
  </si>
  <si>
    <t>ערד   4.8%   סדרה   8712</t>
  </si>
  <si>
    <t>ערד   4.8%   סדרה  8714</t>
  </si>
  <si>
    <t>ערד   4.8%   סדרה  8730</t>
  </si>
  <si>
    <t>ערד   4.8%   סדרה  8731</t>
  </si>
  <si>
    <t>ערד   4.8%   סדרה  8732</t>
  </si>
  <si>
    <t>ערד   4.8%   סדרה  8733</t>
  </si>
  <si>
    <t>ערד   4.8%   סדרה  8735</t>
  </si>
  <si>
    <t>ערד   4.8%   סדרה  8736</t>
  </si>
  <si>
    <t>ערד   4.8%   סדרה  8751  2024</t>
  </si>
  <si>
    <t>ערד   4.8%   סדרה  8752   2024</t>
  </si>
  <si>
    <t>ערד   8754    4%</t>
  </si>
  <si>
    <t>ערד  8679 %4.8 2017</t>
  </si>
  <si>
    <t>ערד  8680 %4.8 2017</t>
  </si>
  <si>
    <t>ערד  8681 %4.8 2017</t>
  </si>
  <si>
    <t>ערד  8701 % 4.8  2018</t>
  </si>
  <si>
    <t>ערד  8702 % 4.8  2018</t>
  </si>
  <si>
    <t>ערד  8705   4.8%</t>
  </si>
  <si>
    <t>ערד  8738 % 4.8  2023</t>
  </si>
  <si>
    <t>ערד 2024 סדרה 8761</t>
  </si>
  <si>
    <t>ערד 2025 סדרה 8765</t>
  </si>
  <si>
    <t>ערד 2025 סדרה 8769</t>
  </si>
  <si>
    <t>ערד 2025 סדרה 8771</t>
  </si>
  <si>
    <t>ערד 8682 %4.8 2017</t>
  </si>
  <si>
    <t>ערד 8683 %4.8 2017</t>
  </si>
  <si>
    <t>ערד 8684  %4.8 2017</t>
  </si>
  <si>
    <t>ערד 8685 %4.8 2017</t>
  </si>
  <si>
    <t>ערד 8686 %4.8 2017</t>
  </si>
  <si>
    <t>ערד 8687 %4.8 2017</t>
  </si>
  <si>
    <t>ערד 8688 %4.8 2017</t>
  </si>
  <si>
    <t>ערד 8689 %4.8 2017</t>
  </si>
  <si>
    <t>ערד 8690 %4.8 2017</t>
  </si>
  <si>
    <t>ערד 8691 %4.8 2018</t>
  </si>
  <si>
    <t>ערד 8692 %4.8  2018</t>
  </si>
  <si>
    <t>ערד 8693 %4.8  2018</t>
  </si>
  <si>
    <t>ערד 8694 %4.8  2018</t>
  </si>
  <si>
    <t>ערד 8695 %4.8  2018</t>
  </si>
  <si>
    <t>ערד 8696 %4.8  2018</t>
  </si>
  <si>
    <t>ערד 8697 %4.8  2018</t>
  </si>
  <si>
    <t>ערד 8698%4.8  2018</t>
  </si>
  <si>
    <t>ערד 8699 % 4.8  2018</t>
  </si>
  <si>
    <t>ערד 8700 % 4.8  2018</t>
  </si>
  <si>
    <t>ערד 8704 % 4.8</t>
  </si>
  <si>
    <t>ערד 8742</t>
  </si>
  <si>
    <t>ערד 8745</t>
  </si>
  <si>
    <t>ערד 8746</t>
  </si>
  <si>
    <t>ערד 8786_1/2027</t>
  </si>
  <si>
    <t>ערד 8790 2027 4.8%</t>
  </si>
  <si>
    <t>ערד 8792</t>
  </si>
  <si>
    <t>ערד 8793</t>
  </si>
  <si>
    <t>ערד 8794</t>
  </si>
  <si>
    <t>ערד 8795</t>
  </si>
  <si>
    <t>ערד 8796</t>
  </si>
  <si>
    <t>ערד 8797</t>
  </si>
  <si>
    <t>ערד 8798</t>
  </si>
  <si>
    <t>ערד 8799</t>
  </si>
  <si>
    <t>ערד 8800</t>
  </si>
  <si>
    <t>ערד 8801</t>
  </si>
  <si>
    <t>ערד 8802</t>
  </si>
  <si>
    <t>ערד 8803</t>
  </si>
  <si>
    <t>ערד 8805</t>
  </si>
  <si>
    <t>ערד 8806</t>
  </si>
  <si>
    <t>ערד 8807</t>
  </si>
  <si>
    <t>ערד 8808</t>
  </si>
  <si>
    <t>ערד 8809</t>
  </si>
  <si>
    <t>ערד 8811</t>
  </si>
  <si>
    <t>ערד 8812</t>
  </si>
  <si>
    <t>ערד 8813</t>
  </si>
  <si>
    <t>ערד 8814</t>
  </si>
  <si>
    <t>ערד 8815</t>
  </si>
  <si>
    <t>ערד 8816</t>
  </si>
  <si>
    <t>ערד 8817</t>
  </si>
  <si>
    <t>ערד 8818</t>
  </si>
  <si>
    <t>ערד 8819</t>
  </si>
  <si>
    <t>ערד 8820</t>
  </si>
  <si>
    <t>ערד 8821</t>
  </si>
  <si>
    <t>ערד 8822</t>
  </si>
  <si>
    <t>ערד 8823</t>
  </si>
  <si>
    <t>ערד 8824</t>
  </si>
  <si>
    <t>ערד 8825</t>
  </si>
  <si>
    <t>ערד 8826</t>
  </si>
  <si>
    <t>ערד 8827</t>
  </si>
  <si>
    <t>ערד 8829</t>
  </si>
  <si>
    <t>ערד 8832</t>
  </si>
  <si>
    <t>ערד 8833</t>
  </si>
  <si>
    <t>ערד 8834</t>
  </si>
  <si>
    <t>ערד 8837</t>
  </si>
  <si>
    <t>ערד 8838</t>
  </si>
  <si>
    <t>ערד 8839</t>
  </si>
  <si>
    <t>ערד 8840</t>
  </si>
  <si>
    <t>ערד 8841</t>
  </si>
  <si>
    <t>ערד 8842</t>
  </si>
  <si>
    <t>ערד 8843</t>
  </si>
  <si>
    <t>ערד 8844</t>
  </si>
  <si>
    <t>ערד 8845</t>
  </si>
  <si>
    <t>ערד סדרה 2024  8758  4.8%</t>
  </si>
  <si>
    <t>ערד סדרה 2024  8759  4.8%</t>
  </si>
  <si>
    <t>ערד סדרה 2024  8760  4.8%</t>
  </si>
  <si>
    <t>ערד סדרה 8740  4.8%  2023</t>
  </si>
  <si>
    <t>ערד סדרה 8743  4.8%  2023</t>
  </si>
  <si>
    <t>ערד סדרה 8744  4.8%  2023</t>
  </si>
  <si>
    <t>ערד סדרה 8753 2024 4.8%</t>
  </si>
  <si>
    <t>ערד סדרה 8755 2024 4.8%</t>
  </si>
  <si>
    <t>ערד סדרה 8756 2024 4.8%</t>
  </si>
  <si>
    <t>ערד סדרה 8757 2024 4.8%</t>
  </si>
  <si>
    <t>ערד סדרה 8762 %4.8 2025</t>
  </si>
  <si>
    <t>ערד סדרה 8763 %4.8 2025</t>
  </si>
  <si>
    <t>ערד סדרה 8764 %4.8 2025</t>
  </si>
  <si>
    <t>ערד סדרה 8766 2025 4.8%</t>
  </si>
  <si>
    <t>ערד סדרה 8768 2025 4.8%</t>
  </si>
  <si>
    <t>ערד סדרה 8770   2025   4.8%</t>
  </si>
  <si>
    <t>ערד סדרה 8772 4.8% 2025</t>
  </si>
  <si>
    <t>ערד סדרה 8773 4.8% 2025</t>
  </si>
  <si>
    <t>ערד סדרה 8774 2026 4.8%</t>
  </si>
  <si>
    <t>ערד סדרה 8775 2026 4.8%</t>
  </si>
  <si>
    <t>ערד סדרה 8776 2026 4.8%</t>
  </si>
  <si>
    <t>ערד סדרה 8777 2026 4.8%</t>
  </si>
  <si>
    <t>ערד סדרה 8778 2026 4.8%</t>
  </si>
  <si>
    <t>ערד סדרה 8781 2026 4.8%</t>
  </si>
  <si>
    <t>ערד סדרה 8784  4.8%  2026</t>
  </si>
  <si>
    <t>ערד סדרה 8787 4.8% 2027</t>
  </si>
  <si>
    <t>ערד סדרה 8788 4.8% 2027</t>
  </si>
  <si>
    <t>ערד סדרה 8789 2027 4.8%</t>
  </si>
  <si>
    <t>ערד סדרה 8810 2029 4.8%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</si>
  <si>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</si>
  <si>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</si>
  <si>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</si>
  <si>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</si>
  <si>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</si>
  <si>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</si>
  <si>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</si>
  <si>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</si>
  <si>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</si>
  <si>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לאומי למשכנתאות שה</t>
  </si>
  <si>
    <t>6020903</t>
  </si>
  <si>
    <t>פועלים שטר הון 6  וחצי</t>
  </si>
  <si>
    <t>626279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</si>
  <si>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</si>
  <si>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</si>
  <si>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</si>
  <si>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</si>
  <si>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</si>
  <si>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</si>
  <si>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הראל ביטוח</t>
  </si>
  <si>
    <t>1089655</t>
  </si>
  <si>
    <t>חברת החשמל לישראל סדרה יב</t>
  </si>
  <si>
    <t>6000046</t>
  </si>
  <si>
    <t>חשמל צמוד 2020   אגח ל.ס</t>
  </si>
  <si>
    <t>6000111</t>
  </si>
  <si>
    <t>נתיבי גז  סדרה א ל.ס 5.6%</t>
  </si>
  <si>
    <t>1103084</t>
  </si>
  <si>
    <t>513436394</t>
  </si>
  <si>
    <t>דיסקונט כ.התחייבות 2018 6.2%</t>
  </si>
  <si>
    <t>6392997</t>
  </si>
  <si>
    <t>דיסקונט שטר הון  2017 6.7%</t>
  </si>
  <si>
    <t>6392948</t>
  </si>
  <si>
    <t>פז בתי זיקוק אשדוד</t>
  </si>
  <si>
    <t>1099159</t>
  </si>
  <si>
    <t>513775163</t>
  </si>
  <si>
    <t>קניון אבנת ל.ס סדרה א 5.3%</t>
  </si>
  <si>
    <t>1094820</t>
  </si>
  <si>
    <t>513698365</t>
  </si>
  <si>
    <t>לאומי שטר הון 2011 6.9%</t>
  </si>
  <si>
    <t>6401673</t>
  </si>
  <si>
    <t>פועלים ש.הון נדחה ב  5.75% ל.ס</t>
  </si>
  <si>
    <t>6620215</t>
  </si>
  <si>
    <t>שטרהון נדחה פועלים ג ל.ס 5.75%</t>
  </si>
  <si>
    <t>6620280</t>
  </si>
  <si>
    <t>דור אנרגיה ל.ס.</t>
  </si>
  <si>
    <t>1091578</t>
  </si>
  <si>
    <t>אספיסי אל עד 6.7%   סדרה 2</t>
  </si>
  <si>
    <t>1092774</t>
  </si>
  <si>
    <t>אספיסי אל עד 6.7%   סדרה 3</t>
  </si>
  <si>
    <t>1093939</t>
  </si>
  <si>
    <t>אספיסי אל עד 7%   סדרה 1</t>
  </si>
  <si>
    <t>1092162</t>
  </si>
  <si>
    <t>אלון  חברה לדלק ל.ס</t>
  </si>
  <si>
    <t>1101567</t>
  </si>
  <si>
    <t>520041690</t>
  </si>
  <si>
    <t>D</t>
  </si>
  <si>
    <t>חפציבה גרוסלם ג</t>
  </si>
  <si>
    <t>1099969</t>
  </si>
  <si>
    <t>510404460</t>
  </si>
  <si>
    <t>קאר אנד גו סד א 7.4% ל.ס</t>
  </si>
  <si>
    <t>1088202</t>
  </si>
  <si>
    <t>513406835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</si>
  <si>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</si>
  <si>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</si>
  <si>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</si>
  <si>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</si>
  <si>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</si>
  <si>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</si>
  <si>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</si>
  <si>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</si>
  <si>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</si>
  <si>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</si>
  <si>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</si>
  <si>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</si>
  <si>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</si>
  <si>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</si>
  <si>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</si>
  <si>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</si>
  <si>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</si>
  <si>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</si>
  <si>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</si>
  <si>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</si>
  <si>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</si>
  <si>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</si>
  <si>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512480971</t>
  </si>
  <si>
    <t>550266274</t>
  </si>
  <si>
    <t>514347202</t>
  </si>
  <si>
    <t>514435395</t>
  </si>
  <si>
    <t>US37991A1007</t>
  </si>
  <si>
    <t>NO0010277957</t>
  </si>
  <si>
    <t>Hotels Restaurants &amp; Leisure</t>
  </si>
  <si>
    <t>סה"כ קרנות השקעה</t>
  </si>
  <si>
    <t>Accelmed I</t>
  </si>
  <si>
    <t>ANATOMY 2</t>
  </si>
  <si>
    <t>ANATOMY I</t>
  </si>
  <si>
    <t>Evolution Venture Capital Fund</t>
  </si>
  <si>
    <t>Infinity I China</t>
  </si>
  <si>
    <t>Medica III</t>
  </si>
  <si>
    <t>orbimed Israel II</t>
  </si>
  <si>
    <t>Orbimed Israel Partners I</t>
  </si>
  <si>
    <t>Vertex III (Israel) Fund L.P</t>
  </si>
  <si>
    <t>Vintage IX Migdal LP</t>
  </si>
  <si>
    <t>Reality III</t>
  </si>
  <si>
    <t>Accelmed growth partners</t>
  </si>
  <si>
    <t>FIMI ISRAEL OPPORTUNITY 6</t>
  </si>
  <si>
    <t>Fimi Israel Opportunity II</t>
  </si>
  <si>
    <t>Fimi Israel Opportunity IV</t>
  </si>
  <si>
    <t>Fortissimo Capital Fund I   makefet</t>
  </si>
  <si>
    <t>NOY 2 infra &amp; energy investment LP</t>
  </si>
  <si>
    <t>NOY Ashalim</t>
  </si>
  <si>
    <t>Plenus II L.P</t>
  </si>
  <si>
    <t>Plenus III L.P</t>
  </si>
  <si>
    <t>Plenus Mezzanine Fund</t>
  </si>
  <si>
    <t>Shamrock Israel Growth I</t>
  </si>
  <si>
    <t>Sky I</t>
  </si>
  <si>
    <t>Sky II</t>
  </si>
  <si>
    <t>Tene Growth II  Qnergy</t>
  </si>
  <si>
    <t>Tene Growth III</t>
  </si>
  <si>
    <t>Tene Growth III  Gadot</t>
  </si>
  <si>
    <t>Evergreen V</t>
  </si>
  <si>
    <t>Israel Cleantech Ventures I</t>
  </si>
  <si>
    <t>Israel Cleantech Ventures II</t>
  </si>
  <si>
    <t>Magma Venture Capital II</t>
  </si>
  <si>
    <t>Omega fund lll</t>
  </si>
  <si>
    <t>קרנות גידור</t>
  </si>
  <si>
    <t>GOLDEN OFF C/229/UR</t>
  </si>
  <si>
    <t>XD0235247760</t>
  </si>
  <si>
    <t xml:space="preserve"> GS GAMMA INV A/MV</t>
  </si>
  <si>
    <t>XD0312807015</t>
  </si>
  <si>
    <t>Cheyn CRE3/9/15</t>
  </si>
  <si>
    <t>XD0297816635</t>
  </si>
  <si>
    <t>GOTTEX ABI FUND LTD USD</t>
  </si>
  <si>
    <t>KYG399911075</t>
  </si>
  <si>
    <t>Laurus Cls A Benchmark 2</t>
  </si>
  <si>
    <t>303000003</t>
  </si>
  <si>
    <t>Overland Class B</t>
  </si>
  <si>
    <t>XD0268604259</t>
  </si>
  <si>
    <t>Pond View class B 02/2008</t>
  </si>
  <si>
    <t>XD0038388035</t>
  </si>
  <si>
    <t>Silver Creek Low Vol Strategie</t>
  </si>
  <si>
    <t>113325</t>
  </si>
  <si>
    <t>AXA</t>
  </si>
  <si>
    <t>Blackstone RE VIII</t>
  </si>
  <si>
    <t>Brookfield  RE  II</t>
  </si>
  <si>
    <t>Rothschild Real Estate</t>
  </si>
  <si>
    <t>Advent international VIII</t>
  </si>
  <si>
    <t>Aksia Capital III L.P</t>
  </si>
  <si>
    <t>apollo</t>
  </si>
  <si>
    <t>Arclight Energy Partners II</t>
  </si>
  <si>
    <t>Ares Special Situations Fund IV*</t>
  </si>
  <si>
    <t>Argan Capital L.P</t>
  </si>
  <si>
    <t>Avista Capital Partners L.P</t>
  </si>
  <si>
    <t>Brookfield Capital Partners IV</t>
  </si>
  <si>
    <t>CICC Growth capital fund I</t>
  </si>
  <si>
    <t>ClearWater Capital Partners</t>
  </si>
  <si>
    <t>DOVER</t>
  </si>
  <si>
    <t>Esprit Capital I Fund</t>
  </si>
  <si>
    <t>Fortissimo Capital Fund II</t>
  </si>
  <si>
    <t>Fortissimo Capital Fund III</t>
  </si>
  <si>
    <t>Gavea III</t>
  </si>
  <si>
    <t>Gavea IV</t>
  </si>
  <si>
    <t>Graph Tech Brookfield</t>
  </si>
  <si>
    <t>Harbourvest co inv cruise</t>
  </si>
  <si>
    <t>HarbourVest International V</t>
  </si>
  <si>
    <t>HBOS Mezzanine Portfolio</t>
  </si>
  <si>
    <t>Hunter Acquisition Limited</t>
  </si>
  <si>
    <t>KKlirmark Opportunity I</t>
  </si>
  <si>
    <t>Klirmark Opportunity II</t>
  </si>
  <si>
    <t>KOTAK  CIIF I</t>
  </si>
  <si>
    <t>Meridiam III</t>
  </si>
  <si>
    <t>Olympus Capital Asia III L.P</t>
  </si>
  <si>
    <t>Rhone Capital Partners V</t>
  </si>
  <si>
    <t>Rocket Dog L.P</t>
  </si>
  <si>
    <t>Selene  mak</t>
  </si>
  <si>
    <t>Silverfleet II</t>
  </si>
  <si>
    <t>Tene Growth II</t>
  </si>
  <si>
    <t>THOMA BRAVO</t>
  </si>
  <si>
    <t>Trilantic capital partners V</t>
  </si>
  <si>
    <t>VICTORIA II</t>
  </si>
  <si>
    <t>Viola PE 2 LP</t>
  </si>
  <si>
    <t>Viola Private Equity I L.P</t>
  </si>
  <si>
    <t>warburg pincus</t>
  </si>
  <si>
    <t>סה"כ כתבי אופציה בישראל:</t>
  </si>
  <si>
    <t>REDHILL WARRANT</t>
  </si>
  <si>
    <t>52290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</si>
  <si>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</si>
  <si>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</si>
  <si>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</si>
  <si>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</si>
  <si>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</si>
  <si>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</si>
  <si>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</si>
  <si>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10001868</t>
  </si>
  <si>
    <t>10009215</t>
  </si>
  <si>
    <t>+ILS/-EUR 4.0966 23-03-17 (12) +66</t>
  </si>
  <si>
    <t>10009665</t>
  </si>
  <si>
    <t>+ILS/-EUR 4.1962 19-01-17 (12) +62</t>
  </si>
  <si>
    <t>10009581</t>
  </si>
  <si>
    <t>+ILS/-EUR 4.2182 05-01-17 (20) +82</t>
  </si>
  <si>
    <t>10009557</t>
  </si>
  <si>
    <t>+ILS/-EUR 4.2201 05-01-17 (10) +81</t>
  </si>
  <si>
    <t>10009555</t>
  </si>
  <si>
    <t>+ILS/-EUR 4.2213 23-01-17 (26) +73</t>
  </si>
  <si>
    <t>10000866</t>
  </si>
  <si>
    <t>+ILS/-EUR 4.2273 23-01-17 (10) +73</t>
  </si>
  <si>
    <t>10001171</t>
  </si>
  <si>
    <t>10009583</t>
  </si>
  <si>
    <t>+ILS/-USD 3.7387 03-01-17 (12) --93</t>
  </si>
  <si>
    <t>10009550</t>
  </si>
  <si>
    <t>+ILS/-USD 3.74 03-01-17 (20) --93</t>
  </si>
  <si>
    <t>10009552</t>
  </si>
  <si>
    <t>+ILS/-USD 3.7407 03-01-17 (11) --93</t>
  </si>
  <si>
    <t>10009548</t>
  </si>
  <si>
    <t>+ILS/-USD 3.7422 03-01-17 (10) --93</t>
  </si>
  <si>
    <t>10000233</t>
  </si>
  <si>
    <t>10000037</t>
  </si>
  <si>
    <t>10000316</t>
  </si>
  <si>
    <t>10000469</t>
  </si>
  <si>
    <t>+ILS/-USD 3.745 05-01-17 (20) --86</t>
  </si>
  <si>
    <t>10009559</t>
  </si>
  <si>
    <t>+ILS/-USD 3.747 03-01-17 (10) --90</t>
  </si>
  <si>
    <t>10000318</t>
  </si>
  <si>
    <t>10000235</t>
  </si>
  <si>
    <t>+ILS/-USD 3.7645 10-01-17 (11) --90</t>
  </si>
  <si>
    <t>10009563</t>
  </si>
  <si>
    <t>+ILS/-USD 3.765 10-01-17 (10) --89</t>
  </si>
  <si>
    <t>10009561</t>
  </si>
  <si>
    <t>+ILS/-USD 3.77 03-01-17 (10) --83</t>
  </si>
  <si>
    <t>10000238</t>
  </si>
  <si>
    <t>10000321</t>
  </si>
  <si>
    <t>+ILS/-USD 3.7713 11-01-17 (20) --87</t>
  </si>
  <si>
    <t>10009568</t>
  </si>
  <si>
    <t>+ILS/-USD 3.7725 11-01-17 (10) --85</t>
  </si>
  <si>
    <t>10009566</t>
  </si>
  <si>
    <t>+ILS/-USD 3.7787 27-03-17 (11) --133</t>
  </si>
  <si>
    <t>10009667</t>
  </si>
  <si>
    <t>+ILS/-USD 3.7803 11-01-17 (20) --87</t>
  </si>
  <si>
    <t>10009569</t>
  </si>
  <si>
    <t>+ILS/-USD 3.782 03-01-17 (10) --80</t>
  </si>
  <si>
    <t>10000473</t>
  </si>
  <si>
    <t>+ILS/-USD 3.7824 25-01-17 (26) --56</t>
  </si>
  <si>
    <t>10001216</t>
  </si>
  <si>
    <t>+ILS/-USD 3.789 28-03-17 (20) -125</t>
  </si>
  <si>
    <t>10009680</t>
  </si>
  <si>
    <t>+ILS/-USD 3.7938 02-03-17 (10) -87</t>
  </si>
  <si>
    <t>10009682</t>
  </si>
  <si>
    <t>+ILS/-USD 3.7946 02-02-17 (10) --84</t>
  </si>
  <si>
    <t>10009615</t>
  </si>
  <si>
    <t>10000345</t>
  </si>
  <si>
    <t>10000490</t>
  </si>
  <si>
    <t>+ILS/-USD 3.797 23-03-17 (10) -137</t>
  </si>
  <si>
    <t>10000623</t>
  </si>
  <si>
    <t>10002042</t>
  </si>
  <si>
    <t>+ILS/-USD 3.7994 23-03-17 (12) -136</t>
  </si>
  <si>
    <t>10009663</t>
  </si>
  <si>
    <t>10002040</t>
  </si>
  <si>
    <t>+ILS/-USD 3.8 03-01-17 (10) --20</t>
  </si>
  <si>
    <t>10000517</t>
  </si>
  <si>
    <t>10000361</t>
  </si>
  <si>
    <t>+ILS/-USD 3.8 25-01-17 (10) --83</t>
  </si>
  <si>
    <t>10001181</t>
  </si>
  <si>
    <t>+ILS/-USD 3.8 25-01-17 (20) --83</t>
  </si>
  <si>
    <t>10009599</t>
  </si>
  <si>
    <t>+ILS/-USD 3.8 26-01-17 (20) --79</t>
  </si>
  <si>
    <t>10009606</t>
  </si>
  <si>
    <t>+ILS/-USD 3.8011 26-01-17 (10) --79</t>
  </si>
  <si>
    <t>10002012</t>
  </si>
  <si>
    <t>+ILS/-USD 3.8016 28-03-17 (20) --134</t>
  </si>
  <si>
    <t>10009668</t>
  </si>
  <si>
    <t>+ILS/-USD 3.8017 25-01-17 (11) --83</t>
  </si>
  <si>
    <t>10009597</t>
  </si>
  <si>
    <t>+ILS/-USD 3.8021 26-01-17 (11) --79</t>
  </si>
  <si>
    <t>10009604</t>
  </si>
  <si>
    <t>+ILS/-USD 3.803 03-01-17 (10) --55</t>
  </si>
  <si>
    <t>10000485</t>
  </si>
  <si>
    <t>+ILS/-USD 3.8032 25-01-17 (26) --48</t>
  </si>
  <si>
    <t>10001225</t>
  </si>
  <si>
    <t>+ILS/-USD 3.8066 25-01-17 (26) --84</t>
  </si>
  <si>
    <t>10001183</t>
  </si>
  <si>
    <t>10000869</t>
  </si>
  <si>
    <t>+ILS/-USD 3.807 01-02-17 (12) --84</t>
  </si>
  <si>
    <t>10009609</t>
  </si>
  <si>
    <t>+ILS/-USD 3.8079 03-01-17 (10) --76</t>
  </si>
  <si>
    <t>10000475</t>
  </si>
  <si>
    <t>+ILS/-USD 3.816 25-01-17 (26) --50</t>
  </si>
  <si>
    <t>10001223</t>
  </si>
  <si>
    <t>10000880</t>
  </si>
  <si>
    <t>+ILS/-USD 3.82 28-02-17 (10) --63</t>
  </si>
  <si>
    <t>10000526</t>
  </si>
  <si>
    <t>10000252</t>
  </si>
  <si>
    <t>10000061</t>
  </si>
  <si>
    <t>10000370</t>
  </si>
  <si>
    <t>+ILS/-USD 3.82 28-02-17 (12) --63</t>
  </si>
  <si>
    <t>10009706</t>
  </si>
  <si>
    <t>+ILS/-USD 3.82 28-02-17 (20) --63</t>
  </si>
  <si>
    <t>10009708</t>
  </si>
  <si>
    <t>+ILS/-USD 3.8202 28-02-17 (11) --63</t>
  </si>
  <si>
    <t>10009704</t>
  </si>
  <si>
    <t>+ILS/-USD 3.8225 03-01-17 (10) --22</t>
  </si>
  <si>
    <t>10000359</t>
  </si>
  <si>
    <t>10000249</t>
  </si>
  <si>
    <t>+ILS/-USD 3.823 07-02-17 (10) --93</t>
  </si>
  <si>
    <t>10009618</t>
  </si>
  <si>
    <t>+ILS/-USD 3.824 02-02-17 (10) --85</t>
  </si>
  <si>
    <t>10009620</t>
  </si>
  <si>
    <t>+ILS/-USD 3.824 24-01-17 (10) --83</t>
  </si>
  <si>
    <t>10001174</t>
  </si>
  <si>
    <t>+ILS/-USD 3.824 24-01-17 (20) --83</t>
  </si>
  <si>
    <t>10009591</t>
  </si>
  <si>
    <t>+ILS/-USD 3.8247 24-01-17 (12) --83</t>
  </si>
  <si>
    <t>10009589</t>
  </si>
  <si>
    <t>+ILS/-USD 3.8285 07-02-17 (12) --95</t>
  </si>
  <si>
    <t>10002021</t>
  </si>
  <si>
    <t>+ILS/-USD 3.83 07-02-17 (20) --92.5</t>
  </si>
  <si>
    <t>10009622</t>
  </si>
  <si>
    <t>+ILS/-USD 3.83 27-02-17 (10) --75</t>
  </si>
  <si>
    <t>10009699</t>
  </si>
  <si>
    <t>10000519</t>
  </si>
  <si>
    <t>+ILS/-USD 3.83 27-02-17 (12) --75</t>
  </si>
  <si>
    <t>10009701</t>
  </si>
  <si>
    <t>+ILS/-USD 3.8307 02-02-17 (20) --93</t>
  </si>
  <si>
    <t>10009630</t>
  </si>
  <si>
    <t>+ILS/-USD 3.8315 17-01-17 (12) --75</t>
  </si>
  <si>
    <t>10002006</t>
  </si>
  <si>
    <t>+ILS/-USD 3.8317 18-01-17 (26) --83</t>
  </si>
  <si>
    <t>10000615</t>
  </si>
  <si>
    <t>+ILS/-USD 3.8319 18-01-17 (10) --81</t>
  </si>
  <si>
    <t>10001999</t>
  </si>
  <si>
    <t>10000613</t>
  </si>
  <si>
    <t>+ILS/-USD 3.8327 17-01-17 (12) --68</t>
  </si>
  <si>
    <t>10002022</t>
  </si>
  <si>
    <t>+ILS/-USD 3.8328 18-01-17 (26) --72</t>
  </si>
  <si>
    <t>10000620</t>
  </si>
  <si>
    <t>+ILS/-USD 3.8336 15-02-17 (10) --114</t>
  </si>
  <si>
    <t>10009635</t>
  </si>
  <si>
    <t>+ILS/-USD 3.8365 03-01-17 (10) --10</t>
  </si>
  <si>
    <t>10000524</t>
  </si>
  <si>
    <t>+ILS/-USD 3.84 09-02-17 (20) --97</t>
  </si>
  <si>
    <t>10009627</t>
  </si>
  <si>
    <t>+ILS/-USD 3.84 17-01-17 (10) --80</t>
  </si>
  <si>
    <t>10009574</t>
  </si>
  <si>
    <t>10001995</t>
  </si>
  <si>
    <t>+ILS/-USD 3.84 25-01-17 (26) --25</t>
  </si>
  <si>
    <t>10001238</t>
  </si>
  <si>
    <t>+ILS/-USD 3.84 28-02-17 (10) --67</t>
  </si>
  <si>
    <t>10000529</t>
  </si>
  <si>
    <t>10000372</t>
  </si>
  <si>
    <t>+ILS/-USD 3.8423 09-02-17 (10) --97</t>
  </si>
  <si>
    <t>10009625</t>
  </si>
  <si>
    <t>+ILS/-USD 3.8425 03-01-17 (10) --60</t>
  </si>
  <si>
    <t>10000329</t>
  </si>
  <si>
    <t>+ILS/-USD 3.85 03-01-17 (10) --50</t>
  </si>
  <si>
    <t>10000494</t>
  </si>
  <si>
    <t>+ILS/-USD 3.85 21-02-17 (11) --98</t>
  </si>
  <si>
    <t>10009646</t>
  </si>
  <si>
    <t>+ILS/-USD 3.85 23-02-17 (10) --71</t>
  </si>
  <si>
    <t>10009692</t>
  </si>
  <si>
    <t>+ILS/-USD 3.8529 22-02-17 (20) --71</t>
  </si>
  <si>
    <t>10009690</t>
  </si>
  <si>
    <t>+ILS/-USD 3.8534 03-01-17 (10) --11</t>
  </si>
  <si>
    <t>10000365</t>
  </si>
  <si>
    <t>+ILS/-USD 3.8556 22-02-17 (10) --69</t>
  </si>
  <si>
    <t>10002048</t>
  </si>
  <si>
    <t>10001231</t>
  </si>
  <si>
    <t>+ILS/-USD 3.86 18-01-17 (20) --66.5</t>
  </si>
  <si>
    <t>10009640</t>
  </si>
  <si>
    <t>+ILS/-USD 3.8632 24-01-17 (20) --68</t>
  </si>
  <si>
    <t>10009642</t>
  </si>
  <si>
    <t>+ILS/-USD 3.8635 25-01-17 (10) --70</t>
  </si>
  <si>
    <t>10001203</t>
  </si>
  <si>
    <t>+USD/-ILS 3.806 03-01-17 (10) --55</t>
  </si>
  <si>
    <t>10000336</t>
  </si>
  <si>
    <t>+USD/-ILS 3.8354 17-01-17 (12) --76</t>
  </si>
  <si>
    <t>10002005</t>
  </si>
  <si>
    <t>+USD/-ILS 3.8363 03-01-17 (10) --53</t>
  </si>
  <si>
    <t>10000476</t>
  </si>
  <si>
    <t>+USD/-ILS 3.8369 18-01-17 (26) -71</t>
  </si>
  <si>
    <t>10000617</t>
  </si>
  <si>
    <t>+USD/-ILS 3.8371 18-01-17 (10) --64</t>
  </si>
  <si>
    <t>10000621</t>
  </si>
  <si>
    <t>+USD/-ILS 3.84 23-03-17 (12) --89</t>
  </si>
  <si>
    <t>10009719</t>
  </si>
  <si>
    <t>+USD/-ILS 3.8401 03-01-17 (10) --49</t>
  </si>
  <si>
    <t>10000346</t>
  </si>
  <si>
    <t>+USD/-ILS 3.843 28-03-17 (20) --94</t>
  </si>
  <si>
    <t>10009713</t>
  </si>
  <si>
    <t>+USD/-ILS 3.8436 02-03-17 (10) --64</t>
  </si>
  <si>
    <t>10009717</t>
  </si>
  <si>
    <t>+USD/-ILS 3.852 03-01-17 (10) --50</t>
  </si>
  <si>
    <t>10000043</t>
  </si>
  <si>
    <t>פורוורד ש"ח-מט"ח</t>
  </si>
  <si>
    <t>10000525</t>
  </si>
  <si>
    <t>10000251</t>
  </si>
  <si>
    <t>10000060</t>
  </si>
  <si>
    <t>10009705</t>
  </si>
  <si>
    <t>10000369</t>
  </si>
  <si>
    <t>10009707</t>
  </si>
  <si>
    <t>10009703</t>
  </si>
  <si>
    <t>+EUR/-USD 1.0482 22-03-17 (10) +51</t>
  </si>
  <si>
    <t>10000058</t>
  </si>
  <si>
    <t>+EUR/-USD 1.0504 01-03-17 (10) +54</t>
  </si>
  <si>
    <t>10000254</t>
  </si>
  <si>
    <t>+EUR/-USD 1.0639 16-02-17 (26) +37.3</t>
  </si>
  <si>
    <t>10000882</t>
  </si>
  <si>
    <t>+GBP/-USD 1.2503 14-03-17 (10) +32.8</t>
  </si>
  <si>
    <t>10000045</t>
  </si>
  <si>
    <t>+JPY/-USD 106.465 08-02-17 (26) --41.5</t>
  </si>
  <si>
    <t>10001192</t>
  </si>
  <si>
    <t>10002023</t>
  </si>
  <si>
    <t>+USD/-EUR 1.0449 01-03-17 (10) +39</t>
  </si>
  <si>
    <t>10000521</t>
  </si>
  <si>
    <t>10000367</t>
  </si>
  <si>
    <t>+USD/-EUR 1.0457 24-04-17 (10) +68.6</t>
  </si>
  <si>
    <t>10009714</t>
  </si>
  <si>
    <t>+USD/-EUR 1.0462 22-03-17 (26) +49.3</t>
  </si>
  <si>
    <t>10001232</t>
  </si>
  <si>
    <t>+USD/-EUR 1.0486 22-03-17 (26) +48.4</t>
  </si>
  <si>
    <t>10001235</t>
  </si>
  <si>
    <t>+USD/-EUR 1.0488 22-03-17 (10) +48.5</t>
  </si>
  <si>
    <t>10000059</t>
  </si>
  <si>
    <t>+USD/-EUR 1.0503 01-03-17 (10) +53</t>
  </si>
  <si>
    <t>10000374</t>
  </si>
  <si>
    <t>+USD/-EUR 1.0506 24-04-17 (10) +67.2</t>
  </si>
  <si>
    <t>10009702</t>
  </si>
  <si>
    <t>10002052</t>
  </si>
  <si>
    <t>+USD/-EUR 1.0517 22-03-17 (26) +58</t>
  </si>
  <si>
    <t>10001241</t>
  </si>
  <si>
    <t>+USD/-EUR 1.0645 01-03-17 (10) +49.2</t>
  </si>
  <si>
    <t>10002033</t>
  </si>
  <si>
    <t>+USD/-EUR 1.0646 01-03-17 (10) +50.3</t>
  </si>
  <si>
    <t>10000245</t>
  </si>
  <si>
    <t>10000505</t>
  </si>
  <si>
    <t>10000352</t>
  </si>
  <si>
    <t>10002032</t>
  </si>
  <si>
    <t>+USD/-EUR 1.065 01-03-17 (12) +49</t>
  </si>
  <si>
    <t>10009651</t>
  </si>
  <si>
    <t>+USD/-EUR 1.065 01-03-17 (12) +50.3</t>
  </si>
  <si>
    <t>10009648</t>
  </si>
  <si>
    <t>+USD/-EUR 1.0667 13-02-17 (10) +42.7</t>
  </si>
  <si>
    <t>10002026</t>
  </si>
  <si>
    <t>+USD/-EUR 1.0669 16-02-17 (26) +40.1</t>
  </si>
  <si>
    <t>10000877</t>
  </si>
  <si>
    <t>+USD/-EUR 1.0691 24-04-17 (12) +70.8</t>
  </si>
  <si>
    <t>10009672</t>
  </si>
  <si>
    <t>+USD/-EUR 1.0692 24-04-17 (10) +70.6</t>
  </si>
  <si>
    <t>10002046</t>
  </si>
  <si>
    <t>10009670</t>
  </si>
  <si>
    <t>+USD/-EUR 1.074 08-03-17 (10) +50</t>
  </si>
  <si>
    <t>10002035</t>
  </si>
  <si>
    <t>+USD/-EUR 1.074 08-03-17 (12) +50.2</t>
  </si>
  <si>
    <t>10009656</t>
  </si>
  <si>
    <t>+USD/-EUR 1.0775 16-02-17 (20) +44.5</t>
  </si>
  <si>
    <t>10009637</t>
  </si>
  <si>
    <t>+USD/-EUR 1.0781 22-03-17 (10) +56</t>
  </si>
  <si>
    <t>10000053</t>
  </si>
  <si>
    <t>+USD/-EUR 1.0786 22-03-17 (20) +56.3</t>
  </si>
  <si>
    <t>10009661</t>
  </si>
  <si>
    <t>+USD/-EUR 1.0786 22-03-17 (26) +56</t>
  </si>
  <si>
    <t>10001214</t>
  </si>
  <si>
    <t>+USD/-EUR 1.0792 22-03-17 (10) +57.3</t>
  </si>
  <si>
    <t>10000050</t>
  </si>
  <si>
    <t>10002038</t>
  </si>
  <si>
    <t>+USD/-EUR 1.0792 22-03-17 (11) +56.6</t>
  </si>
  <si>
    <t>10009659</t>
  </si>
  <si>
    <t>+USD/-EUR 1.0898 09-01-17 (26) +37.1</t>
  </si>
  <si>
    <t>10009575</t>
  </si>
  <si>
    <t>+USD/-EUR 1.0957 30-01-17 (12) +46.9</t>
  </si>
  <si>
    <t>10009579</t>
  </si>
  <si>
    <t>+USD/-EUR 1.0961 30-01-17 (10) +46.9</t>
  </si>
  <si>
    <t>10001997</t>
  </si>
  <si>
    <t>10009577</t>
  </si>
  <si>
    <t>+USD/-EUR 1.1012 13-02-17 (10) +45.7</t>
  </si>
  <si>
    <t>10002019</t>
  </si>
  <si>
    <t>+USD/-EUR 1.1044 06-02-17 (10) +48.4</t>
  </si>
  <si>
    <t>10009585</t>
  </si>
  <si>
    <t>+USD/-EUR 1.1045 06-02-17 (20) +48.4</t>
  </si>
  <si>
    <t>10009587</t>
  </si>
  <si>
    <t>+USD/-EUR 1.1057 09-01-17 (10) +34</t>
  </si>
  <si>
    <t>10002007</t>
  </si>
  <si>
    <t>+USD/-EUR 1.109 13-02-17 (20) +47</t>
  </si>
  <si>
    <t>10009611</t>
  </si>
  <si>
    <t>+USD/-EUR 1.1097 13-02-17 (10) +46.5</t>
  </si>
  <si>
    <t>10001191</t>
  </si>
  <si>
    <t>10009613</t>
  </si>
  <si>
    <t>10002018</t>
  </si>
  <si>
    <t>+USD/-EUR 1.1286 04-01-17 (26) +51.2</t>
  </si>
  <si>
    <t>10009532</t>
  </si>
  <si>
    <t>+USD/-EUR 1.1291 04-01-17 (20) +51.1</t>
  </si>
  <si>
    <t>10009530</t>
  </si>
  <si>
    <t>+USD/-EUR 1.1293 09-01-17 (10) +53</t>
  </si>
  <si>
    <t>10001987</t>
  </si>
  <si>
    <t>10009536</t>
  </si>
  <si>
    <t>+USD/-EUR 1.1295 04-01-17 (10) +51.3</t>
  </si>
  <si>
    <t>10001985</t>
  </si>
  <si>
    <t>+USD/-EUR 1.1295 09-01-17 (26) +53.2</t>
  </si>
  <si>
    <t>10009538</t>
  </si>
  <si>
    <t>+USD/-GBP 1.2355 04-04-17 (10) +32.4</t>
  </si>
  <si>
    <t>10002053</t>
  </si>
  <si>
    <t>+USD/-GBP 1.2361 03-05-17 (11) +41.4</t>
  </si>
  <si>
    <t>10009696</t>
  </si>
  <si>
    <t>+USD/-GBP 1.2367 03-05-17 (10) +41.3</t>
  </si>
  <si>
    <t>10009694</t>
  </si>
  <si>
    <t>+USD/-GBP 1.2405 04-04-17 (10) +33.5</t>
  </si>
  <si>
    <t>10001233</t>
  </si>
  <si>
    <t>+USD/-GBP 1.2493 14-03-17 (20) +32.8</t>
  </si>
  <si>
    <t>10009650</t>
  </si>
  <si>
    <t>+USD/-GBP 1.2503 14-03-17 (10) +32.8</t>
  </si>
  <si>
    <t>10000507</t>
  </si>
  <si>
    <t>10001205</t>
  </si>
  <si>
    <t>+USD/-GBP 1.2513 21-03-17 (20) +33.3</t>
  </si>
  <si>
    <t>10009654</t>
  </si>
  <si>
    <t>+USD/-GBP 1.2518 21-03-17 (10) +33.3</t>
  </si>
  <si>
    <t>10001208</t>
  </si>
  <si>
    <t>+USD/-GBP 1.2636 04-04-17 (10) +36</t>
  </si>
  <si>
    <t>10002044</t>
  </si>
  <si>
    <t>10001219</t>
  </si>
  <si>
    <t>+USD/-GBP 1.2643 04-04-17 (26) +35</t>
  </si>
  <si>
    <t>10001221</t>
  </si>
  <si>
    <t>+USD/-GBP 1.2711 27-04-17 (20) +43</t>
  </si>
  <si>
    <t>10009679</t>
  </si>
  <si>
    <t>+USD/-GBP 1.2713 14-03-17 (10) +28.5</t>
  </si>
  <si>
    <t>10000514</t>
  </si>
  <si>
    <t>+USD/-GBP 1.2718 27-04-17 (11) +43</t>
  </si>
  <si>
    <t>10009677</t>
  </si>
  <si>
    <t>+USD/-JPY 102.4385 08-02-17 (10) --41.15</t>
  </si>
  <si>
    <t>10000481</t>
  </si>
  <si>
    <t>+USD/-JPY 102.5 08-02-17 (20) --41.2</t>
  </si>
  <si>
    <t>10009602</t>
  </si>
  <si>
    <t>+USD/-JPY 102.508 08-02-17 (26) --41.2</t>
  </si>
  <si>
    <t>10001186</t>
  </si>
  <si>
    <t>10002010</t>
  </si>
  <si>
    <t>+USD/-JPY 103.9 08-02-17 (10) --42</t>
  </si>
  <si>
    <t>10000487</t>
  </si>
  <si>
    <t>+USD/-JPY 108.96 08-02-17 (26) --40</t>
  </si>
  <si>
    <t>10001197</t>
  </si>
  <si>
    <t>+USD/-JPY 110.11 08-02-17 (10) --44</t>
  </si>
  <si>
    <t>10000503</t>
  </si>
  <si>
    <t>+USD/-JPY 112.505 08-02-17 (26) --43.5</t>
  </si>
  <si>
    <t>10001206</t>
  </si>
  <si>
    <t>+USD/-JPY 116.5 25-04-17 (20) --69.2</t>
  </si>
  <si>
    <t>10009689</t>
  </si>
  <si>
    <t>+USD/-JPY 116.508 25-04-17 (12) --69.2</t>
  </si>
  <si>
    <t>10009687</t>
  </si>
  <si>
    <t>+USD/-JPY 116.548 25-04-17 (10) --69.2</t>
  </si>
  <si>
    <t>10000364</t>
  </si>
  <si>
    <t>+USD/-JPY 117.013 08-02-17 (26) --24.7</t>
  </si>
  <si>
    <t>10002051</t>
  </si>
  <si>
    <t>10001236</t>
  </si>
  <si>
    <t>404626</t>
  </si>
  <si>
    <t>PANTH IV   X F CDO</t>
  </si>
  <si>
    <t>XS0276075198</t>
  </si>
  <si>
    <t>Valleriite CDO Black rock 2007</t>
  </si>
  <si>
    <t>XS0299125483</t>
  </si>
  <si>
    <t>מרקורי CDO</t>
  </si>
  <si>
    <t>USG6006AAA90</t>
  </si>
  <si>
    <t/>
  </si>
  <si>
    <t>דולר ניו-זילנד</t>
  </si>
  <si>
    <t>יו בנק</t>
  </si>
  <si>
    <t>30026000</t>
  </si>
  <si>
    <t>Aa3</t>
  </si>
  <si>
    <t>פועלים סהר</t>
  </si>
  <si>
    <t>30195000</t>
  </si>
  <si>
    <t>דירוג פנימי</t>
  </si>
  <si>
    <t>בנק הפועלים בע"מ</t>
  </si>
  <si>
    <t>30112000</t>
  </si>
  <si>
    <t>30012000</t>
  </si>
  <si>
    <t>בנק לאומי לישראל בע"מ</t>
  </si>
  <si>
    <t>30010000</t>
  </si>
  <si>
    <t>30110000</t>
  </si>
  <si>
    <t>בנק מזרחי טפחות בע"מ</t>
  </si>
  <si>
    <t>30120000</t>
  </si>
  <si>
    <t>בנק דיסקונט לישראל בע"מ</t>
  </si>
  <si>
    <t>30011000</t>
  </si>
  <si>
    <t>30226000</t>
  </si>
  <si>
    <t>30326000</t>
  </si>
  <si>
    <t>31726000</t>
  </si>
  <si>
    <t>31026000</t>
  </si>
  <si>
    <t>32626000</t>
  </si>
  <si>
    <t>31126000</t>
  </si>
  <si>
    <t>30726000</t>
  </si>
  <si>
    <t>32026000</t>
  </si>
  <si>
    <t>30395000</t>
  </si>
  <si>
    <t>30312000</t>
  </si>
  <si>
    <t>30212000</t>
  </si>
  <si>
    <t>32012000</t>
  </si>
  <si>
    <t>31712000</t>
  </si>
  <si>
    <t>30810000</t>
  </si>
  <si>
    <t>31110000</t>
  </si>
  <si>
    <t>30210000</t>
  </si>
  <si>
    <t>30710000</t>
  </si>
  <si>
    <t>31710000</t>
  </si>
  <si>
    <t>32010000</t>
  </si>
  <si>
    <t>32610000</t>
  </si>
  <si>
    <t>30310000</t>
  </si>
  <si>
    <t>34010000</t>
  </si>
  <si>
    <t>30320000</t>
  </si>
  <si>
    <t>32020000</t>
  </si>
  <si>
    <t>32711000</t>
  </si>
  <si>
    <t>32011000</t>
  </si>
  <si>
    <t>30311000</t>
  </si>
  <si>
    <t>35195000</t>
  </si>
  <si>
    <t>UBS</t>
  </si>
  <si>
    <t>32291000</t>
  </si>
  <si>
    <t>MOODY'S</t>
  </si>
  <si>
    <t>דולר סינגפורי</t>
  </si>
  <si>
    <t>30891000</t>
  </si>
  <si>
    <t>31791000</t>
  </si>
  <si>
    <t>31191000</t>
  </si>
  <si>
    <t>32791000</t>
  </si>
  <si>
    <t>30791000</t>
  </si>
  <si>
    <t>31091000</t>
  </si>
  <si>
    <t>30291000</t>
  </si>
  <si>
    <t>30391000</t>
  </si>
  <si>
    <t>32691000</t>
  </si>
  <si>
    <t>32091000</t>
  </si>
  <si>
    <t>לא</t>
  </si>
  <si>
    <t>שעבוד פוליסות ב.חיים - מדד מחירים לצרכן7891</t>
  </si>
  <si>
    <t>333360307</t>
  </si>
  <si>
    <t>כן</t>
  </si>
  <si>
    <t>אדנים 2017 6%</t>
  </si>
  <si>
    <t>7252828</t>
  </si>
  <si>
    <t>אדנים 2017 6.25%</t>
  </si>
  <si>
    <t>7252836</t>
  </si>
  <si>
    <t>אדנים 2022 6.2%</t>
  </si>
  <si>
    <t>7252844</t>
  </si>
  <si>
    <t>אדנים 2028 5.65%</t>
  </si>
  <si>
    <t>7252851</t>
  </si>
  <si>
    <t>בלמש 2017 5.5%</t>
  </si>
  <si>
    <t>6021257</t>
  </si>
  <si>
    <t>בלמש 2018 5.2%</t>
  </si>
  <si>
    <t>6021703</t>
  </si>
  <si>
    <t>בלמש 2018 5.75%</t>
  </si>
  <si>
    <t>6021612</t>
  </si>
  <si>
    <t>בנק הפועלים 6</t>
  </si>
  <si>
    <t>6626253</t>
  </si>
  <si>
    <t>בנק הפועלים פקדון</t>
  </si>
  <si>
    <t>6620405</t>
  </si>
  <si>
    <t>בנק הפועלים פקדון 2019 %4.8</t>
  </si>
  <si>
    <t>6620538</t>
  </si>
  <si>
    <t>בנק מזרחי 5.51% 5/2023</t>
  </si>
  <si>
    <t>טפחות 2017 6.1%</t>
  </si>
  <si>
    <t>6683106</t>
  </si>
  <si>
    <t>טפחות 2017 6.15%</t>
  </si>
  <si>
    <t>6683098</t>
  </si>
  <si>
    <t>טפחות פקדון 2029 5.75%</t>
  </si>
  <si>
    <t>6682264</t>
  </si>
  <si>
    <t>לאומי 2017 6%</t>
  </si>
  <si>
    <t>6401749</t>
  </si>
  <si>
    <t>משכן 2017 5.05%</t>
  </si>
  <si>
    <t>6477236</t>
  </si>
  <si>
    <t>משכן 2017 5.5%</t>
  </si>
  <si>
    <t>6477350</t>
  </si>
  <si>
    <t>6477368</t>
  </si>
  <si>
    <t>משכן 2017 6.15%</t>
  </si>
  <si>
    <t>6477525</t>
  </si>
  <si>
    <t>משכן 2021 5.25%</t>
  </si>
  <si>
    <t>6477178</t>
  </si>
  <si>
    <t>משכן 2028 5.6%</t>
  </si>
  <si>
    <t>6477574</t>
  </si>
  <si>
    <t>פועלים 2024 5.1%</t>
  </si>
  <si>
    <t>6620264</t>
  </si>
  <si>
    <t>פועלים 26/5/2018 5</t>
  </si>
  <si>
    <t>6626394</t>
  </si>
  <si>
    <t>פועלים 26/5/2023 5</t>
  </si>
  <si>
    <t>6626386</t>
  </si>
  <si>
    <t>פועלים פקדון</t>
  </si>
  <si>
    <t>6620413</t>
  </si>
  <si>
    <t>פועלים פקדון 5.05%</t>
  </si>
  <si>
    <t>6620447</t>
  </si>
  <si>
    <t>פועלים פקדון 5.05% 2027</t>
  </si>
  <si>
    <t>6620512</t>
  </si>
  <si>
    <t>פקדון טפחות 6.22%  במקום3296</t>
  </si>
  <si>
    <t>פקדון טפחות 6.22% 09.01.2018</t>
  </si>
  <si>
    <t>פקדון פועלים 4.8    2018</t>
  </si>
  <si>
    <t>6620454</t>
  </si>
  <si>
    <t>פקדון פועלים 5.5% 13.6.2017</t>
  </si>
  <si>
    <t>שפיצר בלמש שנה 5.9% 06.08.017</t>
  </si>
  <si>
    <t>שפיצר טפחות 5.8% 3.7.2017</t>
  </si>
  <si>
    <t>שפיצר טפחות שנה 6.15% 2.10.015</t>
  </si>
  <si>
    <t>דיסקונט למשכנתאות 2017 6.2%</t>
  </si>
  <si>
    <t>6070965</t>
  </si>
  <si>
    <t>שפיצר הבינלאומי רבעוני 5.9% 27.6.2017</t>
  </si>
  <si>
    <t>שפיצר רבע הבינלאומי 6% 15.7.17</t>
  </si>
  <si>
    <t>אוצר השלטון 2022 6.5%</t>
  </si>
  <si>
    <t>6396220</t>
  </si>
  <si>
    <t>אוצר השלטון 2023 6.2%</t>
  </si>
  <si>
    <t>6396329</t>
  </si>
  <si>
    <t>ירושלים 2017 6.5%</t>
  </si>
  <si>
    <t>7265481</t>
  </si>
  <si>
    <t>ירושלים 2022 6.3%</t>
  </si>
  <si>
    <t>7265499</t>
  </si>
  <si>
    <t>טפחות 8/17 0.48% 11.8.16</t>
  </si>
  <si>
    <t>439876</t>
  </si>
  <si>
    <t>טפחות8/17 0.48% 15.8.16</t>
  </si>
  <si>
    <t>439877</t>
  </si>
  <si>
    <t>מזרחי 11/17 0.5%</t>
  </si>
  <si>
    <t>451233</t>
  </si>
  <si>
    <t>מזרחי 28/1/18 0.55</t>
  </si>
  <si>
    <t>456210</t>
  </si>
  <si>
    <t>מזרחי 30/11/17 0.5</t>
  </si>
  <si>
    <t>454136</t>
  </si>
  <si>
    <t>מזרחי9/17 0.48% 8.9.16</t>
  </si>
  <si>
    <t>443783</t>
  </si>
  <si>
    <t>פועלים 11/16 0.45%</t>
  </si>
  <si>
    <t>454134</t>
  </si>
  <si>
    <t>פועלים 8/17 0.42%</t>
  </si>
  <si>
    <t>439793</t>
  </si>
  <si>
    <t>פועלים 8/7 0.45%</t>
  </si>
  <si>
    <t>439878</t>
  </si>
  <si>
    <t>דיסקונט 11/17 0.45%</t>
  </si>
  <si>
    <t>451232</t>
  </si>
  <si>
    <t>דיסקונט 11/17 0.5</t>
  </si>
  <si>
    <t>454135</t>
  </si>
  <si>
    <t>דיסקונט 12/17 0.52</t>
  </si>
  <si>
    <t>456207</t>
  </si>
  <si>
    <t>דיסקונט 28/1/2018 0.57</t>
  </si>
  <si>
    <t>456208</t>
  </si>
  <si>
    <t>דיסקונט 9/17 0.44%</t>
  </si>
  <si>
    <t>443776</t>
  </si>
  <si>
    <t>יובנק 9/17 0.42%</t>
  </si>
  <si>
    <t>516460</t>
  </si>
  <si>
    <t>444458</t>
  </si>
  <si>
    <t>נדלן קרית הלאום</t>
  </si>
  <si>
    <t>השכרה</t>
  </si>
  <si>
    <t>נדלן פאואר סנטר נכסים</t>
  </si>
  <si>
    <t>נדלן לייף פלאזה</t>
  </si>
  <si>
    <t>נדלן מגדל קרדן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</si>
  <si>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</si>
  <si>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</si>
  <si>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</si>
  <si>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</si>
  <si>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</si>
  <si>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</si>
  <si>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</si>
  <si>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</si>
  <si>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</si>
  <si>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</si>
  <si>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רוטשילד 1 תא</t>
  </si>
  <si>
    <t>נדלן מקרקעין להשכרה - מגדל צ'מפיון</t>
  </si>
  <si>
    <t>נדלן מקרקעין להשכרה - מגדלי הסיבים</t>
  </si>
  <si>
    <t>נדלן מקרקעין להשכרה - סופר פארם בת 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</si>
  <si>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</si>
  <si>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</si>
  <si>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</si>
  <si>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</si>
  <si>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</si>
  <si>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</si>
  <si>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</si>
  <si>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</si>
  <si>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</si>
  <si>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נדלן פסגות ירושלים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</si>
  <si>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</si>
  <si>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</si>
  <si>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</si>
  <si>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</si>
  <si>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</si>
  <si>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</si>
  <si>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</si>
  <si>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</si>
  <si>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t>* בעל ענין/צד קשור</t>
  </si>
  <si>
    <t>C 1460 JAN 2017</t>
  </si>
  <si>
    <t>Fortissimo Capital Fund I - makefet</t>
  </si>
  <si>
    <t>Tene Growth II- Qnergy</t>
  </si>
  <si>
    <t>fimi 6</t>
  </si>
  <si>
    <t>Orbimed  II</t>
  </si>
  <si>
    <t>NOY 2 co-investment Ashalim plot A</t>
  </si>
  <si>
    <t>סה"כ יתרות התחייבות להשקעה</t>
  </si>
  <si>
    <t>בישראל</t>
  </si>
  <si>
    <t>meridiam III</t>
  </si>
  <si>
    <t>FFortissimo Capital Fund II</t>
  </si>
  <si>
    <t>VICTORIA I</t>
  </si>
  <si>
    <t>Selene -mak</t>
  </si>
  <si>
    <t>KOTAK- CIIF I</t>
  </si>
  <si>
    <t>Ares Special Situations Fund IV</t>
  </si>
  <si>
    <t>Rhone VRhone Capital Partners V</t>
  </si>
  <si>
    <t>Advent</t>
  </si>
  <si>
    <t>בחו"ל</t>
  </si>
  <si>
    <t>apollo natural pesources partners II</t>
  </si>
  <si>
    <t>harbourvest ח-ן מנוהל</t>
  </si>
  <si>
    <t>Warburg Pincus China I</t>
  </si>
  <si>
    <t>harbourvest DOVER</t>
  </si>
  <si>
    <t>SIF VIII</t>
  </si>
  <si>
    <t>גורם 42</t>
  </si>
  <si>
    <t>גורם 43</t>
  </si>
  <si>
    <t>גורם 44</t>
  </si>
  <si>
    <t>גורם 45</t>
  </si>
  <si>
    <t>גורם 46</t>
  </si>
  <si>
    <t>גורם 48</t>
  </si>
  <si>
    <t>גורם 67</t>
  </si>
  <si>
    <t>גורם 75</t>
  </si>
  <si>
    <t xml:space="preserve">גורם 77 </t>
  </si>
  <si>
    <t xml:space="preserve">גורם 78 </t>
  </si>
  <si>
    <t>גורם 80</t>
  </si>
  <si>
    <t>גורם 86</t>
  </si>
  <si>
    <t xml:space="preserve">גורם 87 </t>
  </si>
  <si>
    <t xml:space="preserve">גורם 83 </t>
  </si>
  <si>
    <t>גורם 88</t>
  </si>
  <si>
    <t>גורם 90</t>
  </si>
  <si>
    <t>פורוורד ריבית</t>
  </si>
  <si>
    <t>מובטחות משכנתא- גורם 01</t>
  </si>
  <si>
    <t>בבטחונות אחרים - גורם 80</t>
  </si>
  <si>
    <t>בבטחונות אחרים - גורם 07</t>
  </si>
  <si>
    <t>בבטחונות אחרים-גורם 7</t>
  </si>
  <si>
    <t>בבטחונות אחרים - גורם 28</t>
  </si>
  <si>
    <t>בבטחונות אחרים-גורם 28*</t>
  </si>
  <si>
    <t>בבטחונות אחרים - גורם 29</t>
  </si>
  <si>
    <t>בבטחונות אחרים-גורם 29</t>
  </si>
  <si>
    <t>בבטחונות אחרים-גורם 33*</t>
  </si>
  <si>
    <t>בבטחונות אחרים - גורם 37</t>
  </si>
  <si>
    <t>בבטחונות אחרים - גורם 76</t>
  </si>
  <si>
    <t>בבטחונות אחרים - גורם 30</t>
  </si>
  <si>
    <t>בבטחונות אחרים-גורם 47</t>
  </si>
  <si>
    <t>בבטחונות אחרים - גורם 47</t>
  </si>
  <si>
    <t>בבטחונות אחרים - גורם 81</t>
  </si>
  <si>
    <t>בבטחונות אחרים-גורם 35</t>
  </si>
  <si>
    <t>בבטחונות אחרים-גורם 63</t>
  </si>
  <si>
    <t>בבטחונות אחרים-גורם 61</t>
  </si>
  <si>
    <t>בבטחונות אחרים-גורם 62</t>
  </si>
  <si>
    <t>בבטחונות אחרים-גורם 64</t>
  </si>
  <si>
    <t>בבטחונות אחרים-גורם 92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</si>
  <si>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</si>
  <si>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</si>
  <si>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</si>
  <si>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</si>
  <si>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</si>
  <si>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</si>
  <si>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</si>
  <si>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</si>
  <si>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</si>
  <si>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3</t>
  </si>
  <si>
    <t>בבטחונות אחרים-גורם 70</t>
  </si>
  <si>
    <t>בבטחונות אחרים - גורם 14</t>
  </si>
  <si>
    <t>בשיעבוד כלי רכב - גורם 68</t>
  </si>
  <si>
    <t>בשיעבוד כלי רכב-גורם 01</t>
  </si>
  <si>
    <t>בבטחונות אחרים - גורם 88</t>
  </si>
  <si>
    <t>בבטחונות אחרים-גורם 91</t>
  </si>
  <si>
    <t>בבטחונות אחרים-גורם 93</t>
  </si>
  <si>
    <t>בבטחונות אחרים - גורם 87</t>
  </si>
  <si>
    <t>בבטחונות אחרים - גורם 58</t>
  </si>
  <si>
    <t>בבטחונות אחרים-גורם 86</t>
  </si>
  <si>
    <t>בבטחונות אחרים-גורם 65</t>
  </si>
  <si>
    <t>בבטחונות אחרים-גורם 84</t>
  </si>
  <si>
    <t>בבטחונות אחרים - גורם 94</t>
  </si>
  <si>
    <t>בבטחונות אחרים-גורם 69</t>
  </si>
  <si>
    <t>בבטחונות אחרים-גורם 89</t>
  </si>
  <si>
    <t>בבטחונות אחרים - גורם 40</t>
  </si>
  <si>
    <t>בבטחונות אחרים - גורם 79</t>
  </si>
  <si>
    <t>נדלן מקרקעין להשכרה - בית ריגר פדרמן 2</t>
  </si>
  <si>
    <t>קניון</t>
  </si>
  <si>
    <t>SLF I</t>
  </si>
  <si>
    <t>PCS III</t>
  </si>
  <si>
    <t>סה"כ כתבי אופציה בחו"ל:</t>
  </si>
  <si>
    <t>כתר נורווגי</t>
  </si>
  <si>
    <t>אמריקה ישראל*</t>
  </si>
  <si>
    <t>אנלייט Enlight מניה לא סחירה*</t>
  </si>
  <si>
    <t>הליוס*</t>
  </si>
  <si>
    <t>מניה לא סחירה BIG USA*</t>
  </si>
  <si>
    <t>צים מניה</t>
  </si>
  <si>
    <t xml:space="preserve"> Michelson Program*</t>
  </si>
  <si>
    <t>120 Wall Street*</t>
  </si>
  <si>
    <t>180 Livingston equity*</t>
  </si>
  <si>
    <t>820 Washington*</t>
  </si>
  <si>
    <t>Adgar Invest and Dev Poland</t>
  </si>
  <si>
    <t>BERO CENTER*</t>
  </si>
  <si>
    <t>Citymark Building*</t>
  </si>
  <si>
    <t>Data Center Atlanta*</t>
  </si>
  <si>
    <t>Edeka 1*</t>
  </si>
  <si>
    <t>Edeka 2*</t>
  </si>
  <si>
    <t>Fenwick*</t>
  </si>
  <si>
    <t>GLOBAL ENERGY HOLDINGS GROUP</t>
  </si>
  <si>
    <t>Hampton of Town Center  HG 3*</t>
  </si>
  <si>
    <t>MM Texas*</t>
  </si>
  <si>
    <t>Netto*</t>
  </si>
  <si>
    <t>North LaSalle   HG 4*</t>
  </si>
  <si>
    <t>Project Hush*</t>
  </si>
  <si>
    <t>Real*</t>
  </si>
  <si>
    <t>RESERVOIR EXPLORATION TECH ל.ס</t>
  </si>
  <si>
    <t>S&amp;S Florida*</t>
  </si>
  <si>
    <t>Terraces*</t>
  </si>
  <si>
    <t>Town Center   HG 6*</t>
  </si>
  <si>
    <t>Walgreens*</t>
  </si>
  <si>
    <t>White Oak*</t>
  </si>
  <si>
    <t>white oak 2*</t>
  </si>
  <si>
    <t>הילטון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</si>
</sst>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#,###"/>
    <numFmt numFmtId="169" formatCode="0.0000"/>
    <numFmt numFmtId="170" formatCode="mmm\-yyyy"/>
  </numFmts>
  <fonts count="59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4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35">
    <xf numFmtId="0" fontId="0" fillId="0" borderId="0"/>
    <xf numFmtId="43" fontId="25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3" fillId="0" borderId="0"/>
    <xf numFmtId="9" fontId="25" fillId="0" borderId="0" applyFont="0" applyFill="0" applyBorder="0" applyAlignment="0" applyProtection="0"/>
    <xf numFmtId="165" fontId="14" fillId="0" borderId="0" applyFill="0" applyBorder="0" applyProtection="0">
      <alignment horizontal="right"/>
    </xf>
    <xf numFmtId="165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5" borderId="0" applyNumberFormat="0" applyBorder="0" applyAlignment="0" applyProtection="0"/>
    <xf numFmtId="0" fontId="35" fillId="9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5" borderId="0" applyNumberFormat="0" applyBorder="0" applyAlignment="0" applyProtection="0"/>
    <xf numFmtId="0" fontId="35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9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5" borderId="0" applyNumberFormat="0" applyBorder="0" applyAlignment="0" applyProtection="0"/>
    <xf numFmtId="0" fontId="36" fillId="14" borderId="0" applyNumberFormat="0" applyBorder="0" applyAlignment="0" applyProtection="0"/>
    <xf numFmtId="0" fontId="37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3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7" fillId="23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27" borderId="0" applyNumberFormat="0" applyBorder="0" applyAlignment="0" applyProtection="0"/>
    <xf numFmtId="0" fontId="37" fillId="36" borderId="0" applyNumberFormat="0" applyBorder="0" applyAlignment="0" applyProtection="0"/>
    <xf numFmtId="0" fontId="39" fillId="27" borderId="0" applyNumberFormat="0" applyBorder="0" applyAlignment="0" applyProtection="0"/>
    <xf numFmtId="0" fontId="40" fillId="37" borderId="36" applyNumberFormat="0" applyAlignment="0" applyProtection="0"/>
    <xf numFmtId="0" fontId="41" fillId="28" borderId="37" applyNumberFormat="0" applyAlignment="0" applyProtection="0"/>
    <xf numFmtId="0" fontId="42" fillId="38" borderId="0" applyNumberFormat="0" applyBorder="0" applyAlignment="0" applyProtection="0"/>
    <xf numFmtId="0" fontId="42" fillId="39" borderId="0" applyNumberFormat="0" applyBorder="0" applyAlignment="0" applyProtection="0"/>
    <xf numFmtId="0" fontId="42" fillId="40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41" borderId="0" applyNumberFormat="0" applyBorder="0" applyAlignment="0" applyProtection="0"/>
    <xf numFmtId="0" fontId="45" fillId="0" borderId="38" applyNumberFormat="0" applyFill="0" applyAlignment="0" applyProtection="0"/>
    <xf numFmtId="0" fontId="46" fillId="0" borderId="39" applyNumberFormat="0" applyFill="0" applyAlignment="0" applyProtection="0"/>
    <xf numFmtId="0" fontId="47" fillId="0" borderId="40" applyNumberFormat="0" applyFill="0" applyAlignment="0" applyProtection="0"/>
    <xf numFmtId="0" fontId="47" fillId="0" borderId="0" applyNumberFormat="0" applyFill="0" applyBorder="0" applyAlignment="0" applyProtection="0"/>
    <xf numFmtId="0" fontId="48" fillId="36" borderId="36" applyNumberFormat="0" applyAlignment="0" applyProtection="0"/>
    <xf numFmtId="0" fontId="49" fillId="0" borderId="41" applyNumberFormat="0" applyFill="0" applyAlignment="0" applyProtection="0"/>
    <xf numFmtId="0" fontId="50" fillId="36" borderId="0" applyNumberFormat="0" applyBorder="0" applyAlignment="0" applyProtection="0"/>
    <xf numFmtId="0" fontId="3" fillId="35" borderId="42" applyNumberFormat="0" applyFont="0" applyAlignment="0" applyProtection="0"/>
    <xf numFmtId="0" fontId="51" fillId="37" borderId="43" applyNumberFormat="0" applyAlignment="0" applyProtection="0"/>
    <xf numFmtId="4" fontId="34" fillId="42" borderId="44" applyNumberFormat="0" applyProtection="0">
      <alignment vertical="center"/>
    </xf>
    <xf numFmtId="4" fontId="52" fillId="42" borderId="44" applyNumberFormat="0" applyProtection="0">
      <alignment vertical="center"/>
    </xf>
    <xf numFmtId="4" fontId="34" fillId="42" borderId="44" applyNumberFormat="0" applyProtection="0">
      <alignment horizontal="left" vertical="center" indent="1"/>
    </xf>
    <xf numFmtId="0" fontId="34" fillId="42" borderId="44" applyNumberFormat="0" applyProtection="0">
      <alignment horizontal="left" vertical="top" indent="1"/>
    </xf>
    <xf numFmtId="4" fontId="34" fillId="8" borderId="0" applyNumberFormat="0" applyProtection="0">
      <alignment horizontal="left" vertical="center" indent="1"/>
    </xf>
    <xf numFmtId="4" fontId="35" fillId="13" borderId="44" applyNumberFormat="0" applyProtection="0">
      <alignment horizontal="right" vertical="center"/>
    </xf>
    <xf numFmtId="4" fontId="35" fillId="9" borderId="44" applyNumberFormat="0" applyProtection="0">
      <alignment horizontal="right" vertical="center"/>
    </xf>
    <xf numFmtId="4" fontId="35" fillId="43" borderId="44" applyNumberFormat="0" applyProtection="0">
      <alignment horizontal="right" vertical="center"/>
    </xf>
    <xf numFmtId="4" fontId="35" fillId="19" borderId="44" applyNumberFormat="0" applyProtection="0">
      <alignment horizontal="right" vertical="center"/>
    </xf>
    <xf numFmtId="4" fontId="35" fillId="20" borderId="44" applyNumberFormat="0" applyProtection="0">
      <alignment horizontal="right" vertical="center"/>
    </xf>
    <xf numFmtId="4" fontId="35" fillId="44" borderId="44" applyNumberFormat="0" applyProtection="0">
      <alignment horizontal="right" vertical="center"/>
    </xf>
    <xf numFmtId="4" fontId="35" fillId="16" borderId="44" applyNumberFormat="0" applyProtection="0">
      <alignment horizontal="right" vertical="center"/>
    </xf>
    <xf numFmtId="4" fontId="35" fillId="45" borderId="44" applyNumberFormat="0" applyProtection="0">
      <alignment horizontal="right" vertical="center"/>
    </xf>
    <xf numFmtId="4" fontId="35" fillId="18" borderId="44" applyNumberFormat="0" applyProtection="0">
      <alignment horizontal="right" vertical="center"/>
    </xf>
    <xf numFmtId="4" fontId="34" fillId="46" borderId="45" applyNumberFormat="0" applyProtection="0">
      <alignment horizontal="left" vertical="center" indent="1"/>
    </xf>
    <xf numFmtId="4" fontId="35" fillId="47" borderId="0" applyNumberFormat="0" applyProtection="0">
      <alignment horizontal="left" vertical="center" indent="1"/>
    </xf>
    <xf numFmtId="4" fontId="53" fillId="15" borderId="0" applyNumberFormat="0" applyProtection="0">
      <alignment horizontal="left" vertical="center" indent="1"/>
    </xf>
    <xf numFmtId="4" fontId="35" fillId="8" borderId="44" applyNumberFormat="0" applyProtection="0">
      <alignment horizontal="right" vertical="center"/>
    </xf>
    <xf numFmtId="4" fontId="35" fillId="47" borderId="0" applyNumberFormat="0" applyProtection="0">
      <alignment horizontal="left" vertical="center" indent="1"/>
    </xf>
    <xf numFmtId="4" fontId="35" fillId="8" borderId="0" applyNumberFormat="0" applyProtection="0">
      <alignment horizontal="left" vertical="center" indent="1"/>
    </xf>
    <xf numFmtId="0" fontId="3" fillId="15" borderId="44" applyNumberFormat="0" applyProtection="0">
      <alignment horizontal="left" vertical="center" indent="1"/>
    </xf>
    <xf numFmtId="0" fontId="3" fillId="15" borderId="44" applyNumberFormat="0" applyProtection="0">
      <alignment horizontal="left" vertical="top" indent="1"/>
    </xf>
    <xf numFmtId="0" fontId="3" fillId="8" borderId="44" applyNumberFormat="0" applyProtection="0">
      <alignment horizontal="left" vertical="center" indent="1"/>
    </xf>
    <xf numFmtId="0" fontId="3" fillId="8" borderId="44" applyNumberFormat="0" applyProtection="0">
      <alignment horizontal="left" vertical="top" indent="1"/>
    </xf>
    <xf numFmtId="0" fontId="3" fillId="12" borderId="44" applyNumberFormat="0" applyProtection="0">
      <alignment horizontal="left" vertical="center" indent="1"/>
    </xf>
    <xf numFmtId="0" fontId="3" fillId="12" borderId="44" applyNumberFormat="0" applyProtection="0">
      <alignment horizontal="left" vertical="top" indent="1"/>
    </xf>
    <xf numFmtId="0" fontId="3" fillId="47" borderId="44" applyNumberFormat="0" applyProtection="0">
      <alignment horizontal="left" vertical="center" indent="1"/>
    </xf>
    <xf numFmtId="0" fontId="3" fillId="47" borderId="44" applyNumberFormat="0" applyProtection="0">
      <alignment horizontal="left" vertical="top" indent="1"/>
    </xf>
    <xf numFmtId="0" fontId="3" fillId="11" borderId="46" applyNumberFormat="0">
      <protection locked="0"/>
    </xf>
    <xf numFmtId="4" fontId="35" fillId="10" borderId="44" applyNumberFormat="0" applyProtection="0">
      <alignment vertical="center"/>
    </xf>
    <xf numFmtId="4" fontId="54" fillId="10" borderId="44" applyNumberFormat="0" applyProtection="0">
      <alignment vertical="center"/>
    </xf>
    <xf numFmtId="4" fontId="35" fillId="10" borderId="44" applyNumberFormat="0" applyProtection="0">
      <alignment horizontal="left" vertical="center" indent="1"/>
    </xf>
    <xf numFmtId="0" fontId="35" fillId="10" borderId="44" applyNumberFormat="0" applyProtection="0">
      <alignment horizontal="left" vertical="top" indent="1"/>
    </xf>
    <xf numFmtId="4" fontId="35" fillId="47" borderId="44" applyNumberFormat="0" applyProtection="0">
      <alignment horizontal="right" vertical="center"/>
    </xf>
    <xf numFmtId="4" fontId="54" fillId="47" borderId="44" applyNumberFormat="0" applyProtection="0">
      <alignment horizontal="right" vertical="center"/>
    </xf>
    <xf numFmtId="4" fontId="35" fillId="8" borderId="44" applyNumberFormat="0" applyProtection="0">
      <alignment horizontal="left" vertical="center" indent="1"/>
    </xf>
    <xf numFmtId="0" fontId="35" fillId="8" borderId="44" applyNumberFormat="0" applyProtection="0">
      <alignment horizontal="left" vertical="top" indent="1"/>
    </xf>
    <xf numFmtId="4" fontId="55" fillId="48" borderId="0" applyNumberFormat="0" applyProtection="0">
      <alignment horizontal="left" vertical="center" indent="1"/>
    </xf>
    <xf numFmtId="4" fontId="56" fillId="47" borderId="44" applyNumberFormat="0" applyProtection="0">
      <alignment horizontal="right" vertical="center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2" fillId="0" borderId="47" applyNumberFormat="0" applyFill="0" applyAlignment="0" applyProtection="0"/>
    <xf numFmtId="0" fontId="5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20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2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7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8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49" fontId="7" fillId="2" borderId="30" xfId="0" applyNumberFormat="1" applyFont="1" applyFill="1" applyBorder="1" applyAlignment="1">
      <alignment horizontal="center" wrapText="1"/>
    </xf>
    <xf numFmtId="0" fontId="7" fillId="7" borderId="2" xfId="0" applyFont="1" applyFill="1" applyBorder="1" applyAlignment="1">
      <alignment horizontal="center" vertical="center" wrapText="1"/>
    </xf>
    <xf numFmtId="3" fontId="7" fillId="7" borderId="14" xfId="0" applyNumberFormat="1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49" fontId="16" fillId="7" borderId="13" xfId="7" applyNumberFormat="1" applyFont="1" applyFill="1" applyBorder="1" applyAlignment="1">
      <alignment horizontal="center" vertical="center" wrapText="1" readingOrder="2"/>
    </xf>
    <xf numFmtId="0" fontId="24" fillId="0" borderId="0" xfId="7" applyFont="1" applyFill="1" applyBorder="1" applyAlignment="1">
      <alignment horizontal="right"/>
    </xf>
    <xf numFmtId="0" fontId="28" fillId="0" borderId="31" xfId="0" applyFont="1" applyFill="1" applyBorder="1" applyAlignment="1">
      <alignment horizontal="right"/>
    </xf>
    <xf numFmtId="0" fontId="28" fillId="0" borderId="31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31" xfId="0" applyNumberFormat="1" applyFont="1" applyFill="1" applyBorder="1" applyAlignment="1">
      <alignment horizontal="right"/>
    </xf>
    <xf numFmtId="10" fontId="28" fillId="0" borderId="31" xfId="0" applyNumberFormat="1" applyFont="1" applyFill="1" applyBorder="1" applyAlignment="1">
      <alignment horizontal="right"/>
    </xf>
    <xf numFmtId="2" fontId="28" fillId="0" borderId="31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6" fontId="28" fillId="0" borderId="31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 indent="1"/>
    </xf>
    <xf numFmtId="0" fontId="28" fillId="0" borderId="33" xfId="0" applyFont="1" applyFill="1" applyBorder="1" applyAlignment="1">
      <alignment horizontal="right" indent="2"/>
    </xf>
    <xf numFmtId="0" fontId="29" fillId="0" borderId="33" xfId="0" applyFont="1" applyFill="1" applyBorder="1" applyAlignment="1">
      <alignment horizontal="right" indent="3"/>
    </xf>
    <xf numFmtId="0" fontId="29" fillId="0" borderId="33" xfId="0" applyFont="1" applyFill="1" applyBorder="1" applyAlignment="1">
      <alignment horizontal="right" indent="2"/>
    </xf>
    <xf numFmtId="0" fontId="7" fillId="0" borderId="0" xfId="0" applyFont="1" applyAlignment="1">
      <alignment horizontal="right" readingOrder="2"/>
    </xf>
    <xf numFmtId="0" fontId="29" fillId="0" borderId="0" xfId="0" applyFont="1" applyFill="1" applyBorder="1" applyAlignment="1">
      <alignment horizontal="right" indent="1"/>
    </xf>
    <xf numFmtId="0" fontId="28" fillId="0" borderId="33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2"/>
    </xf>
    <xf numFmtId="0" fontId="29" fillId="0" borderId="27" xfId="0" applyNumberFormat="1" applyFont="1" applyFill="1" applyBorder="1" applyAlignment="1">
      <alignment horizontal="right"/>
    </xf>
    <xf numFmtId="4" fontId="29" fillId="0" borderId="27" xfId="0" applyNumberFormat="1" applyFont="1" applyFill="1" applyBorder="1" applyAlignment="1">
      <alignment horizontal="right"/>
    </xf>
    <xf numFmtId="2" fontId="29" fillId="0" borderId="27" xfId="0" applyNumberFormat="1" applyFont="1" applyFill="1" applyBorder="1" applyAlignment="1">
      <alignment horizontal="right"/>
    </xf>
    <xf numFmtId="10" fontId="29" fillId="0" borderId="27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43" fontId="7" fillId="0" borderId="16" xfId="12" applyFont="1" applyBorder="1" applyAlignment="1">
      <alignment horizontal="right"/>
    </xf>
    <xf numFmtId="10" fontId="7" fillId="0" borderId="16" xfId="13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2" fillId="0" borderId="0" xfId="0" applyFont="1" applyAlignment="1">
      <alignment horizontal="center"/>
    </xf>
    <xf numFmtId="0" fontId="30" fillId="0" borderId="33" xfId="0" applyFont="1" applyFill="1" applyBorder="1" applyAlignment="1">
      <alignment horizontal="right" indent="1"/>
    </xf>
    <xf numFmtId="0" fontId="8" fillId="0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wrapText="1"/>
    </xf>
    <xf numFmtId="0" fontId="30" fillId="0" borderId="0" xfId="0" applyFont="1" applyFill="1" applyBorder="1" applyAlignment="1">
      <alignment horizontal="right" indent="3"/>
    </xf>
    <xf numFmtId="166" fontId="30" fillId="0" borderId="0" xfId="0" applyNumberFormat="1" applyFont="1" applyFill="1" applyBorder="1" applyAlignment="1">
      <alignment horizontal="right"/>
    </xf>
    <xf numFmtId="0" fontId="7" fillId="2" borderId="35" xfId="0" applyFont="1" applyFill="1" applyBorder="1" applyAlignment="1">
      <alignment horizontal="right"/>
    </xf>
    <xf numFmtId="43" fontId="7" fillId="2" borderId="6" xfId="15" applyFont="1" applyFill="1" applyBorder="1" applyAlignment="1">
      <alignment horizontal="center" wrapText="1"/>
    </xf>
    <xf numFmtId="49" fontId="7" fillId="2" borderId="10" xfId="0" applyNumberFormat="1" applyFont="1" applyFill="1" applyBorder="1" applyAlignment="1">
      <alignment horizontal="center" wrapText="1"/>
    </xf>
    <xf numFmtId="0" fontId="22" fillId="7" borderId="24" xfId="0" applyFont="1" applyFill="1" applyBorder="1" applyAlignment="1">
      <alignment horizontal="right"/>
    </xf>
    <xf numFmtId="43" fontId="22" fillId="0" borderId="24" xfId="15" applyFont="1" applyFill="1" applyBorder="1" applyAlignment="1">
      <alignment horizontal="right"/>
    </xf>
    <xf numFmtId="170" fontId="0" fillId="0" borderId="24" xfId="0" applyNumberFormat="1" applyFill="1" applyBorder="1" applyAlignment="1">
      <alignment horizontal="center"/>
    </xf>
    <xf numFmtId="0" fontId="0" fillId="7" borderId="24" xfId="0" applyFill="1" applyBorder="1" applyAlignment="1">
      <alignment horizontal="right"/>
    </xf>
    <xf numFmtId="43" fontId="3" fillId="0" borderId="24" xfId="15" applyFont="1" applyFill="1" applyBorder="1" applyAlignment="1">
      <alignment horizontal="right"/>
    </xf>
    <xf numFmtId="43" fontId="33" fillId="0" borderId="24" xfId="15" applyFont="1" applyFill="1" applyBorder="1"/>
    <xf numFmtId="2" fontId="7" fillId="0" borderId="16" xfId="7" applyNumberFormat="1" applyFont="1" applyFill="1" applyBorder="1" applyAlignment="1">
      <alignment horizontal="right"/>
    </xf>
    <xf numFmtId="169" fontId="7" fillId="0" borderId="16" xfId="7" applyNumberFormat="1" applyFont="1" applyFill="1" applyBorder="1" applyAlignment="1">
      <alignment horizontal="center"/>
    </xf>
    <xf numFmtId="43" fontId="7" fillId="0" borderId="16" xfId="12" applyFont="1" applyFill="1" applyBorder="1" applyAlignment="1">
      <alignment horizontal="right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Alignment="1">
      <alignment horizontal="right"/>
    </xf>
    <xf numFmtId="4" fontId="31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 indent="3"/>
    </xf>
    <xf numFmtId="0" fontId="6" fillId="0" borderId="0" xfId="0" applyFont="1" applyFill="1" applyAlignment="1">
      <alignment horizontal="center" readingOrder="2"/>
    </xf>
    <xf numFmtId="10" fontId="29" fillId="0" borderId="0" xfId="14" applyNumberFormat="1" applyFont="1" applyFill="1" applyBorder="1" applyAlignment="1">
      <alignment horizontal="right"/>
    </xf>
    <xf numFmtId="0" fontId="24" fillId="0" borderId="0" xfId="0" applyFont="1" applyFill="1" applyAlignment="1">
      <alignment horizontal="center" wrapText="1"/>
    </xf>
    <xf numFmtId="0" fontId="32" fillId="0" borderId="0" xfId="0" applyFont="1" applyFill="1" applyAlignment="1">
      <alignment horizontal="center"/>
    </xf>
    <xf numFmtId="10" fontId="28" fillId="0" borderId="0" xfId="13" applyNumberFormat="1" applyFont="1" applyFill="1" applyBorder="1" applyAlignment="1">
      <alignment horizontal="right"/>
    </xf>
    <xf numFmtId="10" fontId="29" fillId="0" borderId="0" xfId="13" applyNumberFormat="1" applyFont="1" applyFill="1" applyBorder="1" applyAlignment="1">
      <alignment horizontal="right"/>
    </xf>
    <xf numFmtId="14" fontId="3" fillId="0" borderId="0" xfId="0" applyNumberFormat="1" applyFont="1" applyFill="1" applyAlignment="1">
      <alignment horizontal="right"/>
    </xf>
    <xf numFmtId="0" fontId="0" fillId="0" borderId="0" xfId="0"/>
    <xf numFmtId="0" fontId="24" fillId="0" borderId="0" xfId="7" applyFont="1" applyAlignment="1">
      <alignment horizontal="right"/>
    </xf>
    <xf numFmtId="0" fontId="24" fillId="0" borderId="0" xfId="7" applyFont="1" applyFill="1" applyBorder="1" applyAlignment="1">
      <alignment horizontal="right"/>
    </xf>
    <xf numFmtId="49" fontId="7" fillId="2" borderId="2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28" fillId="0" borderId="31" xfId="0" applyFont="1" applyFill="1" applyBorder="1" applyAlignment="1">
      <alignment horizontal="right"/>
    </xf>
    <xf numFmtId="0" fontId="28" fillId="0" borderId="31" xfId="0" applyNumberFormat="1" applyFont="1" applyFill="1" applyBorder="1" applyAlignment="1">
      <alignment horizontal="right"/>
    </xf>
    <xf numFmtId="4" fontId="28" fillId="0" borderId="31" xfId="0" applyNumberFormat="1" applyFont="1" applyFill="1" applyBorder="1" applyAlignment="1">
      <alignment horizontal="right"/>
    </xf>
    <xf numFmtId="10" fontId="28" fillId="0" borderId="3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0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0" fontId="8" fillId="0" borderId="0" xfId="0" applyFont="1" applyFill="1" applyAlignment="1">
      <alignment horizontal="right"/>
    </xf>
    <xf numFmtId="0" fontId="9" fillId="2" borderId="19" xfId="7" applyFont="1" applyFill="1" applyBorder="1" applyAlignment="1">
      <alignment horizontal="center" vertical="center" wrapText="1"/>
    </xf>
    <xf numFmtId="0" fontId="9" fillId="2" borderId="20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 readingOrder="2"/>
    </xf>
    <xf numFmtId="0" fontId="9" fillId="2" borderId="27" xfId="0" applyFont="1" applyFill="1" applyBorder="1" applyAlignment="1">
      <alignment horizontal="center" vertical="center" wrapText="1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18" xfId="0" applyFont="1" applyBorder="1" applyAlignment="1">
      <alignment horizontal="center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17" fillId="0" borderId="24" xfId="0" applyFont="1" applyBorder="1" applyAlignment="1">
      <alignment horizontal="center" readingOrder="2"/>
    </xf>
    <xf numFmtId="0" fontId="17" fillId="0" borderId="25" xfId="0" applyFont="1" applyBorder="1" applyAlignment="1">
      <alignment horizontal="center" readingOrder="2"/>
    </xf>
    <xf numFmtId="0" fontId="21" fillId="2" borderId="24" xfId="0" applyFont="1" applyFill="1" applyBorder="1" applyAlignment="1">
      <alignment horizontal="center" vertical="center" wrapText="1" readingOrder="2"/>
    </xf>
    <xf numFmtId="0" fontId="21" fillId="2" borderId="25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</cellXfs>
  <cellStyles count="135">
    <cellStyle name="20% - Accent1" xfId="30"/>
    <cellStyle name="20% - Accent2" xfId="31"/>
    <cellStyle name="20% - Accent3" xfId="32"/>
    <cellStyle name="20% - Accent4" xfId="33"/>
    <cellStyle name="20% - Accent5" xfId="34"/>
    <cellStyle name="20% - Accent6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60% - Accent1" xfId="42"/>
    <cellStyle name="60% - Accent2" xfId="43"/>
    <cellStyle name="60% - Accent3" xfId="44"/>
    <cellStyle name="60% - Accent4" xfId="45"/>
    <cellStyle name="60% - Accent5" xfId="46"/>
    <cellStyle name="60% - Accent6" xfId="47"/>
    <cellStyle name="Accent1" xfId="48"/>
    <cellStyle name="Accent1 - 20%" xfId="49"/>
    <cellStyle name="Accent1 - 40%" xfId="50"/>
    <cellStyle name="Accent1 - 60%" xfId="51"/>
    <cellStyle name="Accent2" xfId="52"/>
    <cellStyle name="Accent2 - 20%" xfId="53"/>
    <cellStyle name="Accent2 - 40%" xfId="54"/>
    <cellStyle name="Accent2 - 60%" xfId="55"/>
    <cellStyle name="Accent3" xfId="56"/>
    <cellStyle name="Accent3 - 20%" xfId="57"/>
    <cellStyle name="Accent3 - 40%" xfId="58"/>
    <cellStyle name="Accent3 - 60%" xfId="59"/>
    <cellStyle name="Accent4" xfId="60"/>
    <cellStyle name="Accent4 - 20%" xfId="61"/>
    <cellStyle name="Accent4 - 40%" xfId="62"/>
    <cellStyle name="Accent4 - 60%" xfId="63"/>
    <cellStyle name="Accent5" xfId="64"/>
    <cellStyle name="Accent5 - 20%" xfId="65"/>
    <cellStyle name="Accent5 - 40%" xfId="66"/>
    <cellStyle name="Accent5 - 60%" xfId="67"/>
    <cellStyle name="Accent6" xfId="68"/>
    <cellStyle name="Accent6 - 20%" xfId="69"/>
    <cellStyle name="Accent6 - 40%" xfId="70"/>
    <cellStyle name="Accent6 - 60%" xfId="71"/>
    <cellStyle name="Bad" xfId="72"/>
    <cellStyle name="Calculation" xfId="73"/>
    <cellStyle name="Check Cell" xfId="74"/>
    <cellStyle name="Comma" xfId="12" builtinId="3"/>
    <cellStyle name="Comma 2" xfId="1"/>
    <cellStyle name="Comma 2 2" xfId="19"/>
    <cellStyle name="Comma 2 3" xfId="132"/>
    <cellStyle name="Comma 2 4" xfId="18"/>
    <cellStyle name="Comma 3" xfId="15"/>
    <cellStyle name="Comma 4" xfId="20"/>
    <cellStyle name="Comma 6" xfId="29"/>
    <cellStyle name="Currency [0] _1" xfId="2"/>
    <cellStyle name="Emphasis 1" xfId="75"/>
    <cellStyle name="Emphasis 2" xfId="76"/>
    <cellStyle name="Emphasis 3" xfId="77"/>
    <cellStyle name="Explanatory Text" xfId="78"/>
    <cellStyle name="Good" xfId="79"/>
    <cellStyle name="Heading 1" xfId="80"/>
    <cellStyle name="Heading 2" xfId="81"/>
    <cellStyle name="Heading 3" xfId="82"/>
    <cellStyle name="Heading 4" xfId="83"/>
    <cellStyle name="Hyperlink 2" xfId="3"/>
    <cellStyle name="Input" xfId="84"/>
    <cellStyle name="Linked Cell" xfId="85"/>
    <cellStyle name="Neutral" xfId="86"/>
    <cellStyle name="Normal" xfId="0" builtinId="0"/>
    <cellStyle name="Normal 11" xfId="4"/>
    <cellStyle name="Normal 11 2" xfId="22"/>
    <cellStyle name="Normal 11 3" xfId="21"/>
    <cellStyle name="Normal 2" xfId="5"/>
    <cellStyle name="Normal 2 2" xfId="17"/>
    <cellStyle name="Normal 3" xfId="6"/>
    <cellStyle name="Normal 3 2" xfId="24"/>
    <cellStyle name="Normal 3 3" xfId="133"/>
    <cellStyle name="Normal 3 4" xfId="23"/>
    <cellStyle name="Normal 4" xfId="16"/>
    <cellStyle name="Normal 4 2" xfId="25"/>
    <cellStyle name="Normal 5" xfId="26"/>
    <cellStyle name="Normal_2007-16618" xfId="7"/>
    <cellStyle name="Note" xfId="87"/>
    <cellStyle name="Output" xfId="88"/>
    <cellStyle name="Percent" xfId="13" builtinId="5"/>
    <cellStyle name="Percent 2" xfId="8"/>
    <cellStyle name="Percent 2 2" xfId="28"/>
    <cellStyle name="Percent 2 3" xfId="134"/>
    <cellStyle name="Percent 2 4" xfId="27"/>
    <cellStyle name="Percent 3" xfId="14"/>
    <cellStyle name="SAPBEXaggData" xfId="89"/>
    <cellStyle name="SAPBEXaggDataEmph" xfId="90"/>
    <cellStyle name="SAPBEXaggItem" xfId="91"/>
    <cellStyle name="SAPBEXaggItemX" xfId="92"/>
    <cellStyle name="SAPBEXchaText" xfId="93"/>
    <cellStyle name="SAPBEXexcBad7" xfId="94"/>
    <cellStyle name="SAPBEXexcBad8" xfId="95"/>
    <cellStyle name="SAPBEXexcBad9" xfId="96"/>
    <cellStyle name="SAPBEXexcCritical4" xfId="97"/>
    <cellStyle name="SAPBEXexcCritical5" xfId="98"/>
    <cellStyle name="SAPBEXexcCritical6" xfId="99"/>
    <cellStyle name="SAPBEXexcGood1" xfId="100"/>
    <cellStyle name="SAPBEXexcGood2" xfId="101"/>
    <cellStyle name="SAPBEXexcGood3" xfId="102"/>
    <cellStyle name="SAPBEXfilterDrill" xfId="103"/>
    <cellStyle name="SAPBEXfilterItem" xfId="104"/>
    <cellStyle name="SAPBEXfilterText" xfId="105"/>
    <cellStyle name="SAPBEXformats" xfId="106"/>
    <cellStyle name="SAPBEXheaderItem" xfId="107"/>
    <cellStyle name="SAPBEXheaderText" xfId="108"/>
    <cellStyle name="SAPBEXHLevel0" xfId="109"/>
    <cellStyle name="SAPBEXHLevel0X" xfId="110"/>
    <cellStyle name="SAPBEXHLevel1" xfId="111"/>
    <cellStyle name="SAPBEXHLevel1X" xfId="112"/>
    <cellStyle name="SAPBEXHLevel2" xfId="113"/>
    <cellStyle name="SAPBEXHLevel2X" xfId="114"/>
    <cellStyle name="SAPBEXHLevel3" xfId="115"/>
    <cellStyle name="SAPBEXHLevel3X" xfId="116"/>
    <cellStyle name="SAPBEXinputData" xfId="117"/>
    <cellStyle name="SAPBEXresData" xfId="118"/>
    <cellStyle name="SAPBEXresDataEmph" xfId="119"/>
    <cellStyle name="SAPBEXresItem" xfId="120"/>
    <cellStyle name="SAPBEXresItemX" xfId="121"/>
    <cellStyle name="SAPBEXstdData" xfId="122"/>
    <cellStyle name="SAPBEXstdDataEmph" xfId="123"/>
    <cellStyle name="SAPBEXstdItem" xfId="124"/>
    <cellStyle name="SAPBEXstdItemX" xfId="125"/>
    <cellStyle name="SAPBEXtitle" xfId="126"/>
    <cellStyle name="SAPBEXundefined" xfId="127"/>
    <cellStyle name="Sheet Title" xfId="128"/>
    <cellStyle name="Text" xfId="9"/>
    <cellStyle name="Title" xfId="129"/>
    <cellStyle name="Total" xfId="10"/>
    <cellStyle name="Total 2" xfId="130"/>
    <cellStyle name="Warning Text" xfId="131"/>
    <cellStyle name="היפר-קישור" xfId="11" builtinId="8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7"/>
  <sheetViews>
    <sheetView rightToLeft="1" tabSelected="1" topLeftCell="A10" zoomScaleNormal="100" workbookViewId="0">
      <selection activeCell="A27" sqref="A27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22.85546875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.28515625" style="9" customWidth="1"/>
    <col min="36" max="36" width="8" style="9" customWidth="1"/>
    <col min="37" max="37" width="8.7109375" style="9" customWidth="1"/>
    <col min="38" max="38" width="10" style="9" customWidth="1"/>
    <col min="39" max="39" width="9.5703125" style="9" customWidth="1"/>
    <col min="40" max="40" width="6.140625" style="9" customWidth="1"/>
    <col min="41" max="42" width="5.7109375" style="9" customWidth="1"/>
    <col min="43" max="43" width="6.85546875" style="9" customWidth="1"/>
    <col min="44" max="44" width="6.42578125" style="9" customWidth="1"/>
    <col min="45" max="45" width="6.7109375" style="9" customWidth="1"/>
    <col min="46" max="46" width="7.28515625" style="9" customWidth="1"/>
    <col min="47" max="58" width="5.7109375" style="9" customWidth="1"/>
    <col min="59" max="16384" width="9.140625" style="9"/>
  </cols>
  <sheetData>
    <row r="1" spans="1:30">
      <c r="B1" s="54" t="s">
        <v>171</v>
      </c>
      <c r="C1" s="77" t="s" vm="1">
        <v>232</v>
      </c>
    </row>
    <row r="2" spans="1:30">
      <c r="B2" s="54" t="s">
        <v>170</v>
      </c>
      <c r="C2" s="77" t="s">
        <v>233</v>
      </c>
    </row>
    <row r="3" spans="1:30">
      <c r="B3" s="54" t="s">
        <v>172</v>
      </c>
      <c r="C3" s="77" t="s">
        <v>234</v>
      </c>
    </row>
    <row r="4" spans="1:30">
      <c r="B4" s="54" t="s">
        <v>173</v>
      </c>
      <c r="C4" s="77">
        <v>162</v>
      </c>
    </row>
    <row r="6" spans="1:30" ht="26.25" customHeight="1">
      <c r="B6" s="204" t="s">
        <v>184</v>
      </c>
      <c r="C6" s="205"/>
      <c r="D6" s="206"/>
    </row>
    <row r="7" spans="1:30" s="10" customFormat="1">
      <c r="B7" s="20"/>
      <c r="C7" s="21" t="s">
        <v>137</v>
      </c>
      <c r="D7" s="22" t="s">
        <v>136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spans="1:30" s="10" customFormat="1">
      <c r="B8" s="20"/>
      <c r="C8" s="23" t="s">
        <v>23</v>
      </c>
      <c r="D8" s="24" t="s">
        <v>20</v>
      </c>
    </row>
    <row r="9" spans="1:30" s="11" customFormat="1" ht="18" customHeight="1">
      <c r="B9" s="34"/>
      <c r="C9" s="18" t="s">
        <v>1</v>
      </c>
      <c r="D9" s="25" t="s">
        <v>2</v>
      </c>
    </row>
    <row r="10" spans="1:30" s="11" customFormat="1" ht="18" customHeight="1">
      <c r="B10" s="65" t="s">
        <v>183</v>
      </c>
      <c r="C10" s="119">
        <f>C11+C12+C23+C33+C34+C35</f>
        <v>53072799.22106</v>
      </c>
      <c r="D10" s="120">
        <f>C10/$C$42</f>
        <v>0.9947884574058542</v>
      </c>
    </row>
    <row r="11" spans="1:30">
      <c r="A11" s="42" t="s">
        <v>152</v>
      </c>
      <c r="B11" s="26" t="s">
        <v>185</v>
      </c>
      <c r="C11" s="149">
        <f>מזומנים!J10</f>
        <v>2239524.5574500002</v>
      </c>
      <c r="D11" s="120">
        <f t="shared" ref="D11:D13" si="0">C11/$C$42</f>
        <v>4.1977306878966579E-2</v>
      </c>
    </row>
    <row r="12" spans="1:30">
      <c r="B12" s="26" t="s">
        <v>186</v>
      </c>
      <c r="C12" s="119">
        <f>C13+C15+C16+C17+C18+C19+C20+C21</f>
        <v>28144143.499979991</v>
      </c>
      <c r="D12" s="120">
        <f t="shared" si="0"/>
        <v>0.52752953505878619</v>
      </c>
    </row>
    <row r="13" spans="1:30">
      <c r="A13" s="52" t="s">
        <v>152</v>
      </c>
      <c r="B13" s="27" t="s">
        <v>92</v>
      </c>
      <c r="C13" s="119">
        <f>'תעודות התחייבות ממשלתיות'!N11</f>
        <v>4938121.6833100012</v>
      </c>
      <c r="D13" s="120">
        <f t="shared" si="0"/>
        <v>9.255939999247402E-2</v>
      </c>
    </row>
    <row r="14" spans="1:30">
      <c r="A14" s="52" t="s">
        <v>152</v>
      </c>
      <c r="B14" s="27" t="s">
        <v>93</v>
      </c>
      <c r="C14" s="119" t="s" vm="2">
        <v>2552</v>
      </c>
      <c r="D14" s="120" t="s" vm="3">
        <v>2552</v>
      </c>
    </row>
    <row r="15" spans="1:30">
      <c r="A15" s="52" t="s">
        <v>152</v>
      </c>
      <c r="B15" s="27" t="s">
        <v>94</v>
      </c>
      <c r="C15" s="119">
        <f>'אג"ח קונצרני'!Q11</f>
        <v>6818898.682919994</v>
      </c>
      <c r="D15" s="120">
        <f t="shared" ref="D15:D21" si="1">C15/$C$42</f>
        <v>0.12781239734001185</v>
      </c>
    </row>
    <row r="16" spans="1:30">
      <c r="A16" s="52" t="s">
        <v>152</v>
      </c>
      <c r="B16" s="27" t="s">
        <v>95</v>
      </c>
      <c r="C16" s="119">
        <f>מניות!K11</f>
        <v>8307015.1909099985</v>
      </c>
      <c r="D16" s="120">
        <f t="shared" si="1"/>
        <v>0.15570542629553255</v>
      </c>
    </row>
    <row r="17" spans="1:4">
      <c r="A17" s="52" t="s">
        <v>152</v>
      </c>
      <c r="B17" s="27" t="s">
        <v>96</v>
      </c>
      <c r="C17" s="119">
        <f>'תעודות סל'!J11</f>
        <v>4141864.3312500003</v>
      </c>
      <c r="D17" s="120">
        <f t="shared" si="1"/>
        <v>7.7634473578577251E-2</v>
      </c>
    </row>
    <row r="18" spans="1:4">
      <c r="A18" s="52" t="s">
        <v>152</v>
      </c>
      <c r="B18" s="27" t="s">
        <v>97</v>
      </c>
      <c r="C18" s="119">
        <f>'קרנות נאמנות'!L11</f>
        <v>3940846.0048200018</v>
      </c>
      <c r="D18" s="120">
        <f t="shared" si="1"/>
        <v>7.386661671414689E-2</v>
      </c>
    </row>
    <row r="19" spans="1:4">
      <c r="A19" s="52" t="s">
        <v>152</v>
      </c>
      <c r="B19" s="27" t="s">
        <v>98</v>
      </c>
      <c r="C19" s="119">
        <f>'כתבי אופציה'!I11</f>
        <v>1839.3066100000003</v>
      </c>
      <c r="D19" s="120">
        <f t="shared" si="1"/>
        <v>3.4475682687040814E-5</v>
      </c>
    </row>
    <row r="20" spans="1:4">
      <c r="A20" s="52" t="s">
        <v>152</v>
      </c>
      <c r="B20" s="27" t="s">
        <v>99</v>
      </c>
      <c r="C20" s="119">
        <f>אופציות!I11</f>
        <v>3444.6412000000005</v>
      </c>
      <c r="D20" s="120">
        <f t="shared" si="1"/>
        <v>6.4565829501318154E-5</v>
      </c>
    </row>
    <row r="21" spans="1:4">
      <c r="A21" s="52" t="s">
        <v>152</v>
      </c>
      <c r="B21" s="27" t="s">
        <v>100</v>
      </c>
      <c r="C21" s="119">
        <f>'חוזים עתידיים'!I11</f>
        <v>-7886.3410400000121</v>
      </c>
      <c r="D21" s="120">
        <f t="shared" si="1"/>
        <v>-1.478203741445956E-4</v>
      </c>
    </row>
    <row r="22" spans="1:4">
      <c r="A22" s="52" t="s">
        <v>152</v>
      </c>
      <c r="B22" s="27" t="s">
        <v>101</v>
      </c>
      <c r="C22" s="119" t="s" vm="4">
        <v>2552</v>
      </c>
      <c r="D22" s="120" t="s" vm="5">
        <v>2552</v>
      </c>
    </row>
    <row r="23" spans="1:4">
      <c r="B23" s="26" t="s">
        <v>187</v>
      </c>
      <c r="C23" s="119">
        <f>C24+C26+C27+C28+C29+C31+C32</f>
        <v>17463191.127540011</v>
      </c>
      <c r="D23" s="120">
        <f t="shared" ref="D23:D24" si="2">C23/$C$42</f>
        <v>0.32732739215035811</v>
      </c>
    </row>
    <row r="24" spans="1:4">
      <c r="A24" s="52" t="s">
        <v>152</v>
      </c>
      <c r="B24" s="27" t="s">
        <v>102</v>
      </c>
      <c r="C24" s="119">
        <f>'לא סחיר- תעודות התחייבות ממשלתי'!M11</f>
        <v>15752043.656410011</v>
      </c>
      <c r="D24" s="120">
        <f t="shared" si="2"/>
        <v>0.29525390482384312</v>
      </c>
    </row>
    <row r="25" spans="1:4">
      <c r="A25" s="52" t="s">
        <v>152</v>
      </c>
      <c r="B25" s="27" t="s">
        <v>103</v>
      </c>
      <c r="C25" s="119" t="s" vm="6">
        <v>2552</v>
      </c>
      <c r="D25" s="120" t="s" vm="7">
        <v>2552</v>
      </c>
    </row>
    <row r="26" spans="1:4">
      <c r="A26" s="52" t="s">
        <v>152</v>
      </c>
      <c r="B26" s="27" t="s">
        <v>94</v>
      </c>
      <c r="C26" s="119">
        <f>'לא סחיר - אג"ח קונצרני'!P11</f>
        <v>577782.16856000014</v>
      </c>
      <c r="D26" s="120">
        <f t="shared" ref="D26:D29" si="3">C26/$C$42</f>
        <v>1.0829860881924896E-2</v>
      </c>
    </row>
    <row r="27" spans="1:4">
      <c r="A27" s="52" t="s">
        <v>152</v>
      </c>
      <c r="B27" s="27" t="s">
        <v>104</v>
      </c>
      <c r="C27" s="119">
        <f>'לא סחיר - מניות'!J11</f>
        <v>434014.49050000001</v>
      </c>
      <c r="D27" s="120">
        <f t="shared" si="3"/>
        <v>8.1351014424156758E-3</v>
      </c>
    </row>
    <row r="28" spans="1:4">
      <c r="A28" s="52" t="s">
        <v>152</v>
      </c>
      <c r="B28" s="27" t="s">
        <v>105</v>
      </c>
      <c r="C28" s="119">
        <f>'לא סחיר - קרנות השקעה'!H11</f>
        <v>697276.79401999945</v>
      </c>
      <c r="D28" s="120">
        <f t="shared" si="3"/>
        <v>1.3069649924038827E-2</v>
      </c>
    </row>
    <row r="29" spans="1:4">
      <c r="A29" s="52" t="s">
        <v>152</v>
      </c>
      <c r="B29" s="27" t="s">
        <v>106</v>
      </c>
      <c r="C29" s="119">
        <f>'לא סחיר - כתבי אופציה'!I11</f>
        <v>676.11016000000018</v>
      </c>
      <c r="D29" s="120">
        <f t="shared" si="3"/>
        <v>1.267290576291921E-5</v>
      </c>
    </row>
    <row r="30" spans="1:4">
      <c r="A30" s="52" t="s">
        <v>152</v>
      </c>
      <c r="B30" s="27" t="s">
        <v>212</v>
      </c>
      <c r="C30" s="119" t="s" vm="8">
        <v>2552</v>
      </c>
      <c r="D30" s="120" t="s" vm="9">
        <v>2552</v>
      </c>
    </row>
    <row r="31" spans="1:4">
      <c r="A31" s="52" t="s">
        <v>152</v>
      </c>
      <c r="B31" s="27" t="s">
        <v>132</v>
      </c>
      <c r="C31" s="119">
        <f>'לא סחיר - חוזים עתידיים'!I11</f>
        <v>1348.9204300000024</v>
      </c>
      <c r="D31" s="120">
        <f t="shared" ref="D31:D35" si="4">C31/$C$42</f>
        <v>2.528395889076195E-5</v>
      </c>
    </row>
    <row r="32" spans="1:4">
      <c r="A32" s="52" t="s">
        <v>152</v>
      </c>
      <c r="B32" s="27" t="s">
        <v>107</v>
      </c>
      <c r="C32" s="119">
        <f>'לא סחיר - מוצרים מובנים'!N11</f>
        <v>48.987460000000006</v>
      </c>
      <c r="D32" s="120">
        <f t="shared" si="4"/>
        <v>9.1821348187516391E-7</v>
      </c>
    </row>
    <row r="33" spans="1:4">
      <c r="A33" s="52" t="s">
        <v>152</v>
      </c>
      <c r="B33" s="26" t="s">
        <v>188</v>
      </c>
      <c r="C33" s="149">
        <f>הלוואות!M10</f>
        <v>2583263.8824000005</v>
      </c>
      <c r="D33" s="120">
        <f t="shared" si="4"/>
        <v>4.8420304381179557E-2</v>
      </c>
    </row>
    <row r="34" spans="1:4">
      <c r="A34" s="52" t="s">
        <v>152</v>
      </c>
      <c r="B34" s="26" t="s">
        <v>189</v>
      </c>
      <c r="C34" s="149">
        <f>'פקדונות מעל 3 חודשים'!M10</f>
        <v>1568064.8812800003</v>
      </c>
      <c r="D34" s="120">
        <f t="shared" si="4"/>
        <v>2.9391569075969126E-2</v>
      </c>
    </row>
    <row r="35" spans="1:4">
      <c r="A35" s="52" t="s">
        <v>152</v>
      </c>
      <c r="B35" s="26" t="s">
        <v>190</v>
      </c>
      <c r="C35" s="149">
        <f>'זכויות מקרקעין'!G10</f>
        <v>1074611.2724100002</v>
      </c>
      <c r="D35" s="120">
        <f t="shared" si="4"/>
        <v>2.0142349860594658E-2</v>
      </c>
    </row>
    <row r="36" spans="1:4">
      <c r="A36" s="52" t="s">
        <v>152</v>
      </c>
      <c r="B36" s="53" t="s">
        <v>191</v>
      </c>
      <c r="C36" s="149" t="s" vm="10">
        <v>2552</v>
      </c>
      <c r="D36" s="120" t="s" vm="11">
        <v>2552</v>
      </c>
    </row>
    <row r="37" spans="1:4">
      <c r="A37" s="52" t="s">
        <v>152</v>
      </c>
      <c r="B37" s="26" t="s">
        <v>192</v>
      </c>
      <c r="C37" s="149"/>
      <c r="D37" s="120"/>
    </row>
    <row r="38" spans="1:4">
      <c r="A38" s="52"/>
      <c r="B38" s="66" t="s">
        <v>194</v>
      </c>
      <c r="C38" s="149">
        <f>C40+C41</f>
        <v>278040.17193000007</v>
      </c>
      <c r="D38" s="120">
        <f>C38/$C$42</f>
        <v>5.2115425941458189E-3</v>
      </c>
    </row>
    <row r="39" spans="1:4">
      <c r="A39" s="52" t="s">
        <v>152</v>
      </c>
      <c r="B39" s="67" t="s">
        <v>196</v>
      </c>
      <c r="C39" s="149" t="s" vm="12">
        <v>2552</v>
      </c>
      <c r="D39" s="120" t="s" vm="13">
        <v>2552</v>
      </c>
    </row>
    <row r="40" spans="1:4">
      <c r="A40" s="52" t="s">
        <v>152</v>
      </c>
      <c r="B40" s="67" t="s">
        <v>195</v>
      </c>
      <c r="C40" s="149">
        <f>'עלות מתואמת אג"ח קונצרני ל.סחיר'!M10</f>
        <v>262327.27595000004</v>
      </c>
      <c r="D40" s="120">
        <f t="shared" ref="D40:D42" si="5">C40/$C$42</f>
        <v>4.9170224674003607E-3</v>
      </c>
    </row>
    <row r="41" spans="1:4">
      <c r="A41" s="52" t="s">
        <v>152</v>
      </c>
      <c r="B41" s="67" t="s">
        <v>197</v>
      </c>
      <c r="C41" s="149">
        <f>'עלות מתואמת מסגרות אשראי ללווים'!M10</f>
        <v>15712.895980000003</v>
      </c>
      <c r="D41" s="120">
        <f t="shared" si="5"/>
        <v>2.9452012674545825E-4</v>
      </c>
    </row>
    <row r="42" spans="1:4">
      <c r="B42" s="67" t="s">
        <v>108</v>
      </c>
      <c r="C42" s="149">
        <f>C10+C38</f>
        <v>53350839.392990001</v>
      </c>
      <c r="D42" s="120">
        <f t="shared" si="5"/>
        <v>1</v>
      </c>
    </row>
    <row r="43" spans="1:4">
      <c r="A43" s="52" t="s">
        <v>152</v>
      </c>
      <c r="B43" s="67" t="s">
        <v>193</v>
      </c>
      <c r="C43" s="149">
        <f>'יתרת התחייבות להשקעה'!C10</f>
        <v>1568118.1295319654</v>
      </c>
      <c r="D43" s="120"/>
    </row>
    <row r="44" spans="1:4">
      <c r="B44" s="6"/>
    </row>
    <row r="45" spans="1:4">
      <c r="C45"/>
      <c r="D45"/>
    </row>
    <row r="46" spans="1:4">
      <c r="C46" s="62" t="s">
        <v>178</v>
      </c>
      <c r="D46" s="33" t="s">
        <v>131</v>
      </c>
    </row>
    <row r="47" spans="1:4">
      <c r="C47" s="62" t="s">
        <v>1</v>
      </c>
      <c r="D47" s="62" t="s">
        <v>2</v>
      </c>
    </row>
    <row r="48" spans="1:4">
      <c r="C48" s="147" t="s">
        <v>161</v>
      </c>
      <c r="D48" s="148">
        <v>2.7768000000000002</v>
      </c>
    </row>
    <row r="49" spans="3:4">
      <c r="C49" s="147" t="s">
        <v>168</v>
      </c>
      <c r="D49" s="148">
        <v>1.1814</v>
      </c>
    </row>
    <row r="50" spans="3:4">
      <c r="C50" s="147" t="s">
        <v>165</v>
      </c>
      <c r="D50" s="148">
        <v>2.8511000000000002</v>
      </c>
    </row>
    <row r="51" spans="3:4">
      <c r="C51" s="147" t="s">
        <v>1544</v>
      </c>
      <c r="D51" s="148">
        <v>3.7671999999999999</v>
      </c>
    </row>
    <row r="52" spans="3:4">
      <c r="C52" s="147" t="s">
        <v>159</v>
      </c>
      <c r="D52" s="148">
        <v>4.0438000000000001</v>
      </c>
    </row>
    <row r="53" spans="3:4">
      <c r="C53" s="147" t="s">
        <v>160</v>
      </c>
      <c r="D53" s="148">
        <v>4.7252000000000001</v>
      </c>
    </row>
    <row r="54" spans="3:4">
      <c r="C54" s="147" t="s">
        <v>162</v>
      </c>
      <c r="D54" s="148">
        <v>0.49590000000000001</v>
      </c>
    </row>
    <row r="55" spans="3:4">
      <c r="C55" s="147" t="s">
        <v>166</v>
      </c>
      <c r="D55" s="148">
        <v>3.2864</v>
      </c>
    </row>
    <row r="56" spans="3:4">
      <c r="C56" s="147" t="s">
        <v>167</v>
      </c>
      <c r="D56" s="148">
        <v>0.18540000000000001</v>
      </c>
    </row>
    <row r="57" spans="3:4">
      <c r="C57" s="147" t="s">
        <v>164</v>
      </c>
      <c r="D57" s="148">
        <v>0.54400000000000004</v>
      </c>
    </row>
    <row r="58" spans="3:4">
      <c r="C58" s="147" t="s">
        <v>2553</v>
      </c>
      <c r="D58" s="148">
        <v>2.6753999999999998</v>
      </c>
    </row>
    <row r="59" spans="3:4">
      <c r="C59" s="147" t="s">
        <v>163</v>
      </c>
      <c r="D59" s="148">
        <v>0.42270000000000002</v>
      </c>
    </row>
    <row r="60" spans="3:4">
      <c r="C60" s="147" t="s">
        <v>157</v>
      </c>
      <c r="D60" s="148">
        <v>3.8450000000000002</v>
      </c>
    </row>
    <row r="61" spans="3:4">
      <c r="C61" s="147" t="s">
        <v>169</v>
      </c>
      <c r="D61" s="148">
        <v>0.28220000000000001</v>
      </c>
    </row>
    <row r="62" spans="3:4">
      <c r="C62" s="147" t="s">
        <v>2755</v>
      </c>
      <c r="D62" s="148">
        <v>0.4456</v>
      </c>
    </row>
    <row r="63" spans="3:4">
      <c r="C63" s="147" t="s">
        <v>158</v>
      </c>
      <c r="D63" s="148">
        <v>1</v>
      </c>
    </row>
    <row r="66" spans="2:2">
      <c r="B66" s="108" t="s">
        <v>2756</v>
      </c>
    </row>
    <row r="67" spans="2:2">
      <c r="B67" s="108" t="s">
        <v>139</v>
      </c>
    </row>
  </sheetData>
  <sheetProtection password="CC0D" sheet="1" objects="1" scenarios="1"/>
  <mergeCells count="1">
    <mergeCell ref="B6:D6"/>
  </mergeCells>
  <phoneticPr fontId="5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rintOptions horizontalCentered="1"/>
  <pageMargins left="0.11811023622047245" right="0.11811023622047245" top="0.15748031496062992" bottom="0.15748031496062992" header="0.31496062992125984" footer="0.31496062992125984"/>
  <pageSetup paperSize="9" scale="6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AJ796"/>
  <sheetViews>
    <sheetView rightToLeft="1" zoomScaleNormal="100" workbookViewId="0">
      <pane ySplit="10" topLeftCell="A11" activePane="bottomLeft" state="frozen"/>
      <selection pane="bottomLeft" activeCell="E12" sqref="E12"/>
    </sheetView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2.85546875" style="2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3.140625" style="1" bestFit="1" customWidth="1"/>
    <col min="8" max="8" width="8.42578125" style="1" bestFit="1" customWidth="1"/>
    <col min="9" max="9" width="9" style="1" bestFit="1" customWidth="1"/>
    <col min="10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6" style="1" customWidth="1"/>
    <col min="15" max="17" width="5.7109375" style="1" customWidth="1"/>
    <col min="18" max="16384" width="9.140625" style="1"/>
  </cols>
  <sheetData>
    <row r="1" spans="2:36">
      <c r="B1" s="54" t="s">
        <v>171</v>
      </c>
      <c r="C1" s="77" t="s" vm="1">
        <v>232</v>
      </c>
    </row>
    <row r="2" spans="2:36">
      <c r="B2" s="54" t="s">
        <v>170</v>
      </c>
      <c r="C2" s="77" t="s">
        <v>233</v>
      </c>
    </row>
    <row r="3" spans="2:36">
      <c r="B3" s="54" t="s">
        <v>172</v>
      </c>
      <c r="C3" s="77" t="s">
        <v>234</v>
      </c>
    </row>
    <row r="4" spans="2:36">
      <c r="B4" s="54" t="s">
        <v>173</v>
      </c>
      <c r="C4" s="77">
        <v>162</v>
      </c>
    </row>
    <row r="6" spans="2:36" ht="26.25" customHeight="1">
      <c r="B6" s="217" t="s">
        <v>199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</row>
    <row r="7" spans="2:36" ht="26.25" customHeight="1">
      <c r="B7" s="217" t="s">
        <v>120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  <c r="AJ7" s="3"/>
    </row>
    <row r="8" spans="2:36" s="3" customFormat="1" ht="78.75">
      <c r="B8" s="20" t="s">
        <v>143</v>
      </c>
      <c r="C8" s="28" t="s">
        <v>60</v>
      </c>
      <c r="D8" s="69" t="s">
        <v>146</v>
      </c>
      <c r="E8" s="69" t="s">
        <v>84</v>
      </c>
      <c r="F8" s="28" t="s">
        <v>129</v>
      </c>
      <c r="G8" s="28" t="s">
        <v>0</v>
      </c>
      <c r="H8" s="28" t="s">
        <v>133</v>
      </c>
      <c r="I8" s="28" t="s">
        <v>80</v>
      </c>
      <c r="J8" s="28" t="s">
        <v>75</v>
      </c>
      <c r="K8" s="69" t="s">
        <v>174</v>
      </c>
      <c r="L8" s="29" t="s">
        <v>176</v>
      </c>
      <c r="AF8" s="1"/>
      <c r="AG8" s="1"/>
    </row>
    <row r="9" spans="2:36" s="3" customFormat="1" ht="20.25">
      <c r="B9" s="14"/>
      <c r="C9" s="15"/>
      <c r="D9" s="15"/>
      <c r="E9" s="15"/>
      <c r="F9" s="15"/>
      <c r="G9" s="15" t="s">
        <v>22</v>
      </c>
      <c r="H9" s="15" t="s">
        <v>81</v>
      </c>
      <c r="I9" s="15" t="s">
        <v>23</v>
      </c>
      <c r="J9" s="15" t="s">
        <v>20</v>
      </c>
      <c r="K9" s="30" t="s">
        <v>20</v>
      </c>
      <c r="L9" s="16" t="s">
        <v>20</v>
      </c>
      <c r="AE9" s="1"/>
      <c r="AF9" s="1"/>
      <c r="AG9" s="1"/>
      <c r="AI9" s="4"/>
    </row>
    <row r="10" spans="2:3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AE10" s="1"/>
      <c r="AF10" s="3"/>
      <c r="AG10" s="1"/>
    </row>
    <row r="11" spans="2:36" s="4" customFormat="1" ht="18" customHeight="1">
      <c r="B11" s="129" t="s">
        <v>63</v>
      </c>
      <c r="C11" s="124"/>
      <c r="D11" s="124"/>
      <c r="E11" s="124"/>
      <c r="F11" s="124"/>
      <c r="G11" s="125"/>
      <c r="H11" s="127"/>
      <c r="I11" s="125">
        <v>1839.3066100000003</v>
      </c>
      <c r="J11" s="124"/>
      <c r="K11" s="126">
        <v>1</v>
      </c>
      <c r="L11" s="126">
        <f>I11/'סכום נכסי הקרן'!$C$42</f>
        <v>3.4475682687040814E-5</v>
      </c>
      <c r="AE11" s="128"/>
      <c r="AF11" s="3"/>
      <c r="AG11" s="128"/>
      <c r="AI11" s="128"/>
    </row>
    <row r="12" spans="2:36" s="4" customFormat="1" ht="18" customHeight="1">
      <c r="B12" s="130" t="s">
        <v>30</v>
      </c>
      <c r="C12" s="124"/>
      <c r="D12" s="124"/>
      <c r="E12" s="124"/>
      <c r="F12" s="124"/>
      <c r="G12" s="125"/>
      <c r="H12" s="127"/>
      <c r="I12" s="125">
        <v>1834.6926100000003</v>
      </c>
      <c r="J12" s="124"/>
      <c r="K12" s="126">
        <v>0.99749144597485029</v>
      </c>
      <c r="L12" s="126">
        <f>I12/'סכום נכסי הקרן'!$C$42</f>
        <v>3.4389198574466453E-5</v>
      </c>
      <c r="AE12" s="128"/>
      <c r="AF12" s="3"/>
      <c r="AG12" s="128"/>
      <c r="AI12" s="128"/>
    </row>
    <row r="13" spans="2:36">
      <c r="B13" s="100" t="s">
        <v>1836</v>
      </c>
      <c r="C13" s="81"/>
      <c r="D13" s="81"/>
      <c r="E13" s="81"/>
      <c r="F13" s="81"/>
      <c r="G13" s="90"/>
      <c r="H13" s="92"/>
      <c r="I13" s="90">
        <v>1834.6926100000003</v>
      </c>
      <c r="J13" s="81"/>
      <c r="K13" s="91">
        <v>0.99749144597485029</v>
      </c>
      <c r="L13" s="91">
        <f>I13/'סכום נכסי הקרן'!$C$42</f>
        <v>3.4389198574466453E-5</v>
      </c>
      <c r="AF13" s="3"/>
    </row>
    <row r="14" spans="2:36" ht="20.25">
      <c r="B14" s="86" t="s">
        <v>1837</v>
      </c>
      <c r="C14" s="83" t="s">
        <v>1838</v>
      </c>
      <c r="D14" s="96" t="s">
        <v>147</v>
      </c>
      <c r="E14" s="96" t="s">
        <v>1166</v>
      </c>
      <c r="F14" s="96" t="s">
        <v>158</v>
      </c>
      <c r="G14" s="93">
        <v>237916.00000000003</v>
      </c>
      <c r="H14" s="95">
        <v>134.1</v>
      </c>
      <c r="I14" s="93">
        <v>319.0453500000001</v>
      </c>
      <c r="J14" s="94">
        <v>3.6954082475840901E-2</v>
      </c>
      <c r="K14" s="94">
        <v>0.17345957887902116</v>
      </c>
      <c r="L14" s="94">
        <f>I14/'סכום נכסי הקרן'!$C$42</f>
        <v>5.9801374004608603E-6</v>
      </c>
      <c r="AF14" s="4"/>
    </row>
    <row r="15" spans="2:36">
      <c r="B15" s="86" t="s">
        <v>1839</v>
      </c>
      <c r="C15" s="83" t="s">
        <v>1840</v>
      </c>
      <c r="D15" s="96" t="s">
        <v>147</v>
      </c>
      <c r="E15" s="96" t="s">
        <v>1152</v>
      </c>
      <c r="F15" s="96" t="s">
        <v>158</v>
      </c>
      <c r="G15" s="93">
        <v>32650.070000000003</v>
      </c>
      <c r="H15" s="95">
        <v>4550</v>
      </c>
      <c r="I15" s="93">
        <v>1485.5782000000002</v>
      </c>
      <c r="J15" s="94">
        <v>1.429572784145043E-2</v>
      </c>
      <c r="K15" s="94">
        <v>0.80768382602615663</v>
      </c>
      <c r="L15" s="94">
        <f>I15/'סכום נכסי הקרן'!$C$42</f>
        <v>2.7845451297532851E-5</v>
      </c>
    </row>
    <row r="16" spans="2:36">
      <c r="B16" s="86" t="s">
        <v>1841</v>
      </c>
      <c r="C16" s="83" t="s">
        <v>1842</v>
      </c>
      <c r="D16" s="96" t="s">
        <v>147</v>
      </c>
      <c r="E16" s="96" t="s">
        <v>1105</v>
      </c>
      <c r="F16" s="96" t="s">
        <v>158</v>
      </c>
      <c r="G16" s="93">
        <v>1036864.0000000001</v>
      </c>
      <c r="H16" s="95">
        <v>2.9</v>
      </c>
      <c r="I16" s="93">
        <v>30.06906</v>
      </c>
      <c r="J16" s="94">
        <v>2.9404154555122301E-2</v>
      </c>
      <c r="K16" s="94">
        <v>1.6348041069672442E-2</v>
      </c>
      <c r="L16" s="94">
        <f>I16/'סכום נכסי הקרן'!$C$42</f>
        <v>5.6360987647273843E-7</v>
      </c>
    </row>
    <row r="17" spans="2:32">
      <c r="B17" s="82"/>
      <c r="C17" s="83"/>
      <c r="D17" s="83"/>
      <c r="E17" s="83"/>
      <c r="F17" s="83"/>
      <c r="G17" s="93"/>
      <c r="H17" s="95"/>
      <c r="I17" s="83"/>
      <c r="J17" s="83"/>
      <c r="K17" s="94"/>
      <c r="L17" s="83"/>
    </row>
    <row r="18" spans="2:32" s="128" customFormat="1">
      <c r="B18" s="130" t="s">
        <v>54</v>
      </c>
      <c r="C18" s="124"/>
      <c r="D18" s="124"/>
      <c r="E18" s="124"/>
      <c r="F18" s="124"/>
      <c r="G18" s="125"/>
      <c r="H18" s="127"/>
      <c r="I18" s="125">
        <v>4.6140000000000008</v>
      </c>
      <c r="J18" s="124"/>
      <c r="K18" s="126">
        <v>2.5085540251497274E-3</v>
      </c>
      <c r="L18" s="126">
        <f>I18/'סכום נכסי הקרן'!$C$42</f>
        <v>8.6484112574361002E-8</v>
      </c>
    </row>
    <row r="19" spans="2:32" ht="20.25">
      <c r="B19" s="100" t="s">
        <v>1843</v>
      </c>
      <c r="C19" s="81"/>
      <c r="D19" s="81"/>
      <c r="E19" s="81"/>
      <c r="F19" s="81"/>
      <c r="G19" s="90"/>
      <c r="H19" s="92"/>
      <c r="I19" s="90">
        <v>4.6140000000000008</v>
      </c>
      <c r="J19" s="81"/>
      <c r="K19" s="91">
        <v>2.5085540251497274E-3</v>
      </c>
      <c r="L19" s="91">
        <f>I19/'סכום נכסי הקרן'!$C$42</f>
        <v>8.6484112574361002E-8</v>
      </c>
      <c r="AE19" s="4"/>
    </row>
    <row r="20" spans="2:32">
      <c r="B20" s="86" t="s">
        <v>1844</v>
      </c>
      <c r="C20" s="83" t="s">
        <v>1845</v>
      </c>
      <c r="D20" s="96" t="s">
        <v>32</v>
      </c>
      <c r="E20" s="96" t="s">
        <v>1105</v>
      </c>
      <c r="F20" s="96" t="s">
        <v>157</v>
      </c>
      <c r="G20" s="93">
        <v>40000.000000000007</v>
      </c>
      <c r="H20" s="95">
        <v>3</v>
      </c>
      <c r="I20" s="93">
        <v>4.6140000000000008</v>
      </c>
      <c r="J20" s="94">
        <v>4.3478260869565227E-3</v>
      </c>
      <c r="K20" s="94">
        <v>2.5085540251497274E-3</v>
      </c>
      <c r="L20" s="94">
        <f>I20/'סכום נכסי הקרן'!$C$42</f>
        <v>8.6484112574361002E-8</v>
      </c>
      <c r="AF20" s="3"/>
    </row>
    <row r="21" spans="2:32">
      <c r="B21" s="82"/>
      <c r="C21" s="83"/>
      <c r="D21" s="83"/>
      <c r="E21" s="83"/>
      <c r="F21" s="83"/>
      <c r="G21" s="93"/>
      <c r="H21" s="95"/>
      <c r="I21" s="83"/>
      <c r="J21" s="83"/>
      <c r="K21" s="94"/>
      <c r="L21" s="83"/>
    </row>
    <row r="22" spans="2:3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3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32">
      <c r="B24" s="108" t="s">
        <v>2756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32">
      <c r="B25" s="108" t="s">
        <v>139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3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3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3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3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3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3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3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password="CC0D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048576"/>
  </dataValidations>
  <pageMargins left="0.11811023622047245" right="0.11811023622047245" top="0.74803149606299213" bottom="0.74803149606299213" header="0.31496062992125984" footer="0.31496062992125984"/>
  <pageSetup paperSize="9" scale="9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89"/>
  <sheetViews>
    <sheetView rightToLeft="1" zoomScaleNormal="100" workbookViewId="0">
      <pane ySplit="10" topLeftCell="A11" activePane="bottomLeft" state="frozen"/>
      <selection pane="bottomLeft" activeCell="E19" sqref="E19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22.85546875" style="2" customWidth="1"/>
    <col min="4" max="4" width="6.42578125" style="2" bestFit="1" customWidth="1"/>
    <col min="5" max="5" width="5.28515625" style="2" bestFit="1" customWidth="1"/>
    <col min="6" max="6" width="12" style="1" bestFit="1" customWidth="1"/>
    <col min="7" max="7" width="9.7109375" style="1" bestFit="1" customWidth="1"/>
    <col min="8" max="8" width="10.7109375" style="1" bestFit="1" customWidth="1"/>
    <col min="9" max="9" width="9.7109375" style="1" bestFit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4" t="s">
        <v>171</v>
      </c>
      <c r="C1" s="77" t="s" vm="1">
        <v>232</v>
      </c>
    </row>
    <row r="2" spans="2:61">
      <c r="B2" s="54" t="s">
        <v>170</v>
      </c>
      <c r="C2" s="77" t="s">
        <v>233</v>
      </c>
    </row>
    <row r="3" spans="2:61">
      <c r="B3" s="54" t="s">
        <v>172</v>
      </c>
      <c r="C3" s="77" t="s">
        <v>234</v>
      </c>
    </row>
    <row r="4" spans="2:61">
      <c r="B4" s="54" t="s">
        <v>173</v>
      </c>
      <c r="C4" s="77">
        <v>162</v>
      </c>
    </row>
    <row r="6" spans="2:61" ht="26.25" customHeight="1">
      <c r="B6" s="217" t="s">
        <v>199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</row>
    <row r="7" spans="2:61" ht="26.25" customHeight="1">
      <c r="B7" s="217" t="s">
        <v>121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  <c r="BI7" s="3"/>
    </row>
    <row r="8" spans="2:61" s="3" customFormat="1" ht="78.75">
      <c r="B8" s="20" t="s">
        <v>143</v>
      </c>
      <c r="C8" s="28" t="s">
        <v>60</v>
      </c>
      <c r="D8" s="69" t="s">
        <v>146</v>
      </c>
      <c r="E8" s="69" t="s">
        <v>84</v>
      </c>
      <c r="F8" s="28" t="s">
        <v>129</v>
      </c>
      <c r="G8" s="28" t="s">
        <v>0</v>
      </c>
      <c r="H8" s="28" t="s">
        <v>133</v>
      </c>
      <c r="I8" s="28" t="s">
        <v>80</v>
      </c>
      <c r="J8" s="28" t="s">
        <v>75</v>
      </c>
      <c r="K8" s="69" t="s">
        <v>174</v>
      </c>
      <c r="L8" s="29" t="s">
        <v>176</v>
      </c>
      <c r="M8" s="1"/>
      <c r="BE8" s="1"/>
      <c r="BF8" s="1"/>
    </row>
    <row r="9" spans="2:61" s="3" customFormat="1" ht="20.25">
      <c r="B9" s="14"/>
      <c r="C9" s="28"/>
      <c r="D9" s="28"/>
      <c r="E9" s="28"/>
      <c r="F9" s="28"/>
      <c r="G9" s="15" t="s">
        <v>22</v>
      </c>
      <c r="H9" s="15" t="s">
        <v>81</v>
      </c>
      <c r="I9" s="15" t="s">
        <v>23</v>
      </c>
      <c r="J9" s="15" t="s">
        <v>20</v>
      </c>
      <c r="K9" s="30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110" t="s">
        <v>65</v>
      </c>
      <c r="C11" s="81"/>
      <c r="D11" s="81"/>
      <c r="E11" s="81"/>
      <c r="F11" s="81"/>
      <c r="G11" s="90"/>
      <c r="H11" s="92"/>
      <c r="I11" s="90">
        <v>3444.6412000000005</v>
      </c>
      <c r="J11" s="81"/>
      <c r="K11" s="91">
        <v>1</v>
      </c>
      <c r="L11" s="91">
        <f>I11/'סכום נכסי הקרן'!$C$42</f>
        <v>6.4565829501318154E-5</v>
      </c>
      <c r="BD11" s="1"/>
      <c r="BE11" s="3"/>
      <c r="BF11" s="1"/>
      <c r="BH11" s="1"/>
    </row>
    <row r="12" spans="2:61" s="128" customFormat="1">
      <c r="B12" s="132" t="s">
        <v>228</v>
      </c>
      <c r="C12" s="124"/>
      <c r="D12" s="124"/>
      <c r="E12" s="124"/>
      <c r="F12" s="124"/>
      <c r="G12" s="125"/>
      <c r="H12" s="127"/>
      <c r="I12" s="125">
        <v>2710.4000000000005</v>
      </c>
      <c r="J12" s="124"/>
      <c r="K12" s="126">
        <v>0.78684537594220272</v>
      </c>
      <c r="L12" s="126">
        <f>I12/'סכום נכסי הקרן'!$C$42</f>
        <v>5.0803324386984845E-5</v>
      </c>
      <c r="BE12" s="3"/>
    </row>
    <row r="13" spans="2:61" ht="20.25">
      <c r="B13" s="105" t="s">
        <v>220</v>
      </c>
      <c r="C13" s="81"/>
      <c r="D13" s="81"/>
      <c r="E13" s="81"/>
      <c r="F13" s="81"/>
      <c r="G13" s="90"/>
      <c r="H13" s="92"/>
      <c r="I13" s="90">
        <v>2710.4000000000005</v>
      </c>
      <c r="J13" s="81"/>
      <c r="K13" s="91">
        <v>0.78684537594220272</v>
      </c>
      <c r="L13" s="91">
        <f>I13/'סכום נכסי הקרן'!$C$42</f>
        <v>5.0803324386984845E-5</v>
      </c>
      <c r="BE13" s="4"/>
    </row>
    <row r="14" spans="2:61">
      <c r="B14" s="106" t="s">
        <v>1846</v>
      </c>
      <c r="C14" s="83" t="s">
        <v>1847</v>
      </c>
      <c r="D14" s="96" t="s">
        <v>147</v>
      </c>
      <c r="E14" s="96"/>
      <c r="F14" s="96" t="s">
        <v>158</v>
      </c>
      <c r="G14" s="93">
        <v>271.00000000000006</v>
      </c>
      <c r="H14" s="95">
        <v>690000</v>
      </c>
      <c r="I14" s="93">
        <v>1869.9000000000003</v>
      </c>
      <c r="J14" s="83"/>
      <c r="K14" s="94">
        <v>0.54284318494477746</v>
      </c>
      <c r="L14" s="94">
        <f>I14/'סכום נכסי הקרן'!$C$42</f>
        <v>3.5049120525097019E-5</v>
      </c>
    </row>
    <row r="15" spans="2:61">
      <c r="B15" s="106" t="s">
        <v>1848</v>
      </c>
      <c r="C15" s="83" t="s">
        <v>1849</v>
      </c>
      <c r="D15" s="96" t="s">
        <v>147</v>
      </c>
      <c r="E15" s="96"/>
      <c r="F15" s="96" t="s">
        <v>158</v>
      </c>
      <c r="G15" s="93">
        <v>-271.00000000000006</v>
      </c>
      <c r="H15" s="95">
        <v>130000</v>
      </c>
      <c r="I15" s="93">
        <v>-352.30000000000007</v>
      </c>
      <c r="J15" s="83"/>
      <c r="K15" s="94">
        <v>-0.10227480296061024</v>
      </c>
      <c r="L15" s="94">
        <f>I15/'סכום נכסי הקרן'!$C$42</f>
        <v>-6.6034574902356701E-6</v>
      </c>
    </row>
    <row r="16" spans="2:61">
      <c r="B16" s="106" t="s">
        <v>2757</v>
      </c>
      <c r="C16" s="83" t="s">
        <v>1850</v>
      </c>
      <c r="D16" s="96" t="s">
        <v>147</v>
      </c>
      <c r="E16" s="96"/>
      <c r="F16" s="96" t="s">
        <v>158</v>
      </c>
      <c r="G16" s="93">
        <v>1200.0000000000002</v>
      </c>
      <c r="H16" s="95">
        <v>213000</v>
      </c>
      <c r="I16" s="93">
        <v>2556.0000000000005</v>
      </c>
      <c r="J16" s="83"/>
      <c r="K16" s="94">
        <v>0.74202212991007599</v>
      </c>
      <c r="L16" s="94">
        <f>I16/'סכום נכסי הקרן'!$C$42</f>
        <v>4.7909274325978916E-5</v>
      </c>
    </row>
    <row r="17" spans="2:56">
      <c r="B17" s="106" t="s">
        <v>1851</v>
      </c>
      <c r="C17" s="83" t="s">
        <v>1852</v>
      </c>
      <c r="D17" s="96" t="s">
        <v>147</v>
      </c>
      <c r="E17" s="96"/>
      <c r="F17" s="96" t="s">
        <v>158</v>
      </c>
      <c r="G17" s="93">
        <v>-1200.0000000000002</v>
      </c>
      <c r="H17" s="95">
        <v>113600</v>
      </c>
      <c r="I17" s="93">
        <v>-1363.2000000000003</v>
      </c>
      <c r="J17" s="83"/>
      <c r="K17" s="94">
        <v>-0.39574513595204053</v>
      </c>
      <c r="L17" s="94">
        <f>I17/'סכום נכסי הקרן'!$C$42</f>
        <v>-2.5551612973855423E-5</v>
      </c>
    </row>
    <row r="18" spans="2:56" ht="20.25">
      <c r="B18" s="107"/>
      <c r="C18" s="83"/>
      <c r="D18" s="83"/>
      <c r="E18" s="83"/>
      <c r="F18" s="83"/>
      <c r="G18" s="93"/>
      <c r="H18" s="95"/>
      <c r="I18" s="83"/>
      <c r="J18" s="83"/>
      <c r="K18" s="94"/>
      <c r="L18" s="83"/>
      <c r="BD18" s="4"/>
    </row>
    <row r="19" spans="2:56" s="128" customFormat="1">
      <c r="B19" s="132" t="s">
        <v>227</v>
      </c>
      <c r="C19" s="124"/>
      <c r="D19" s="124"/>
      <c r="E19" s="124"/>
      <c r="F19" s="124"/>
      <c r="G19" s="125"/>
      <c r="H19" s="127"/>
      <c r="I19" s="125">
        <v>734.24119999999994</v>
      </c>
      <c r="J19" s="124"/>
      <c r="K19" s="126">
        <v>0.21315462405779731</v>
      </c>
      <c r="L19" s="126">
        <f>I19/'סכום נכסי הקרן'!$C$42</f>
        <v>1.3762505114333311E-5</v>
      </c>
    </row>
    <row r="20" spans="2:56">
      <c r="B20" s="105" t="s">
        <v>220</v>
      </c>
      <c r="C20" s="81"/>
      <c r="D20" s="81"/>
      <c r="E20" s="81"/>
      <c r="F20" s="81"/>
      <c r="G20" s="90"/>
      <c r="H20" s="92"/>
      <c r="I20" s="90">
        <v>734.24119999999994</v>
      </c>
      <c r="J20" s="81"/>
      <c r="K20" s="91">
        <v>0.21315462405779731</v>
      </c>
      <c r="L20" s="91">
        <f>I20/'סכום נכסי הקרן'!$C$42</f>
        <v>1.3762505114333311E-5</v>
      </c>
    </row>
    <row r="21" spans="2:56">
      <c r="B21" s="106" t="s">
        <v>1853</v>
      </c>
      <c r="C21" s="83" t="s">
        <v>1854</v>
      </c>
      <c r="D21" s="96" t="s">
        <v>32</v>
      </c>
      <c r="E21" s="96"/>
      <c r="F21" s="96" t="s">
        <v>157</v>
      </c>
      <c r="G21" s="93">
        <v>-440.00000000000006</v>
      </c>
      <c r="H21" s="95">
        <v>76</v>
      </c>
      <c r="I21" s="93">
        <v>-128.57680000000002</v>
      </c>
      <c r="J21" s="83"/>
      <c r="K21" s="94">
        <v>-3.7326616194452995E-2</v>
      </c>
      <c r="L21" s="94">
        <f>I21/'סכום נכסי הקרן'!$C$42</f>
        <v>-2.4100239370721932E-6</v>
      </c>
      <c r="BD21" s="3"/>
    </row>
    <row r="22" spans="2:56">
      <c r="B22" s="106" t="s">
        <v>1855</v>
      </c>
      <c r="C22" s="83" t="s">
        <v>1856</v>
      </c>
      <c r="D22" s="96" t="s">
        <v>32</v>
      </c>
      <c r="E22" s="96"/>
      <c r="F22" s="96" t="s">
        <v>157</v>
      </c>
      <c r="G22" s="93">
        <v>440.00000000000006</v>
      </c>
      <c r="H22" s="95">
        <v>510</v>
      </c>
      <c r="I22" s="93">
        <v>862.8180000000001</v>
      </c>
      <c r="J22" s="83"/>
      <c r="K22" s="94">
        <v>0.25048124025225038</v>
      </c>
      <c r="L22" s="94">
        <f>I22/'סכום נכסי הקרן'!$C$42</f>
        <v>1.6172529051405505E-5</v>
      </c>
    </row>
    <row r="23" spans="2:56">
      <c r="B23" s="111"/>
      <c r="C23" s="112"/>
      <c r="D23" s="112"/>
      <c r="E23" s="112"/>
      <c r="F23" s="112"/>
      <c r="G23" s="113"/>
      <c r="H23" s="114"/>
      <c r="I23" s="112"/>
      <c r="J23" s="112"/>
      <c r="K23" s="115"/>
      <c r="L23" s="112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108" t="s">
        <v>2756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108" t="s">
        <v>139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</row>
    <row r="122" spans="2:12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sheetProtection password="CC0D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1:XFD2 D3:XFD1048576 D1:AF2 A1:B1048576"/>
  </dataValidations>
  <pageMargins left="0.11811023622047245" right="0.11811023622047245" top="0.74803149606299213" bottom="0.74803149606299213" header="0.31496062992125984" footer="0.31496062992125984"/>
  <pageSetup paperSize="9" scale="8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P580"/>
  <sheetViews>
    <sheetView rightToLeft="1" zoomScale="90" zoomScaleNormal="90" workbookViewId="0">
      <pane ySplit="10" topLeftCell="A11" activePane="bottomLeft" state="frozen"/>
      <selection pane="bottomLeft" activeCell="H21" sqref="H21"/>
    </sheetView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22.85546875" style="2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85546875" style="1" bestFit="1" customWidth="1"/>
    <col min="10" max="10" width="9.855468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16">
      <c r="B1" s="54" t="s">
        <v>171</v>
      </c>
      <c r="C1" s="77" t="s" vm="1">
        <v>232</v>
      </c>
    </row>
    <row r="2" spans="1:16">
      <c r="B2" s="54" t="s">
        <v>170</v>
      </c>
      <c r="C2" s="77" t="s">
        <v>233</v>
      </c>
    </row>
    <row r="3" spans="1:16">
      <c r="B3" s="54" t="s">
        <v>172</v>
      </c>
      <c r="C3" s="77" t="s">
        <v>234</v>
      </c>
    </row>
    <row r="4" spans="1:16">
      <c r="B4" s="54" t="s">
        <v>173</v>
      </c>
      <c r="C4" s="77">
        <v>162</v>
      </c>
    </row>
    <row r="6" spans="1:16" ht="26.25" customHeight="1">
      <c r="B6" s="217" t="s">
        <v>199</v>
      </c>
      <c r="C6" s="218"/>
      <c r="D6" s="218"/>
      <c r="E6" s="218"/>
      <c r="F6" s="218"/>
      <c r="G6" s="218"/>
      <c r="H6" s="218"/>
      <c r="I6" s="218"/>
      <c r="J6" s="218"/>
      <c r="K6" s="219"/>
    </row>
    <row r="7" spans="1:16" ht="26.25" customHeight="1">
      <c r="B7" s="217" t="s">
        <v>122</v>
      </c>
      <c r="C7" s="218"/>
      <c r="D7" s="218"/>
      <c r="E7" s="218"/>
      <c r="F7" s="218"/>
      <c r="G7" s="218"/>
      <c r="H7" s="218"/>
      <c r="I7" s="218"/>
      <c r="J7" s="218"/>
      <c r="K7" s="219"/>
    </row>
    <row r="8" spans="1:16" s="3" customFormat="1" ht="78.75">
      <c r="A8" s="2"/>
      <c r="B8" s="20" t="s">
        <v>143</v>
      </c>
      <c r="C8" s="28" t="s">
        <v>60</v>
      </c>
      <c r="D8" s="69" t="s">
        <v>146</v>
      </c>
      <c r="E8" s="69" t="s">
        <v>84</v>
      </c>
      <c r="F8" s="28" t="s">
        <v>129</v>
      </c>
      <c r="G8" s="28" t="s">
        <v>0</v>
      </c>
      <c r="H8" s="28" t="s">
        <v>133</v>
      </c>
      <c r="I8" s="28" t="s">
        <v>80</v>
      </c>
      <c r="J8" s="69" t="s">
        <v>174</v>
      </c>
      <c r="K8" s="28" t="s">
        <v>176</v>
      </c>
    </row>
    <row r="9" spans="1:16" s="3" customFormat="1" ht="18.75" customHeight="1">
      <c r="A9" s="2"/>
      <c r="B9" s="14"/>
      <c r="C9" s="15"/>
      <c r="D9" s="15"/>
      <c r="E9" s="15"/>
      <c r="F9" s="15"/>
      <c r="G9" s="15" t="s">
        <v>22</v>
      </c>
      <c r="H9" s="15" t="s">
        <v>81</v>
      </c>
      <c r="I9" s="15" t="s">
        <v>23</v>
      </c>
      <c r="J9" s="30" t="s">
        <v>20</v>
      </c>
      <c r="K9" s="55" t="s">
        <v>20</v>
      </c>
    </row>
    <row r="10" spans="1:16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6" t="s">
        <v>6</v>
      </c>
      <c r="J10" s="56" t="s">
        <v>7</v>
      </c>
      <c r="K10" s="56" t="s">
        <v>8</v>
      </c>
      <c r="L10" s="3"/>
      <c r="M10" s="3"/>
      <c r="N10" s="3"/>
      <c r="O10" s="3"/>
    </row>
    <row r="11" spans="1:16" s="4" customFormat="1" ht="18" customHeight="1">
      <c r="A11" s="98"/>
      <c r="B11" s="129" t="s">
        <v>64</v>
      </c>
      <c r="C11" s="124"/>
      <c r="D11" s="124"/>
      <c r="E11" s="124"/>
      <c r="F11" s="124"/>
      <c r="G11" s="125"/>
      <c r="H11" s="127"/>
      <c r="I11" s="125">
        <v>-7886.3410400000121</v>
      </c>
      <c r="J11" s="126">
        <v>1</v>
      </c>
      <c r="K11" s="126">
        <f>I11/'סכום נכסי הקרן'!$C$42</f>
        <v>-1.478203741445956E-4</v>
      </c>
      <c r="L11" s="3"/>
      <c r="M11" s="3"/>
      <c r="N11" s="3"/>
      <c r="O11" s="3"/>
    </row>
    <row r="12" spans="1:16" s="128" customFormat="1">
      <c r="A12" s="98"/>
      <c r="B12" s="130" t="s">
        <v>229</v>
      </c>
      <c r="C12" s="124"/>
      <c r="D12" s="124"/>
      <c r="E12" s="124"/>
      <c r="F12" s="124"/>
      <c r="G12" s="125"/>
      <c r="H12" s="127"/>
      <c r="I12" s="125">
        <v>-7886.3410400000103</v>
      </c>
      <c r="J12" s="126">
        <v>0.99999999999999978</v>
      </c>
      <c r="K12" s="126">
        <f>I12/'סכום נכסי הקרן'!$C$42</f>
        <v>-1.4782037414459557E-4</v>
      </c>
      <c r="L12" s="3"/>
      <c r="M12" s="3"/>
      <c r="N12" s="3"/>
      <c r="O12" s="3"/>
    </row>
    <row r="13" spans="1:16">
      <c r="B13" s="82" t="s">
        <v>1857</v>
      </c>
      <c r="C13" s="83" t="s">
        <v>1858</v>
      </c>
      <c r="D13" s="96" t="s">
        <v>32</v>
      </c>
      <c r="E13" s="96"/>
      <c r="F13" s="96" t="s">
        <v>159</v>
      </c>
      <c r="G13" s="93">
        <v>4423.0000000000009</v>
      </c>
      <c r="H13" s="95">
        <v>327700</v>
      </c>
      <c r="I13" s="93">
        <v>17207.753960000002</v>
      </c>
      <c r="J13" s="94">
        <v>-2.1819692900321206</v>
      </c>
      <c r="K13" s="94">
        <f>I13/'סכום נכסי הקרן'!$C$42</f>
        <v>3.2253951682456572E-4</v>
      </c>
      <c r="P13" s="1"/>
    </row>
    <row r="14" spans="1:16">
      <c r="B14" s="82" t="s">
        <v>1859</v>
      </c>
      <c r="C14" s="83" t="s">
        <v>1860</v>
      </c>
      <c r="D14" s="96" t="s">
        <v>32</v>
      </c>
      <c r="E14" s="96"/>
      <c r="F14" s="96" t="s">
        <v>159</v>
      </c>
      <c r="G14" s="93">
        <v>1605.0000000000002</v>
      </c>
      <c r="H14" s="95">
        <v>11710</v>
      </c>
      <c r="I14" s="93">
        <v>-57.677690000000013</v>
      </c>
      <c r="J14" s="94">
        <v>7.3136185345593326E-3</v>
      </c>
      <c r="K14" s="94">
        <f>I14/'סכום נכסי הקרן'!$C$42</f>
        <v>-1.0811018281294097E-6</v>
      </c>
      <c r="P14" s="1"/>
    </row>
    <row r="15" spans="1:16">
      <c r="B15" s="82" t="s">
        <v>1861</v>
      </c>
      <c r="C15" s="83" t="s">
        <v>1862</v>
      </c>
      <c r="D15" s="96" t="s">
        <v>32</v>
      </c>
      <c r="E15" s="96"/>
      <c r="F15" s="96" t="s">
        <v>160</v>
      </c>
      <c r="G15" s="93">
        <v>1068.0000000000002</v>
      </c>
      <c r="H15" s="95">
        <v>705000</v>
      </c>
      <c r="I15" s="93">
        <v>7463.2643000000007</v>
      </c>
      <c r="J15" s="94">
        <v>-0.94635322796032539</v>
      </c>
      <c r="K15" s="94">
        <f>I15/'סכום נכסי הקרן'!$C$42</f>
        <v>1.3989028823004106E-4</v>
      </c>
      <c r="P15" s="1"/>
    </row>
    <row r="16" spans="1:16">
      <c r="B16" s="82" t="s">
        <v>1863</v>
      </c>
      <c r="C16" s="83" t="s">
        <v>1864</v>
      </c>
      <c r="D16" s="96" t="s">
        <v>32</v>
      </c>
      <c r="E16" s="96"/>
      <c r="F16" s="96" t="s">
        <v>157</v>
      </c>
      <c r="G16" s="93">
        <v>8086.0000000000009</v>
      </c>
      <c r="H16" s="95">
        <v>223625</v>
      </c>
      <c r="I16" s="93">
        <v>-47757.661710000008</v>
      </c>
      <c r="J16" s="94">
        <v>6.0557439080772921</v>
      </c>
      <c r="K16" s="94">
        <f>I16/'סכום נכסי הקרן'!$C$42</f>
        <v>-8.9516233021584091E-4</v>
      </c>
      <c r="P16" s="1"/>
    </row>
    <row r="17" spans="2:16">
      <c r="B17" s="82" t="s">
        <v>1865</v>
      </c>
      <c r="C17" s="83" t="s">
        <v>1866</v>
      </c>
      <c r="D17" s="96" t="s">
        <v>32</v>
      </c>
      <c r="E17" s="96"/>
      <c r="F17" s="96" t="s">
        <v>159</v>
      </c>
      <c r="G17" s="93">
        <v>2446.0000000000005</v>
      </c>
      <c r="H17" s="95">
        <v>11640</v>
      </c>
      <c r="I17" s="93">
        <v>4772.5609800000011</v>
      </c>
      <c r="J17" s="94">
        <v>-0.60516796772968284</v>
      </c>
      <c r="K17" s="94">
        <f>I17/'סכום נכסי הקרן'!$C$42</f>
        <v>8.9456155410126288E-5</v>
      </c>
      <c r="P17" s="1"/>
    </row>
    <row r="18" spans="2:16">
      <c r="B18" s="82" t="s">
        <v>1867</v>
      </c>
      <c r="C18" s="83" t="s">
        <v>1868</v>
      </c>
      <c r="D18" s="96" t="s">
        <v>32</v>
      </c>
      <c r="E18" s="96"/>
      <c r="F18" s="96" t="s">
        <v>166</v>
      </c>
      <c r="G18" s="93">
        <v>962.00000000000011</v>
      </c>
      <c r="H18" s="95">
        <v>151800</v>
      </c>
      <c r="I18" s="93">
        <v>10485.41912</v>
      </c>
      <c r="J18" s="94">
        <v>-1.3295670408897236</v>
      </c>
      <c r="K18" s="94">
        <f>I18/'סכום נכסי הקרן'!$C$42</f>
        <v>1.9653709743464178E-4</v>
      </c>
    </row>
    <row r="19" spans="2:16">
      <c r="B19" s="109"/>
      <c r="C19" s="83"/>
      <c r="D19" s="83"/>
      <c r="E19" s="83"/>
      <c r="F19" s="83"/>
      <c r="G19" s="93"/>
      <c r="H19" s="95"/>
      <c r="I19" s="83"/>
      <c r="J19" s="94"/>
      <c r="K19" s="83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6">
      <c r="B21" s="108" t="s">
        <v>2756</v>
      </c>
      <c r="C21" s="99"/>
      <c r="D21" s="99"/>
      <c r="E21" s="99"/>
      <c r="F21" s="99"/>
      <c r="G21" s="99"/>
      <c r="H21" s="99"/>
      <c r="I21" s="99"/>
      <c r="J21" s="99"/>
      <c r="K21" s="99"/>
    </row>
    <row r="22" spans="2:16">
      <c r="B22" s="108" t="s">
        <v>139</v>
      </c>
      <c r="C22" s="99"/>
      <c r="D22" s="99"/>
      <c r="E22" s="99"/>
      <c r="F22" s="99"/>
      <c r="G22" s="99"/>
      <c r="H22" s="99"/>
      <c r="I22" s="99"/>
      <c r="J22" s="99"/>
      <c r="K22" s="99"/>
    </row>
    <row r="23" spans="2:16">
      <c r="B23" s="98"/>
      <c r="C23" s="99"/>
      <c r="D23" s="99"/>
      <c r="E23" s="99"/>
      <c r="F23" s="99"/>
      <c r="G23" s="99"/>
      <c r="H23" s="99"/>
      <c r="I23" s="99"/>
      <c r="J23" s="99"/>
      <c r="K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password="CC0D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D1:AF2 A1:B1048576 D3:XFD1048576 AH1:XFD2"/>
  </dataValidation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zoomScaleNormal="100" workbookViewId="0">
      <selection activeCell="T32" sqref="T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2.85546875" style="2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4" t="s">
        <v>171</v>
      </c>
      <c r="C1" s="77" t="s" vm="1">
        <v>232</v>
      </c>
    </row>
    <row r="2" spans="2:81">
      <c r="B2" s="54" t="s">
        <v>170</v>
      </c>
      <c r="C2" s="77" t="s">
        <v>233</v>
      </c>
    </row>
    <row r="3" spans="2:81">
      <c r="B3" s="54" t="s">
        <v>172</v>
      </c>
      <c r="C3" s="77" t="s">
        <v>234</v>
      </c>
      <c r="E3" s="2"/>
    </row>
    <row r="4" spans="2:81">
      <c r="B4" s="54" t="s">
        <v>173</v>
      </c>
      <c r="C4" s="77">
        <v>162</v>
      </c>
    </row>
    <row r="6" spans="2:81" ht="26.25" customHeight="1">
      <c r="B6" s="217" t="s">
        <v>199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</row>
    <row r="7" spans="2:81" ht="26.25" customHeight="1">
      <c r="B7" s="217" t="s">
        <v>123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</row>
    <row r="8" spans="2:81" s="3" customFormat="1" ht="47.25">
      <c r="B8" s="20" t="s">
        <v>143</v>
      </c>
      <c r="C8" s="28" t="s">
        <v>60</v>
      </c>
      <c r="D8" s="12" t="s">
        <v>67</v>
      </c>
      <c r="E8" s="28" t="s">
        <v>15</v>
      </c>
      <c r="F8" s="28" t="s">
        <v>85</v>
      </c>
      <c r="G8" s="28" t="s">
        <v>130</v>
      </c>
      <c r="H8" s="28" t="s">
        <v>18</v>
      </c>
      <c r="I8" s="28" t="s">
        <v>129</v>
      </c>
      <c r="J8" s="28" t="s">
        <v>17</v>
      </c>
      <c r="K8" s="28" t="s">
        <v>19</v>
      </c>
      <c r="L8" s="28" t="s">
        <v>0</v>
      </c>
      <c r="M8" s="28" t="s">
        <v>133</v>
      </c>
      <c r="N8" s="28" t="s">
        <v>80</v>
      </c>
      <c r="O8" s="28" t="s">
        <v>75</v>
      </c>
      <c r="P8" s="69" t="s">
        <v>174</v>
      </c>
      <c r="Q8" s="29" t="s">
        <v>176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81</v>
      </c>
      <c r="N9" s="30" t="s">
        <v>23</v>
      </c>
      <c r="O9" s="30" t="s">
        <v>20</v>
      </c>
      <c r="P9" s="30" t="s">
        <v>20</v>
      </c>
      <c r="Q9" s="31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140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password="CC0D"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3:XFD1048576 D1:AF2 AH1:XFD2"/>
  </dataValidations>
  <pageMargins left="0.11811023622047245" right="0.11811023622047245" top="0.74803149606299213" bottom="0.74803149606299213" header="0.31496062992125984" footer="0.31496062992125984"/>
  <pageSetup paperSize="9" scale="94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N146"/>
  <sheetViews>
    <sheetView rightToLeft="1" zoomScaleNormal="100" workbookViewId="0">
      <pane ySplit="10" topLeftCell="A11" activePane="bottomLeft" state="frozen"/>
      <selection pane="bottomLeft" activeCell="B20" sqref="B20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22.85546875" style="2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4.28515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33" width="5.7109375" style="3" customWidth="1"/>
    <col min="34" max="41" width="5.7109375" style="1" customWidth="1"/>
    <col min="42" max="16384" width="9.140625" style="1"/>
  </cols>
  <sheetData>
    <row r="1" spans="2:66">
      <c r="B1" s="54" t="s">
        <v>171</v>
      </c>
      <c r="C1" s="77" t="s" vm="1">
        <v>232</v>
      </c>
    </row>
    <row r="2" spans="2:66">
      <c r="B2" s="54" t="s">
        <v>170</v>
      </c>
      <c r="C2" s="77" t="s">
        <v>233</v>
      </c>
    </row>
    <row r="3" spans="2:66">
      <c r="B3" s="54" t="s">
        <v>172</v>
      </c>
      <c r="C3" s="77" t="s">
        <v>234</v>
      </c>
    </row>
    <row r="4" spans="2:66">
      <c r="B4" s="54" t="s">
        <v>173</v>
      </c>
      <c r="C4" s="77">
        <v>162</v>
      </c>
    </row>
    <row r="6" spans="2:66" ht="26.25" customHeight="1">
      <c r="B6" s="217" t="s">
        <v>200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</row>
    <row r="7" spans="2:66" ht="26.25" customHeight="1">
      <c r="B7" s="217" t="s">
        <v>114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9"/>
    </row>
    <row r="8" spans="2:66" s="3" customFormat="1" ht="78.75">
      <c r="B8" s="20" t="s">
        <v>143</v>
      </c>
      <c r="C8" s="28" t="s">
        <v>60</v>
      </c>
      <c r="D8" s="28" t="s">
        <v>15</v>
      </c>
      <c r="E8" s="28" t="s">
        <v>85</v>
      </c>
      <c r="F8" s="28" t="s">
        <v>130</v>
      </c>
      <c r="G8" s="28" t="s">
        <v>18</v>
      </c>
      <c r="H8" s="28" t="s">
        <v>129</v>
      </c>
      <c r="I8" s="28" t="s">
        <v>17</v>
      </c>
      <c r="J8" s="28" t="s">
        <v>19</v>
      </c>
      <c r="K8" s="28" t="s">
        <v>0</v>
      </c>
      <c r="L8" s="28" t="s">
        <v>133</v>
      </c>
      <c r="M8" s="28" t="s">
        <v>137</v>
      </c>
      <c r="N8" s="28" t="s">
        <v>75</v>
      </c>
      <c r="O8" s="69" t="s">
        <v>174</v>
      </c>
      <c r="P8" s="29" t="s">
        <v>176</v>
      </c>
    </row>
    <row r="9" spans="2:66" s="3" customFormat="1" ht="25.5" customHeight="1">
      <c r="B9" s="14"/>
      <c r="C9" s="30"/>
      <c r="D9" s="30"/>
      <c r="E9" s="30"/>
      <c r="F9" s="30" t="s">
        <v>24</v>
      </c>
      <c r="G9" s="30" t="s">
        <v>21</v>
      </c>
      <c r="H9" s="30"/>
      <c r="I9" s="30" t="s">
        <v>20</v>
      </c>
      <c r="J9" s="30" t="s">
        <v>20</v>
      </c>
      <c r="K9" s="30" t="s">
        <v>22</v>
      </c>
      <c r="L9" s="30" t="s">
        <v>81</v>
      </c>
      <c r="M9" s="30" t="s">
        <v>23</v>
      </c>
      <c r="N9" s="30" t="s">
        <v>20</v>
      </c>
      <c r="O9" s="30" t="s">
        <v>20</v>
      </c>
      <c r="P9" s="31" t="s">
        <v>20</v>
      </c>
    </row>
    <row r="10" spans="2:6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2:66" s="4" customFormat="1" ht="18" customHeight="1">
      <c r="B11" s="78" t="s">
        <v>31</v>
      </c>
      <c r="C11" s="79"/>
      <c r="D11" s="79"/>
      <c r="E11" s="79"/>
      <c r="F11" s="79"/>
      <c r="G11" s="87">
        <v>7.7320421394591765</v>
      </c>
      <c r="H11" s="79"/>
      <c r="I11" s="79"/>
      <c r="J11" s="101">
        <v>4.852527441212133E-2</v>
      </c>
      <c r="K11" s="87"/>
      <c r="L11" s="79"/>
      <c r="M11" s="87">
        <v>15752043.656410011</v>
      </c>
      <c r="N11" s="79"/>
      <c r="O11" s="88">
        <v>1</v>
      </c>
      <c r="P11" s="88">
        <f>M11/'סכום נכסי הקרן'!$C$42</f>
        <v>0.29525390482384312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BN11" s="1"/>
    </row>
    <row r="12" spans="2:66" ht="21.75" customHeight="1">
      <c r="B12" s="80" t="s">
        <v>228</v>
      </c>
      <c r="C12" s="81"/>
      <c r="D12" s="81"/>
      <c r="E12" s="81"/>
      <c r="F12" s="81"/>
      <c r="G12" s="90">
        <v>7.7320421394591694</v>
      </c>
      <c r="H12" s="81"/>
      <c r="I12" s="81"/>
      <c r="J12" s="102">
        <v>4.852527441212133E-2</v>
      </c>
      <c r="K12" s="90"/>
      <c r="L12" s="81"/>
      <c r="M12" s="90">
        <v>15752043.656410009</v>
      </c>
      <c r="N12" s="81"/>
      <c r="O12" s="91">
        <v>0.99999999999999989</v>
      </c>
      <c r="P12" s="91">
        <f>M12/'סכום נכסי הקרן'!$C$42</f>
        <v>0.29525390482384312</v>
      </c>
    </row>
    <row r="13" spans="2:66">
      <c r="B13" s="100" t="s">
        <v>90</v>
      </c>
      <c r="C13" s="81"/>
      <c r="D13" s="81"/>
      <c r="E13" s="81"/>
      <c r="F13" s="81"/>
      <c r="G13" s="90">
        <v>7.7320421394591694</v>
      </c>
      <c r="H13" s="81"/>
      <c r="I13" s="81"/>
      <c r="J13" s="102">
        <v>4.852527441212133E-2</v>
      </c>
      <c r="K13" s="90"/>
      <c r="L13" s="81"/>
      <c r="M13" s="90">
        <v>15752043.656410009</v>
      </c>
      <c r="N13" s="81"/>
      <c r="O13" s="91">
        <v>0.99999999999999989</v>
      </c>
      <c r="P13" s="91">
        <f>M13/'סכום נכסי הקרן'!$C$42</f>
        <v>0.29525390482384312</v>
      </c>
    </row>
    <row r="14" spans="2:66" s="151" customFormat="1">
      <c r="B14" s="86" t="s">
        <v>1869</v>
      </c>
      <c r="C14" s="83">
        <v>98707000</v>
      </c>
      <c r="D14" s="83" t="s">
        <v>237</v>
      </c>
      <c r="E14" s="83"/>
      <c r="F14" s="116">
        <v>38473</v>
      </c>
      <c r="G14" s="93">
        <v>3.1</v>
      </c>
      <c r="H14" s="96" t="s">
        <v>158</v>
      </c>
      <c r="I14" s="97">
        <v>4.8000000000000001E-2</v>
      </c>
      <c r="J14" s="97">
        <v>4.8399999999999999E-2</v>
      </c>
      <c r="K14" s="93">
        <v>10860000.000000002</v>
      </c>
      <c r="L14" s="117">
        <v>123.85890000000001</v>
      </c>
      <c r="M14" s="93">
        <v>13451.075000000003</v>
      </c>
      <c r="N14" s="83"/>
      <c r="O14" s="94">
        <v>8.5392570598459008E-4</v>
      </c>
      <c r="P14" s="94">
        <f>M14/'סכום נכסי הקרן'!$C$42</f>
        <v>2.5212489912140721E-4</v>
      </c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</row>
    <row r="15" spans="2:66" s="151" customFormat="1">
      <c r="B15" s="86" t="s">
        <v>1870</v>
      </c>
      <c r="C15" s="83">
        <v>98710100</v>
      </c>
      <c r="D15" s="83" t="s">
        <v>237</v>
      </c>
      <c r="E15" s="83"/>
      <c r="F15" s="116">
        <v>38565</v>
      </c>
      <c r="G15" s="93">
        <v>3.2699999999999996</v>
      </c>
      <c r="H15" s="96" t="s">
        <v>158</v>
      </c>
      <c r="I15" s="97">
        <v>4.8000000000000001E-2</v>
      </c>
      <c r="J15" s="97">
        <v>4.8399999999999999E-2</v>
      </c>
      <c r="K15" s="93">
        <v>3550000.0000000005</v>
      </c>
      <c r="L15" s="117">
        <v>123.9729</v>
      </c>
      <c r="M15" s="93">
        <v>4401.0385500000011</v>
      </c>
      <c r="N15" s="83"/>
      <c r="O15" s="94">
        <v>2.7939476591083961E-4</v>
      </c>
      <c r="P15" s="94">
        <f>M15/'סכום נכסי הקרן'!$C$42</f>
        <v>8.249239562251898E-5</v>
      </c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</row>
    <row r="16" spans="2:66" s="151" customFormat="1">
      <c r="B16" s="86" t="s">
        <v>1871</v>
      </c>
      <c r="C16" s="83">
        <v>98711100</v>
      </c>
      <c r="D16" s="83" t="s">
        <v>237</v>
      </c>
      <c r="E16" s="83"/>
      <c r="F16" s="116">
        <v>38596</v>
      </c>
      <c r="G16" s="93">
        <v>3.36</v>
      </c>
      <c r="H16" s="96" t="s">
        <v>158</v>
      </c>
      <c r="I16" s="97">
        <v>4.8000000000000001E-2</v>
      </c>
      <c r="J16" s="97">
        <v>4.8399999999999999E-2</v>
      </c>
      <c r="K16" s="93">
        <v>7500000.0000000009</v>
      </c>
      <c r="L16" s="117">
        <v>122.1541</v>
      </c>
      <c r="M16" s="93">
        <v>9161.5570300000018</v>
      </c>
      <c r="N16" s="83"/>
      <c r="O16" s="94">
        <v>5.8161069317960344E-4</v>
      </c>
      <c r="P16" s="94">
        <f>M16/'סכום נכסי הקרן'!$C$42</f>
        <v>1.7172282824858007E-4</v>
      </c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</row>
    <row r="17" spans="2:33" s="151" customFormat="1">
      <c r="B17" s="86" t="s">
        <v>1872</v>
      </c>
      <c r="C17" s="83">
        <v>98706000</v>
      </c>
      <c r="D17" s="83" t="s">
        <v>237</v>
      </c>
      <c r="E17" s="83"/>
      <c r="F17" s="116">
        <v>38443</v>
      </c>
      <c r="G17" s="93">
        <v>3.02</v>
      </c>
      <c r="H17" s="96" t="s">
        <v>158</v>
      </c>
      <c r="I17" s="97">
        <v>4.8000000000000001E-2</v>
      </c>
      <c r="J17" s="97">
        <v>4.8399999999999999E-2</v>
      </c>
      <c r="K17" s="93">
        <v>4500000.0000000009</v>
      </c>
      <c r="L17" s="117">
        <v>124.1011</v>
      </c>
      <c r="M17" s="93">
        <v>5584.5480800000014</v>
      </c>
      <c r="N17" s="83"/>
      <c r="O17" s="94">
        <v>3.545284790857896E-4</v>
      </c>
      <c r="P17" s="94">
        <f>M17/'סכום נכסי הקרן'!$C$42</f>
        <v>1.0467591782133759E-4</v>
      </c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</row>
    <row r="18" spans="2:33" s="151" customFormat="1">
      <c r="B18" s="86" t="s">
        <v>1873</v>
      </c>
      <c r="C18" s="83">
        <v>98708000</v>
      </c>
      <c r="D18" s="83" t="s">
        <v>237</v>
      </c>
      <c r="E18" s="83"/>
      <c r="F18" s="116">
        <v>38504</v>
      </c>
      <c r="G18" s="93">
        <v>3.18</v>
      </c>
      <c r="H18" s="96" t="s">
        <v>158</v>
      </c>
      <c r="I18" s="97">
        <v>4.8000000000000001E-2</v>
      </c>
      <c r="J18" s="97">
        <v>4.8399999999999999E-2</v>
      </c>
      <c r="K18" s="93">
        <v>3832000.0000000005</v>
      </c>
      <c r="L18" s="117">
        <v>122.517</v>
      </c>
      <c r="M18" s="93">
        <v>4694.8522000000003</v>
      </c>
      <c r="N18" s="83"/>
      <c r="O18" s="94">
        <v>2.9804718056945675E-4</v>
      </c>
      <c r="P18" s="94">
        <f>M18/'סכום נכסי הקרן'!$C$42</f>
        <v>8.7999593884869175E-5</v>
      </c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</row>
    <row r="19" spans="2:33" s="151" customFormat="1">
      <c r="B19" s="86" t="s">
        <v>1874</v>
      </c>
      <c r="C19" s="83">
        <v>98712000</v>
      </c>
      <c r="D19" s="83" t="s">
        <v>237</v>
      </c>
      <c r="E19" s="83"/>
      <c r="F19" s="116">
        <v>38627</v>
      </c>
      <c r="G19" s="93">
        <v>3.4400000000000004</v>
      </c>
      <c r="H19" s="96" t="s">
        <v>158</v>
      </c>
      <c r="I19" s="97">
        <v>4.8000000000000001E-2</v>
      </c>
      <c r="J19" s="97">
        <v>4.8599999999999997E-2</v>
      </c>
      <c r="K19" s="93">
        <v>9155000.0000000019</v>
      </c>
      <c r="L19" s="117">
        <v>121.3629</v>
      </c>
      <c r="M19" s="93">
        <v>11110.768970000003</v>
      </c>
      <c r="N19" s="83"/>
      <c r="O19" s="94">
        <v>7.0535412498546972E-4</v>
      </c>
      <c r="P19" s="94">
        <f>M19/'סכום נכסי הקרן'!$C$42</f>
        <v>2.0825855968556505E-4</v>
      </c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</row>
    <row r="20" spans="2:33" s="151" customFormat="1">
      <c r="B20" s="86" t="s">
        <v>1875</v>
      </c>
      <c r="C20" s="83">
        <v>98715000</v>
      </c>
      <c r="D20" s="83" t="s">
        <v>237</v>
      </c>
      <c r="E20" s="83"/>
      <c r="F20" s="116">
        <v>38718</v>
      </c>
      <c r="G20" s="93">
        <v>3.6100000000000003</v>
      </c>
      <c r="H20" s="96" t="s">
        <v>158</v>
      </c>
      <c r="I20" s="97">
        <v>4.8000000000000001E-2</v>
      </c>
      <c r="J20" s="97">
        <v>4.8501064682300789E-2</v>
      </c>
      <c r="K20" s="93">
        <v>7900000.0000000009</v>
      </c>
      <c r="L20" s="117">
        <v>121.87309999999999</v>
      </c>
      <c r="M20" s="93">
        <v>9627.9744600000013</v>
      </c>
      <c r="N20" s="83"/>
      <c r="O20" s="94">
        <v>6.1122065618971736E-4</v>
      </c>
      <c r="P20" s="94">
        <f>M20/'סכום נכסי הקרן'!$C$42</f>
        <v>1.8046528544900576E-4</v>
      </c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</row>
    <row r="21" spans="2:33" s="151" customFormat="1">
      <c r="B21" s="86" t="s">
        <v>1876</v>
      </c>
      <c r="C21" s="83">
        <v>8287302</v>
      </c>
      <c r="D21" s="83" t="s">
        <v>237</v>
      </c>
      <c r="E21" s="83"/>
      <c r="F21" s="116">
        <v>39203</v>
      </c>
      <c r="G21" s="93">
        <v>4.7299999999999978</v>
      </c>
      <c r="H21" s="96" t="s">
        <v>158</v>
      </c>
      <c r="I21" s="97">
        <v>4.8000000000000001E-2</v>
      </c>
      <c r="J21" s="97">
        <v>4.8599999999999997E-2</v>
      </c>
      <c r="K21" s="93">
        <v>106000000.00000001</v>
      </c>
      <c r="L21" s="117">
        <v>120.5936</v>
      </c>
      <c r="M21" s="93">
        <v>127829.21172000005</v>
      </c>
      <c r="N21" s="83"/>
      <c r="O21" s="94">
        <v>8.1150874456840556E-3</v>
      </c>
      <c r="P21" s="94">
        <f>M21/'סכום נכסי הקרן'!$C$42</f>
        <v>2.3960112563251646E-3</v>
      </c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</row>
    <row r="22" spans="2:33" s="151" customFormat="1">
      <c r="B22" s="86" t="s">
        <v>1877</v>
      </c>
      <c r="C22" s="83">
        <v>8287310</v>
      </c>
      <c r="D22" s="83" t="s">
        <v>237</v>
      </c>
      <c r="E22" s="83"/>
      <c r="F22" s="116">
        <v>39234</v>
      </c>
      <c r="G22" s="93">
        <v>4.8199999999999994</v>
      </c>
      <c r="H22" s="96" t="s">
        <v>158</v>
      </c>
      <c r="I22" s="97">
        <v>4.8000000000000001E-2</v>
      </c>
      <c r="J22" s="97">
        <v>4.8599999999999983E-2</v>
      </c>
      <c r="K22" s="93">
        <v>93000000.000000015</v>
      </c>
      <c r="L22" s="117">
        <v>119.5137</v>
      </c>
      <c r="M22" s="93">
        <v>111147.72200000001</v>
      </c>
      <c r="N22" s="83"/>
      <c r="O22" s="94">
        <v>7.0560826534257631E-3</v>
      </c>
      <c r="P22" s="94">
        <f>M22/'סכום נכסי הקרן'!$C$42</f>
        <v>2.0833359561837407E-3</v>
      </c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</row>
    <row r="23" spans="2:33" s="151" customFormat="1">
      <c r="B23" s="86" t="s">
        <v>1878</v>
      </c>
      <c r="C23" s="83">
        <v>8287328</v>
      </c>
      <c r="D23" s="83" t="s">
        <v>237</v>
      </c>
      <c r="E23" s="83"/>
      <c r="F23" s="116">
        <v>39264</v>
      </c>
      <c r="G23" s="93">
        <v>4.7899999999999991</v>
      </c>
      <c r="H23" s="96" t="s">
        <v>158</v>
      </c>
      <c r="I23" s="97">
        <v>4.8000000000000001E-2</v>
      </c>
      <c r="J23" s="97">
        <v>4.8600000000000004E-2</v>
      </c>
      <c r="K23" s="93">
        <v>66000000.000000007</v>
      </c>
      <c r="L23" s="117">
        <v>121.9011</v>
      </c>
      <c r="M23" s="93">
        <v>80454.720900000015</v>
      </c>
      <c r="N23" s="83"/>
      <c r="O23" s="94">
        <v>5.1075735095020775E-3</v>
      </c>
      <c r="P23" s="94">
        <f>M23/'סכום נכסי הקרן'!$C$42</f>
        <v>1.5080310228553087E-3</v>
      </c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</row>
    <row r="24" spans="2:33" s="151" customFormat="1">
      <c r="B24" s="86" t="s">
        <v>1879</v>
      </c>
      <c r="C24" s="83">
        <v>8287336</v>
      </c>
      <c r="D24" s="83" t="s">
        <v>237</v>
      </c>
      <c r="E24" s="83"/>
      <c r="F24" s="116">
        <v>39295</v>
      </c>
      <c r="G24" s="93">
        <v>4.87</v>
      </c>
      <c r="H24" s="96" t="s">
        <v>158</v>
      </c>
      <c r="I24" s="97">
        <v>4.8000000000000001E-2</v>
      </c>
      <c r="J24" s="97">
        <v>4.8576272088441168E-2</v>
      </c>
      <c r="K24" s="93">
        <v>33000000.000000004</v>
      </c>
      <c r="L24" s="117">
        <v>120.57429999999999</v>
      </c>
      <c r="M24" s="93">
        <v>39789.522970000005</v>
      </c>
      <c r="N24" s="83"/>
      <c r="O24" s="94">
        <v>2.5259911563163028E-3</v>
      </c>
      <c r="P24" s="94">
        <f>M24/'סכום נכסי הקרן'!$C$42</f>
        <v>7.4580875245288314E-4</v>
      </c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</row>
    <row r="25" spans="2:33" s="151" customFormat="1">
      <c r="B25" s="86" t="s">
        <v>1880</v>
      </c>
      <c r="C25" s="83">
        <v>8287351</v>
      </c>
      <c r="D25" s="83" t="s">
        <v>237</v>
      </c>
      <c r="E25" s="83"/>
      <c r="F25" s="116">
        <v>39356</v>
      </c>
      <c r="G25" s="93">
        <v>5.0399999999999991</v>
      </c>
      <c r="H25" s="96" t="s">
        <v>158</v>
      </c>
      <c r="I25" s="97">
        <v>4.8000000000000001E-2</v>
      </c>
      <c r="J25" s="97">
        <v>4.8599999999999997E-2</v>
      </c>
      <c r="K25" s="93">
        <v>26970000.000000004</v>
      </c>
      <c r="L25" s="117">
        <v>117.5087</v>
      </c>
      <c r="M25" s="93">
        <v>31692.096900000008</v>
      </c>
      <c r="N25" s="83"/>
      <c r="O25" s="94">
        <v>2.0119355679352425E-3</v>
      </c>
      <c r="P25" s="94">
        <f>M25/'סכום נכסי הקרן'!$C$42</f>
        <v>5.9403183268685682E-4</v>
      </c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</row>
    <row r="26" spans="2:33" s="151" customFormat="1">
      <c r="B26" s="86" t="s">
        <v>1881</v>
      </c>
      <c r="C26" s="83">
        <v>8287369</v>
      </c>
      <c r="D26" s="83" t="s">
        <v>237</v>
      </c>
      <c r="E26" s="83"/>
      <c r="F26" s="116">
        <v>39387</v>
      </c>
      <c r="G26" s="93">
        <v>5.12</v>
      </c>
      <c r="H26" s="96" t="s">
        <v>158</v>
      </c>
      <c r="I26" s="97">
        <v>4.8000000000000001E-2</v>
      </c>
      <c r="J26" s="97">
        <v>4.8600000000000004E-2</v>
      </c>
      <c r="K26" s="93">
        <v>134156000.00000001</v>
      </c>
      <c r="L26" s="117">
        <v>117.61960000000001</v>
      </c>
      <c r="M26" s="93">
        <v>157793.78325000004</v>
      </c>
      <c r="N26" s="83"/>
      <c r="O26" s="94">
        <v>1.0017353093469157E-2</v>
      </c>
      <c r="P26" s="94">
        <f>M26/'סכום נכסי הקרן'!$C$42</f>
        <v>2.9576626168459734E-3</v>
      </c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</row>
    <row r="27" spans="2:33" s="151" customFormat="1">
      <c r="B27" s="86" t="s">
        <v>1882</v>
      </c>
      <c r="C27" s="83">
        <v>8287518</v>
      </c>
      <c r="D27" s="83" t="s">
        <v>237</v>
      </c>
      <c r="E27" s="83"/>
      <c r="F27" s="116">
        <v>39845</v>
      </c>
      <c r="G27" s="93">
        <v>5.97</v>
      </c>
      <c r="H27" s="96" t="s">
        <v>158</v>
      </c>
      <c r="I27" s="97">
        <v>4.8000000000000001E-2</v>
      </c>
      <c r="J27" s="97">
        <v>4.8499999999999988E-2</v>
      </c>
      <c r="K27" s="93">
        <v>2965000.0000000005</v>
      </c>
      <c r="L27" s="117">
        <v>113.4342</v>
      </c>
      <c r="M27" s="93">
        <v>3363.324630000001</v>
      </c>
      <c r="N27" s="83"/>
      <c r="O27" s="94">
        <v>2.1351671588539284E-4</v>
      </c>
      <c r="P27" s="94">
        <f>M27/'סכום נכסי הקרן'!$C$42</f>
        <v>6.3041644110325333E-5</v>
      </c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</row>
    <row r="28" spans="2:33" s="151" customFormat="1">
      <c r="B28" s="86" t="s">
        <v>1883</v>
      </c>
      <c r="C28" s="83">
        <v>8287526</v>
      </c>
      <c r="D28" s="83" t="s">
        <v>237</v>
      </c>
      <c r="E28" s="83"/>
      <c r="F28" s="116">
        <v>39873</v>
      </c>
      <c r="G28" s="93">
        <v>6.0600000000000005</v>
      </c>
      <c r="H28" s="96" t="s">
        <v>158</v>
      </c>
      <c r="I28" s="97">
        <v>4.8000000000000001E-2</v>
      </c>
      <c r="J28" s="97">
        <v>4.859730998833612E-2</v>
      </c>
      <c r="K28" s="93">
        <v>108985000.00000001</v>
      </c>
      <c r="L28" s="117">
        <v>113.5894</v>
      </c>
      <c r="M28" s="93">
        <v>123795.40337000001</v>
      </c>
      <c r="N28" s="83"/>
      <c r="O28" s="94">
        <v>7.8590058579239459E-3</v>
      </c>
      <c r="P28" s="94">
        <f>M28/'סכום נכסי הקרן'!$C$42</f>
        <v>2.3204021675855024E-3</v>
      </c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</row>
    <row r="29" spans="2:33" s="151" customFormat="1">
      <c r="B29" s="86" t="s">
        <v>1884</v>
      </c>
      <c r="C29" s="83">
        <v>98287542</v>
      </c>
      <c r="D29" s="83" t="s">
        <v>237</v>
      </c>
      <c r="E29" s="83"/>
      <c r="F29" s="116">
        <v>39934</v>
      </c>
      <c r="G29" s="93">
        <v>6.2200000000000006</v>
      </c>
      <c r="H29" s="96" t="s">
        <v>158</v>
      </c>
      <c r="I29" s="97">
        <v>4.8000000000000001E-2</v>
      </c>
      <c r="J29" s="97">
        <v>4.8600000000000004E-2</v>
      </c>
      <c r="K29" s="93">
        <v>118930000.00000001</v>
      </c>
      <c r="L29" s="117">
        <v>112.2436</v>
      </c>
      <c r="M29" s="93">
        <v>133491.33553000001</v>
      </c>
      <c r="N29" s="83"/>
      <c r="O29" s="94">
        <v>8.4745407289217433E-3</v>
      </c>
      <c r="P29" s="94">
        <f>M29/'סכום נכסי הקרן'!$C$42</f>
        <v>2.5021412418028428E-3</v>
      </c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</row>
    <row r="30" spans="2:33" s="151" customFormat="1">
      <c r="B30" s="86" t="s">
        <v>1885</v>
      </c>
      <c r="C30" s="83">
        <v>98679000</v>
      </c>
      <c r="D30" s="83" t="s">
        <v>237</v>
      </c>
      <c r="E30" s="83"/>
      <c r="F30" s="116">
        <v>37257</v>
      </c>
      <c r="G30" s="95">
        <v>0</v>
      </c>
      <c r="H30" s="96" t="s">
        <v>158</v>
      </c>
      <c r="I30" s="97">
        <v>4.8000000000000001E-2</v>
      </c>
      <c r="J30" s="97">
        <v>1.6997733043149588E-3</v>
      </c>
      <c r="K30" s="93">
        <v>55140000.000000007</v>
      </c>
      <c r="L30" s="117">
        <v>132.0924</v>
      </c>
      <c r="M30" s="93">
        <v>72835.735700000005</v>
      </c>
      <c r="N30" s="83"/>
      <c r="O30" s="94">
        <v>4.6238911781050591E-3</v>
      </c>
      <c r="P30" s="94">
        <f>M30/'סכום נכסי הקרן'!$C$42</f>
        <v>1.3652219258160391E-3</v>
      </c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</row>
    <row r="31" spans="2:33" s="151" customFormat="1">
      <c r="B31" s="86" t="s">
        <v>1886</v>
      </c>
      <c r="C31" s="83">
        <v>98680000</v>
      </c>
      <c r="D31" s="83" t="s">
        <v>237</v>
      </c>
      <c r="E31" s="83"/>
      <c r="F31" s="116">
        <v>37288</v>
      </c>
      <c r="G31" s="93">
        <v>9.0000000000000011E-2</v>
      </c>
      <c r="H31" s="96" t="s">
        <v>158</v>
      </c>
      <c r="I31" s="97">
        <v>4.8000000000000001E-2</v>
      </c>
      <c r="J31" s="97">
        <v>4.7701325954301037E-2</v>
      </c>
      <c r="K31" s="93">
        <v>24435000.000000004</v>
      </c>
      <c r="L31" s="117">
        <v>131.68389999999999</v>
      </c>
      <c r="M31" s="93">
        <v>32176.967160000004</v>
      </c>
      <c r="N31" s="83"/>
      <c r="O31" s="94">
        <v>2.042716987195891E-3</v>
      </c>
      <c r="P31" s="94">
        <f>M31/'סכום נכסי הקרן'!$C$42</f>
        <v>6.0312016691958315E-4</v>
      </c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</row>
    <row r="32" spans="2:33" s="151" customFormat="1">
      <c r="B32" s="86" t="s">
        <v>1887</v>
      </c>
      <c r="C32" s="83">
        <v>98681000</v>
      </c>
      <c r="D32" s="83" t="s">
        <v>237</v>
      </c>
      <c r="E32" s="83"/>
      <c r="F32" s="116">
        <v>37316</v>
      </c>
      <c r="G32" s="93">
        <v>0.17</v>
      </c>
      <c r="H32" s="96" t="s">
        <v>158</v>
      </c>
      <c r="I32" s="97">
        <v>4.8000000000000001E-2</v>
      </c>
      <c r="J32" s="97">
        <v>5.090166362449746E-2</v>
      </c>
      <c r="K32" s="93">
        <v>44421000.000000007</v>
      </c>
      <c r="L32" s="117">
        <v>129.74279999999999</v>
      </c>
      <c r="M32" s="93">
        <v>57633.036870000011</v>
      </c>
      <c r="N32" s="83"/>
      <c r="O32" s="94">
        <v>3.6587656895267226E-3</v>
      </c>
      <c r="P32" s="94">
        <f>M32/'סכום נכסי הקרן'!$C$42</f>
        <v>1.0802648566682659E-3</v>
      </c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</row>
    <row r="33" spans="2:33" s="151" customFormat="1">
      <c r="B33" s="86" t="s">
        <v>1888</v>
      </c>
      <c r="C33" s="83">
        <v>98710000</v>
      </c>
      <c r="D33" s="83" t="s">
        <v>237</v>
      </c>
      <c r="E33" s="83"/>
      <c r="F33" s="116">
        <v>37926</v>
      </c>
      <c r="G33" s="93">
        <v>1.7700000000000002</v>
      </c>
      <c r="H33" s="96" t="s">
        <v>158</v>
      </c>
      <c r="I33" s="97">
        <v>4.8000000000000001E-2</v>
      </c>
      <c r="J33" s="97">
        <v>5.0100488265914747E-2</v>
      </c>
      <c r="K33" s="93">
        <v>67993000.000000015</v>
      </c>
      <c r="L33" s="117">
        <v>123.7003</v>
      </c>
      <c r="M33" s="93">
        <v>84107.544190000015</v>
      </c>
      <c r="N33" s="83"/>
      <c r="O33" s="94">
        <v>5.3394687079713603E-3</v>
      </c>
      <c r="P33" s="94">
        <f>M33/'סכום נכסי הקרן'!$C$42</f>
        <v>1.5764989857132647E-3</v>
      </c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</row>
    <row r="34" spans="2:33" s="151" customFormat="1">
      <c r="B34" s="86" t="s">
        <v>1889</v>
      </c>
      <c r="C34" s="83">
        <v>98720000</v>
      </c>
      <c r="D34" s="83" t="s">
        <v>237</v>
      </c>
      <c r="E34" s="83"/>
      <c r="F34" s="116">
        <v>37956</v>
      </c>
      <c r="G34" s="93">
        <v>1.8499999999999999</v>
      </c>
      <c r="H34" s="96" t="s">
        <v>158</v>
      </c>
      <c r="I34" s="97">
        <v>4.8000000000000001E-2</v>
      </c>
      <c r="J34" s="97">
        <v>5.0912501541337134E-2</v>
      </c>
      <c r="K34" s="93">
        <v>68740000.000000015</v>
      </c>
      <c r="L34" s="117">
        <v>123.04900000000001</v>
      </c>
      <c r="M34" s="93">
        <v>84583.86374000003</v>
      </c>
      <c r="N34" s="83"/>
      <c r="O34" s="94">
        <v>5.3697072954454481E-3</v>
      </c>
      <c r="P34" s="94">
        <f>M34/'סכום נכסי הקרן'!$C$42</f>
        <v>1.5854270467413466E-3</v>
      </c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</row>
    <row r="35" spans="2:33" s="151" customFormat="1">
      <c r="B35" s="86" t="s">
        <v>1890</v>
      </c>
      <c r="C35" s="83">
        <v>98705000</v>
      </c>
      <c r="D35" s="83" t="s">
        <v>237</v>
      </c>
      <c r="E35" s="83"/>
      <c r="F35" s="116">
        <v>38412</v>
      </c>
      <c r="G35" s="93">
        <v>2.93</v>
      </c>
      <c r="H35" s="96" t="s">
        <v>158</v>
      </c>
      <c r="I35" s="97">
        <v>4.8000000000000001E-2</v>
      </c>
      <c r="J35" s="97">
        <v>4.8499999999999995E-2</v>
      </c>
      <c r="K35" s="93">
        <v>5530000.0000000009</v>
      </c>
      <c r="L35" s="117">
        <v>124.8115</v>
      </c>
      <c r="M35" s="93">
        <v>6902.0761000000011</v>
      </c>
      <c r="N35" s="83"/>
      <c r="O35" s="94">
        <v>4.3817019877235582E-4</v>
      </c>
      <c r="P35" s="94">
        <f>M35/'סכום נכסי הקרן'!$C$42</f>
        <v>1.2937146216497757E-4</v>
      </c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</row>
    <row r="36" spans="2:33" s="151" customFormat="1">
      <c r="B36" s="86" t="s">
        <v>1891</v>
      </c>
      <c r="C36" s="83">
        <v>98732000</v>
      </c>
      <c r="D36" s="83" t="s">
        <v>237</v>
      </c>
      <c r="E36" s="83"/>
      <c r="F36" s="116">
        <v>39448</v>
      </c>
      <c r="G36" s="93">
        <v>5.17</v>
      </c>
      <c r="H36" s="96" t="s">
        <v>158</v>
      </c>
      <c r="I36" s="97">
        <v>4.8000000000000001E-2</v>
      </c>
      <c r="J36" s="97">
        <v>4.8594993833188917E-2</v>
      </c>
      <c r="K36" s="93">
        <v>54498000.000000007</v>
      </c>
      <c r="L36" s="117">
        <v>118.913</v>
      </c>
      <c r="M36" s="93">
        <v>64805.212100000012</v>
      </c>
      <c r="N36" s="83"/>
      <c r="O36" s="94">
        <v>4.1140828144942765E-3</v>
      </c>
      <c r="P36" s="94">
        <f>M36/'סכום נכסי הקרן'!$C$42</f>
        <v>1.2146990157481019E-3</v>
      </c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</row>
    <row r="37" spans="2:33" s="151" customFormat="1">
      <c r="B37" s="86" t="s">
        <v>1892</v>
      </c>
      <c r="C37" s="83">
        <v>8287617</v>
      </c>
      <c r="D37" s="83" t="s">
        <v>237</v>
      </c>
      <c r="E37" s="83"/>
      <c r="F37" s="116">
        <v>40148</v>
      </c>
      <c r="G37" s="93">
        <v>6.6599999999999993</v>
      </c>
      <c r="H37" s="96" t="s">
        <v>158</v>
      </c>
      <c r="I37" s="97">
        <v>4.8000000000000001E-2</v>
      </c>
      <c r="J37" s="97">
        <v>4.8599999999999997E-2</v>
      </c>
      <c r="K37" s="93">
        <v>158477000.00000003</v>
      </c>
      <c r="L37" s="117">
        <v>107.7529</v>
      </c>
      <c r="M37" s="93">
        <v>170763.53062000003</v>
      </c>
      <c r="N37" s="83"/>
      <c r="O37" s="94">
        <v>1.0840722279899909E-2</v>
      </c>
      <c r="P37" s="94">
        <f>M37/'סכום נכסי הקרן'!$C$42</f>
        <v>3.2007655842512836E-3</v>
      </c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</row>
    <row r="38" spans="2:33" s="151" customFormat="1">
      <c r="B38" s="86" t="s">
        <v>1893</v>
      </c>
      <c r="C38" s="83">
        <v>8287658</v>
      </c>
      <c r="D38" s="83" t="s">
        <v>237</v>
      </c>
      <c r="E38" s="83"/>
      <c r="F38" s="116">
        <v>40269</v>
      </c>
      <c r="G38" s="93">
        <v>6.83</v>
      </c>
      <c r="H38" s="96" t="s">
        <v>158</v>
      </c>
      <c r="I38" s="97">
        <v>4.8000000000000001E-2</v>
      </c>
      <c r="J38" s="97">
        <v>4.8600000000000011E-2</v>
      </c>
      <c r="K38" s="93">
        <v>179682000.00000003</v>
      </c>
      <c r="L38" s="117">
        <v>109.33459999999999</v>
      </c>
      <c r="M38" s="93">
        <v>196454.66438000003</v>
      </c>
      <c r="N38" s="83"/>
      <c r="O38" s="94">
        <v>1.2471693747500271E-2</v>
      </c>
      <c r="P38" s="94">
        <f>M38/'סכום נכסי הקרן'!$C$42</f>
        <v>3.6823162787165643E-3</v>
      </c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</row>
    <row r="39" spans="2:33" s="151" customFormat="1">
      <c r="B39" s="86" t="s">
        <v>1894</v>
      </c>
      <c r="C39" s="83">
        <v>8287690</v>
      </c>
      <c r="D39" s="83" t="s">
        <v>237</v>
      </c>
      <c r="E39" s="83"/>
      <c r="F39" s="116">
        <v>40391</v>
      </c>
      <c r="G39" s="93">
        <v>7</v>
      </c>
      <c r="H39" s="96" t="s">
        <v>158</v>
      </c>
      <c r="I39" s="97">
        <v>4.8000000000000001E-2</v>
      </c>
      <c r="J39" s="97">
        <v>4.8600000000000004E-2</v>
      </c>
      <c r="K39" s="93">
        <v>121054000.00000001</v>
      </c>
      <c r="L39" s="117">
        <v>108.43770000000001</v>
      </c>
      <c r="M39" s="93">
        <v>131268.12790000002</v>
      </c>
      <c r="N39" s="83"/>
      <c r="O39" s="94">
        <v>8.3334030023833015E-3</v>
      </c>
      <c r="P39" s="94">
        <f>M39/'סכום נכסי הקרן'!$C$42</f>
        <v>2.4604697769244079E-3</v>
      </c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</row>
    <row r="40" spans="2:33" s="151" customFormat="1">
      <c r="B40" s="86" t="s">
        <v>1895</v>
      </c>
      <c r="C40" s="83">
        <v>8287716</v>
      </c>
      <c r="D40" s="83" t="s">
        <v>237</v>
      </c>
      <c r="E40" s="83"/>
      <c r="F40" s="116">
        <v>40452</v>
      </c>
      <c r="G40" s="93">
        <v>7.1700000000000008</v>
      </c>
      <c r="H40" s="96" t="s">
        <v>158</v>
      </c>
      <c r="I40" s="97">
        <v>4.8000000000000001E-2</v>
      </c>
      <c r="J40" s="97">
        <v>4.8599999999999983E-2</v>
      </c>
      <c r="K40" s="93">
        <v>160466000.00000003</v>
      </c>
      <c r="L40" s="117">
        <v>106.5337</v>
      </c>
      <c r="M40" s="93">
        <v>170950.33388000005</v>
      </c>
      <c r="N40" s="83"/>
      <c r="O40" s="94">
        <v>1.0852581265570255E-2</v>
      </c>
      <c r="P40" s="94">
        <f>M40/'סכום נכסי הקרן'!$C$42</f>
        <v>3.2042669960777028E-3</v>
      </c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</row>
    <row r="41" spans="2:33" s="151" customFormat="1">
      <c r="B41" s="86" t="s">
        <v>1896</v>
      </c>
      <c r="C41" s="83">
        <v>98682000</v>
      </c>
      <c r="D41" s="83" t="s">
        <v>237</v>
      </c>
      <c r="E41" s="83"/>
      <c r="F41" s="116">
        <v>37347</v>
      </c>
      <c r="G41" s="93">
        <v>0.25</v>
      </c>
      <c r="H41" s="96" t="s">
        <v>158</v>
      </c>
      <c r="I41" s="97">
        <v>4.8000000000000001E-2</v>
      </c>
      <c r="J41" s="97">
        <v>5.0399999999999993E-2</v>
      </c>
      <c r="K41" s="93">
        <v>47986000.000000007</v>
      </c>
      <c r="L41" s="117">
        <v>128.21559999999999</v>
      </c>
      <c r="M41" s="93">
        <v>61525.550490000001</v>
      </c>
      <c r="N41" s="83"/>
      <c r="O41" s="94">
        <v>3.9058773472204849E-3</v>
      </c>
      <c r="P41" s="94">
        <f>M41/'סכום נכסי הקרן'!$C$42</f>
        <v>1.1532255385298419E-3</v>
      </c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</row>
    <row r="42" spans="2:33" s="151" customFormat="1">
      <c r="B42" s="86" t="s">
        <v>1897</v>
      </c>
      <c r="C42" s="83">
        <v>98683000</v>
      </c>
      <c r="D42" s="83" t="s">
        <v>237</v>
      </c>
      <c r="E42" s="83"/>
      <c r="F42" s="116">
        <v>37377</v>
      </c>
      <c r="G42" s="93">
        <v>0.33</v>
      </c>
      <c r="H42" s="96" t="s">
        <v>158</v>
      </c>
      <c r="I42" s="97">
        <v>4.8000000000000001E-2</v>
      </c>
      <c r="J42" s="97">
        <v>5.0499999999999996E-2</v>
      </c>
      <c r="K42" s="93">
        <v>47723000.000000007</v>
      </c>
      <c r="L42" s="117">
        <v>127.0791</v>
      </c>
      <c r="M42" s="93">
        <v>60645.945430000007</v>
      </c>
      <c r="N42" s="83"/>
      <c r="O42" s="94">
        <v>3.850036652566109E-3</v>
      </c>
      <c r="P42" s="94">
        <f>M42/'סכום נכסי הקרן'!$C$42</f>
        <v>1.1367383553850614E-3</v>
      </c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</row>
    <row r="43" spans="2:33" s="151" customFormat="1">
      <c r="B43" s="86" t="s">
        <v>1898</v>
      </c>
      <c r="C43" s="83">
        <v>98684000</v>
      </c>
      <c r="D43" s="83" t="s">
        <v>237</v>
      </c>
      <c r="E43" s="83"/>
      <c r="F43" s="116">
        <v>37408</v>
      </c>
      <c r="G43" s="93">
        <v>0.4200000000000001</v>
      </c>
      <c r="H43" s="96" t="s">
        <v>158</v>
      </c>
      <c r="I43" s="97">
        <v>4.8000000000000001E-2</v>
      </c>
      <c r="J43" s="97">
        <v>5.0200775165357141E-2</v>
      </c>
      <c r="K43" s="93">
        <v>40120000.000000007</v>
      </c>
      <c r="L43" s="117">
        <v>124.6448</v>
      </c>
      <c r="M43" s="93">
        <v>50007.48891</v>
      </c>
      <c r="N43" s="83"/>
      <c r="O43" s="94">
        <v>3.1746667290152128E-3</v>
      </c>
      <c r="P43" s="94">
        <f>M43/'סכום נכסי הקרן'!$C$42</f>
        <v>9.3733274825607898E-4</v>
      </c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</row>
    <row r="44" spans="2:33" s="151" customFormat="1">
      <c r="B44" s="86" t="s">
        <v>1899</v>
      </c>
      <c r="C44" s="83">
        <v>98685000</v>
      </c>
      <c r="D44" s="83" t="s">
        <v>237</v>
      </c>
      <c r="E44" s="83"/>
      <c r="F44" s="116">
        <v>37438</v>
      </c>
      <c r="G44" s="93">
        <v>0.4900000000000001</v>
      </c>
      <c r="H44" s="96" t="s">
        <v>158</v>
      </c>
      <c r="I44" s="97">
        <v>4.8000000000000001E-2</v>
      </c>
      <c r="J44" s="97">
        <v>5.0300506924586041E-2</v>
      </c>
      <c r="K44" s="93">
        <v>62336000.000000007</v>
      </c>
      <c r="L44" s="117">
        <v>125.9263</v>
      </c>
      <c r="M44" s="93">
        <v>78497.421700000006</v>
      </c>
      <c r="N44" s="83"/>
      <c r="O44" s="94">
        <v>4.9833166674888496E-3</v>
      </c>
      <c r="P44" s="94">
        <f>M44/'סכום נכסי הקרן'!$C$42</f>
        <v>1.4713437050498238E-3</v>
      </c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</row>
    <row r="45" spans="2:33" s="151" customFormat="1">
      <c r="B45" s="86" t="s">
        <v>1900</v>
      </c>
      <c r="C45" s="83">
        <v>98686000</v>
      </c>
      <c r="D45" s="83" t="s">
        <v>237</v>
      </c>
      <c r="E45" s="83"/>
      <c r="F45" s="116">
        <v>37469</v>
      </c>
      <c r="G45" s="93">
        <v>0.56999999999999984</v>
      </c>
      <c r="H45" s="96" t="s">
        <v>158</v>
      </c>
      <c r="I45" s="97">
        <v>4.8000000000000001E-2</v>
      </c>
      <c r="J45" s="97">
        <v>5.0199999999999995E-2</v>
      </c>
      <c r="K45" s="93">
        <v>48877000.000000007</v>
      </c>
      <c r="L45" s="117">
        <v>123.7869</v>
      </c>
      <c r="M45" s="93">
        <v>60503.328010000012</v>
      </c>
      <c r="N45" s="83"/>
      <c r="O45" s="94">
        <v>3.8409827530778377E-3</v>
      </c>
      <c r="P45" s="94">
        <f>M45/'סכום נכסי הקרן'!$C$42</f>
        <v>1.1340651562072668E-3</v>
      </c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</row>
    <row r="46" spans="2:33" s="151" customFormat="1">
      <c r="B46" s="86" t="s">
        <v>1901</v>
      </c>
      <c r="C46" s="83">
        <v>98687000</v>
      </c>
      <c r="D46" s="83" t="s">
        <v>237</v>
      </c>
      <c r="E46" s="83"/>
      <c r="F46" s="116">
        <v>37500</v>
      </c>
      <c r="G46" s="93">
        <v>0.65999999999999992</v>
      </c>
      <c r="H46" s="96" t="s">
        <v>158</v>
      </c>
      <c r="I46" s="97">
        <v>4.8000000000000001E-2</v>
      </c>
      <c r="J46" s="97">
        <v>5.0101689749449028E-2</v>
      </c>
      <c r="K46" s="93">
        <v>50056000.000000007</v>
      </c>
      <c r="L46" s="117">
        <v>122.4893</v>
      </c>
      <c r="M46" s="93">
        <v>61313.220170000008</v>
      </c>
      <c r="N46" s="83"/>
      <c r="O46" s="94">
        <v>3.8923978061125865E-3</v>
      </c>
      <c r="P46" s="94">
        <f>M46/'סכום נכסי הקרן'!$C$42</f>
        <v>1.1492456513825015E-3</v>
      </c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</row>
    <row r="47" spans="2:33" s="151" customFormat="1">
      <c r="B47" s="86" t="s">
        <v>1902</v>
      </c>
      <c r="C47" s="83">
        <v>98688000</v>
      </c>
      <c r="D47" s="83" t="s">
        <v>237</v>
      </c>
      <c r="E47" s="83"/>
      <c r="F47" s="116">
        <v>37530</v>
      </c>
      <c r="G47" s="93">
        <v>0.74</v>
      </c>
      <c r="H47" s="96" t="s">
        <v>158</v>
      </c>
      <c r="I47" s="97">
        <v>4.8000000000000001E-2</v>
      </c>
      <c r="J47" s="97">
        <v>5.0200000000000002E-2</v>
      </c>
      <c r="K47" s="93">
        <v>47120000.000000007</v>
      </c>
      <c r="L47" s="117">
        <v>122.4405</v>
      </c>
      <c r="M47" s="93">
        <v>57693.977150000006</v>
      </c>
      <c r="N47" s="83"/>
      <c r="O47" s="94">
        <v>3.6626344116639418E-3</v>
      </c>
      <c r="P47" s="94">
        <f>M47/'סכום נכסי הקרן'!$C$42</f>
        <v>1.0814071119859582E-3</v>
      </c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</row>
    <row r="48" spans="2:33" s="151" customFormat="1">
      <c r="B48" s="86" t="s">
        <v>1903</v>
      </c>
      <c r="C48" s="83">
        <v>98689000</v>
      </c>
      <c r="D48" s="83" t="s">
        <v>237</v>
      </c>
      <c r="E48" s="83"/>
      <c r="F48" s="116">
        <v>37561</v>
      </c>
      <c r="G48" s="93">
        <v>0.82000000000000006</v>
      </c>
      <c r="H48" s="96" t="s">
        <v>158</v>
      </c>
      <c r="I48" s="97">
        <v>4.8000000000000001E-2</v>
      </c>
      <c r="J48" s="97">
        <v>5.0001357042357641E-2</v>
      </c>
      <c r="K48" s="93">
        <v>23506000.000000004</v>
      </c>
      <c r="L48" s="117">
        <v>121.49550000000001</v>
      </c>
      <c r="M48" s="93">
        <v>28558.73126</v>
      </c>
      <c r="N48" s="83"/>
      <c r="O48" s="94">
        <v>1.8130175285781753E-3</v>
      </c>
      <c r="P48" s="94">
        <f>M48/'סכום נכסי הקרן'!$C$42</f>
        <v>5.3530050482677983E-4</v>
      </c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</row>
    <row r="49" spans="2:33" s="151" customFormat="1">
      <c r="B49" s="86" t="s">
        <v>1904</v>
      </c>
      <c r="C49" s="83">
        <v>98690000</v>
      </c>
      <c r="D49" s="83" t="s">
        <v>237</v>
      </c>
      <c r="E49" s="83"/>
      <c r="F49" s="116">
        <v>37591</v>
      </c>
      <c r="G49" s="93">
        <v>0.90999999999999992</v>
      </c>
      <c r="H49" s="96" t="s">
        <v>158</v>
      </c>
      <c r="I49" s="97">
        <v>4.8000000000000001E-2</v>
      </c>
      <c r="J49" s="97">
        <v>5.0100507754039611E-2</v>
      </c>
      <c r="K49" s="93">
        <v>64400000.000000007</v>
      </c>
      <c r="L49" s="117">
        <v>120.224</v>
      </c>
      <c r="M49" s="93">
        <v>77424.274220000007</v>
      </c>
      <c r="N49" s="83"/>
      <c r="O49" s="94">
        <v>4.9151891595027161E-3</v>
      </c>
      <c r="P49" s="94">
        <f>M49/'סכום נכסי הקרן'!$C$42</f>
        <v>1.4512287922910003E-3</v>
      </c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</row>
    <row r="50" spans="2:33" s="151" customFormat="1">
      <c r="B50" s="86" t="s">
        <v>1905</v>
      </c>
      <c r="C50" s="83">
        <v>98691000</v>
      </c>
      <c r="D50" s="83" t="s">
        <v>237</v>
      </c>
      <c r="E50" s="83"/>
      <c r="F50" s="116">
        <v>37622</v>
      </c>
      <c r="G50" s="93">
        <v>0.96999999999999986</v>
      </c>
      <c r="H50" s="96" t="s">
        <v>158</v>
      </c>
      <c r="I50" s="97">
        <v>4.8000000000000001E-2</v>
      </c>
      <c r="J50" s="97">
        <v>4.9993625161320054E-2</v>
      </c>
      <c r="K50" s="93">
        <v>48023000.000000007</v>
      </c>
      <c r="L50" s="117">
        <v>123.6324</v>
      </c>
      <c r="M50" s="93">
        <v>59372.005160000008</v>
      </c>
      <c r="N50" s="83"/>
      <c r="O50" s="94">
        <v>3.7691620500200709E-3</v>
      </c>
      <c r="P50" s="94">
        <f>M50/'סכום נכסי הקרן'!$C$42</f>
        <v>1.1128598131822675E-3</v>
      </c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</row>
    <row r="51" spans="2:33" s="151" customFormat="1">
      <c r="B51" s="86" t="s">
        <v>1906</v>
      </c>
      <c r="C51" s="83">
        <v>98692000</v>
      </c>
      <c r="D51" s="83" t="s">
        <v>237</v>
      </c>
      <c r="E51" s="83"/>
      <c r="F51" s="116">
        <v>37653</v>
      </c>
      <c r="G51" s="93">
        <v>1.0499999999999998</v>
      </c>
      <c r="H51" s="96" t="s">
        <v>158</v>
      </c>
      <c r="I51" s="97">
        <v>4.8000000000000001E-2</v>
      </c>
      <c r="J51" s="97">
        <v>0.05</v>
      </c>
      <c r="K51" s="93">
        <v>41550000.000000007</v>
      </c>
      <c r="L51" s="117">
        <v>123.453</v>
      </c>
      <c r="M51" s="93">
        <v>51294.71517000001</v>
      </c>
      <c r="N51" s="83"/>
      <c r="O51" s="94">
        <v>3.2563847770398064E-3</v>
      </c>
      <c r="P51" s="94">
        <f>M51/'סכום נכסי הקרן'!$C$42</f>
        <v>9.6146032102992262E-4</v>
      </c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</row>
    <row r="52" spans="2:33" s="151" customFormat="1">
      <c r="B52" s="86" t="s">
        <v>1907</v>
      </c>
      <c r="C52" s="83">
        <v>98693000</v>
      </c>
      <c r="D52" s="83" t="s">
        <v>237</v>
      </c>
      <c r="E52" s="83"/>
      <c r="F52" s="116">
        <v>37681</v>
      </c>
      <c r="G52" s="93">
        <v>1.1299999999999999</v>
      </c>
      <c r="H52" s="96" t="s">
        <v>158</v>
      </c>
      <c r="I52" s="97">
        <v>4.8000000000000001E-2</v>
      </c>
      <c r="J52" s="97">
        <v>5.0300000000000011E-2</v>
      </c>
      <c r="K52" s="93">
        <v>45541000.000000007</v>
      </c>
      <c r="L52" s="117">
        <v>122.7201</v>
      </c>
      <c r="M52" s="93">
        <v>55887.977990000007</v>
      </c>
      <c r="N52" s="83"/>
      <c r="O52" s="94">
        <v>3.5479826750770462E-3</v>
      </c>
      <c r="P52" s="94">
        <f>M52/'סכום נכסי הקרן'!$C$42</f>
        <v>1.0475557390638426E-3</v>
      </c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</row>
    <row r="53" spans="2:33" s="151" customFormat="1">
      <c r="B53" s="86" t="s">
        <v>1908</v>
      </c>
      <c r="C53" s="83">
        <v>98694000</v>
      </c>
      <c r="D53" s="83" t="s">
        <v>237</v>
      </c>
      <c r="E53" s="83"/>
      <c r="F53" s="116">
        <v>37712</v>
      </c>
      <c r="G53" s="93">
        <v>1.2099999999999997</v>
      </c>
      <c r="H53" s="96" t="s">
        <v>158</v>
      </c>
      <c r="I53" s="97">
        <v>4.8000000000000001E-2</v>
      </c>
      <c r="J53" s="97">
        <v>5.0200000000000002E-2</v>
      </c>
      <c r="K53" s="93">
        <v>74860000.000000015</v>
      </c>
      <c r="L53" s="117">
        <v>121.75539999999999</v>
      </c>
      <c r="M53" s="93">
        <v>91146.107250000015</v>
      </c>
      <c r="N53" s="83"/>
      <c r="O53" s="94">
        <v>5.7863036211755134E-3</v>
      </c>
      <c r="P53" s="94">
        <f>M53/'סכום נכסי הקרן'!$C$42</f>
        <v>1.7084287386484138E-3</v>
      </c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</row>
    <row r="54" spans="2:33" s="151" customFormat="1">
      <c r="B54" s="86" t="s">
        <v>1909</v>
      </c>
      <c r="C54" s="83">
        <v>98695000</v>
      </c>
      <c r="D54" s="83" t="s">
        <v>237</v>
      </c>
      <c r="E54" s="83"/>
      <c r="F54" s="116">
        <v>37742</v>
      </c>
      <c r="G54" s="93">
        <v>1.2999999999999998</v>
      </c>
      <c r="H54" s="96" t="s">
        <v>158</v>
      </c>
      <c r="I54" s="97">
        <v>4.8000000000000001E-2</v>
      </c>
      <c r="J54" s="97">
        <v>5.0300000000000004E-2</v>
      </c>
      <c r="K54" s="93">
        <v>35180000.000000007</v>
      </c>
      <c r="L54" s="117">
        <v>121.0051</v>
      </c>
      <c r="M54" s="93">
        <v>42569.607680000008</v>
      </c>
      <c r="N54" s="83"/>
      <c r="O54" s="94">
        <v>2.7024815705533594E-3</v>
      </c>
      <c r="P54" s="94">
        <f>M54/'סכום נכסי הקרן'!$C$42</f>
        <v>7.9791823642035172E-4</v>
      </c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</row>
    <row r="55" spans="2:33" s="151" customFormat="1">
      <c r="B55" s="86" t="s">
        <v>1910</v>
      </c>
      <c r="C55" s="83">
        <v>98696000</v>
      </c>
      <c r="D55" s="83" t="s">
        <v>237</v>
      </c>
      <c r="E55" s="83"/>
      <c r="F55" s="116">
        <v>37773</v>
      </c>
      <c r="G55" s="93">
        <v>1.38</v>
      </c>
      <c r="H55" s="96" t="s">
        <v>158</v>
      </c>
      <c r="I55" s="97">
        <v>4.8000000000000001E-2</v>
      </c>
      <c r="J55" s="97">
        <v>5.0200000000000002E-2</v>
      </c>
      <c r="K55" s="93">
        <v>82586000.000000015</v>
      </c>
      <c r="L55" s="117">
        <v>120.7645</v>
      </c>
      <c r="M55" s="93">
        <v>99734.598170000012</v>
      </c>
      <c r="N55" s="83"/>
      <c r="O55" s="94">
        <v>6.3315338850914631E-3</v>
      </c>
      <c r="P55" s="94">
        <f>M55/'סכום נכסי הקרן'!$C$42</f>
        <v>1.8694101030977326E-3</v>
      </c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</row>
    <row r="56" spans="2:33" s="151" customFormat="1">
      <c r="B56" s="86" t="s">
        <v>1911</v>
      </c>
      <c r="C56" s="83">
        <v>98697000</v>
      </c>
      <c r="D56" s="83" t="s">
        <v>237</v>
      </c>
      <c r="E56" s="83"/>
      <c r="F56" s="116">
        <v>37803</v>
      </c>
      <c r="G56" s="93">
        <v>1.43</v>
      </c>
      <c r="H56" s="96" t="s">
        <v>158</v>
      </c>
      <c r="I56" s="97">
        <v>4.8000000000000001E-2</v>
      </c>
      <c r="J56" s="97">
        <v>5.0200000000000002E-2</v>
      </c>
      <c r="K56" s="93">
        <v>105869000.00000001</v>
      </c>
      <c r="L56" s="117">
        <v>123.7727</v>
      </c>
      <c r="M56" s="93">
        <v>131036.94278000001</v>
      </c>
      <c r="N56" s="83"/>
      <c r="O56" s="94">
        <v>8.3187264864312948E-3</v>
      </c>
      <c r="P56" s="94">
        <f>M56/'סכום נכסי הקרן'!$C$42</f>
        <v>2.4561364782803687E-3</v>
      </c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</row>
    <row r="57" spans="2:33" s="151" customFormat="1">
      <c r="B57" s="86" t="s">
        <v>1912</v>
      </c>
      <c r="C57" s="83">
        <v>98698000</v>
      </c>
      <c r="D57" s="83" t="s">
        <v>237</v>
      </c>
      <c r="E57" s="83"/>
      <c r="F57" s="116">
        <v>37834</v>
      </c>
      <c r="G57" s="93">
        <v>1.5099999999999998</v>
      </c>
      <c r="H57" s="96" t="s">
        <v>158</v>
      </c>
      <c r="I57" s="97">
        <v>4.8000000000000001E-2</v>
      </c>
      <c r="J57" s="97">
        <v>5.0200000000000002E-2</v>
      </c>
      <c r="K57" s="93">
        <v>50811000.000000007</v>
      </c>
      <c r="L57" s="117">
        <v>124.004</v>
      </c>
      <c r="M57" s="93">
        <v>63007.664780000006</v>
      </c>
      <c r="N57" s="83"/>
      <c r="O57" s="94">
        <v>3.9999676330480568E-3</v>
      </c>
      <c r="P57" s="94">
        <f>M57/'סכום נכסי הקרן'!$C$42</f>
        <v>1.181006062826424E-3</v>
      </c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</row>
    <row r="58" spans="2:33" s="151" customFormat="1">
      <c r="B58" s="86" t="s">
        <v>1913</v>
      </c>
      <c r="C58" s="83">
        <v>98699000</v>
      </c>
      <c r="D58" s="83" t="s">
        <v>237</v>
      </c>
      <c r="E58" s="83"/>
      <c r="F58" s="116">
        <v>37865</v>
      </c>
      <c r="G58" s="93">
        <v>1.5999999999999996</v>
      </c>
      <c r="H58" s="96" t="s">
        <v>158</v>
      </c>
      <c r="I58" s="97">
        <v>4.8000000000000001E-2</v>
      </c>
      <c r="J58" s="97">
        <v>5.0100535729095223E-2</v>
      </c>
      <c r="K58" s="93">
        <v>65889000.000000007</v>
      </c>
      <c r="L58" s="117">
        <v>124.3609</v>
      </c>
      <c r="M58" s="93">
        <v>81940.171610000034</v>
      </c>
      <c r="N58" s="83"/>
      <c r="O58" s="94">
        <v>5.2018756040366834E-3</v>
      </c>
      <c r="P58" s="94">
        <f>M58/'סכום נכסי הקרן'!$C$42</f>
        <v>1.5358740844997184E-3</v>
      </c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</row>
    <row r="59" spans="2:33" s="151" customFormat="1">
      <c r="B59" s="86" t="s">
        <v>1914</v>
      </c>
      <c r="C59" s="83">
        <v>98700000</v>
      </c>
      <c r="D59" s="83" t="s">
        <v>237</v>
      </c>
      <c r="E59" s="83"/>
      <c r="F59" s="116">
        <v>37895</v>
      </c>
      <c r="G59" s="93">
        <v>1.6800000000000002</v>
      </c>
      <c r="H59" s="96" t="s">
        <v>158</v>
      </c>
      <c r="I59" s="97">
        <v>4.8000000000000001E-2</v>
      </c>
      <c r="J59" s="97">
        <v>5.0200000000000002E-2</v>
      </c>
      <c r="K59" s="93">
        <v>57883000.000000007</v>
      </c>
      <c r="L59" s="117">
        <v>123.6067</v>
      </c>
      <c r="M59" s="93">
        <v>71547.294730000009</v>
      </c>
      <c r="N59" s="83"/>
      <c r="O59" s="94">
        <v>4.5420960156420803E-3</v>
      </c>
      <c r="P59" s="94">
        <f>M59/'סכום נכסי הקרן'!$C$42</f>
        <v>1.3410715847031439E-3</v>
      </c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</row>
    <row r="60" spans="2:33" s="151" customFormat="1">
      <c r="B60" s="86" t="s">
        <v>1915</v>
      </c>
      <c r="C60" s="83">
        <v>98704000</v>
      </c>
      <c r="D60" s="83" t="s">
        <v>237</v>
      </c>
      <c r="E60" s="83"/>
      <c r="F60" s="116">
        <v>38384</v>
      </c>
      <c r="G60" s="93">
        <v>2.8499999999999996</v>
      </c>
      <c r="H60" s="96" t="s">
        <v>158</v>
      </c>
      <c r="I60" s="97">
        <v>4.8000000000000001E-2</v>
      </c>
      <c r="J60" s="97">
        <v>4.8406684887420399E-2</v>
      </c>
      <c r="K60" s="93">
        <v>12200000.000000002</v>
      </c>
      <c r="L60" s="117">
        <v>124.5784</v>
      </c>
      <c r="M60" s="93">
        <v>15198.569940000003</v>
      </c>
      <c r="N60" s="83"/>
      <c r="O60" s="94">
        <v>9.6486337084364404E-4</v>
      </c>
      <c r="P60" s="94">
        <f>M60/'סכום נכסי הקרן'!$C$42</f>
        <v>2.8487967786308173E-4</v>
      </c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</row>
    <row r="61" spans="2:33" s="151" customFormat="1">
      <c r="B61" s="86" t="s">
        <v>1916</v>
      </c>
      <c r="C61" s="83">
        <v>8287427</v>
      </c>
      <c r="D61" s="83" t="s">
        <v>237</v>
      </c>
      <c r="E61" s="83"/>
      <c r="F61" s="116">
        <v>39569</v>
      </c>
      <c r="G61" s="93">
        <v>5.5</v>
      </c>
      <c r="H61" s="96" t="s">
        <v>158</v>
      </c>
      <c r="I61" s="97">
        <v>4.8000000000000001E-2</v>
      </c>
      <c r="J61" s="97">
        <v>4.8600000000000004E-2</v>
      </c>
      <c r="K61" s="93">
        <v>112578000.00000001</v>
      </c>
      <c r="L61" s="117">
        <v>116.2437</v>
      </c>
      <c r="M61" s="93">
        <v>130864.88829000002</v>
      </c>
      <c r="N61" s="83"/>
      <c r="O61" s="94">
        <v>8.3078038091106299E-3</v>
      </c>
      <c r="P61" s="94">
        <f>M61/'סכום נכסי הקרן'!$C$42</f>
        <v>2.4529115151503112E-3</v>
      </c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</row>
    <row r="62" spans="2:33" s="151" customFormat="1">
      <c r="B62" s="86" t="s">
        <v>1917</v>
      </c>
      <c r="C62" s="83">
        <v>8287450</v>
      </c>
      <c r="D62" s="83" t="s">
        <v>237</v>
      </c>
      <c r="E62" s="83"/>
      <c r="F62" s="116">
        <v>39661</v>
      </c>
      <c r="G62" s="93">
        <v>5.6100000000000012</v>
      </c>
      <c r="H62" s="96" t="s">
        <v>158</v>
      </c>
      <c r="I62" s="97">
        <v>4.8000000000000001E-2</v>
      </c>
      <c r="J62" s="97">
        <v>4.8599999999999997E-2</v>
      </c>
      <c r="K62" s="93">
        <v>20857000.000000004</v>
      </c>
      <c r="L62" s="117">
        <v>115.05629999999999</v>
      </c>
      <c r="M62" s="93">
        <v>23997.288110000001</v>
      </c>
      <c r="N62" s="83"/>
      <c r="O62" s="94">
        <v>1.5234396649373642E-3</v>
      </c>
      <c r="P62" s="94">
        <f>M62/'סכום נכסי הקרן'!$C$42</f>
        <v>4.4980150983628403E-4</v>
      </c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</row>
    <row r="63" spans="2:33" s="151" customFormat="1">
      <c r="B63" s="86" t="s">
        <v>1918</v>
      </c>
      <c r="C63" s="83">
        <v>8287468</v>
      </c>
      <c r="D63" s="83" t="s">
        <v>237</v>
      </c>
      <c r="E63" s="83"/>
      <c r="F63" s="116">
        <v>39692</v>
      </c>
      <c r="G63" s="93">
        <v>5.6999999999999993</v>
      </c>
      <c r="H63" s="96" t="s">
        <v>158</v>
      </c>
      <c r="I63" s="97">
        <v>4.8000000000000001E-2</v>
      </c>
      <c r="J63" s="97">
        <v>4.8599999999999997E-2</v>
      </c>
      <c r="K63" s="93">
        <v>66472000.000000007</v>
      </c>
      <c r="L63" s="117">
        <v>113.3056</v>
      </c>
      <c r="M63" s="93">
        <v>75316.51287000002</v>
      </c>
      <c r="N63" s="83"/>
      <c r="O63" s="94">
        <v>4.7813804045261973E-3</v>
      </c>
      <c r="P63" s="94">
        <f>M63/'סכום נכסי הקרן'!$C$42</f>
        <v>1.4117212348845666E-3</v>
      </c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</row>
    <row r="64" spans="2:33" s="151" customFormat="1">
      <c r="B64" s="86" t="s">
        <v>1919</v>
      </c>
      <c r="C64" s="83">
        <v>71116487</v>
      </c>
      <c r="D64" s="83" t="s">
        <v>237</v>
      </c>
      <c r="E64" s="83"/>
      <c r="F64" s="116">
        <v>40909</v>
      </c>
      <c r="G64" s="93">
        <v>7.8799924670170682</v>
      </c>
      <c r="H64" s="96" t="s">
        <v>158</v>
      </c>
      <c r="I64" s="97">
        <v>4.8000000000000001E-2</v>
      </c>
      <c r="J64" s="97">
        <v>4.850356902939322E-2</v>
      </c>
      <c r="K64" s="93">
        <v>114113000.00000001</v>
      </c>
      <c r="L64" s="117">
        <v>104.4931</v>
      </c>
      <c r="M64" s="93">
        <v>119240.17460000003</v>
      </c>
      <c r="N64" s="83"/>
      <c r="O64" s="94">
        <v>7.5698225069022957E-3</v>
      </c>
      <c r="P64" s="94">
        <f>M64/'סכום נכסי הקרן'!$C$42</f>
        <v>2.235019653986316E-3</v>
      </c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</row>
    <row r="65" spans="2:33" s="151" customFormat="1">
      <c r="B65" s="86" t="s">
        <v>1920</v>
      </c>
      <c r="C65" s="83">
        <v>8790</v>
      </c>
      <c r="D65" s="83" t="s">
        <v>237</v>
      </c>
      <c r="E65" s="83"/>
      <c r="F65" s="116">
        <v>41030</v>
      </c>
      <c r="G65" s="93">
        <v>8.2099999999999991</v>
      </c>
      <c r="H65" s="96" t="s">
        <v>158</v>
      </c>
      <c r="I65" s="97">
        <v>4.8000000000000001E-2</v>
      </c>
      <c r="J65" s="97">
        <v>4.8599999999999997E-2</v>
      </c>
      <c r="K65" s="93">
        <v>157838000.00000003</v>
      </c>
      <c r="L65" s="117">
        <v>102.4363</v>
      </c>
      <c r="M65" s="93">
        <v>161683.41721000004</v>
      </c>
      <c r="N65" s="83"/>
      <c r="O65" s="94">
        <v>1.0264281939328291E-2</v>
      </c>
      <c r="P65" s="94">
        <f>M65/'סכום נכסי הקרן'!$C$42</f>
        <v>3.030569322799527E-3</v>
      </c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</row>
    <row r="66" spans="2:33" s="151" customFormat="1">
      <c r="B66" s="86" t="s">
        <v>1921</v>
      </c>
      <c r="C66" s="83">
        <v>8287928</v>
      </c>
      <c r="D66" s="83" t="s">
        <v>237</v>
      </c>
      <c r="E66" s="83"/>
      <c r="F66" s="116">
        <v>41091</v>
      </c>
      <c r="G66" s="93">
        <v>8.1766582163086419</v>
      </c>
      <c r="H66" s="96" t="s">
        <v>158</v>
      </c>
      <c r="I66" s="97">
        <v>4.8000000000000001E-2</v>
      </c>
      <c r="J66" s="97">
        <v>4.8633417836913571E-2</v>
      </c>
      <c r="K66" s="93">
        <v>23453000.000000004</v>
      </c>
      <c r="L66" s="117">
        <v>103.1392</v>
      </c>
      <c r="M66" s="93">
        <v>24189.231520000005</v>
      </c>
      <c r="N66" s="83"/>
      <c r="O66" s="94">
        <v>1.5356249669963701E-3</v>
      </c>
      <c r="P66" s="94">
        <f>M66/'סכום נכסי הקרן'!$C$42</f>
        <v>4.5339926785066352E-4</v>
      </c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</row>
    <row r="67" spans="2:33" s="151" customFormat="1">
      <c r="B67" s="86" t="s">
        <v>1922</v>
      </c>
      <c r="C67" s="83">
        <v>8793</v>
      </c>
      <c r="D67" s="83" t="s">
        <v>237</v>
      </c>
      <c r="E67" s="83"/>
      <c r="F67" s="116">
        <v>41122</v>
      </c>
      <c r="G67" s="93">
        <v>8.2600000000000016</v>
      </c>
      <c r="H67" s="96" t="s">
        <v>158</v>
      </c>
      <c r="I67" s="97">
        <v>4.8000000000000001E-2</v>
      </c>
      <c r="J67" s="97">
        <v>4.8600000000000004E-2</v>
      </c>
      <c r="K67" s="93">
        <v>75336000.000000015</v>
      </c>
      <c r="L67" s="117">
        <v>103.0754</v>
      </c>
      <c r="M67" s="93">
        <v>77652.892200000002</v>
      </c>
      <c r="N67" s="83"/>
      <c r="O67" s="94">
        <v>4.9297027035854202E-3</v>
      </c>
      <c r="P67" s="94">
        <f>M67/'סכום נכסי הקרן'!$C$42</f>
        <v>1.4555139728542519E-3</v>
      </c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</row>
    <row r="68" spans="2:33" s="151" customFormat="1">
      <c r="B68" s="86" t="s">
        <v>1923</v>
      </c>
      <c r="C68" s="83">
        <v>71120232</v>
      </c>
      <c r="D68" s="83" t="s">
        <v>237</v>
      </c>
      <c r="E68" s="83"/>
      <c r="F68" s="116">
        <v>41154</v>
      </c>
      <c r="G68" s="93">
        <v>8.34</v>
      </c>
      <c r="H68" s="96" t="s">
        <v>158</v>
      </c>
      <c r="I68" s="97">
        <v>4.8000000000000001E-2</v>
      </c>
      <c r="J68" s="97">
        <v>4.8599999999999983E-2</v>
      </c>
      <c r="K68" s="93">
        <v>131434000.00000001</v>
      </c>
      <c r="L68" s="117">
        <v>102.5607</v>
      </c>
      <c r="M68" s="93">
        <v>134799.58660000001</v>
      </c>
      <c r="N68" s="83"/>
      <c r="O68" s="94">
        <v>8.5575935123278907E-3</v>
      </c>
      <c r="P68" s="94">
        <f>M68/'סכום נכסי הקרן'!$C$42</f>
        <v>2.5266629004099964E-3</v>
      </c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</row>
    <row r="69" spans="2:33" s="151" customFormat="1">
      <c r="B69" s="86" t="s">
        <v>1924</v>
      </c>
      <c r="C69" s="83">
        <v>71120356</v>
      </c>
      <c r="D69" s="83" t="s">
        <v>237</v>
      </c>
      <c r="E69" s="83"/>
      <c r="F69" s="116">
        <v>41184</v>
      </c>
      <c r="G69" s="93">
        <v>8.4299999999999979</v>
      </c>
      <c r="H69" s="96" t="s">
        <v>158</v>
      </c>
      <c r="I69" s="97">
        <v>4.8000000000000001E-2</v>
      </c>
      <c r="J69" s="97">
        <v>4.8599999999999997E-2</v>
      </c>
      <c r="K69" s="93">
        <v>147548000.00000003</v>
      </c>
      <c r="L69" s="117">
        <v>101.1602</v>
      </c>
      <c r="M69" s="93">
        <v>149259.87258000005</v>
      </c>
      <c r="N69" s="83"/>
      <c r="O69" s="94">
        <v>9.4755877926519985E-3</v>
      </c>
      <c r="P69" s="94">
        <f>M69/'סכום נכסי הקרן'!$C$42</f>
        <v>2.7977042962816431E-3</v>
      </c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</row>
    <row r="70" spans="2:33" s="151" customFormat="1">
      <c r="B70" s="86" t="s">
        <v>1925</v>
      </c>
      <c r="C70" s="83">
        <v>98796000</v>
      </c>
      <c r="D70" s="83" t="s">
        <v>237</v>
      </c>
      <c r="E70" s="83"/>
      <c r="F70" s="116">
        <v>41214</v>
      </c>
      <c r="G70" s="93">
        <v>8.5100000000000016</v>
      </c>
      <c r="H70" s="96" t="s">
        <v>158</v>
      </c>
      <c r="I70" s="97">
        <v>4.8000000000000001E-2</v>
      </c>
      <c r="J70" s="97">
        <v>4.8600000000000004E-2</v>
      </c>
      <c r="K70" s="93">
        <v>155301000.00000003</v>
      </c>
      <c r="L70" s="117">
        <v>100.78279999999999</v>
      </c>
      <c r="M70" s="93">
        <v>156516.69412</v>
      </c>
      <c r="N70" s="83"/>
      <c r="O70" s="94">
        <v>9.9362785892425053E-3</v>
      </c>
      <c r="P70" s="94">
        <f>M70/'סכום נכסי הקרן'!$C$42</f>
        <v>2.9337250528913969E-3</v>
      </c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</row>
    <row r="71" spans="2:33" s="151" customFormat="1">
      <c r="B71" s="86" t="s">
        <v>1926</v>
      </c>
      <c r="C71" s="83">
        <v>98797000</v>
      </c>
      <c r="D71" s="83" t="s">
        <v>237</v>
      </c>
      <c r="E71" s="83"/>
      <c r="F71" s="116">
        <v>41245</v>
      </c>
      <c r="G71" s="93">
        <v>8.6000000000000014</v>
      </c>
      <c r="H71" s="96" t="s">
        <v>158</v>
      </c>
      <c r="I71" s="97">
        <v>4.8000000000000001E-2</v>
      </c>
      <c r="J71" s="97">
        <v>4.8600000000000018E-2</v>
      </c>
      <c r="K71" s="93">
        <v>162206000.00000003</v>
      </c>
      <c r="L71" s="117">
        <v>100.48950000000001</v>
      </c>
      <c r="M71" s="93">
        <v>162999.99436999997</v>
      </c>
      <c r="N71" s="83"/>
      <c r="O71" s="94">
        <v>1.0347863294783979E-2</v>
      </c>
      <c r="P71" s="94">
        <f>M71/'סכום נכסי הקרן'!$C$42</f>
        <v>3.0552470443682886E-3</v>
      </c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</row>
    <row r="72" spans="2:33" s="151" customFormat="1">
      <c r="B72" s="86" t="s">
        <v>1927</v>
      </c>
      <c r="C72" s="83">
        <v>98798000</v>
      </c>
      <c r="D72" s="83" t="s">
        <v>237</v>
      </c>
      <c r="E72" s="83"/>
      <c r="F72" s="116">
        <v>41275</v>
      </c>
      <c r="G72" s="93">
        <v>8.4799999999999969</v>
      </c>
      <c r="H72" s="96" t="s">
        <v>158</v>
      </c>
      <c r="I72" s="97">
        <v>4.8000000000000001E-2</v>
      </c>
      <c r="J72" s="97">
        <v>4.8599999999999997E-2</v>
      </c>
      <c r="K72" s="93">
        <v>158898000.00000003</v>
      </c>
      <c r="L72" s="117">
        <v>102.9918</v>
      </c>
      <c r="M72" s="93">
        <v>163651.91416000004</v>
      </c>
      <c r="N72" s="83"/>
      <c r="O72" s="94">
        <v>1.0389249657355085E-2</v>
      </c>
      <c r="P72" s="94">
        <f>M72/'סכום נכסי הקרן'!$C$42</f>
        <v>3.0674665295238632E-3</v>
      </c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</row>
    <row r="73" spans="2:33" s="151" customFormat="1">
      <c r="B73" s="86" t="s">
        <v>1928</v>
      </c>
      <c r="C73" s="83">
        <v>98799000</v>
      </c>
      <c r="D73" s="83" t="s">
        <v>237</v>
      </c>
      <c r="E73" s="83"/>
      <c r="F73" s="116">
        <v>41306</v>
      </c>
      <c r="G73" s="93">
        <v>8.56</v>
      </c>
      <c r="H73" s="96" t="s">
        <v>158</v>
      </c>
      <c r="I73" s="97">
        <v>4.8000000000000001E-2</v>
      </c>
      <c r="J73" s="97">
        <v>4.8500000000000015E-2</v>
      </c>
      <c r="K73" s="93">
        <v>186475000.00000003</v>
      </c>
      <c r="L73" s="117">
        <v>102.3916</v>
      </c>
      <c r="M73" s="93">
        <v>190934.73713999998</v>
      </c>
      <c r="N73" s="83"/>
      <c r="O73" s="94">
        <v>1.2121267646582641E-2</v>
      </c>
      <c r="P73" s="94">
        <f>M73/'סכום נכסי הקרן'!$C$42</f>
        <v>3.5788516040684399E-3</v>
      </c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</row>
    <row r="74" spans="2:33" s="151" customFormat="1">
      <c r="B74" s="86" t="s">
        <v>1929</v>
      </c>
      <c r="C74" s="83">
        <v>98800000</v>
      </c>
      <c r="D74" s="83" t="s">
        <v>237</v>
      </c>
      <c r="E74" s="83"/>
      <c r="F74" s="116">
        <v>41334</v>
      </c>
      <c r="G74" s="93">
        <v>8.6399999999999988</v>
      </c>
      <c r="H74" s="96" t="s">
        <v>158</v>
      </c>
      <c r="I74" s="97">
        <v>4.8000000000000001E-2</v>
      </c>
      <c r="J74" s="97">
        <v>4.8600000000000004E-2</v>
      </c>
      <c r="K74" s="93">
        <v>140108000.00000003</v>
      </c>
      <c r="L74" s="117">
        <v>102.1658</v>
      </c>
      <c r="M74" s="93">
        <v>143142.49584000002</v>
      </c>
      <c r="N74" s="83"/>
      <c r="O74" s="94">
        <v>9.0872333115805427E-3</v>
      </c>
      <c r="P74" s="94">
        <f>M74/'סכום נכסי הקרן'!$C$42</f>
        <v>2.6830411192894582E-3</v>
      </c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</row>
    <row r="75" spans="2:33" s="151" customFormat="1">
      <c r="B75" s="86" t="s">
        <v>1930</v>
      </c>
      <c r="C75" s="83">
        <v>71120935</v>
      </c>
      <c r="D75" s="83" t="s">
        <v>237</v>
      </c>
      <c r="E75" s="83"/>
      <c r="F75" s="116">
        <v>41366</v>
      </c>
      <c r="G75" s="93">
        <v>8.7200000000000006</v>
      </c>
      <c r="H75" s="96" t="s">
        <v>158</v>
      </c>
      <c r="I75" s="97">
        <v>4.8000000000000001E-2</v>
      </c>
      <c r="J75" s="97">
        <v>4.8600000000000004E-2</v>
      </c>
      <c r="K75" s="93">
        <v>194177000.00000003</v>
      </c>
      <c r="L75" s="117">
        <v>101.75069999999999</v>
      </c>
      <c r="M75" s="93">
        <v>197576.52877</v>
      </c>
      <c r="N75" s="83"/>
      <c r="O75" s="94">
        <v>1.2542913991328343E-2</v>
      </c>
      <c r="P75" s="94">
        <f>M75/'סכום נכסי הקרן'!$C$42</f>
        <v>3.7033443338093091E-3</v>
      </c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</row>
    <row r="76" spans="2:33" s="151" customFormat="1">
      <c r="B76" s="86" t="s">
        <v>1931</v>
      </c>
      <c r="C76" s="83">
        <v>2704</v>
      </c>
      <c r="D76" s="83" t="s">
        <v>237</v>
      </c>
      <c r="E76" s="83"/>
      <c r="F76" s="116">
        <v>41395</v>
      </c>
      <c r="G76" s="93">
        <v>8.8099999999999987</v>
      </c>
      <c r="H76" s="96" t="s">
        <v>158</v>
      </c>
      <c r="I76" s="97">
        <v>4.8000000000000001E-2</v>
      </c>
      <c r="J76" s="97">
        <v>4.8599999999999997E-2</v>
      </c>
      <c r="K76" s="93">
        <v>132964000.00000001</v>
      </c>
      <c r="L76" s="117">
        <v>101.1589</v>
      </c>
      <c r="M76" s="93">
        <v>134504.94409000003</v>
      </c>
      <c r="N76" s="83"/>
      <c r="O76" s="94">
        <v>8.5388884784651838E-3</v>
      </c>
      <c r="P76" s="94">
        <f>M76/'סכום נכסי הקרן'!$C$42</f>
        <v>2.5211401661221701E-3</v>
      </c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</row>
    <row r="77" spans="2:33" s="151" customFormat="1">
      <c r="B77" s="86" t="s">
        <v>1932</v>
      </c>
      <c r="C77" s="83">
        <v>71121057</v>
      </c>
      <c r="D77" s="83" t="s">
        <v>237</v>
      </c>
      <c r="E77" s="83"/>
      <c r="F77" s="116">
        <v>41427</v>
      </c>
      <c r="G77" s="93">
        <v>8.8900000000000023</v>
      </c>
      <c r="H77" s="96" t="s">
        <v>158</v>
      </c>
      <c r="I77" s="97">
        <v>4.8000000000000001E-2</v>
      </c>
      <c r="J77" s="97">
        <v>4.8599999999999997E-2</v>
      </c>
      <c r="K77" s="93">
        <v>262860000.00000003</v>
      </c>
      <c r="L77" s="117">
        <v>100.3715</v>
      </c>
      <c r="M77" s="93">
        <v>263836.46998000005</v>
      </c>
      <c r="N77" s="83"/>
      <c r="O77" s="94">
        <v>1.6749348575645709E-2</v>
      </c>
      <c r="P77" s="94">
        <f>M77/'סכום נכסי הקרן'!$C$42</f>
        <v>4.945310570215071E-3</v>
      </c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</row>
    <row r="78" spans="2:33" s="151" customFormat="1">
      <c r="B78" s="86" t="s">
        <v>1933</v>
      </c>
      <c r="C78" s="83">
        <v>8805</v>
      </c>
      <c r="D78" s="83" t="s">
        <v>237</v>
      </c>
      <c r="E78" s="83"/>
      <c r="F78" s="116">
        <v>41487</v>
      </c>
      <c r="G78" s="93">
        <v>8.8500089953291479</v>
      </c>
      <c r="H78" s="96" t="s">
        <v>158</v>
      </c>
      <c r="I78" s="97">
        <v>4.8000000000000001E-2</v>
      </c>
      <c r="J78" s="97">
        <v>4.8599460280251201E-2</v>
      </c>
      <c r="K78" s="93">
        <v>138551000.00000003</v>
      </c>
      <c r="L78" s="117">
        <v>101.983</v>
      </c>
      <c r="M78" s="93">
        <v>141298.50940000001</v>
      </c>
      <c r="N78" s="83"/>
      <c r="O78" s="94">
        <v>8.9701699971166046E-3</v>
      </c>
      <c r="P78" s="94">
        <f>M78/'סכום נכסי הקרן'!$C$42</f>
        <v>2.6484777185823592E-3</v>
      </c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</row>
    <row r="79" spans="2:33" s="151" customFormat="1">
      <c r="B79" s="86" t="s">
        <v>1934</v>
      </c>
      <c r="C79" s="83">
        <v>8806</v>
      </c>
      <c r="D79" s="83" t="s">
        <v>237</v>
      </c>
      <c r="E79" s="83"/>
      <c r="F79" s="116">
        <v>41518</v>
      </c>
      <c r="G79" s="93">
        <v>8.93</v>
      </c>
      <c r="H79" s="96" t="s">
        <v>158</v>
      </c>
      <c r="I79" s="97">
        <v>4.8000000000000001E-2</v>
      </c>
      <c r="J79" s="97">
        <v>4.8600000000000004E-2</v>
      </c>
      <c r="K79" s="93">
        <v>15041000.000000002</v>
      </c>
      <c r="L79" s="117">
        <v>101.58029999999999</v>
      </c>
      <c r="M79" s="93">
        <v>15278.698050000003</v>
      </c>
      <c r="N79" s="83"/>
      <c r="O79" s="94">
        <v>9.6995020984357234E-4</v>
      </c>
      <c r="P79" s="94">
        <f>M79/'סכום נכסי הקרן'!$C$42</f>
        <v>2.8638158694102079E-4</v>
      </c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</row>
    <row r="80" spans="2:33" s="151" customFormat="1">
      <c r="B80" s="86" t="s">
        <v>1935</v>
      </c>
      <c r="C80" s="83">
        <v>3236000</v>
      </c>
      <c r="D80" s="83" t="s">
        <v>237</v>
      </c>
      <c r="E80" s="83"/>
      <c r="F80" s="116">
        <v>41548</v>
      </c>
      <c r="G80" s="93">
        <v>9.02</v>
      </c>
      <c r="H80" s="96" t="s">
        <v>158</v>
      </c>
      <c r="I80" s="97">
        <v>4.8000000000000001E-2</v>
      </c>
      <c r="J80" s="97">
        <v>4.8599999999999983E-2</v>
      </c>
      <c r="K80" s="93">
        <v>345920000.00000006</v>
      </c>
      <c r="L80" s="117">
        <v>101.1808</v>
      </c>
      <c r="M80" s="93">
        <v>350004.4956100001</v>
      </c>
      <c r="N80" s="83"/>
      <c r="O80" s="94">
        <v>2.2219624529009736E-2</v>
      </c>
      <c r="P80" s="94">
        <f>M80/'סכום נכסי הקרן'!$C$42</f>
        <v>6.5604309059097716E-3</v>
      </c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</row>
    <row r="81" spans="2:33" s="151" customFormat="1">
      <c r="B81" s="86" t="s">
        <v>1936</v>
      </c>
      <c r="C81" s="83">
        <v>3275000</v>
      </c>
      <c r="D81" s="83" t="s">
        <v>237</v>
      </c>
      <c r="E81" s="83"/>
      <c r="F81" s="116">
        <v>41579</v>
      </c>
      <c r="G81" s="93">
        <v>9.1</v>
      </c>
      <c r="H81" s="96" t="s">
        <v>158</v>
      </c>
      <c r="I81" s="97">
        <v>4.8000000000000001E-2</v>
      </c>
      <c r="J81" s="97">
        <v>4.8500000000000008E-2</v>
      </c>
      <c r="K81" s="93">
        <v>240034000.00000003</v>
      </c>
      <c r="L81" s="117">
        <v>100.7816</v>
      </c>
      <c r="M81" s="93">
        <v>241910.14386000004</v>
      </c>
      <c r="N81" s="83"/>
      <c r="O81" s="94">
        <v>1.5357381501514507E-2</v>
      </c>
      <c r="P81" s="94">
        <f>M81/'סכום נכסי הקרן'!$C$42</f>
        <v>4.5343268561916132E-3</v>
      </c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</row>
    <row r="82" spans="2:33" s="151" customFormat="1">
      <c r="B82" s="86" t="s">
        <v>1937</v>
      </c>
      <c r="C82" s="83">
        <v>3322000</v>
      </c>
      <c r="D82" s="83" t="s">
        <v>237</v>
      </c>
      <c r="E82" s="83"/>
      <c r="F82" s="116">
        <v>41609</v>
      </c>
      <c r="G82" s="93">
        <v>9.18</v>
      </c>
      <c r="H82" s="96" t="s">
        <v>158</v>
      </c>
      <c r="I82" s="97">
        <v>4.8000000000000001E-2</v>
      </c>
      <c r="J82" s="97">
        <v>4.8599999999999997E-2</v>
      </c>
      <c r="K82" s="93">
        <v>232816000.00000003</v>
      </c>
      <c r="L82" s="117">
        <v>100.3837</v>
      </c>
      <c r="M82" s="93">
        <v>233709.40974000003</v>
      </c>
      <c r="N82" s="83"/>
      <c r="O82" s="94">
        <v>1.4836767522853849E-2</v>
      </c>
      <c r="P82" s="94">
        <f>M82/'סכום נכסי הקרן'!$C$42</f>
        <v>4.3806135460861774E-3</v>
      </c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</row>
    <row r="83" spans="2:33" s="151" customFormat="1">
      <c r="B83" s="86" t="s">
        <v>1938</v>
      </c>
      <c r="C83" s="83">
        <v>98811000</v>
      </c>
      <c r="D83" s="83" t="s">
        <v>237</v>
      </c>
      <c r="E83" s="83"/>
      <c r="F83" s="116">
        <v>41672</v>
      </c>
      <c r="G83" s="93">
        <v>9.129999999999999</v>
      </c>
      <c r="H83" s="96" t="s">
        <v>158</v>
      </c>
      <c r="I83" s="97">
        <v>4.8000000000000001E-2</v>
      </c>
      <c r="J83" s="97">
        <v>4.8599999999999997E-2</v>
      </c>
      <c r="K83" s="93">
        <v>72238000.000000015</v>
      </c>
      <c r="L83" s="117">
        <v>101.9722</v>
      </c>
      <c r="M83" s="93">
        <v>73662.643980000023</v>
      </c>
      <c r="N83" s="83"/>
      <c r="O83" s="94">
        <v>4.6763864795425665E-3</v>
      </c>
      <c r="P83" s="94">
        <f>M83/'סכום נכסי הקרן'!$C$42</f>
        <v>1.3807213685503676E-3</v>
      </c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</row>
    <row r="84" spans="2:33" s="151" customFormat="1">
      <c r="B84" s="86" t="s">
        <v>1939</v>
      </c>
      <c r="C84" s="83">
        <v>98812000</v>
      </c>
      <c r="D84" s="83" t="s">
        <v>237</v>
      </c>
      <c r="E84" s="83"/>
      <c r="F84" s="116">
        <v>41700</v>
      </c>
      <c r="G84" s="93">
        <v>9.2099999999999955</v>
      </c>
      <c r="H84" s="96" t="s">
        <v>158</v>
      </c>
      <c r="I84" s="97">
        <v>4.8000000000000001E-2</v>
      </c>
      <c r="J84" s="97">
        <v>4.8600000000000004E-2</v>
      </c>
      <c r="K84" s="93">
        <v>312935000.00000006</v>
      </c>
      <c r="L84" s="117">
        <v>101.5701</v>
      </c>
      <c r="M84" s="93">
        <v>317848.42983000004</v>
      </c>
      <c r="N84" s="83"/>
      <c r="O84" s="94">
        <v>2.0178234441386743E-2</v>
      </c>
      <c r="P84" s="94">
        <f>M84/'סכום נכסי הקרן'!$C$42</f>
        <v>5.9577025112703946E-3</v>
      </c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</row>
    <row r="85" spans="2:33" s="151" customFormat="1">
      <c r="B85" s="86" t="s">
        <v>1940</v>
      </c>
      <c r="C85" s="83">
        <v>98813000</v>
      </c>
      <c r="D85" s="83" t="s">
        <v>237</v>
      </c>
      <c r="E85" s="83"/>
      <c r="F85" s="116">
        <v>41730</v>
      </c>
      <c r="G85" s="93">
        <v>9.2999999999999989</v>
      </c>
      <c r="H85" s="96" t="s">
        <v>158</v>
      </c>
      <c r="I85" s="97">
        <v>4.8000000000000001E-2</v>
      </c>
      <c r="J85" s="97">
        <v>4.8600000000000004E-2</v>
      </c>
      <c r="K85" s="93">
        <v>181199000.00000003</v>
      </c>
      <c r="L85" s="117">
        <v>101.1807</v>
      </c>
      <c r="M85" s="93">
        <v>183338.45616000003</v>
      </c>
      <c r="N85" s="83"/>
      <c r="O85" s="94">
        <v>1.1639026665939549E-2</v>
      </c>
      <c r="P85" s="94">
        <f>M85/'סכום נכסי הקרן'!$C$42</f>
        <v>3.436468071467488E-3</v>
      </c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</row>
    <row r="86" spans="2:33" s="151" customFormat="1">
      <c r="B86" s="86" t="s">
        <v>1941</v>
      </c>
      <c r="C86" s="83">
        <v>98814000</v>
      </c>
      <c r="D86" s="83" t="s">
        <v>237</v>
      </c>
      <c r="E86" s="83"/>
      <c r="F86" s="116">
        <v>41760</v>
      </c>
      <c r="G86" s="93">
        <v>9.3800000000000008</v>
      </c>
      <c r="H86" s="96" t="s">
        <v>158</v>
      </c>
      <c r="I86" s="97">
        <v>4.8000000000000001E-2</v>
      </c>
      <c r="J86" s="97">
        <v>4.8600000000000011E-2</v>
      </c>
      <c r="K86" s="93">
        <v>66584000.000000007</v>
      </c>
      <c r="L86" s="117">
        <v>100.7816</v>
      </c>
      <c r="M86" s="93">
        <v>67104.393120000008</v>
      </c>
      <c r="N86" s="83"/>
      <c r="O86" s="94">
        <v>4.2600436225107259E-3</v>
      </c>
      <c r="P86" s="94">
        <f>M86/'סכום נכסי הקרן'!$C$42</f>
        <v>1.2577945142662019E-3</v>
      </c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</row>
    <row r="87" spans="2:33" s="151" customFormat="1">
      <c r="B87" s="86" t="s">
        <v>1942</v>
      </c>
      <c r="C87" s="83">
        <v>98815000</v>
      </c>
      <c r="D87" s="83" t="s">
        <v>237</v>
      </c>
      <c r="E87" s="83"/>
      <c r="F87" s="116">
        <v>41791</v>
      </c>
      <c r="G87" s="93">
        <v>9.4699999999999989</v>
      </c>
      <c r="H87" s="96" t="s">
        <v>158</v>
      </c>
      <c r="I87" s="97">
        <v>4.8000000000000001E-2</v>
      </c>
      <c r="J87" s="97">
        <v>4.8599999999999997E-2</v>
      </c>
      <c r="K87" s="93">
        <v>266600000.00000003</v>
      </c>
      <c r="L87" s="117">
        <v>100.38339999999999</v>
      </c>
      <c r="M87" s="93">
        <v>267622.10233000002</v>
      </c>
      <c r="N87" s="83"/>
      <c r="O87" s="94">
        <v>1.6989675001382824E-2</v>
      </c>
      <c r="P87" s="94">
        <f>M87/'סכום נכסי הקרן'!$C$42</f>
        <v>5.0162678858463108E-3</v>
      </c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</row>
    <row r="88" spans="2:33" s="151" customFormat="1">
      <c r="B88" s="86" t="s">
        <v>1943</v>
      </c>
      <c r="C88" s="83">
        <v>98816000</v>
      </c>
      <c r="D88" s="83" t="s">
        <v>237</v>
      </c>
      <c r="E88" s="83"/>
      <c r="F88" s="116">
        <v>41821</v>
      </c>
      <c r="G88" s="93">
        <v>9.3199999999999985</v>
      </c>
      <c r="H88" s="96" t="s">
        <v>158</v>
      </c>
      <c r="I88" s="97">
        <v>4.8000000000000001E-2</v>
      </c>
      <c r="J88" s="97">
        <v>4.8600000000000011E-2</v>
      </c>
      <c r="K88" s="93">
        <v>173523000.00000003</v>
      </c>
      <c r="L88" s="117">
        <v>102.3877</v>
      </c>
      <c r="M88" s="93">
        <v>177666.14952000001</v>
      </c>
      <c r="N88" s="83"/>
      <c r="O88" s="94">
        <v>1.1278926937693064E-2</v>
      </c>
      <c r="P88" s="94">
        <f>M88/'סכום נכסי הקרן'!$C$42</f>
        <v>3.3301472205767083E-3</v>
      </c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</row>
    <row r="89" spans="2:33" s="151" customFormat="1">
      <c r="B89" s="86" t="s">
        <v>1944</v>
      </c>
      <c r="C89" s="83">
        <v>98817000</v>
      </c>
      <c r="D89" s="83" t="s">
        <v>237</v>
      </c>
      <c r="E89" s="83"/>
      <c r="F89" s="116">
        <v>41852</v>
      </c>
      <c r="G89" s="93">
        <v>9.4100000000000019</v>
      </c>
      <c r="H89" s="96" t="s">
        <v>158</v>
      </c>
      <c r="I89" s="97">
        <v>4.8000000000000001E-2</v>
      </c>
      <c r="J89" s="97">
        <v>4.8600000000000011E-2</v>
      </c>
      <c r="K89" s="93">
        <v>127692000.00000001</v>
      </c>
      <c r="L89" s="117">
        <v>101.9837</v>
      </c>
      <c r="M89" s="93">
        <v>130225.07985000002</v>
      </c>
      <c r="N89" s="83"/>
      <c r="O89" s="94">
        <v>8.2671863213766086E-3</v>
      </c>
      <c r="P89" s="94">
        <f>M89/'סכום נכסי הקרן'!$C$42</f>
        <v>2.4409190432927073E-3</v>
      </c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133"/>
      <c r="AC89" s="133"/>
      <c r="AD89" s="133"/>
      <c r="AE89" s="133"/>
      <c r="AF89" s="133"/>
      <c r="AG89" s="133"/>
    </row>
    <row r="90" spans="2:33" s="151" customFormat="1">
      <c r="B90" s="86" t="s">
        <v>1945</v>
      </c>
      <c r="C90" s="83">
        <v>98818000</v>
      </c>
      <c r="D90" s="83" t="s">
        <v>237</v>
      </c>
      <c r="E90" s="83"/>
      <c r="F90" s="116">
        <v>41883</v>
      </c>
      <c r="G90" s="93">
        <v>9.49</v>
      </c>
      <c r="H90" s="96" t="s">
        <v>158</v>
      </c>
      <c r="I90" s="97">
        <v>4.8000000000000001E-2</v>
      </c>
      <c r="J90" s="97">
        <v>4.8599999999999983E-2</v>
      </c>
      <c r="K90" s="93">
        <v>207869000.00000003</v>
      </c>
      <c r="L90" s="117">
        <v>101.5814</v>
      </c>
      <c r="M90" s="93">
        <v>211156.27038000003</v>
      </c>
      <c r="N90" s="83"/>
      <c r="O90" s="94">
        <v>1.3405007946005392E-2</v>
      </c>
      <c r="P90" s="94">
        <f>M90/'סכום נכסי הקרן'!$C$42</f>
        <v>3.9578809402527372E-3</v>
      </c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3"/>
    </row>
    <row r="91" spans="2:33" s="151" customFormat="1">
      <c r="B91" s="86" t="s">
        <v>1946</v>
      </c>
      <c r="C91" s="83">
        <v>98819000</v>
      </c>
      <c r="D91" s="83" t="s">
        <v>237</v>
      </c>
      <c r="E91" s="83"/>
      <c r="F91" s="116">
        <v>41913</v>
      </c>
      <c r="G91" s="93">
        <v>9.57</v>
      </c>
      <c r="H91" s="96" t="s">
        <v>158</v>
      </c>
      <c r="I91" s="97">
        <v>4.8000000000000001E-2</v>
      </c>
      <c r="J91" s="97">
        <v>4.8600000000000018E-2</v>
      </c>
      <c r="K91" s="93">
        <v>180780000.00000003</v>
      </c>
      <c r="L91" s="117">
        <v>101.1807</v>
      </c>
      <c r="M91" s="93">
        <v>182914.41250999999</v>
      </c>
      <c r="N91" s="83"/>
      <c r="O91" s="94">
        <v>1.1612106752609605E-2</v>
      </c>
      <c r="P91" s="94">
        <f>M91/'סכום נכסי הקרן'!$C$42</f>
        <v>3.428519861939303E-3</v>
      </c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133"/>
      <c r="AC91" s="133"/>
      <c r="AD91" s="133"/>
      <c r="AE91" s="133"/>
      <c r="AF91" s="133"/>
      <c r="AG91" s="133"/>
    </row>
    <row r="92" spans="2:33" s="151" customFormat="1">
      <c r="B92" s="86" t="s">
        <v>1947</v>
      </c>
      <c r="C92" s="83">
        <v>98820000</v>
      </c>
      <c r="D92" s="83" t="s">
        <v>237</v>
      </c>
      <c r="E92" s="83"/>
      <c r="F92" s="116">
        <v>41945</v>
      </c>
      <c r="G92" s="93">
        <v>9.66</v>
      </c>
      <c r="H92" s="96" t="s">
        <v>158</v>
      </c>
      <c r="I92" s="97">
        <v>4.8000000000000001E-2</v>
      </c>
      <c r="J92" s="97">
        <v>4.8599999999999997E-2</v>
      </c>
      <c r="K92" s="93">
        <v>97161000.000000015</v>
      </c>
      <c r="L92" s="117">
        <v>100.76819999999999</v>
      </c>
      <c r="M92" s="93">
        <v>97907.41912000002</v>
      </c>
      <c r="N92" s="83"/>
      <c r="O92" s="94">
        <v>6.2155375680512642E-3</v>
      </c>
      <c r="P92" s="94">
        <f>M92/'סכום נכסי הקרן'!$C$42</f>
        <v>1.8351617375464294E-3</v>
      </c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133"/>
      <c r="AC92" s="133"/>
      <c r="AD92" s="133"/>
      <c r="AE92" s="133"/>
      <c r="AF92" s="133"/>
      <c r="AG92" s="133"/>
    </row>
    <row r="93" spans="2:33" s="151" customFormat="1">
      <c r="B93" s="86" t="s">
        <v>1948</v>
      </c>
      <c r="C93" s="83">
        <v>98821000</v>
      </c>
      <c r="D93" s="83" t="s">
        <v>237</v>
      </c>
      <c r="E93" s="83"/>
      <c r="F93" s="116">
        <v>41974</v>
      </c>
      <c r="G93" s="93">
        <v>9.7399999999999967</v>
      </c>
      <c r="H93" s="96" t="s">
        <v>158</v>
      </c>
      <c r="I93" s="97">
        <v>4.8000000000000001E-2</v>
      </c>
      <c r="J93" s="97">
        <v>4.8599999999999997E-2</v>
      </c>
      <c r="K93" s="93">
        <v>329104000.00000006</v>
      </c>
      <c r="L93" s="117">
        <v>100.3836</v>
      </c>
      <c r="M93" s="93">
        <v>330366.53913000005</v>
      </c>
      <c r="N93" s="83"/>
      <c r="O93" s="94">
        <v>2.0972931915127301E-2</v>
      </c>
      <c r="P93" s="94">
        <f>M93/'סכום נכסי הקרן'!$C$42</f>
        <v>6.1923400435459379E-3</v>
      </c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133"/>
      <c r="AC93" s="133"/>
      <c r="AD93" s="133"/>
      <c r="AE93" s="133"/>
      <c r="AF93" s="133"/>
      <c r="AG93" s="133"/>
    </row>
    <row r="94" spans="2:33" s="151" customFormat="1">
      <c r="B94" s="86" t="s">
        <v>1949</v>
      </c>
      <c r="C94" s="83">
        <v>9882200</v>
      </c>
      <c r="D94" s="83" t="s">
        <v>237</v>
      </c>
      <c r="E94" s="83"/>
      <c r="F94" s="116">
        <v>42005</v>
      </c>
      <c r="G94" s="93">
        <v>9.6000000000000032</v>
      </c>
      <c r="H94" s="96" t="s">
        <v>158</v>
      </c>
      <c r="I94" s="97">
        <v>4.8000000000000001E-2</v>
      </c>
      <c r="J94" s="97">
        <v>4.8500000000000008E-2</v>
      </c>
      <c r="K94" s="93">
        <v>28183000.000000004</v>
      </c>
      <c r="L94" s="117">
        <v>102.38760000000001</v>
      </c>
      <c r="M94" s="93">
        <v>28855.900850000002</v>
      </c>
      <c r="N94" s="83"/>
      <c r="O94" s="94">
        <v>1.8318829911481112E-3</v>
      </c>
      <c r="P94" s="94">
        <f>M94/'סכום נכסי הקרן'!$C$42</f>
        <v>5.4087060631686156E-4</v>
      </c>
      <c r="Q94" s="133"/>
      <c r="R94" s="133"/>
      <c r="S94" s="133"/>
      <c r="T94" s="133"/>
      <c r="U94" s="133"/>
      <c r="V94" s="133"/>
      <c r="W94" s="133"/>
      <c r="X94" s="133"/>
      <c r="Y94" s="133"/>
      <c r="Z94" s="133"/>
      <c r="AA94" s="133"/>
      <c r="AB94" s="133"/>
      <c r="AC94" s="133"/>
      <c r="AD94" s="133"/>
      <c r="AE94" s="133"/>
      <c r="AF94" s="133"/>
      <c r="AG94" s="133"/>
    </row>
    <row r="95" spans="2:33" s="151" customFormat="1">
      <c r="B95" s="86" t="s">
        <v>1950</v>
      </c>
      <c r="C95" s="83">
        <v>9882300</v>
      </c>
      <c r="D95" s="83" t="s">
        <v>237</v>
      </c>
      <c r="E95" s="83"/>
      <c r="F95" s="116">
        <v>42036</v>
      </c>
      <c r="G95" s="93">
        <v>9.68</v>
      </c>
      <c r="H95" s="96" t="s">
        <v>158</v>
      </c>
      <c r="I95" s="97">
        <v>4.8000000000000001E-2</v>
      </c>
      <c r="J95" s="97">
        <v>4.8499999999999995E-2</v>
      </c>
      <c r="K95" s="93">
        <v>194187000.00000003</v>
      </c>
      <c r="L95" s="117">
        <v>101.9837</v>
      </c>
      <c r="M95" s="93">
        <v>198039.06841000001</v>
      </c>
      <c r="N95" s="83"/>
      <c r="O95" s="94">
        <v>1.2572277777392496E-2</v>
      </c>
      <c r="P95" s="94">
        <f>M95/'סכום נכסי הקרן'!$C$42</f>
        <v>3.7120141063051622E-3</v>
      </c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133"/>
      <c r="AC95" s="133"/>
      <c r="AD95" s="133"/>
      <c r="AE95" s="133"/>
      <c r="AF95" s="133"/>
      <c r="AG95" s="133"/>
    </row>
    <row r="96" spans="2:33" s="151" customFormat="1">
      <c r="B96" s="86" t="s">
        <v>1951</v>
      </c>
      <c r="C96" s="83">
        <v>9882500</v>
      </c>
      <c r="D96" s="83" t="s">
        <v>237</v>
      </c>
      <c r="E96" s="83"/>
      <c r="F96" s="116">
        <v>42064</v>
      </c>
      <c r="G96" s="93">
        <v>9.76</v>
      </c>
      <c r="H96" s="96" t="s">
        <v>158</v>
      </c>
      <c r="I96" s="97">
        <v>4.8000000000000001E-2</v>
      </c>
      <c r="J96" s="97">
        <v>4.8600000000000018E-2</v>
      </c>
      <c r="K96" s="93">
        <v>481429000.00000006</v>
      </c>
      <c r="L96" s="117">
        <v>101.57899999999999</v>
      </c>
      <c r="M96" s="93">
        <v>489030.91220000002</v>
      </c>
      <c r="N96" s="83"/>
      <c r="O96" s="94">
        <v>3.1045553381322536E-2</v>
      </c>
      <c r="P96" s="94">
        <f>M96/'סכום נכסי הקרן'!$C$42</f>
        <v>9.1663208632525462E-3</v>
      </c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</row>
    <row r="97" spans="2:33" s="151" customFormat="1">
      <c r="B97" s="86" t="s">
        <v>1952</v>
      </c>
      <c r="C97" s="83">
        <v>9882600</v>
      </c>
      <c r="D97" s="83" t="s">
        <v>237</v>
      </c>
      <c r="E97" s="83"/>
      <c r="F97" s="116">
        <v>42095</v>
      </c>
      <c r="G97" s="93">
        <v>9.8400000000000016</v>
      </c>
      <c r="H97" s="96" t="s">
        <v>158</v>
      </c>
      <c r="I97" s="97">
        <v>4.8000000000000001E-2</v>
      </c>
      <c r="J97" s="97">
        <v>4.8600000000000011E-2</v>
      </c>
      <c r="K97" s="93">
        <v>287715000.00000006</v>
      </c>
      <c r="L97" s="117">
        <v>101.5915</v>
      </c>
      <c r="M97" s="93">
        <v>292293.99583999999</v>
      </c>
      <c r="N97" s="83"/>
      <c r="O97" s="94">
        <v>1.8555941198211204E-2</v>
      </c>
      <c r="P97" s="94">
        <f>M97/'סכום נכסי הקרן'!$C$42</f>
        <v>5.4787140964534806E-3</v>
      </c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</row>
    <row r="98" spans="2:33" s="151" customFormat="1">
      <c r="B98" s="86" t="s">
        <v>1953</v>
      </c>
      <c r="C98" s="83">
        <v>9882700</v>
      </c>
      <c r="D98" s="83" t="s">
        <v>237</v>
      </c>
      <c r="E98" s="83"/>
      <c r="F98" s="116">
        <v>42125</v>
      </c>
      <c r="G98" s="93">
        <v>9.9300000000000015</v>
      </c>
      <c r="H98" s="96" t="s">
        <v>158</v>
      </c>
      <c r="I98" s="97">
        <v>4.8000000000000001E-2</v>
      </c>
      <c r="J98" s="97">
        <v>4.8600000000000004E-2</v>
      </c>
      <c r="K98" s="93">
        <v>273555000.00000006</v>
      </c>
      <c r="L98" s="117">
        <v>100.8835</v>
      </c>
      <c r="M98" s="93">
        <v>275971.75961000001</v>
      </c>
      <c r="N98" s="83"/>
      <c r="O98" s="94">
        <v>1.7519743192033262E-2</v>
      </c>
      <c r="P98" s="94">
        <f>M98/'סכום נכסי הקרן'!$C$42</f>
        <v>5.1727725889587619E-3</v>
      </c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</row>
    <row r="99" spans="2:33" s="151" customFormat="1">
      <c r="B99" s="86" t="s">
        <v>1954</v>
      </c>
      <c r="C99" s="83">
        <v>9882800</v>
      </c>
      <c r="D99" s="83" t="s">
        <v>237</v>
      </c>
      <c r="E99" s="83"/>
      <c r="F99" s="116">
        <v>42156</v>
      </c>
      <c r="G99" s="93">
        <v>10.009999999999998</v>
      </c>
      <c r="H99" s="96" t="s">
        <v>158</v>
      </c>
      <c r="I99" s="97">
        <v>4.8000000000000001E-2</v>
      </c>
      <c r="J99" s="97">
        <v>4.8600000000000004E-2</v>
      </c>
      <c r="K99" s="93">
        <v>102930000.00000001</v>
      </c>
      <c r="L99" s="117">
        <v>100.3839</v>
      </c>
      <c r="M99" s="93">
        <v>103325.11638000002</v>
      </c>
      <c r="N99" s="83"/>
      <c r="O99" s="94">
        <v>6.5594737186976835E-3</v>
      </c>
      <c r="P99" s="94">
        <f>M99/'סכום נכסי הקרן'!$C$42</f>
        <v>1.9367102290348661E-3</v>
      </c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</row>
    <row r="100" spans="2:33" s="151" customFormat="1">
      <c r="B100" s="86" t="s">
        <v>1955</v>
      </c>
      <c r="C100" s="83">
        <v>9882900</v>
      </c>
      <c r="D100" s="83" t="s">
        <v>237</v>
      </c>
      <c r="E100" s="83"/>
      <c r="F100" s="116">
        <v>42218</v>
      </c>
      <c r="G100" s="93">
        <v>9.9399999999999942</v>
      </c>
      <c r="H100" s="96" t="s">
        <v>158</v>
      </c>
      <c r="I100" s="97">
        <v>4.8000000000000001E-2</v>
      </c>
      <c r="J100" s="97">
        <v>4.8599999999999983E-2</v>
      </c>
      <c r="K100" s="93">
        <v>113473000.00000001</v>
      </c>
      <c r="L100" s="117">
        <v>101.97029999999999</v>
      </c>
      <c r="M100" s="93">
        <v>115708.76025000005</v>
      </c>
      <c r="N100" s="83"/>
      <c r="O100" s="94">
        <v>7.3456348124653946E-3</v>
      </c>
      <c r="P100" s="94">
        <f>M100/'סכום נכסי הקרן'!$C$42</f>
        <v>2.1688273617903662E-3</v>
      </c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</row>
    <row r="101" spans="2:33" s="151" customFormat="1">
      <c r="B101" s="86" t="s">
        <v>1956</v>
      </c>
      <c r="C101" s="83">
        <v>8831000</v>
      </c>
      <c r="D101" s="83" t="s">
        <v>237</v>
      </c>
      <c r="E101" s="83"/>
      <c r="F101" s="116">
        <v>42309</v>
      </c>
      <c r="G101" s="93">
        <v>10.190000000000001</v>
      </c>
      <c r="H101" s="96" t="s">
        <v>158</v>
      </c>
      <c r="I101" s="97">
        <v>4.8000000000000001E-2</v>
      </c>
      <c r="J101" s="97">
        <v>4.8599999999999997E-2</v>
      </c>
      <c r="K101" s="93">
        <v>244582000.00000003</v>
      </c>
      <c r="L101" s="117">
        <v>100.7812</v>
      </c>
      <c r="M101" s="93">
        <v>246492.74215000001</v>
      </c>
      <c r="N101" s="83"/>
      <c r="O101" s="94">
        <v>1.5648302374383926E-2</v>
      </c>
      <c r="P101" s="94">
        <f>M101/'סכום נכסי הקרן'!$C$42</f>
        <v>4.62022237990107E-3</v>
      </c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133"/>
      <c r="AC101" s="133"/>
      <c r="AD101" s="133"/>
      <c r="AE101" s="133"/>
      <c r="AF101" s="133"/>
      <c r="AG101" s="133"/>
    </row>
    <row r="102" spans="2:33" s="151" customFormat="1">
      <c r="B102" s="86" t="s">
        <v>1957</v>
      </c>
      <c r="C102" s="83">
        <v>8833000</v>
      </c>
      <c r="D102" s="83" t="s">
        <v>237</v>
      </c>
      <c r="E102" s="83"/>
      <c r="F102" s="116">
        <v>42339</v>
      </c>
      <c r="G102" s="93">
        <v>10.280000000000001</v>
      </c>
      <c r="H102" s="96" t="s">
        <v>158</v>
      </c>
      <c r="I102" s="97">
        <v>4.8000000000000001E-2</v>
      </c>
      <c r="J102" s="97">
        <v>4.8600000000000004E-2</v>
      </c>
      <c r="K102" s="93">
        <v>195315000.00000003</v>
      </c>
      <c r="L102" s="117">
        <v>100.3835</v>
      </c>
      <c r="M102" s="93">
        <v>196064.12840000002</v>
      </c>
      <c r="N102" s="83"/>
      <c r="O102" s="94">
        <v>1.2446901029265192E-2</v>
      </c>
      <c r="P102" s="94">
        <f>M102/'סכום נכסי הקרן'!$C$42</f>
        <v>3.6749961318464607E-3</v>
      </c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133"/>
      <c r="AC102" s="133"/>
      <c r="AD102" s="133"/>
      <c r="AE102" s="133"/>
      <c r="AF102" s="133"/>
      <c r="AG102" s="133"/>
    </row>
    <row r="103" spans="2:33" s="151" customFormat="1">
      <c r="B103" s="86" t="s">
        <v>1958</v>
      </c>
      <c r="C103" s="83">
        <v>8834000</v>
      </c>
      <c r="D103" s="83" t="s">
        <v>237</v>
      </c>
      <c r="E103" s="83"/>
      <c r="F103" s="116">
        <v>42370</v>
      </c>
      <c r="G103" s="93">
        <v>10.119999999999999</v>
      </c>
      <c r="H103" s="96" t="s">
        <v>158</v>
      </c>
      <c r="I103" s="97">
        <v>4.8000000000000001E-2</v>
      </c>
      <c r="J103" s="97">
        <v>4.8599999999999983E-2</v>
      </c>
      <c r="K103" s="93">
        <v>104113000.00000001</v>
      </c>
      <c r="L103" s="117">
        <v>102.3874</v>
      </c>
      <c r="M103" s="93">
        <v>106598.63489000004</v>
      </c>
      <c r="N103" s="83"/>
      <c r="O103" s="94">
        <v>6.7672891984794396E-3</v>
      </c>
      <c r="P103" s="94">
        <f>M103/'סכום נכסי הקרן'!$C$42</f>
        <v>1.9980685609232701E-3</v>
      </c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133"/>
      <c r="AC103" s="133"/>
      <c r="AD103" s="133"/>
      <c r="AE103" s="133"/>
      <c r="AF103" s="133"/>
      <c r="AG103" s="133"/>
    </row>
    <row r="104" spans="2:33" s="151" customFormat="1">
      <c r="B104" s="86" t="s">
        <v>1959</v>
      </c>
      <c r="C104" s="83">
        <v>8837000</v>
      </c>
      <c r="D104" s="83" t="s">
        <v>237</v>
      </c>
      <c r="E104" s="83"/>
      <c r="F104" s="116">
        <v>42461</v>
      </c>
      <c r="G104" s="93">
        <v>10.369999999999997</v>
      </c>
      <c r="H104" s="96" t="s">
        <v>158</v>
      </c>
      <c r="I104" s="97">
        <v>4.8000000000000001E-2</v>
      </c>
      <c r="J104" s="97">
        <v>4.8599999999999997E-2</v>
      </c>
      <c r="K104" s="93">
        <v>283638000.00000006</v>
      </c>
      <c r="L104" s="117">
        <v>101.79770000000001</v>
      </c>
      <c r="M104" s="93">
        <v>288737.08959000016</v>
      </c>
      <c r="N104" s="83"/>
      <c r="O104" s="94">
        <v>1.8330135180428083E-2</v>
      </c>
      <c r="P104" s="94">
        <f>M104/'סכום נכסי הקרן'!$C$42</f>
        <v>5.4120439879702924E-3</v>
      </c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133"/>
      <c r="AC104" s="133"/>
      <c r="AD104" s="133"/>
      <c r="AE104" s="133"/>
      <c r="AF104" s="133"/>
      <c r="AG104" s="133"/>
    </row>
    <row r="105" spans="2:33" s="151" customFormat="1">
      <c r="B105" s="86" t="s">
        <v>1960</v>
      </c>
      <c r="C105" s="83">
        <v>8838000</v>
      </c>
      <c r="D105" s="83" t="s">
        <v>237</v>
      </c>
      <c r="E105" s="83"/>
      <c r="F105" s="116">
        <v>42491</v>
      </c>
      <c r="G105" s="93">
        <v>10.449999999999998</v>
      </c>
      <c r="H105" s="96" t="s">
        <v>158</v>
      </c>
      <c r="I105" s="97">
        <v>4.8000000000000001E-2</v>
      </c>
      <c r="J105" s="97">
        <v>4.8600000000000004E-2</v>
      </c>
      <c r="K105" s="93">
        <v>304960000.00000006</v>
      </c>
      <c r="L105" s="117">
        <v>101.6028</v>
      </c>
      <c r="M105" s="93">
        <v>309847.82429000002</v>
      </c>
      <c r="N105" s="83"/>
      <c r="O105" s="94">
        <v>1.9670325390693862E-2</v>
      </c>
      <c r="P105" s="94">
        <f>M105/'סכום נכסי הקרן'!$C$42</f>
        <v>5.8077403807579508E-3</v>
      </c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133"/>
      <c r="AC105" s="133"/>
      <c r="AD105" s="133"/>
      <c r="AE105" s="133"/>
      <c r="AF105" s="133"/>
      <c r="AG105" s="133"/>
    </row>
    <row r="106" spans="2:33" s="151" customFormat="1">
      <c r="B106" s="86" t="s">
        <v>1961</v>
      </c>
      <c r="C106" s="83">
        <v>8839000</v>
      </c>
      <c r="D106" s="83" t="s">
        <v>237</v>
      </c>
      <c r="E106" s="83"/>
      <c r="F106" s="116">
        <v>42522</v>
      </c>
      <c r="G106" s="93">
        <v>10.530000000000003</v>
      </c>
      <c r="H106" s="96" t="s">
        <v>158</v>
      </c>
      <c r="I106" s="97">
        <v>4.8000000000000001E-2</v>
      </c>
      <c r="J106" s="97">
        <v>4.8600000000000004E-2</v>
      </c>
      <c r="K106" s="93">
        <v>173660000.00000003</v>
      </c>
      <c r="L106" s="117">
        <v>100.79089999999999</v>
      </c>
      <c r="M106" s="93">
        <v>175033.44761</v>
      </c>
      <c r="N106" s="83"/>
      <c r="O106" s="94">
        <v>1.1111792947499437E-2</v>
      </c>
      <c r="P106" s="94">
        <f>M106/'סכום נכסי הקרן'!$C$42</f>
        <v>3.2808002573432504E-3</v>
      </c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133"/>
      <c r="AC106" s="133"/>
      <c r="AD106" s="133"/>
      <c r="AE106" s="133"/>
      <c r="AF106" s="133"/>
      <c r="AG106" s="133"/>
    </row>
    <row r="107" spans="2:33" s="151" customFormat="1">
      <c r="B107" s="86" t="s">
        <v>1962</v>
      </c>
      <c r="C107" s="83">
        <v>8840000</v>
      </c>
      <c r="D107" s="83" t="s">
        <v>237</v>
      </c>
      <c r="E107" s="83"/>
      <c r="F107" s="116">
        <v>42552</v>
      </c>
      <c r="G107" s="93">
        <v>10.37</v>
      </c>
      <c r="H107" s="96" t="s">
        <v>158</v>
      </c>
      <c r="I107" s="97">
        <v>4.8000000000000001E-2</v>
      </c>
      <c r="J107" s="97">
        <v>4.8599999999999977E-2</v>
      </c>
      <c r="K107" s="93">
        <v>53454000.000000007</v>
      </c>
      <c r="L107" s="117">
        <v>102.4901</v>
      </c>
      <c r="M107" s="93">
        <v>54785.071270000015</v>
      </c>
      <c r="N107" s="83"/>
      <c r="O107" s="94">
        <v>3.4779659366742689E-3</v>
      </c>
      <c r="P107" s="94">
        <f>M107/'סכום נכסי הקרן'!$C$42</f>
        <v>1.026883023647393E-3</v>
      </c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</row>
    <row r="108" spans="2:33" s="151" customFormat="1">
      <c r="B108" s="86" t="s">
        <v>1963</v>
      </c>
      <c r="C108" s="83">
        <v>8841000</v>
      </c>
      <c r="D108" s="83" t="s">
        <v>237</v>
      </c>
      <c r="E108" s="83"/>
      <c r="F108" s="116">
        <v>42583</v>
      </c>
      <c r="G108" s="93">
        <v>10.45</v>
      </c>
      <c r="H108" s="96" t="s">
        <v>158</v>
      </c>
      <c r="I108" s="97">
        <v>4.8000000000000001E-2</v>
      </c>
      <c r="J108" s="97">
        <v>4.8500000000000015E-2</v>
      </c>
      <c r="K108" s="93">
        <v>457624000.00000006</v>
      </c>
      <c r="L108" s="117">
        <v>101.9962</v>
      </c>
      <c r="M108" s="93">
        <v>466759.04564999999</v>
      </c>
      <c r="N108" s="83"/>
      <c r="O108" s="94">
        <v>2.9631650078627149E-2</v>
      </c>
      <c r="P108" s="94">
        <f>M108/'סכום נכסי הקרן'!$C$42</f>
        <v>8.7488603920884041E-3</v>
      </c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  <c r="AA108" s="133"/>
      <c r="AB108" s="133"/>
      <c r="AC108" s="133"/>
      <c r="AD108" s="133"/>
      <c r="AE108" s="133"/>
      <c r="AF108" s="133"/>
      <c r="AG108" s="133"/>
    </row>
    <row r="109" spans="2:33" s="151" customFormat="1">
      <c r="B109" s="86" t="s">
        <v>1964</v>
      </c>
      <c r="C109" s="83">
        <v>8842000</v>
      </c>
      <c r="D109" s="83" t="s">
        <v>237</v>
      </c>
      <c r="E109" s="83"/>
      <c r="F109" s="116">
        <v>42614</v>
      </c>
      <c r="G109" s="93">
        <v>10.530000000000003</v>
      </c>
      <c r="H109" s="96" t="s">
        <v>158</v>
      </c>
      <c r="I109" s="97">
        <v>4.8000000000000001E-2</v>
      </c>
      <c r="J109" s="97">
        <v>4.8599999999999997E-2</v>
      </c>
      <c r="K109" s="93">
        <v>140188000.00000003</v>
      </c>
      <c r="L109" s="117">
        <v>101.58069999999999</v>
      </c>
      <c r="M109" s="93">
        <v>142403.93832000002</v>
      </c>
      <c r="N109" s="83"/>
      <c r="O109" s="94">
        <v>9.0403468544255402E-3</v>
      </c>
      <c r="P109" s="94">
        <f>M109/'סכום נכסי הקרן'!$C$42</f>
        <v>2.669197709731088E-3</v>
      </c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133"/>
      <c r="AC109" s="133"/>
      <c r="AD109" s="133"/>
      <c r="AE109" s="133"/>
      <c r="AF109" s="133"/>
      <c r="AG109" s="133"/>
    </row>
    <row r="110" spans="2:33" s="151" customFormat="1">
      <c r="B110" s="86" t="s">
        <v>1965</v>
      </c>
      <c r="C110" s="83">
        <v>8843000</v>
      </c>
      <c r="D110" s="83" t="s">
        <v>237</v>
      </c>
      <c r="E110" s="83"/>
      <c r="F110" s="116">
        <v>42644</v>
      </c>
      <c r="G110" s="93">
        <v>10.619999999999997</v>
      </c>
      <c r="H110" s="96" t="s">
        <v>158</v>
      </c>
      <c r="I110" s="97">
        <v>4.8000000000000001E-2</v>
      </c>
      <c r="J110" s="97">
        <v>4.8600000000000004E-2</v>
      </c>
      <c r="K110" s="93">
        <v>107831000.00000001</v>
      </c>
      <c r="L110" s="117">
        <v>101.1799</v>
      </c>
      <c r="M110" s="93">
        <v>109103.25435000002</v>
      </c>
      <c r="N110" s="83"/>
      <c r="O110" s="94">
        <v>6.9262920246924544E-3</v>
      </c>
      <c r="P110" s="94">
        <f>M110/'סכום נכסי הקרן'!$C$42</f>
        <v>2.0450147662406893E-3</v>
      </c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133"/>
      <c r="AC110" s="133"/>
      <c r="AD110" s="133"/>
      <c r="AE110" s="133"/>
      <c r="AF110" s="133"/>
      <c r="AG110" s="133"/>
    </row>
    <row r="111" spans="2:33" s="151" customFormat="1">
      <c r="B111" s="86" t="s">
        <v>1966</v>
      </c>
      <c r="C111" s="83">
        <v>8844000</v>
      </c>
      <c r="D111" s="83" t="s">
        <v>237</v>
      </c>
      <c r="E111" s="83"/>
      <c r="F111" s="116">
        <v>42675</v>
      </c>
      <c r="G111" s="93">
        <v>10.7</v>
      </c>
      <c r="H111" s="96" t="s">
        <v>158</v>
      </c>
      <c r="I111" s="97">
        <v>4.8000000000000001E-2</v>
      </c>
      <c r="J111" s="97">
        <v>4.8600000000000004E-2</v>
      </c>
      <c r="K111" s="93">
        <v>157278000.00000003</v>
      </c>
      <c r="L111" s="117">
        <v>100.78060000000001</v>
      </c>
      <c r="M111" s="93">
        <v>158505.72065</v>
      </c>
      <c r="N111" s="83"/>
      <c r="O111" s="94">
        <v>1.0062549603555661E-2</v>
      </c>
      <c r="P111" s="94">
        <f>M111/'סכום נכסי הקרן'!$C$42</f>
        <v>2.9710070629334231E-3</v>
      </c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133"/>
      <c r="AC111" s="133"/>
      <c r="AD111" s="133"/>
      <c r="AE111" s="133"/>
      <c r="AF111" s="133"/>
      <c r="AG111" s="133"/>
    </row>
    <row r="112" spans="2:33" s="151" customFormat="1">
      <c r="B112" s="86" t="s">
        <v>1967</v>
      </c>
      <c r="C112" s="83">
        <v>8845000</v>
      </c>
      <c r="D112" s="83" t="s">
        <v>237</v>
      </c>
      <c r="E112" s="83"/>
      <c r="F112" s="116">
        <v>42705</v>
      </c>
      <c r="G112" s="93">
        <v>10.790000000000001</v>
      </c>
      <c r="H112" s="96" t="s">
        <v>158</v>
      </c>
      <c r="I112" s="97">
        <v>4.8000000000000001E-2</v>
      </c>
      <c r="J112" s="97">
        <v>4.8600000000000011E-2</v>
      </c>
      <c r="K112" s="93">
        <v>175719000.00000003</v>
      </c>
      <c r="L112" s="117">
        <v>100.38290000000001</v>
      </c>
      <c r="M112" s="93">
        <v>176391.87959</v>
      </c>
      <c r="N112" s="83"/>
      <c r="O112" s="94">
        <v>1.1198031407068917E-2</v>
      </c>
      <c r="P112" s="94">
        <f>M112/'סכום נכסי הקרן'!$C$42</f>
        <v>3.3062624992771321E-3</v>
      </c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133"/>
      <c r="AC112" s="133"/>
      <c r="AD112" s="133"/>
      <c r="AE112" s="133"/>
      <c r="AF112" s="133"/>
      <c r="AG112" s="133"/>
    </row>
    <row r="113" spans="2:33" s="151" customFormat="1">
      <c r="B113" s="86" t="s">
        <v>1968</v>
      </c>
      <c r="C113" s="83">
        <v>8287583</v>
      </c>
      <c r="D113" s="83" t="s">
        <v>237</v>
      </c>
      <c r="E113" s="83"/>
      <c r="F113" s="116">
        <v>40057</v>
      </c>
      <c r="G113" s="93">
        <v>6.4100000000000019</v>
      </c>
      <c r="H113" s="96" t="s">
        <v>158</v>
      </c>
      <c r="I113" s="97">
        <v>4.8000000000000001E-2</v>
      </c>
      <c r="J113" s="97">
        <v>4.8500000000000015E-2</v>
      </c>
      <c r="K113" s="93">
        <v>108168000.00000001</v>
      </c>
      <c r="L113" s="117">
        <v>109.45820000000001</v>
      </c>
      <c r="M113" s="93">
        <v>118398.783</v>
      </c>
      <c r="N113" s="83"/>
      <c r="O113" s="94">
        <v>7.5164077488967434E-3</v>
      </c>
      <c r="P113" s="94">
        <f>M113/'סכום נכסי הקרן'!$C$42</f>
        <v>2.219248738109956E-3</v>
      </c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133"/>
      <c r="AC113" s="133"/>
      <c r="AD113" s="133"/>
      <c r="AE113" s="133"/>
      <c r="AF113" s="133"/>
      <c r="AG113" s="133"/>
    </row>
    <row r="114" spans="2:33" s="151" customFormat="1">
      <c r="B114" s="86" t="s">
        <v>1969</v>
      </c>
      <c r="C114" s="83">
        <v>8287591</v>
      </c>
      <c r="D114" s="83" t="s">
        <v>237</v>
      </c>
      <c r="E114" s="83"/>
      <c r="F114" s="116">
        <v>40087</v>
      </c>
      <c r="G114" s="93">
        <v>6.4899999999999993</v>
      </c>
      <c r="H114" s="96" t="s">
        <v>158</v>
      </c>
      <c r="I114" s="97">
        <v>4.8000000000000001E-2</v>
      </c>
      <c r="J114" s="97">
        <v>4.8599999999999997E-2</v>
      </c>
      <c r="K114" s="93">
        <v>100332000.00000001</v>
      </c>
      <c r="L114" s="117">
        <v>108.5052</v>
      </c>
      <c r="M114" s="93">
        <v>108865.45809000001</v>
      </c>
      <c r="N114" s="83"/>
      <c r="O114" s="94">
        <v>6.9111958082784504E-3</v>
      </c>
      <c r="P114" s="94">
        <f>M114/'סכום נכסי הקרן'!$C$42</f>
        <v>2.0405575493963892E-3</v>
      </c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133"/>
      <c r="AC114" s="133"/>
      <c r="AD114" s="133"/>
      <c r="AE114" s="133"/>
      <c r="AF114" s="133"/>
      <c r="AG114" s="133"/>
    </row>
    <row r="115" spans="2:33" s="151" customFormat="1">
      <c r="B115" s="86" t="s">
        <v>1970</v>
      </c>
      <c r="C115" s="83">
        <v>8287609</v>
      </c>
      <c r="D115" s="83" t="s">
        <v>237</v>
      </c>
      <c r="E115" s="83"/>
      <c r="F115" s="116">
        <v>40118</v>
      </c>
      <c r="G115" s="93">
        <v>6.58</v>
      </c>
      <c r="H115" s="96" t="s">
        <v>158</v>
      </c>
      <c r="I115" s="97">
        <v>4.8000000000000001E-2</v>
      </c>
      <c r="J115" s="97">
        <v>4.8600000000000004E-2</v>
      </c>
      <c r="K115" s="93">
        <v>122827000.00000001</v>
      </c>
      <c r="L115" s="117">
        <v>108.3844</v>
      </c>
      <c r="M115" s="93">
        <v>133125.33073000002</v>
      </c>
      <c r="N115" s="83"/>
      <c r="O115" s="94">
        <v>8.4513053438514986E-3</v>
      </c>
      <c r="P115" s="94">
        <f>M115/'סכום נכסי הקרן'!$C$42</f>
        <v>2.4952809036307673E-3</v>
      </c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133"/>
      <c r="AC115" s="133"/>
      <c r="AD115" s="133"/>
      <c r="AE115" s="133"/>
      <c r="AF115" s="133"/>
      <c r="AG115" s="133"/>
    </row>
    <row r="116" spans="2:33" s="151" customFormat="1">
      <c r="B116" s="86" t="s">
        <v>1971</v>
      </c>
      <c r="C116" s="83">
        <v>8287401</v>
      </c>
      <c r="D116" s="83" t="s">
        <v>237</v>
      </c>
      <c r="E116" s="83"/>
      <c r="F116" s="116">
        <v>39509</v>
      </c>
      <c r="G116" s="93">
        <v>5.3300000000000018</v>
      </c>
      <c r="H116" s="96" t="s">
        <v>158</v>
      </c>
      <c r="I116" s="97">
        <v>4.8000000000000001E-2</v>
      </c>
      <c r="J116" s="97">
        <v>4.8600000000000011E-2</v>
      </c>
      <c r="K116" s="93">
        <v>14639000.000000002</v>
      </c>
      <c r="L116" s="117">
        <v>117.2697</v>
      </c>
      <c r="M116" s="93">
        <v>17167.109809999998</v>
      </c>
      <c r="N116" s="83"/>
      <c r="O116" s="94">
        <v>1.0898338135962536E-3</v>
      </c>
      <c r="P116" s="94">
        <f>M116/'סכום נכסי הקרן'!$C$42</f>
        <v>3.2177768907335429E-4</v>
      </c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3"/>
    </row>
    <row r="117" spans="2:33" s="151" customFormat="1">
      <c r="B117" s="86" t="s">
        <v>1972</v>
      </c>
      <c r="C117" s="83">
        <v>8287435</v>
      </c>
      <c r="D117" s="83" t="s">
        <v>237</v>
      </c>
      <c r="E117" s="83"/>
      <c r="F117" s="116">
        <v>39600</v>
      </c>
      <c r="G117" s="93">
        <v>5.58</v>
      </c>
      <c r="H117" s="96" t="s">
        <v>158</v>
      </c>
      <c r="I117" s="97">
        <v>4.8000000000000001E-2</v>
      </c>
      <c r="J117" s="97">
        <v>4.86218980674262E-2</v>
      </c>
      <c r="K117" s="93">
        <v>43655000.000000007</v>
      </c>
      <c r="L117" s="117">
        <v>114.10680000000001</v>
      </c>
      <c r="M117" s="93">
        <v>49813.339449999999</v>
      </c>
      <c r="N117" s="83"/>
      <c r="O117" s="94">
        <v>3.1623413784616678E-3</v>
      </c>
      <c r="P117" s="94">
        <f>M117/'סכום נכסי הקרן'!$C$42</f>
        <v>9.3369364037682208E-4</v>
      </c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  <c r="AA117" s="133"/>
      <c r="AB117" s="133"/>
      <c r="AC117" s="133"/>
      <c r="AD117" s="133"/>
      <c r="AE117" s="133"/>
      <c r="AF117" s="133"/>
      <c r="AG117" s="133"/>
    </row>
    <row r="118" spans="2:33" s="151" customFormat="1">
      <c r="B118" s="86" t="s">
        <v>1973</v>
      </c>
      <c r="C118" s="83">
        <v>8287443</v>
      </c>
      <c r="D118" s="83" t="s">
        <v>237</v>
      </c>
      <c r="E118" s="83"/>
      <c r="F118" s="116">
        <v>39630</v>
      </c>
      <c r="G118" s="93">
        <v>5.53</v>
      </c>
      <c r="H118" s="96" t="s">
        <v>158</v>
      </c>
      <c r="I118" s="97">
        <v>4.8000000000000001E-2</v>
      </c>
      <c r="J118" s="97">
        <v>4.8600000000000004E-2</v>
      </c>
      <c r="K118" s="93">
        <v>20479000.000000004</v>
      </c>
      <c r="L118" s="117">
        <v>115.62220000000001</v>
      </c>
      <c r="M118" s="93">
        <v>23678.261690000003</v>
      </c>
      <c r="N118" s="83"/>
      <c r="O118" s="94">
        <v>1.5031866471728931E-3</v>
      </c>
      <c r="P118" s="94">
        <f>M118/'סכום נכסי הקרן'!$C$42</f>
        <v>4.4382172725685723E-4</v>
      </c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  <c r="AA118" s="133"/>
      <c r="AB118" s="133"/>
      <c r="AC118" s="133"/>
      <c r="AD118" s="133"/>
      <c r="AE118" s="133"/>
      <c r="AF118" s="133"/>
      <c r="AG118" s="133"/>
    </row>
    <row r="119" spans="2:33" s="151" customFormat="1">
      <c r="B119" s="86" t="s">
        <v>1974</v>
      </c>
      <c r="C119" s="83">
        <v>8287534</v>
      </c>
      <c r="D119" s="83" t="s">
        <v>237</v>
      </c>
      <c r="E119" s="83"/>
      <c r="F119" s="116">
        <v>39904</v>
      </c>
      <c r="G119" s="93">
        <v>6.1400000000000006</v>
      </c>
      <c r="H119" s="96" t="s">
        <v>158</v>
      </c>
      <c r="I119" s="97">
        <v>4.8000000000000001E-2</v>
      </c>
      <c r="J119" s="97">
        <v>4.8600000000000004E-2</v>
      </c>
      <c r="K119" s="93">
        <v>156290000.00000003</v>
      </c>
      <c r="L119" s="117">
        <v>113.2504</v>
      </c>
      <c r="M119" s="93">
        <v>176999.06450000004</v>
      </c>
      <c r="N119" s="83"/>
      <c r="O119" s="94">
        <v>1.1236577828298074E-2</v>
      </c>
      <c r="P119" s="94">
        <f>M119/'סכום נכסי הקרן'!$C$42</f>
        <v>3.3176434806620253E-3</v>
      </c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  <c r="AA119" s="133"/>
      <c r="AB119" s="133"/>
      <c r="AC119" s="133"/>
      <c r="AD119" s="133"/>
      <c r="AE119" s="133"/>
      <c r="AF119" s="133"/>
      <c r="AG119" s="133"/>
    </row>
    <row r="120" spans="2:33" s="151" customFormat="1">
      <c r="B120" s="86" t="s">
        <v>1975</v>
      </c>
      <c r="C120" s="83">
        <v>8287559</v>
      </c>
      <c r="D120" s="83" t="s">
        <v>237</v>
      </c>
      <c r="E120" s="83"/>
      <c r="F120" s="116">
        <v>39965</v>
      </c>
      <c r="G120" s="93">
        <v>6.3100000000000023</v>
      </c>
      <c r="H120" s="96" t="s">
        <v>158</v>
      </c>
      <c r="I120" s="97">
        <v>4.8000000000000001E-2</v>
      </c>
      <c r="J120" s="97">
        <v>4.8607854248448247E-2</v>
      </c>
      <c r="K120" s="93">
        <v>73638000.000000015</v>
      </c>
      <c r="L120" s="117">
        <v>110.6973</v>
      </c>
      <c r="M120" s="93">
        <v>81515.252059999999</v>
      </c>
      <c r="N120" s="83"/>
      <c r="O120" s="94">
        <v>5.1749000852234711E-3</v>
      </c>
      <c r="P120" s="94">
        <f>M120/'סכום נכסי הקרן'!$C$42</f>
        <v>1.5279094572354685E-3</v>
      </c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  <c r="AA120" s="133"/>
      <c r="AB120" s="133"/>
      <c r="AC120" s="133"/>
      <c r="AD120" s="133"/>
      <c r="AE120" s="133"/>
      <c r="AF120" s="133"/>
      <c r="AG120" s="133"/>
    </row>
    <row r="121" spans="2:33" s="151" customFormat="1">
      <c r="B121" s="86" t="s">
        <v>1976</v>
      </c>
      <c r="C121" s="83">
        <v>8287567</v>
      </c>
      <c r="D121" s="83" t="s">
        <v>237</v>
      </c>
      <c r="E121" s="83"/>
      <c r="F121" s="116">
        <v>39995</v>
      </c>
      <c r="G121" s="93">
        <v>6.240000000000002</v>
      </c>
      <c r="H121" s="96" t="s">
        <v>158</v>
      </c>
      <c r="I121" s="97">
        <v>4.8000000000000001E-2</v>
      </c>
      <c r="J121" s="97">
        <v>4.8600000000000004E-2</v>
      </c>
      <c r="K121" s="93">
        <v>112496000.00000001</v>
      </c>
      <c r="L121" s="117">
        <v>112.4764</v>
      </c>
      <c r="M121" s="93">
        <v>126531.50245</v>
      </c>
      <c r="N121" s="83"/>
      <c r="O121" s="94">
        <v>8.0327038960757505E-3</v>
      </c>
      <c r="P121" s="94">
        <f>M121/'סכום נכסי הקרן'!$C$42</f>
        <v>2.3716871916100637E-3</v>
      </c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  <c r="AA121" s="133"/>
      <c r="AB121" s="133"/>
      <c r="AC121" s="133"/>
      <c r="AD121" s="133"/>
      <c r="AE121" s="133"/>
      <c r="AF121" s="133"/>
      <c r="AG121" s="133"/>
    </row>
    <row r="122" spans="2:33" s="151" customFormat="1">
      <c r="B122" s="86" t="s">
        <v>1977</v>
      </c>
      <c r="C122" s="83">
        <v>8287575</v>
      </c>
      <c r="D122" s="83" t="s">
        <v>237</v>
      </c>
      <c r="E122" s="83"/>
      <c r="F122" s="116">
        <v>40027</v>
      </c>
      <c r="G122" s="93">
        <v>6.330000000000001</v>
      </c>
      <c r="H122" s="96" t="s">
        <v>158</v>
      </c>
      <c r="I122" s="97">
        <v>4.8000000000000001E-2</v>
      </c>
      <c r="J122" s="97">
        <v>4.8595472839142811E-2</v>
      </c>
      <c r="K122" s="93">
        <v>141650000.00000003</v>
      </c>
      <c r="L122" s="117">
        <v>111.047</v>
      </c>
      <c r="M122" s="93">
        <v>157298.11011000001</v>
      </c>
      <c r="N122" s="83"/>
      <c r="O122" s="94">
        <v>9.985885866053347E-3</v>
      </c>
      <c r="P122" s="94">
        <f>M122/'סכום נכסי הקרן'!$C$42</f>
        <v>2.9483717950774752E-3</v>
      </c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</row>
    <row r="123" spans="2:33" s="151" customFormat="1">
      <c r="B123" s="86" t="s">
        <v>1978</v>
      </c>
      <c r="C123" s="83">
        <v>8287625</v>
      </c>
      <c r="D123" s="83" t="s">
        <v>237</v>
      </c>
      <c r="E123" s="83"/>
      <c r="F123" s="116">
        <v>40179</v>
      </c>
      <c r="G123" s="93">
        <v>6.5899999999999981</v>
      </c>
      <c r="H123" s="96" t="s">
        <v>158</v>
      </c>
      <c r="I123" s="97">
        <v>4.8000000000000001E-2</v>
      </c>
      <c r="J123" s="97">
        <v>4.8499999999999995E-2</v>
      </c>
      <c r="K123" s="93">
        <v>55112000.000000007</v>
      </c>
      <c r="L123" s="117">
        <v>109.59269999999999</v>
      </c>
      <c r="M123" s="93">
        <v>60398.70772000002</v>
      </c>
      <c r="N123" s="83"/>
      <c r="O123" s="94">
        <v>3.8343410567822961E-3</v>
      </c>
      <c r="P123" s="94">
        <f>M123/'סכום נכסי הקרן'!$C$42</f>
        <v>1.1321041694413541E-3</v>
      </c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  <c r="AA123" s="133"/>
      <c r="AB123" s="133"/>
      <c r="AC123" s="133"/>
      <c r="AD123" s="133"/>
      <c r="AE123" s="133"/>
      <c r="AF123" s="133"/>
      <c r="AG123" s="133"/>
    </row>
    <row r="124" spans="2:33" s="151" customFormat="1">
      <c r="B124" s="86" t="s">
        <v>1979</v>
      </c>
      <c r="C124" s="83">
        <v>8287633</v>
      </c>
      <c r="D124" s="83" t="s">
        <v>237</v>
      </c>
      <c r="E124" s="83"/>
      <c r="F124" s="116">
        <v>40210</v>
      </c>
      <c r="G124" s="93">
        <v>6.6700000000000017</v>
      </c>
      <c r="H124" s="96" t="s">
        <v>158</v>
      </c>
      <c r="I124" s="97">
        <v>4.8000000000000001E-2</v>
      </c>
      <c r="J124" s="97">
        <v>4.8500000000000022E-2</v>
      </c>
      <c r="K124" s="93">
        <v>80740000.000000015</v>
      </c>
      <c r="L124" s="117">
        <v>109.16070000000001</v>
      </c>
      <c r="M124" s="93">
        <v>88136.31727</v>
      </c>
      <c r="N124" s="83"/>
      <c r="O124" s="94">
        <v>5.5952306375264844E-3</v>
      </c>
      <c r="P124" s="94">
        <f>M124/'סכום נכסי הקרן'!$C$42</f>
        <v>1.6520136941196959E-3</v>
      </c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  <c r="AA124" s="133"/>
      <c r="AB124" s="133"/>
      <c r="AC124" s="133"/>
      <c r="AD124" s="133"/>
      <c r="AE124" s="133"/>
      <c r="AF124" s="133"/>
      <c r="AG124" s="133"/>
    </row>
    <row r="125" spans="2:33" s="151" customFormat="1">
      <c r="B125" s="86" t="s">
        <v>1980</v>
      </c>
      <c r="C125" s="83">
        <v>8287641</v>
      </c>
      <c r="D125" s="83" t="s">
        <v>237</v>
      </c>
      <c r="E125" s="83"/>
      <c r="F125" s="116">
        <v>40238</v>
      </c>
      <c r="G125" s="93">
        <v>6.75</v>
      </c>
      <c r="H125" s="96" t="s">
        <v>158</v>
      </c>
      <c r="I125" s="97">
        <v>4.8000000000000001E-2</v>
      </c>
      <c r="J125" s="97">
        <v>4.8599999999999983E-2</v>
      </c>
      <c r="K125" s="93">
        <v>115180000.00000001</v>
      </c>
      <c r="L125" s="117">
        <v>109.458</v>
      </c>
      <c r="M125" s="93">
        <v>126073.76634000003</v>
      </c>
      <c r="N125" s="83"/>
      <c r="O125" s="94">
        <v>8.0036450564747244E-3</v>
      </c>
      <c r="P125" s="94">
        <f>M125/'סכום נכסי הקרן'!$C$42</f>
        <v>2.363107455748211E-3</v>
      </c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  <c r="AC125" s="133"/>
      <c r="AD125" s="133"/>
      <c r="AE125" s="133"/>
      <c r="AF125" s="133"/>
      <c r="AG125" s="133"/>
    </row>
    <row r="126" spans="2:33" s="151" customFormat="1">
      <c r="B126" s="86" t="s">
        <v>1981</v>
      </c>
      <c r="C126" s="83">
        <v>8287666</v>
      </c>
      <c r="D126" s="83" t="s">
        <v>237</v>
      </c>
      <c r="E126" s="83"/>
      <c r="F126" s="116">
        <v>40300</v>
      </c>
      <c r="G126" s="93">
        <v>6.9200000000000017</v>
      </c>
      <c r="H126" s="96" t="s">
        <v>158</v>
      </c>
      <c r="I126" s="97">
        <v>4.8000000000000001E-2</v>
      </c>
      <c r="J126" s="97">
        <v>4.8600000000000011E-2</v>
      </c>
      <c r="K126" s="93">
        <v>18001000.000000004</v>
      </c>
      <c r="L126" s="117">
        <v>108.7987</v>
      </c>
      <c r="M126" s="93">
        <v>19584.855329999999</v>
      </c>
      <c r="N126" s="83"/>
      <c r="O126" s="94">
        <v>1.243321549710808E-3</v>
      </c>
      <c r="P126" s="94">
        <f>M126/'סכום נכסי הקרן'!$C$42</f>
        <v>3.670955425037481E-4</v>
      </c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  <c r="AA126" s="133"/>
      <c r="AB126" s="133"/>
      <c r="AC126" s="133"/>
      <c r="AD126" s="133"/>
      <c r="AE126" s="133"/>
      <c r="AF126" s="133"/>
      <c r="AG126" s="133"/>
    </row>
    <row r="127" spans="2:33" s="151" customFormat="1">
      <c r="B127" s="86" t="s">
        <v>1982</v>
      </c>
      <c r="C127" s="83">
        <v>8287682</v>
      </c>
      <c r="D127" s="83" t="s">
        <v>237</v>
      </c>
      <c r="E127" s="83"/>
      <c r="F127" s="116">
        <v>40360</v>
      </c>
      <c r="G127" s="93">
        <v>6.919999999999999</v>
      </c>
      <c r="H127" s="96" t="s">
        <v>158</v>
      </c>
      <c r="I127" s="97">
        <v>4.8000000000000001E-2</v>
      </c>
      <c r="J127" s="97">
        <v>4.8600000000000004E-2</v>
      </c>
      <c r="K127" s="93">
        <v>50554000.000000007</v>
      </c>
      <c r="L127" s="117">
        <v>109.17610000000001</v>
      </c>
      <c r="M127" s="93">
        <v>55192.905200000008</v>
      </c>
      <c r="N127" s="83"/>
      <c r="O127" s="94">
        <v>3.5038567949588085E-3</v>
      </c>
      <c r="P127" s="94">
        <f>M127/'סכום נכסי הקרן'!$C$42</f>
        <v>1.034527400655144E-3</v>
      </c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  <c r="AA127" s="133"/>
      <c r="AB127" s="133"/>
      <c r="AC127" s="133"/>
      <c r="AD127" s="133"/>
      <c r="AE127" s="133"/>
      <c r="AF127" s="133"/>
      <c r="AG127" s="133"/>
    </row>
    <row r="128" spans="2:33" s="151" customFormat="1">
      <c r="B128" s="86" t="s">
        <v>1983</v>
      </c>
      <c r="C128" s="83">
        <v>8287708</v>
      </c>
      <c r="D128" s="83" t="s">
        <v>237</v>
      </c>
      <c r="E128" s="83"/>
      <c r="F128" s="116">
        <v>40422</v>
      </c>
      <c r="G128" s="93">
        <v>7.08</v>
      </c>
      <c r="H128" s="96" t="s">
        <v>158</v>
      </c>
      <c r="I128" s="97">
        <v>4.8000000000000001E-2</v>
      </c>
      <c r="J128" s="97">
        <v>4.8600000000000004E-2</v>
      </c>
      <c r="K128" s="93">
        <v>100420000.00000001</v>
      </c>
      <c r="L128" s="117">
        <v>107.4969</v>
      </c>
      <c r="M128" s="93">
        <v>107948.34234000002</v>
      </c>
      <c r="N128" s="83"/>
      <c r="O128" s="94">
        <v>6.8529737915037064E-3</v>
      </c>
      <c r="P128" s="94">
        <f>M128/'סכום נכסי הקרן'!$C$42</f>
        <v>2.0233672715969267E-3</v>
      </c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  <c r="AA128" s="133"/>
      <c r="AB128" s="133"/>
      <c r="AC128" s="133"/>
      <c r="AD128" s="133"/>
      <c r="AE128" s="133"/>
      <c r="AF128" s="133"/>
      <c r="AG128" s="133"/>
    </row>
    <row r="129" spans="2:33" s="151" customFormat="1">
      <c r="B129" s="86" t="s">
        <v>1984</v>
      </c>
      <c r="C129" s="83">
        <v>8287724</v>
      </c>
      <c r="D129" s="83" t="s">
        <v>237</v>
      </c>
      <c r="E129" s="83"/>
      <c r="F129" s="116">
        <v>40483</v>
      </c>
      <c r="G129" s="93">
        <v>7.2500000000000009</v>
      </c>
      <c r="H129" s="96" t="s">
        <v>158</v>
      </c>
      <c r="I129" s="97">
        <v>4.8000000000000001E-2</v>
      </c>
      <c r="J129" s="97">
        <v>4.8600000000000004E-2</v>
      </c>
      <c r="K129" s="93">
        <v>195177000.00000003</v>
      </c>
      <c r="L129" s="117">
        <v>105.8549</v>
      </c>
      <c r="M129" s="93">
        <v>206604.32766000004</v>
      </c>
      <c r="N129" s="83"/>
      <c r="O129" s="94">
        <v>1.3116033206010454E-2</v>
      </c>
      <c r="P129" s="94">
        <f>M129/'סכום נכסי הקרן'!$C$42</f>
        <v>3.8725600198737768E-3</v>
      </c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  <c r="AA129" s="133"/>
      <c r="AB129" s="133"/>
      <c r="AC129" s="133"/>
      <c r="AD129" s="133"/>
      <c r="AE129" s="133"/>
      <c r="AF129" s="133"/>
      <c r="AG129" s="133"/>
    </row>
    <row r="130" spans="2:33" s="151" customFormat="1">
      <c r="B130" s="86" t="s">
        <v>1985</v>
      </c>
      <c r="C130" s="83">
        <v>8287732</v>
      </c>
      <c r="D130" s="83" t="s">
        <v>237</v>
      </c>
      <c r="E130" s="83"/>
      <c r="F130" s="116">
        <v>40513</v>
      </c>
      <c r="G130" s="93">
        <v>7.3400000000000016</v>
      </c>
      <c r="H130" s="96" t="s">
        <v>158</v>
      </c>
      <c r="I130" s="97">
        <v>4.8000000000000001E-2</v>
      </c>
      <c r="J130" s="97">
        <v>4.8600000000000011E-2</v>
      </c>
      <c r="K130" s="93">
        <v>66342000.000000007</v>
      </c>
      <c r="L130" s="117">
        <v>105.14619999999999</v>
      </c>
      <c r="M130" s="93">
        <v>69756.083319999991</v>
      </c>
      <c r="N130" s="83"/>
      <c r="O130" s="94">
        <v>4.4283830620044026E-3</v>
      </c>
      <c r="P130" s="94">
        <f>M130/'סכום נכסי הקרן'!$C$42</f>
        <v>1.3074973911125669E-3</v>
      </c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  <c r="AC130" s="133"/>
      <c r="AD130" s="133"/>
      <c r="AE130" s="133"/>
      <c r="AF130" s="133"/>
      <c r="AG130" s="133"/>
    </row>
    <row r="131" spans="2:33" s="151" customFormat="1">
      <c r="B131" s="86" t="s">
        <v>1986</v>
      </c>
      <c r="C131" s="83">
        <v>8287740</v>
      </c>
      <c r="D131" s="83" t="s">
        <v>237</v>
      </c>
      <c r="E131" s="83"/>
      <c r="F131" s="116">
        <v>40544</v>
      </c>
      <c r="G131" s="93">
        <v>7.25</v>
      </c>
      <c r="H131" s="96" t="s">
        <v>158</v>
      </c>
      <c r="I131" s="97">
        <v>4.8000000000000001E-2</v>
      </c>
      <c r="J131" s="97">
        <v>4.8499999999999995E-2</v>
      </c>
      <c r="K131" s="93">
        <v>166735000.00000003</v>
      </c>
      <c r="L131" s="117">
        <v>107.1469</v>
      </c>
      <c r="M131" s="93">
        <v>178651.35178000003</v>
      </c>
      <c r="N131" s="83"/>
      <c r="O131" s="94">
        <v>1.1341471346627526E-2</v>
      </c>
      <c r="P131" s="94">
        <f>M131/'סכום נכסי הקרן'!$C$42</f>
        <v>3.3486137015395078E-3</v>
      </c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  <c r="AA131" s="133"/>
      <c r="AB131" s="133"/>
      <c r="AC131" s="133"/>
      <c r="AD131" s="133"/>
      <c r="AE131" s="133"/>
      <c r="AF131" s="133"/>
      <c r="AG131" s="133"/>
    </row>
    <row r="132" spans="2:33" s="151" customFormat="1">
      <c r="B132" s="86" t="s">
        <v>1987</v>
      </c>
      <c r="C132" s="83">
        <v>8287757</v>
      </c>
      <c r="D132" s="83" t="s">
        <v>237</v>
      </c>
      <c r="E132" s="83"/>
      <c r="F132" s="116">
        <v>40575</v>
      </c>
      <c r="G132" s="93">
        <v>7.3300000000000018</v>
      </c>
      <c r="H132" s="96" t="s">
        <v>158</v>
      </c>
      <c r="I132" s="97">
        <v>4.8000000000000001E-2</v>
      </c>
      <c r="J132" s="97">
        <v>4.8500000000000015E-2</v>
      </c>
      <c r="K132" s="93">
        <v>65718000.000000007</v>
      </c>
      <c r="L132" s="117">
        <v>106.3308</v>
      </c>
      <c r="M132" s="93">
        <v>69878.464959999998</v>
      </c>
      <c r="N132" s="83"/>
      <c r="O132" s="94">
        <v>4.4361523167544175E-3</v>
      </c>
      <c r="P132" s="94">
        <f>M132/'סכום נכסי הקרן'!$C$42</f>
        <v>1.30979129391508E-3</v>
      </c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  <c r="AA132" s="133"/>
      <c r="AB132" s="133"/>
      <c r="AC132" s="133"/>
      <c r="AD132" s="133"/>
      <c r="AE132" s="133"/>
      <c r="AF132" s="133"/>
      <c r="AG132" s="133"/>
    </row>
    <row r="133" spans="2:33" s="151" customFormat="1">
      <c r="B133" s="86" t="s">
        <v>1988</v>
      </c>
      <c r="C133" s="83">
        <v>8287765</v>
      </c>
      <c r="D133" s="83" t="s">
        <v>237</v>
      </c>
      <c r="E133" s="83"/>
      <c r="F133" s="116">
        <v>40603</v>
      </c>
      <c r="G133" s="93">
        <v>7.4099999999999984</v>
      </c>
      <c r="H133" s="96" t="s">
        <v>158</v>
      </c>
      <c r="I133" s="97">
        <v>4.8000000000000001E-2</v>
      </c>
      <c r="J133" s="97">
        <v>4.8601568406745822E-2</v>
      </c>
      <c r="K133" s="93">
        <v>101895000.00000001</v>
      </c>
      <c r="L133" s="117">
        <v>105.68470000000001</v>
      </c>
      <c r="M133" s="93">
        <v>107687.45190000001</v>
      </c>
      <c r="N133" s="83"/>
      <c r="O133" s="94">
        <v>6.8364114681829583E-3</v>
      </c>
      <c r="P133" s="94">
        <f>M133/'סכום נכסי הקרן'!$C$42</f>
        <v>2.0184771809635209E-3</v>
      </c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3"/>
    </row>
    <row r="134" spans="2:33" s="151" customFormat="1">
      <c r="B134" s="86" t="s">
        <v>1989</v>
      </c>
      <c r="C134" s="83">
        <v>8287773</v>
      </c>
      <c r="D134" s="83" t="s">
        <v>237</v>
      </c>
      <c r="E134" s="83"/>
      <c r="F134" s="116">
        <v>40634</v>
      </c>
      <c r="G134" s="93">
        <v>7.4899999999999993</v>
      </c>
      <c r="H134" s="96" t="s">
        <v>158</v>
      </c>
      <c r="I134" s="97">
        <v>4.8000000000000001E-2</v>
      </c>
      <c r="J134" s="97">
        <v>4.8599999999999983E-2</v>
      </c>
      <c r="K134" s="93">
        <v>36138000.000000007</v>
      </c>
      <c r="L134" s="117">
        <v>104.9657</v>
      </c>
      <c r="M134" s="93">
        <v>37932.495250000007</v>
      </c>
      <c r="N134" s="83"/>
      <c r="O134" s="94">
        <v>2.408099931500892E-3</v>
      </c>
      <c r="P134" s="94">
        <f>M134/'סכום נכסי הקרן'!$C$42</f>
        <v>7.1100090798166754E-4</v>
      </c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3"/>
    </row>
    <row r="135" spans="2:33" s="151" customFormat="1">
      <c r="B135" s="86" t="s">
        <v>1990</v>
      </c>
      <c r="C135" s="83">
        <v>8287781</v>
      </c>
      <c r="D135" s="83" t="s">
        <v>237</v>
      </c>
      <c r="E135" s="83"/>
      <c r="F135" s="116">
        <v>40664</v>
      </c>
      <c r="G135" s="93">
        <v>7.580000000000001</v>
      </c>
      <c r="H135" s="96" t="s">
        <v>158</v>
      </c>
      <c r="I135" s="97">
        <v>4.8000000000000001E-2</v>
      </c>
      <c r="J135" s="97">
        <v>4.8600000000000004E-2</v>
      </c>
      <c r="K135" s="93">
        <v>134113000.00000001</v>
      </c>
      <c r="L135" s="117">
        <v>104.3552</v>
      </c>
      <c r="M135" s="93">
        <v>139953.88310000004</v>
      </c>
      <c r="N135" s="83"/>
      <c r="O135" s="94">
        <v>8.8848079749352608E-3</v>
      </c>
      <c r="P135" s="94">
        <f>M135/'סכום נכסי הקרן'!$C$42</f>
        <v>2.6232742482096578E-3</v>
      </c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</row>
    <row r="136" spans="2:33" s="151" customFormat="1">
      <c r="B136" s="86" t="s">
        <v>1991</v>
      </c>
      <c r="C136" s="83">
        <v>8287815</v>
      </c>
      <c r="D136" s="83" t="s">
        <v>237</v>
      </c>
      <c r="E136" s="83"/>
      <c r="F136" s="116">
        <v>40756</v>
      </c>
      <c r="G136" s="93">
        <v>7.6401082792912351</v>
      </c>
      <c r="H136" s="96" t="s">
        <v>158</v>
      </c>
      <c r="I136" s="97">
        <v>4.8000000000000001E-2</v>
      </c>
      <c r="J136" s="97">
        <v>4.8500000000000008E-2</v>
      </c>
      <c r="K136" s="93">
        <v>73797000.000000015</v>
      </c>
      <c r="L136" s="117">
        <v>104.0722</v>
      </c>
      <c r="M136" s="93">
        <v>76802.144760000025</v>
      </c>
      <c r="N136" s="83"/>
      <c r="O136" s="94">
        <v>4.8756940010604129E-3</v>
      </c>
      <c r="P136" s="94">
        <f>M136/'סכום נכסי הקרן'!$C$42</f>
        <v>1.4395676925392741E-3</v>
      </c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3"/>
    </row>
    <row r="137" spans="2:33" s="151" customFormat="1">
      <c r="B137" s="86" t="s">
        <v>1992</v>
      </c>
      <c r="C137" s="83">
        <v>8287849</v>
      </c>
      <c r="D137" s="83" t="s">
        <v>237</v>
      </c>
      <c r="E137" s="83"/>
      <c r="F137" s="116">
        <v>40848</v>
      </c>
      <c r="G137" s="93">
        <v>7.8999999999999995</v>
      </c>
      <c r="H137" s="96" t="s">
        <v>158</v>
      </c>
      <c r="I137" s="97">
        <v>4.8000000000000001E-2</v>
      </c>
      <c r="J137" s="97">
        <v>4.8599674205745513E-2</v>
      </c>
      <c r="K137" s="93">
        <v>208107000.00000003</v>
      </c>
      <c r="L137" s="117">
        <v>102.84</v>
      </c>
      <c r="M137" s="93">
        <v>214017.14131000004</v>
      </c>
      <c r="N137" s="83"/>
      <c r="O137" s="94">
        <v>1.3586626978583163E-2</v>
      </c>
      <c r="P137" s="94">
        <f>M137/'סכום נכסי הקרן'!$C$42</f>
        <v>4.0115046688116527E-3</v>
      </c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  <c r="AA137" s="133"/>
      <c r="AB137" s="133"/>
      <c r="AC137" s="133"/>
      <c r="AD137" s="133"/>
      <c r="AE137" s="133"/>
      <c r="AF137" s="133"/>
      <c r="AG137" s="133"/>
    </row>
    <row r="138" spans="2:33" s="151" customFormat="1">
      <c r="B138" s="86" t="s">
        <v>1993</v>
      </c>
      <c r="C138" s="83">
        <v>8287872</v>
      </c>
      <c r="D138" s="83" t="s">
        <v>237</v>
      </c>
      <c r="E138" s="83"/>
      <c r="F138" s="116">
        <v>40940</v>
      </c>
      <c r="G138" s="93">
        <v>7.96</v>
      </c>
      <c r="H138" s="96" t="s">
        <v>158</v>
      </c>
      <c r="I138" s="97">
        <v>4.8000000000000001E-2</v>
      </c>
      <c r="J138" s="97">
        <v>4.8500000000000015E-2</v>
      </c>
      <c r="K138" s="93">
        <v>261737000.00000003</v>
      </c>
      <c r="L138" s="117">
        <v>104.0835</v>
      </c>
      <c r="M138" s="93">
        <v>272425.11780000001</v>
      </c>
      <c r="N138" s="83"/>
      <c r="O138" s="94">
        <v>1.7294588800173972E-2</v>
      </c>
      <c r="P138" s="94">
        <f>M138/'סכום נכסי הקרן'!$C$42</f>
        <v>5.1062948755740689E-3</v>
      </c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  <c r="AA138" s="133"/>
      <c r="AB138" s="133"/>
      <c r="AC138" s="133"/>
      <c r="AD138" s="133"/>
      <c r="AE138" s="133"/>
      <c r="AF138" s="133"/>
      <c r="AG138" s="133"/>
    </row>
    <row r="139" spans="2:33" s="151" customFormat="1">
      <c r="B139" s="86" t="s">
        <v>1994</v>
      </c>
      <c r="C139" s="83">
        <v>71116727</v>
      </c>
      <c r="D139" s="83" t="s">
        <v>237</v>
      </c>
      <c r="E139" s="83"/>
      <c r="F139" s="116">
        <v>40969</v>
      </c>
      <c r="G139" s="93">
        <v>8.0399999999999991</v>
      </c>
      <c r="H139" s="96" t="s">
        <v>158</v>
      </c>
      <c r="I139" s="97">
        <v>4.8000000000000001E-2</v>
      </c>
      <c r="J139" s="97">
        <v>4.8604508406136768E-2</v>
      </c>
      <c r="K139" s="93">
        <v>159473000.00000003</v>
      </c>
      <c r="L139" s="117">
        <v>103.6469</v>
      </c>
      <c r="M139" s="93">
        <v>165288.80571000004</v>
      </c>
      <c r="N139" s="83"/>
      <c r="O139" s="94">
        <v>1.0493165795838736E-2</v>
      </c>
      <c r="P139" s="94">
        <f>M139/'סכום נכסי הקרן'!$C$42</f>
        <v>3.098148175185376E-3</v>
      </c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3"/>
    </row>
    <row r="140" spans="2:33" s="151" customFormat="1">
      <c r="B140" s="86" t="s">
        <v>1995</v>
      </c>
      <c r="C140" s="83">
        <v>8789</v>
      </c>
      <c r="D140" s="83" t="s">
        <v>237</v>
      </c>
      <c r="E140" s="83"/>
      <c r="F140" s="116">
        <v>41000</v>
      </c>
      <c r="G140" s="93">
        <v>8.1199999999999992</v>
      </c>
      <c r="H140" s="96" t="s">
        <v>158</v>
      </c>
      <c r="I140" s="97">
        <v>4.8000000000000001E-2</v>
      </c>
      <c r="J140" s="97">
        <v>4.8600000000000004E-2</v>
      </c>
      <c r="K140" s="93">
        <v>87131000.000000015</v>
      </c>
      <c r="L140" s="117">
        <v>103.2501</v>
      </c>
      <c r="M140" s="93">
        <v>89962.834170000016</v>
      </c>
      <c r="N140" s="83"/>
      <c r="O140" s="94">
        <v>5.711184918751242E-3</v>
      </c>
      <c r="P140" s="94">
        <f>M140/'סכום נכסי הקרן'!$C$42</f>
        <v>1.6862496484323474E-3</v>
      </c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3"/>
    </row>
    <row r="141" spans="2:33" s="151" customFormat="1">
      <c r="B141" s="86" t="s">
        <v>1996</v>
      </c>
      <c r="C141" s="83">
        <v>71121438</v>
      </c>
      <c r="D141" s="83" t="s">
        <v>237</v>
      </c>
      <c r="E141" s="83"/>
      <c r="F141" s="116">
        <v>41640</v>
      </c>
      <c r="G141" s="93">
        <v>9.0499999999999972</v>
      </c>
      <c r="H141" s="96" t="s">
        <v>158</v>
      </c>
      <c r="I141" s="97">
        <v>4.8000000000000001E-2</v>
      </c>
      <c r="J141" s="97">
        <v>4.8499999999999988E-2</v>
      </c>
      <c r="K141" s="93">
        <v>163546000.00000003</v>
      </c>
      <c r="L141" s="117">
        <v>102.3882</v>
      </c>
      <c r="M141" s="93">
        <v>167451.74246000007</v>
      </c>
      <c r="N141" s="83"/>
      <c r="O141" s="94">
        <v>1.0630477296313142E-2</v>
      </c>
      <c r="P141" s="94">
        <f>M141/'סכום נכסי הקרן'!$C$42</f>
        <v>3.1386899318776658E-3</v>
      </c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3"/>
    </row>
    <row r="142" spans="2:33" s="151" customFormat="1">
      <c r="B142" s="152"/>
      <c r="C142" s="152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3"/>
    </row>
    <row r="143" spans="2:33" s="151" customFormat="1">
      <c r="B143" s="152"/>
      <c r="C143" s="152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133"/>
      <c r="AC143" s="133"/>
      <c r="AD143" s="133"/>
      <c r="AE143" s="133"/>
      <c r="AF143" s="133"/>
      <c r="AG143" s="133"/>
    </row>
    <row r="144" spans="2:33">
      <c r="B144" s="108" t="s">
        <v>2756</v>
      </c>
    </row>
    <row r="145" spans="2:2">
      <c r="B145" s="108" t="s">
        <v>139</v>
      </c>
    </row>
    <row r="146" spans="2:2">
      <c r="B146" s="98"/>
    </row>
  </sheetData>
  <sheetProtection password="CC0D"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B1:XFD2 A1:B1048576 D1:Z2 D3:XFD1048576"/>
  </dataValidations>
  <printOptions horizontalCentered="1"/>
  <pageMargins left="0.11811023622047245" right="0.11811023622047245" top="0.15748031496062992" bottom="0.15748031496062992" header="0.31496062992125984" footer="0.31496062992125984"/>
  <pageSetup paperSize="9" scale="83" fitToHeight="2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zoomScaleNormal="100" workbookViewId="0">
      <selection activeCell="T32" sqref="T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2.85546875" style="2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4" t="s">
        <v>171</v>
      </c>
      <c r="C1" s="77" t="s" vm="1">
        <v>232</v>
      </c>
    </row>
    <row r="2" spans="2:65">
      <c r="B2" s="54" t="s">
        <v>170</v>
      </c>
      <c r="C2" s="77" t="s">
        <v>233</v>
      </c>
    </row>
    <row r="3" spans="2:65">
      <c r="B3" s="54" t="s">
        <v>172</v>
      </c>
      <c r="C3" s="77" t="s">
        <v>234</v>
      </c>
    </row>
    <row r="4" spans="2:65">
      <c r="B4" s="54" t="s">
        <v>173</v>
      </c>
      <c r="C4" s="77">
        <v>162</v>
      </c>
    </row>
    <row r="6" spans="2:65" ht="26.25" customHeight="1">
      <c r="B6" s="217" t="s">
        <v>200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9"/>
    </row>
    <row r="7" spans="2:65" ht="26.25" customHeight="1">
      <c r="B7" s="217" t="s">
        <v>115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9"/>
    </row>
    <row r="8" spans="2:65" s="3" customFormat="1" ht="78.75">
      <c r="B8" s="20" t="s">
        <v>143</v>
      </c>
      <c r="C8" s="28" t="s">
        <v>60</v>
      </c>
      <c r="D8" s="69" t="s">
        <v>145</v>
      </c>
      <c r="E8" s="69" t="s">
        <v>144</v>
      </c>
      <c r="F8" s="69" t="s">
        <v>84</v>
      </c>
      <c r="G8" s="28" t="s">
        <v>15</v>
      </c>
      <c r="H8" s="28" t="s">
        <v>85</v>
      </c>
      <c r="I8" s="28" t="s">
        <v>130</v>
      </c>
      <c r="J8" s="28" t="s">
        <v>18</v>
      </c>
      <c r="K8" s="28" t="s">
        <v>129</v>
      </c>
      <c r="L8" s="28" t="s">
        <v>17</v>
      </c>
      <c r="M8" s="69" t="s">
        <v>19</v>
      </c>
      <c r="N8" s="28" t="s">
        <v>0</v>
      </c>
      <c r="O8" s="28" t="s">
        <v>133</v>
      </c>
      <c r="P8" s="28" t="s">
        <v>137</v>
      </c>
      <c r="Q8" s="28" t="s">
        <v>75</v>
      </c>
      <c r="R8" s="69" t="s">
        <v>174</v>
      </c>
      <c r="S8" s="29" t="s">
        <v>176</v>
      </c>
      <c r="U8" s="1"/>
      <c r="BJ8" s="1"/>
    </row>
    <row r="9" spans="2:65" s="3" customFormat="1" ht="17.2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81</v>
      </c>
      <c r="P9" s="30" t="s">
        <v>23</v>
      </c>
      <c r="Q9" s="30" t="s">
        <v>20</v>
      </c>
      <c r="R9" s="30" t="s">
        <v>20</v>
      </c>
      <c r="S9" s="31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140</v>
      </c>
      <c r="R10" s="19" t="s">
        <v>141</v>
      </c>
      <c r="S10" s="19" t="s">
        <v>177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1"/>
      <c r="D398" s="1"/>
      <c r="E398" s="1"/>
      <c r="F398" s="1"/>
    </row>
    <row r="399" spans="2:6">
      <c r="B399" s="41"/>
      <c r="D399" s="1"/>
      <c r="E399" s="1"/>
      <c r="F399" s="1"/>
    </row>
    <row r="400" spans="2:6">
      <c r="B400" s="3"/>
      <c r="D400" s="1"/>
      <c r="E400" s="1"/>
      <c r="F400" s="1"/>
    </row>
  </sheetData>
  <sheetProtection password="CC0D"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3:XFD1048576 D1:AF2 AH1:XFD2"/>
  </dataValidations>
  <pageMargins left="0.11811023622047245" right="0.11811023622047245" top="0.74803149606299213" bottom="0.74803149606299213" header="0.31496062992125984" footer="0.31496062992125984"/>
  <pageSetup paperSize="9" scale="9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</sheetPr>
  <dimension ref="B1:CC541"/>
  <sheetViews>
    <sheetView rightToLeft="1" zoomScale="90" zoomScaleNormal="90" workbookViewId="0">
      <pane ySplit="10" topLeftCell="A11" activePane="bottomLeft" state="frozen"/>
      <selection pane="bottomLeft" activeCell="F12" sqref="F12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2.85546875" style="2" customWidth="1"/>
    <col min="4" max="4" width="9.28515625" style="2" bestFit="1" customWidth="1"/>
    <col min="5" max="5" width="11.28515625" style="2" bestFit="1" customWidth="1"/>
    <col min="6" max="6" width="16.4257812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6.85546875" style="1" bestFit="1" customWidth="1"/>
    <col min="18" max="18" width="10" style="1" bestFit="1" customWidth="1"/>
    <col min="19" max="19" width="11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4" t="s">
        <v>171</v>
      </c>
      <c r="C1" s="77" t="s" vm="1">
        <v>232</v>
      </c>
    </row>
    <row r="2" spans="2:81">
      <c r="B2" s="54" t="s">
        <v>170</v>
      </c>
      <c r="C2" s="77" t="s">
        <v>233</v>
      </c>
    </row>
    <row r="3" spans="2:81">
      <c r="B3" s="54" t="s">
        <v>172</v>
      </c>
      <c r="C3" s="77" t="s">
        <v>234</v>
      </c>
    </row>
    <row r="4" spans="2:81">
      <c r="B4" s="54" t="s">
        <v>173</v>
      </c>
      <c r="C4" s="77">
        <v>162</v>
      </c>
    </row>
    <row r="6" spans="2:81" ht="26.25" customHeight="1">
      <c r="B6" s="217" t="s">
        <v>200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9"/>
    </row>
    <row r="7" spans="2:81" ht="26.25" customHeight="1">
      <c r="B7" s="217" t="s">
        <v>116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9"/>
    </row>
    <row r="8" spans="2:81" s="3" customFormat="1" ht="63">
      <c r="B8" s="20" t="s">
        <v>143</v>
      </c>
      <c r="C8" s="28" t="s">
        <v>60</v>
      </c>
      <c r="D8" s="69" t="s">
        <v>145</v>
      </c>
      <c r="E8" s="69" t="s">
        <v>144</v>
      </c>
      <c r="F8" s="69" t="s">
        <v>84</v>
      </c>
      <c r="G8" s="28" t="s">
        <v>15</v>
      </c>
      <c r="H8" s="28" t="s">
        <v>85</v>
      </c>
      <c r="I8" s="28" t="s">
        <v>130</v>
      </c>
      <c r="J8" s="28" t="s">
        <v>18</v>
      </c>
      <c r="K8" s="28" t="s">
        <v>129</v>
      </c>
      <c r="L8" s="28" t="s">
        <v>17</v>
      </c>
      <c r="M8" s="69" t="s">
        <v>19</v>
      </c>
      <c r="N8" s="28" t="s">
        <v>0</v>
      </c>
      <c r="O8" s="28" t="s">
        <v>133</v>
      </c>
      <c r="P8" s="28" t="s">
        <v>137</v>
      </c>
      <c r="Q8" s="28" t="s">
        <v>75</v>
      </c>
      <c r="R8" s="69" t="s">
        <v>174</v>
      </c>
      <c r="S8" s="29" t="s">
        <v>176</v>
      </c>
      <c r="U8" s="1"/>
      <c r="BZ8" s="1"/>
    </row>
    <row r="9" spans="2:81" s="3" customFormat="1" ht="27.75" customHeight="1">
      <c r="B9" s="14"/>
      <c r="C9" s="30"/>
      <c r="D9" s="15"/>
      <c r="E9" s="15"/>
      <c r="F9" s="30"/>
      <c r="G9" s="30"/>
      <c r="H9" s="30"/>
      <c r="I9" s="30" t="s">
        <v>24</v>
      </c>
      <c r="J9" s="30" t="s">
        <v>21</v>
      </c>
      <c r="K9" s="30"/>
      <c r="L9" s="30" t="s">
        <v>20</v>
      </c>
      <c r="M9" s="30" t="s">
        <v>20</v>
      </c>
      <c r="N9" s="30" t="s">
        <v>22</v>
      </c>
      <c r="O9" s="30" t="s">
        <v>81</v>
      </c>
      <c r="P9" s="30" t="s">
        <v>23</v>
      </c>
      <c r="Q9" s="30" t="s">
        <v>20</v>
      </c>
      <c r="R9" s="30" t="s">
        <v>20</v>
      </c>
      <c r="S9" s="31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140</v>
      </c>
      <c r="R10" s="19" t="s">
        <v>141</v>
      </c>
      <c r="S10" s="19" t="s">
        <v>177</v>
      </c>
      <c r="T10" s="5"/>
      <c r="BZ10" s="1"/>
    </row>
    <row r="11" spans="2:81" s="4" customFormat="1" ht="18" customHeight="1">
      <c r="B11" s="103" t="s">
        <v>68</v>
      </c>
      <c r="C11" s="79"/>
      <c r="D11" s="79"/>
      <c r="E11" s="79"/>
      <c r="F11" s="79"/>
      <c r="G11" s="79"/>
      <c r="H11" s="79"/>
      <c r="I11" s="79"/>
      <c r="J11" s="89">
        <v>6.1546192524313286</v>
      </c>
      <c r="K11" s="79"/>
      <c r="L11" s="79"/>
      <c r="M11" s="88">
        <v>2.8915248460150571E-2</v>
      </c>
      <c r="N11" s="87"/>
      <c r="O11" s="89"/>
      <c r="P11" s="87">
        <v>577782.16856000014</v>
      </c>
      <c r="Q11" s="79"/>
      <c r="R11" s="88">
        <v>1</v>
      </c>
      <c r="S11" s="88">
        <f>P11/'סכום נכסי הקרן'!$C$42</f>
        <v>1.0829860881924896E-2</v>
      </c>
      <c r="T11" s="5"/>
      <c r="BZ11" s="1"/>
      <c r="CC11" s="1"/>
    </row>
    <row r="12" spans="2:81" ht="17.25" customHeight="1">
      <c r="B12" s="104" t="s">
        <v>228</v>
      </c>
      <c r="C12" s="81"/>
      <c r="D12" s="81"/>
      <c r="E12" s="81"/>
      <c r="F12" s="81"/>
      <c r="G12" s="81"/>
      <c r="H12" s="81"/>
      <c r="I12" s="81"/>
      <c r="J12" s="92">
        <v>5.5255739619903714</v>
      </c>
      <c r="K12" s="81"/>
      <c r="L12" s="81"/>
      <c r="M12" s="91">
        <v>2.5788667748024977E-2</v>
      </c>
      <c r="N12" s="90"/>
      <c r="O12" s="92"/>
      <c r="P12" s="90">
        <v>502355.96910000005</v>
      </c>
      <c r="Q12" s="81"/>
      <c r="R12" s="91">
        <v>0.86945564684354326</v>
      </c>
      <c r="S12" s="91">
        <f>P12/'סכום נכסי הקרן'!$C$42</f>
        <v>9.4160836983195953E-3</v>
      </c>
    </row>
    <row r="13" spans="2:81">
      <c r="B13" s="105" t="s">
        <v>76</v>
      </c>
      <c r="C13" s="81"/>
      <c r="D13" s="81"/>
      <c r="E13" s="81"/>
      <c r="F13" s="81"/>
      <c r="G13" s="81"/>
      <c r="H13" s="81"/>
      <c r="I13" s="81"/>
      <c r="J13" s="92">
        <v>5.5837413467342083</v>
      </c>
      <c r="K13" s="81"/>
      <c r="L13" s="81"/>
      <c r="M13" s="91">
        <v>1.9284866600756442E-2</v>
      </c>
      <c r="N13" s="90"/>
      <c r="O13" s="92"/>
      <c r="P13" s="90">
        <v>398524.04802999995</v>
      </c>
      <c r="Q13" s="81"/>
      <c r="R13" s="91">
        <v>0.68974791836036897</v>
      </c>
      <c r="S13" s="91">
        <f>P13/'סכום נכסי הקרן'!$C$42</f>
        <v>7.4698739994400864E-3</v>
      </c>
    </row>
    <row r="14" spans="2:81">
      <c r="B14" s="106" t="s">
        <v>1997</v>
      </c>
      <c r="C14" s="83" t="s">
        <v>1998</v>
      </c>
      <c r="D14" s="96" t="s">
        <v>1999</v>
      </c>
      <c r="E14" s="83" t="s">
        <v>2000</v>
      </c>
      <c r="F14" s="96" t="s">
        <v>417</v>
      </c>
      <c r="G14" s="83" t="s">
        <v>323</v>
      </c>
      <c r="H14" s="83" t="s">
        <v>156</v>
      </c>
      <c r="I14" s="116">
        <v>39076</v>
      </c>
      <c r="J14" s="95">
        <v>9.73</v>
      </c>
      <c r="K14" s="96" t="s">
        <v>158</v>
      </c>
      <c r="L14" s="97">
        <v>4.9000000000000002E-2</v>
      </c>
      <c r="M14" s="94">
        <v>2.1299999999999996E-2</v>
      </c>
      <c r="N14" s="93">
        <v>14398228.000000002</v>
      </c>
      <c r="O14" s="95">
        <v>153.52000000000001</v>
      </c>
      <c r="P14" s="93">
        <v>22104.158290000007</v>
      </c>
      <c r="Q14" s="94">
        <v>7.3344497658215241E-3</v>
      </c>
      <c r="R14" s="94">
        <v>3.8256906309673676E-2</v>
      </c>
      <c r="S14" s="94">
        <f>P14/'סכום נכסי הקרן'!$C$42</f>
        <v>4.1431697310660064E-4</v>
      </c>
    </row>
    <row r="15" spans="2:81">
      <c r="B15" s="106" t="s">
        <v>2001</v>
      </c>
      <c r="C15" s="83" t="s">
        <v>2002</v>
      </c>
      <c r="D15" s="96" t="s">
        <v>1999</v>
      </c>
      <c r="E15" s="83" t="s">
        <v>2000</v>
      </c>
      <c r="F15" s="96" t="s">
        <v>417</v>
      </c>
      <c r="G15" s="83" t="s">
        <v>323</v>
      </c>
      <c r="H15" s="83" t="s">
        <v>156</v>
      </c>
      <c r="I15" s="116">
        <v>42639</v>
      </c>
      <c r="J15" s="95">
        <v>11.999999999999998</v>
      </c>
      <c r="K15" s="96" t="s">
        <v>158</v>
      </c>
      <c r="L15" s="97">
        <v>4.0999999999999995E-2</v>
      </c>
      <c r="M15" s="94">
        <v>2.5499999999999998E-2</v>
      </c>
      <c r="N15" s="93">
        <v>64734000.000000007</v>
      </c>
      <c r="O15" s="95">
        <v>123.91</v>
      </c>
      <c r="P15" s="93">
        <v>80211.903250000018</v>
      </c>
      <c r="Q15" s="94">
        <v>1.8670732032678584E-2</v>
      </c>
      <c r="R15" s="94">
        <v>0.13882723907854619</v>
      </c>
      <c r="S15" s="94">
        <f>P15/'סכום נכסי הקרן'!$C$42</f>
        <v>1.5034796858423827E-3</v>
      </c>
    </row>
    <row r="16" spans="2:81">
      <c r="B16" s="106" t="s">
        <v>2003</v>
      </c>
      <c r="C16" s="83" t="s">
        <v>2004</v>
      </c>
      <c r="D16" s="96" t="s">
        <v>1999</v>
      </c>
      <c r="E16" s="83" t="s">
        <v>2005</v>
      </c>
      <c r="F16" s="96" t="s">
        <v>494</v>
      </c>
      <c r="G16" s="83" t="s">
        <v>323</v>
      </c>
      <c r="H16" s="83" t="s">
        <v>156</v>
      </c>
      <c r="I16" s="116">
        <v>38918</v>
      </c>
      <c r="J16" s="95">
        <v>2.31</v>
      </c>
      <c r="K16" s="96" t="s">
        <v>158</v>
      </c>
      <c r="L16" s="97">
        <v>0.05</v>
      </c>
      <c r="M16" s="94">
        <v>-4.1999999999999997E-3</v>
      </c>
      <c r="N16" s="93">
        <v>22088.040000000005</v>
      </c>
      <c r="O16" s="95">
        <v>128.76</v>
      </c>
      <c r="P16" s="93">
        <v>28.764790000000005</v>
      </c>
      <c r="Q16" s="94">
        <v>6.389276864354088E-4</v>
      </c>
      <c r="R16" s="94">
        <v>4.9784835125130565E-5</v>
      </c>
      <c r="S16" s="94">
        <f>P16/'סכום נכסי הקרן'!$C$42</f>
        <v>5.3916283843473208E-7</v>
      </c>
    </row>
    <row r="17" spans="2:19">
      <c r="B17" s="106" t="s">
        <v>2006</v>
      </c>
      <c r="C17" s="83" t="s">
        <v>2007</v>
      </c>
      <c r="D17" s="96" t="s">
        <v>1999</v>
      </c>
      <c r="E17" s="83" t="s">
        <v>321</v>
      </c>
      <c r="F17" s="96" t="s">
        <v>322</v>
      </c>
      <c r="G17" s="83" t="s">
        <v>347</v>
      </c>
      <c r="H17" s="83" t="s">
        <v>156</v>
      </c>
      <c r="I17" s="116">
        <v>38519</v>
      </c>
      <c r="J17" s="95">
        <v>6.0600000000000005</v>
      </c>
      <c r="K17" s="96" t="s">
        <v>158</v>
      </c>
      <c r="L17" s="97">
        <v>6.0499999999999998E-2</v>
      </c>
      <c r="M17" s="94">
        <v>1.4400000000000001E-2</v>
      </c>
      <c r="N17" s="93">
        <v>129150.00000000001</v>
      </c>
      <c r="O17" s="95">
        <v>169.87</v>
      </c>
      <c r="P17" s="93">
        <v>219.38712000000004</v>
      </c>
      <c r="Q17" s="83"/>
      <c r="R17" s="94">
        <v>3.7970559137672253E-4</v>
      </c>
      <c r="S17" s="94">
        <f>P17/'סכום נכסי הקרן'!$C$42</f>
        <v>4.1121587306989261E-6</v>
      </c>
    </row>
    <row r="18" spans="2:19">
      <c r="B18" s="106" t="s">
        <v>2008</v>
      </c>
      <c r="C18" s="83" t="s">
        <v>2009</v>
      </c>
      <c r="D18" s="96" t="s">
        <v>1999</v>
      </c>
      <c r="E18" s="83" t="s">
        <v>337</v>
      </c>
      <c r="F18" s="96" t="s">
        <v>322</v>
      </c>
      <c r="G18" s="83" t="s">
        <v>347</v>
      </c>
      <c r="H18" s="83" t="s">
        <v>156</v>
      </c>
      <c r="I18" s="116">
        <v>37594</v>
      </c>
      <c r="J18" s="95">
        <v>0.92999999999999994</v>
      </c>
      <c r="K18" s="96" t="s">
        <v>158</v>
      </c>
      <c r="L18" s="97">
        <v>6.5000000000000002E-2</v>
      </c>
      <c r="M18" s="94">
        <v>1.3399999999999999E-2</v>
      </c>
      <c r="N18" s="93">
        <v>254698.72000000003</v>
      </c>
      <c r="O18" s="95">
        <v>126.16</v>
      </c>
      <c r="P18" s="93">
        <v>321.32791000000009</v>
      </c>
      <c r="Q18" s="83"/>
      <c r="R18" s="94">
        <v>5.5614023326618393E-4</v>
      </c>
      <c r="S18" s="94">
        <f>P18/'סכום נכסי הקרן'!$C$42</f>
        <v>6.0229213571140316E-6</v>
      </c>
    </row>
    <row r="19" spans="2:19">
      <c r="B19" s="106" t="s">
        <v>2010</v>
      </c>
      <c r="C19" s="83" t="s">
        <v>2011</v>
      </c>
      <c r="D19" s="96" t="s">
        <v>1999</v>
      </c>
      <c r="E19" s="83" t="s">
        <v>2012</v>
      </c>
      <c r="F19" s="96" t="s">
        <v>417</v>
      </c>
      <c r="G19" s="83" t="s">
        <v>379</v>
      </c>
      <c r="H19" s="83" t="s">
        <v>156</v>
      </c>
      <c r="I19" s="116">
        <v>40196</v>
      </c>
      <c r="J19" s="95">
        <v>0.49000000000000005</v>
      </c>
      <c r="K19" s="96" t="s">
        <v>158</v>
      </c>
      <c r="L19" s="97">
        <v>8.4000000000000005E-2</v>
      </c>
      <c r="M19" s="94">
        <v>1.5799999999999998E-2</v>
      </c>
      <c r="N19" s="93">
        <v>7148925.0199999996</v>
      </c>
      <c r="O19" s="95">
        <v>127.18</v>
      </c>
      <c r="P19" s="93">
        <v>9092.0033600000006</v>
      </c>
      <c r="Q19" s="94">
        <v>4.6891781939789386E-2</v>
      </c>
      <c r="R19" s="94">
        <v>1.5736040076591316E-2</v>
      </c>
      <c r="S19" s="94">
        <f>P19/'סכום נכסי הקרן'!$C$42</f>
        <v>1.7041912486187873E-4</v>
      </c>
    </row>
    <row r="20" spans="2:19">
      <c r="B20" s="106" t="s">
        <v>2013</v>
      </c>
      <c r="C20" s="83" t="s">
        <v>2014</v>
      </c>
      <c r="D20" s="96" t="s">
        <v>1999</v>
      </c>
      <c r="E20" s="83" t="s">
        <v>2015</v>
      </c>
      <c r="F20" s="96" t="s">
        <v>417</v>
      </c>
      <c r="G20" s="83" t="s">
        <v>379</v>
      </c>
      <c r="H20" s="83" t="s">
        <v>154</v>
      </c>
      <c r="I20" s="116">
        <v>38495</v>
      </c>
      <c r="J20" s="95">
        <v>1.8299999999999998</v>
      </c>
      <c r="K20" s="96" t="s">
        <v>158</v>
      </c>
      <c r="L20" s="97">
        <v>4.9500000000000002E-2</v>
      </c>
      <c r="M20" s="94">
        <v>-8.0000000000000004E-4</v>
      </c>
      <c r="N20" s="93">
        <v>1272941.5700000003</v>
      </c>
      <c r="O20" s="95">
        <v>130.86000000000001</v>
      </c>
      <c r="P20" s="93">
        <v>1665.7713400000002</v>
      </c>
      <c r="Q20" s="94">
        <v>3.3592707593593507E-2</v>
      </c>
      <c r="R20" s="94">
        <v>2.8830438712769261E-3</v>
      </c>
      <c r="S20" s="94">
        <f>P20/'סכום נכסי הקרן'!$C$42</f>
        <v>3.1222964042415294E-5</v>
      </c>
    </row>
    <row r="21" spans="2:19">
      <c r="B21" s="106" t="s">
        <v>2016</v>
      </c>
      <c r="C21" s="83" t="s">
        <v>2017</v>
      </c>
      <c r="D21" s="96" t="s">
        <v>1999</v>
      </c>
      <c r="E21" s="83" t="s">
        <v>409</v>
      </c>
      <c r="F21" s="96" t="s">
        <v>410</v>
      </c>
      <c r="G21" s="83" t="s">
        <v>379</v>
      </c>
      <c r="H21" s="83" t="s">
        <v>156</v>
      </c>
      <c r="I21" s="116">
        <v>38035</v>
      </c>
      <c r="J21" s="95">
        <v>1.21</v>
      </c>
      <c r="K21" s="96" t="s">
        <v>158</v>
      </c>
      <c r="L21" s="97">
        <v>5.5500000000000001E-2</v>
      </c>
      <c r="M21" s="94">
        <v>9.7999999999999979E-3</v>
      </c>
      <c r="N21" s="93">
        <v>2190000.0000000005</v>
      </c>
      <c r="O21" s="95">
        <v>135.96</v>
      </c>
      <c r="P21" s="93">
        <v>2977.5239100000008</v>
      </c>
      <c r="Q21" s="94">
        <v>3.6500000000000005E-2</v>
      </c>
      <c r="R21" s="94">
        <v>5.1533676046473529E-3</v>
      </c>
      <c r="S21" s="94">
        <f>P21/'סכום נכסי הקרן'!$C$42</f>
        <v>5.5810254231749364E-5</v>
      </c>
    </row>
    <row r="22" spans="2:19">
      <c r="B22" s="106" t="s">
        <v>2018</v>
      </c>
      <c r="C22" s="83" t="s">
        <v>2019</v>
      </c>
      <c r="D22" s="96" t="s">
        <v>1999</v>
      </c>
      <c r="E22" s="83" t="s">
        <v>416</v>
      </c>
      <c r="F22" s="96" t="s">
        <v>417</v>
      </c>
      <c r="G22" s="83" t="s">
        <v>379</v>
      </c>
      <c r="H22" s="83" t="s">
        <v>156</v>
      </c>
      <c r="I22" s="116">
        <v>38817</v>
      </c>
      <c r="J22" s="95">
        <v>0.27</v>
      </c>
      <c r="K22" s="96" t="s">
        <v>158</v>
      </c>
      <c r="L22" s="97">
        <v>6.5000000000000002E-2</v>
      </c>
      <c r="M22" s="94">
        <v>1.4000000000000002E-2</v>
      </c>
      <c r="N22" s="93">
        <v>24000000.000000004</v>
      </c>
      <c r="O22" s="95">
        <v>126.18</v>
      </c>
      <c r="P22" s="93">
        <v>30283.200140000004</v>
      </c>
      <c r="Q22" s="94">
        <v>5.5227262717331367E-2</v>
      </c>
      <c r="R22" s="94">
        <v>5.2412832703844905E-2</v>
      </c>
      <c r="S22" s="94">
        <f>P22/'סכום נכסי הקרן'!$C$42</f>
        <v>5.6762368661024377E-4</v>
      </c>
    </row>
    <row r="23" spans="2:19">
      <c r="B23" s="106" t="s">
        <v>2020</v>
      </c>
      <c r="C23" s="83" t="s">
        <v>2021</v>
      </c>
      <c r="D23" s="96" t="s">
        <v>1999</v>
      </c>
      <c r="E23" s="83" t="s">
        <v>416</v>
      </c>
      <c r="F23" s="96" t="s">
        <v>417</v>
      </c>
      <c r="G23" s="83" t="s">
        <v>379</v>
      </c>
      <c r="H23" s="83" t="s">
        <v>156</v>
      </c>
      <c r="I23" s="116">
        <v>39856</v>
      </c>
      <c r="J23" s="95">
        <v>2.8200000000000003</v>
      </c>
      <c r="K23" s="96" t="s">
        <v>158</v>
      </c>
      <c r="L23" s="97">
        <v>6.8499999999999991E-2</v>
      </c>
      <c r="M23" s="94">
        <v>8.6999999999999994E-3</v>
      </c>
      <c r="N23" s="93">
        <v>16632000.000000002</v>
      </c>
      <c r="O23" s="95">
        <v>134.57</v>
      </c>
      <c r="P23" s="93">
        <v>22381.682630000007</v>
      </c>
      <c r="Q23" s="94">
        <v>3.2931327727298829E-2</v>
      </c>
      <c r="R23" s="94">
        <v>3.87372332479239E-2</v>
      </c>
      <c r="S23" s="94">
        <f>P23/'סכום נכסי הקרן'!$C$42</f>
        <v>4.1951884702569147E-4</v>
      </c>
    </row>
    <row r="24" spans="2:19">
      <c r="B24" s="106" t="s">
        <v>2022</v>
      </c>
      <c r="C24" s="83" t="s">
        <v>2023</v>
      </c>
      <c r="D24" s="96" t="s">
        <v>1999</v>
      </c>
      <c r="E24" s="83" t="s">
        <v>2024</v>
      </c>
      <c r="F24" s="96" t="s">
        <v>417</v>
      </c>
      <c r="G24" s="83" t="s">
        <v>379</v>
      </c>
      <c r="H24" s="83" t="s">
        <v>156</v>
      </c>
      <c r="I24" s="116">
        <v>39350</v>
      </c>
      <c r="J24" s="95">
        <v>5.370000000000001</v>
      </c>
      <c r="K24" s="96" t="s">
        <v>158</v>
      </c>
      <c r="L24" s="97">
        <v>5.5999999999999994E-2</v>
      </c>
      <c r="M24" s="94">
        <v>9.1000000000000022E-3</v>
      </c>
      <c r="N24" s="93">
        <v>13130724.48</v>
      </c>
      <c r="O24" s="95">
        <v>148.36000000000001</v>
      </c>
      <c r="P24" s="93">
        <v>19480.7428</v>
      </c>
      <c r="Q24" s="94">
        <v>1.393375165467834E-2</v>
      </c>
      <c r="R24" s="94">
        <v>3.3716414005215203E-2</v>
      </c>
      <c r="S24" s="94">
        <f>P24/'סכום נכסי הקרן'!$C$42</f>
        <v>3.6514407311386482E-4</v>
      </c>
    </row>
    <row r="25" spans="2:19">
      <c r="B25" s="106" t="s">
        <v>2025</v>
      </c>
      <c r="C25" s="83" t="s">
        <v>2026</v>
      </c>
      <c r="D25" s="96" t="s">
        <v>1999</v>
      </c>
      <c r="E25" s="83" t="s">
        <v>402</v>
      </c>
      <c r="F25" s="96" t="s">
        <v>322</v>
      </c>
      <c r="G25" s="83" t="s">
        <v>442</v>
      </c>
      <c r="H25" s="83" t="s">
        <v>156</v>
      </c>
      <c r="I25" s="116">
        <v>37787</v>
      </c>
      <c r="J25" s="95">
        <v>1.4</v>
      </c>
      <c r="K25" s="96" t="s">
        <v>158</v>
      </c>
      <c r="L25" s="97">
        <v>6.2E-2</v>
      </c>
      <c r="M25" s="94">
        <v>1.3300000000000001E-2</v>
      </c>
      <c r="N25" s="93">
        <v>10000000.000000002</v>
      </c>
      <c r="O25" s="95">
        <v>133.01</v>
      </c>
      <c r="P25" s="93">
        <v>13301.000340000002</v>
      </c>
      <c r="Q25" s="83"/>
      <c r="R25" s="94">
        <v>2.3020787182044634E-2</v>
      </c>
      <c r="S25" s="94">
        <f>P25/'סכום נכסי הקרן'!$C$42</f>
        <v>2.4931192257394318E-4</v>
      </c>
    </row>
    <row r="26" spans="2:19">
      <c r="B26" s="106" t="s">
        <v>2027</v>
      </c>
      <c r="C26" s="83" t="s">
        <v>2028</v>
      </c>
      <c r="D26" s="96" t="s">
        <v>1999</v>
      </c>
      <c r="E26" s="83" t="s">
        <v>402</v>
      </c>
      <c r="F26" s="96" t="s">
        <v>322</v>
      </c>
      <c r="G26" s="83" t="s">
        <v>442</v>
      </c>
      <c r="H26" s="83" t="s">
        <v>156</v>
      </c>
      <c r="I26" s="116">
        <v>37431</v>
      </c>
      <c r="J26" s="95">
        <v>0.48000000000000004</v>
      </c>
      <c r="K26" s="96" t="s">
        <v>158</v>
      </c>
      <c r="L26" s="97">
        <v>6.7000000000000004E-2</v>
      </c>
      <c r="M26" s="94">
        <v>1.7100000000000001E-2</v>
      </c>
      <c r="N26" s="93">
        <v>400000.00000000006</v>
      </c>
      <c r="O26" s="95">
        <v>130.24</v>
      </c>
      <c r="P26" s="93">
        <v>520.96001000000001</v>
      </c>
      <c r="Q26" s="83"/>
      <c r="R26" s="94">
        <v>9.0165470370673199E-4</v>
      </c>
      <c r="S26" s="94">
        <f>P26/'סכום נכסי הקרן'!$C$42</f>
        <v>9.7647950046771192E-6</v>
      </c>
    </row>
    <row r="27" spans="2:19">
      <c r="B27" s="106" t="s">
        <v>2029</v>
      </c>
      <c r="C27" s="83" t="s">
        <v>2030</v>
      </c>
      <c r="D27" s="96" t="s">
        <v>1999</v>
      </c>
      <c r="E27" s="83" t="s">
        <v>2031</v>
      </c>
      <c r="F27" s="96" t="s">
        <v>441</v>
      </c>
      <c r="G27" s="83" t="s">
        <v>442</v>
      </c>
      <c r="H27" s="83" t="s">
        <v>156</v>
      </c>
      <c r="I27" s="116">
        <v>38865</v>
      </c>
      <c r="J27" s="95">
        <v>1.23</v>
      </c>
      <c r="K27" s="96" t="s">
        <v>158</v>
      </c>
      <c r="L27" s="97">
        <v>6.0999999999999999E-2</v>
      </c>
      <c r="M27" s="94">
        <v>-8.7000000000000011E-3</v>
      </c>
      <c r="N27" s="93">
        <v>62790.670000000013</v>
      </c>
      <c r="O27" s="95">
        <v>131.16999999999999</v>
      </c>
      <c r="P27" s="93">
        <v>82.362530000000007</v>
      </c>
      <c r="Q27" s="94">
        <v>4.9171328260886093E-3</v>
      </c>
      <c r="R27" s="94">
        <v>1.4254944939763578E-4</v>
      </c>
      <c r="S27" s="94">
        <f>P27/'סכום נכסי הקרן'!$C$42</f>
        <v>1.543790705771388E-6</v>
      </c>
    </row>
    <row r="28" spans="2:19">
      <c r="B28" s="106" t="s">
        <v>2032</v>
      </c>
      <c r="C28" s="83" t="s">
        <v>2033</v>
      </c>
      <c r="D28" s="96" t="s">
        <v>1999</v>
      </c>
      <c r="E28" s="83" t="s">
        <v>2034</v>
      </c>
      <c r="F28" s="96" t="s">
        <v>365</v>
      </c>
      <c r="G28" s="83" t="s">
        <v>442</v>
      </c>
      <c r="H28" s="83" t="s">
        <v>156</v>
      </c>
      <c r="I28" s="116">
        <v>38652</v>
      </c>
      <c r="J28" s="95">
        <v>2.96</v>
      </c>
      <c r="K28" s="96" t="s">
        <v>158</v>
      </c>
      <c r="L28" s="97">
        <v>5.2999999999999999E-2</v>
      </c>
      <c r="M28" s="94">
        <v>9.7000000000000003E-3</v>
      </c>
      <c r="N28" s="93">
        <v>5487940.5999999996</v>
      </c>
      <c r="O28" s="95">
        <v>137.31</v>
      </c>
      <c r="P28" s="93">
        <v>7535.4910400000008</v>
      </c>
      <c r="Q28" s="94">
        <v>2.5718719697403615E-2</v>
      </c>
      <c r="R28" s="94">
        <v>1.3042096918256613E-2</v>
      </c>
      <c r="S28" s="94">
        <f>P28/'סכום נכסי הקרן'!$C$42</f>
        <v>1.4124409523330053E-4</v>
      </c>
    </row>
    <row r="29" spans="2:19">
      <c r="B29" s="106" t="s">
        <v>2035</v>
      </c>
      <c r="C29" s="83" t="s">
        <v>2036</v>
      </c>
      <c r="D29" s="96" t="s">
        <v>1999</v>
      </c>
      <c r="E29" s="83" t="s">
        <v>321</v>
      </c>
      <c r="F29" s="96" t="s">
        <v>322</v>
      </c>
      <c r="G29" s="83" t="s">
        <v>543</v>
      </c>
      <c r="H29" s="83" t="s">
        <v>156</v>
      </c>
      <c r="I29" s="116">
        <v>37437</v>
      </c>
      <c r="J29" s="95">
        <v>0.5</v>
      </c>
      <c r="K29" s="96" t="s">
        <v>158</v>
      </c>
      <c r="L29" s="97">
        <v>6.9000000000000006E-2</v>
      </c>
      <c r="M29" s="94">
        <v>1.7300000000000003E-2</v>
      </c>
      <c r="N29" s="93">
        <v>4000000.0000000005</v>
      </c>
      <c r="O29" s="95">
        <v>131.68</v>
      </c>
      <c r="P29" s="93">
        <v>5267.1999200000009</v>
      </c>
      <c r="Q29" s="83"/>
      <c r="R29" s="94">
        <v>9.1162382756245011E-3</v>
      </c>
      <c r="S29" s="94">
        <f>P29/'סכום נכסי הקרן'!$C$42</f>
        <v>9.8727592291492251E-5</v>
      </c>
    </row>
    <row r="30" spans="2:19">
      <c r="B30" s="106" t="s">
        <v>2037</v>
      </c>
      <c r="C30" s="83" t="s">
        <v>2038</v>
      </c>
      <c r="D30" s="96" t="s">
        <v>1999</v>
      </c>
      <c r="E30" s="83" t="s">
        <v>337</v>
      </c>
      <c r="F30" s="96" t="s">
        <v>322</v>
      </c>
      <c r="G30" s="83" t="s">
        <v>543</v>
      </c>
      <c r="H30" s="83" t="s">
        <v>156</v>
      </c>
      <c r="I30" s="116">
        <v>38018</v>
      </c>
      <c r="J30" s="95">
        <v>1.97</v>
      </c>
      <c r="K30" s="96" t="s">
        <v>158</v>
      </c>
      <c r="L30" s="97">
        <v>5.7500000000000002E-2</v>
      </c>
      <c r="M30" s="94">
        <v>1.29E-2</v>
      </c>
      <c r="N30" s="93">
        <v>15000000.000000002</v>
      </c>
      <c r="O30" s="95">
        <v>136.1</v>
      </c>
      <c r="P30" s="93">
        <v>20415.000180000003</v>
      </c>
      <c r="Q30" s="94">
        <v>3.2651284283848503E-2</v>
      </c>
      <c r="R30" s="94">
        <v>3.5333385644074261E-2</v>
      </c>
      <c r="S30" s="94">
        <f>P30/'סכום נכסי הקרן'!$C$42</f>
        <v>3.826556510127265E-4</v>
      </c>
    </row>
    <row r="31" spans="2:19">
      <c r="B31" s="106" t="s">
        <v>2039</v>
      </c>
      <c r="C31" s="83" t="s">
        <v>2040</v>
      </c>
      <c r="D31" s="96" t="s">
        <v>1999</v>
      </c>
      <c r="E31" s="83" t="s">
        <v>337</v>
      </c>
      <c r="F31" s="96" t="s">
        <v>322</v>
      </c>
      <c r="G31" s="83" t="s">
        <v>543</v>
      </c>
      <c r="H31" s="83" t="s">
        <v>156</v>
      </c>
      <c r="I31" s="116">
        <v>39656</v>
      </c>
      <c r="J31" s="95">
        <v>5.07</v>
      </c>
      <c r="K31" s="96" t="s">
        <v>158</v>
      </c>
      <c r="L31" s="97">
        <v>5.7500000000000002E-2</v>
      </c>
      <c r="M31" s="94">
        <v>1.1200000000000002E-2</v>
      </c>
      <c r="N31" s="93">
        <v>98610651.000000015</v>
      </c>
      <c r="O31" s="95">
        <v>148.37</v>
      </c>
      <c r="P31" s="93">
        <v>146308.62309000001</v>
      </c>
      <c r="Q31" s="94">
        <v>7.5737827188940107E-2</v>
      </c>
      <c r="R31" s="94">
        <v>0.25322453867803379</v>
      </c>
      <c r="S31" s="94">
        <f>P31/'סכום נכסי הקרן'!$C$42</f>
        <v>2.742386525772716E-3</v>
      </c>
    </row>
    <row r="32" spans="2:19">
      <c r="B32" s="106" t="s">
        <v>2041</v>
      </c>
      <c r="C32" s="83" t="s">
        <v>2042</v>
      </c>
      <c r="D32" s="96" t="s">
        <v>1999</v>
      </c>
      <c r="E32" s="83" t="s">
        <v>858</v>
      </c>
      <c r="F32" s="96" t="s">
        <v>417</v>
      </c>
      <c r="G32" s="83" t="s">
        <v>596</v>
      </c>
      <c r="H32" s="83" t="s">
        <v>156</v>
      </c>
      <c r="I32" s="116">
        <v>38280</v>
      </c>
      <c r="J32" s="95">
        <v>2.38</v>
      </c>
      <c r="K32" s="96" t="s">
        <v>158</v>
      </c>
      <c r="L32" s="97">
        <v>7.7456999999999998E-2</v>
      </c>
      <c r="M32" s="94">
        <v>1.18E-2</v>
      </c>
      <c r="N32" s="93">
        <v>1317542.0700000003</v>
      </c>
      <c r="O32" s="95">
        <v>140.59</v>
      </c>
      <c r="P32" s="93">
        <v>1852.3323700000003</v>
      </c>
      <c r="Q32" s="94">
        <v>2.5784123385507975E-2</v>
      </c>
      <c r="R32" s="94">
        <v>3.2059355078689032E-3</v>
      </c>
      <c r="S32" s="94">
        <f>P32/'סכום נכסי הקרן'!$C$42</f>
        <v>3.4719835546643461E-5</v>
      </c>
    </row>
    <row r="33" spans="2:19" s="151" customFormat="1">
      <c r="B33" s="106" t="s">
        <v>2043</v>
      </c>
      <c r="C33" s="83" t="s">
        <v>2044</v>
      </c>
      <c r="D33" s="96" t="s">
        <v>1999</v>
      </c>
      <c r="E33" s="83"/>
      <c r="F33" s="96" t="s">
        <v>365</v>
      </c>
      <c r="G33" s="83" t="s">
        <v>645</v>
      </c>
      <c r="H33" s="83" t="s">
        <v>156</v>
      </c>
      <c r="I33" s="116">
        <v>38445</v>
      </c>
      <c r="J33" s="95">
        <v>1.95</v>
      </c>
      <c r="K33" s="96" t="s">
        <v>158</v>
      </c>
      <c r="L33" s="97">
        <v>6.7000000000000004E-2</v>
      </c>
      <c r="M33" s="94">
        <v>5.0499999999999996E-2</v>
      </c>
      <c r="N33" s="93">
        <v>3004713.0600000005</v>
      </c>
      <c r="O33" s="95">
        <v>128.86000000000001</v>
      </c>
      <c r="P33" s="93">
        <v>3871.8732200000009</v>
      </c>
      <c r="Q33" s="94">
        <v>1.4775583287305006E-2</v>
      </c>
      <c r="R33" s="94">
        <v>6.7012681087923257E-3</v>
      </c>
      <c r="S33" s="94">
        <f>P33/'סכום נכסי הקרן'!$C$42</f>
        <v>7.2573801350700828E-5</v>
      </c>
    </row>
    <row r="34" spans="2:19" s="151" customFormat="1">
      <c r="B34" s="106" t="s">
        <v>2045</v>
      </c>
      <c r="C34" s="83" t="s">
        <v>2046</v>
      </c>
      <c r="D34" s="96" t="s">
        <v>1999</v>
      </c>
      <c r="E34" s="83"/>
      <c r="F34" s="96" t="s">
        <v>365</v>
      </c>
      <c r="G34" s="83" t="s">
        <v>645</v>
      </c>
      <c r="H34" s="83" t="s">
        <v>156</v>
      </c>
      <c r="I34" s="116">
        <v>38890</v>
      </c>
      <c r="J34" s="95">
        <v>2.0699999999999998</v>
      </c>
      <c r="K34" s="96" t="s">
        <v>158</v>
      </c>
      <c r="L34" s="97">
        <v>6.7000000000000004E-2</v>
      </c>
      <c r="M34" s="94">
        <v>4.7700000000000006E-2</v>
      </c>
      <c r="N34" s="93">
        <v>1973188.5500000003</v>
      </c>
      <c r="O34" s="95">
        <v>129.08000000000001</v>
      </c>
      <c r="P34" s="93">
        <v>2546.9918500000003</v>
      </c>
      <c r="Q34" s="94">
        <v>2.2725552794620591E-2</v>
      </c>
      <c r="R34" s="94">
        <v>4.4082216250249445E-3</v>
      </c>
      <c r="S34" s="94">
        <f>P34/'סכום נכסי הקרן'!$C$42</f>
        <v>4.774042693571304E-5</v>
      </c>
    </row>
    <row r="35" spans="2:19" s="151" customFormat="1">
      <c r="B35" s="106" t="s">
        <v>2047</v>
      </c>
      <c r="C35" s="83" t="s">
        <v>2048</v>
      </c>
      <c r="D35" s="96" t="s">
        <v>1999</v>
      </c>
      <c r="E35" s="83"/>
      <c r="F35" s="96" t="s">
        <v>365</v>
      </c>
      <c r="G35" s="83" t="s">
        <v>645</v>
      </c>
      <c r="H35" s="83" t="s">
        <v>156</v>
      </c>
      <c r="I35" s="116">
        <v>38376</v>
      </c>
      <c r="J35" s="95">
        <v>1.9100000000000004</v>
      </c>
      <c r="K35" s="96" t="s">
        <v>158</v>
      </c>
      <c r="L35" s="97">
        <v>7.0000000000000007E-2</v>
      </c>
      <c r="M35" s="94">
        <v>4.3600000000000014E-2</v>
      </c>
      <c r="N35" s="93">
        <v>1773420.0400000003</v>
      </c>
      <c r="O35" s="95">
        <v>130.13999999999999</v>
      </c>
      <c r="P35" s="93">
        <v>2307.9288500000002</v>
      </c>
      <c r="Q35" s="94">
        <v>1.8117948144206818E-2</v>
      </c>
      <c r="R35" s="94">
        <v>3.9944618847480616E-3</v>
      </c>
      <c r="S35" s="94">
        <f>P35/'סכום נכסי הקרן'!$C$42</f>
        <v>4.325946650997302E-5</v>
      </c>
    </row>
    <row r="36" spans="2:19" s="151" customFormat="1">
      <c r="B36" s="106" t="s">
        <v>2049</v>
      </c>
      <c r="C36" s="83" t="s">
        <v>2050</v>
      </c>
      <c r="D36" s="96" t="s">
        <v>1999</v>
      </c>
      <c r="E36" s="83" t="s">
        <v>2051</v>
      </c>
      <c r="F36" s="96" t="s">
        <v>1048</v>
      </c>
      <c r="G36" s="83" t="s">
        <v>2052</v>
      </c>
      <c r="H36" s="83" t="s">
        <v>156</v>
      </c>
      <c r="I36" s="116">
        <v>39104</v>
      </c>
      <c r="J36" s="95">
        <v>1.9800000000000004</v>
      </c>
      <c r="K36" s="96" t="s">
        <v>158</v>
      </c>
      <c r="L36" s="97">
        <v>5.5999999999999994E-2</v>
      </c>
      <c r="M36" s="94">
        <v>0.2616</v>
      </c>
      <c r="N36" s="93">
        <v>6897658.4000000004</v>
      </c>
      <c r="O36" s="95">
        <v>83.33</v>
      </c>
      <c r="P36" s="93">
        <v>5747.8190900000009</v>
      </c>
      <c r="Q36" s="94">
        <v>4.7286417432721257E-3</v>
      </c>
      <c r="R36" s="94">
        <v>9.9480728253092763E-3</v>
      </c>
      <c r="S36" s="94">
        <f>P36/'סכום נכסי הקרן'!$C$42</f>
        <v>1.07736244741357E-4</v>
      </c>
    </row>
    <row r="37" spans="2:19" s="151" customFormat="1">
      <c r="B37" s="106" t="s">
        <v>2053</v>
      </c>
      <c r="C37" s="83" t="s">
        <v>2054</v>
      </c>
      <c r="D37" s="96" t="s">
        <v>1999</v>
      </c>
      <c r="E37" s="83" t="s">
        <v>2055</v>
      </c>
      <c r="F37" s="96" t="s">
        <v>417</v>
      </c>
      <c r="G37" s="83" t="s">
        <v>719</v>
      </c>
      <c r="H37" s="83"/>
      <c r="I37" s="116">
        <v>39071</v>
      </c>
      <c r="J37" s="155">
        <v>0</v>
      </c>
      <c r="K37" s="96" t="s">
        <v>158</v>
      </c>
      <c r="L37" s="97">
        <v>0</v>
      </c>
      <c r="M37" s="156">
        <v>0</v>
      </c>
      <c r="N37" s="93">
        <v>225400.00000000003</v>
      </c>
      <c r="O37" s="155">
        <v>1E-4</v>
      </c>
      <c r="P37" s="157">
        <v>1.9000000000000001E-4</v>
      </c>
      <c r="Q37" s="94">
        <v>0</v>
      </c>
      <c r="R37" s="94">
        <v>0</v>
      </c>
      <c r="S37" s="94">
        <f>P37/'סכום נכסי הקרן'!$C$42</f>
        <v>3.5613310336212806E-12</v>
      </c>
    </row>
    <row r="38" spans="2:19" s="151" customFormat="1">
      <c r="B38" s="106" t="s">
        <v>2056</v>
      </c>
      <c r="C38" s="83" t="s">
        <v>2057</v>
      </c>
      <c r="D38" s="96" t="s">
        <v>1999</v>
      </c>
      <c r="E38" s="83" t="s">
        <v>2058</v>
      </c>
      <c r="F38" s="96" t="s">
        <v>1537</v>
      </c>
      <c r="G38" s="83" t="s">
        <v>719</v>
      </c>
      <c r="H38" s="83"/>
      <c r="I38" s="116">
        <v>37843</v>
      </c>
      <c r="J38" s="155">
        <v>0</v>
      </c>
      <c r="K38" s="96" t="s">
        <v>158</v>
      </c>
      <c r="L38" s="97">
        <v>0</v>
      </c>
      <c r="M38" s="156">
        <v>0</v>
      </c>
      <c r="N38" s="93">
        <v>124816.53000000001</v>
      </c>
      <c r="O38" s="155">
        <v>1E-4</v>
      </c>
      <c r="P38" s="157">
        <v>1.9000000000000001E-4</v>
      </c>
      <c r="Q38" s="94">
        <v>0</v>
      </c>
      <c r="R38" s="94">
        <v>0</v>
      </c>
      <c r="S38" s="94">
        <f>P38/'סכום נכסי הקרן'!$C$42</f>
        <v>3.5613310336212806E-12</v>
      </c>
    </row>
    <row r="39" spans="2:19" s="151" customFormat="1">
      <c r="B39" s="107"/>
      <c r="C39" s="83"/>
      <c r="D39" s="83"/>
      <c r="E39" s="83"/>
      <c r="F39" s="83"/>
      <c r="G39" s="83"/>
      <c r="H39" s="83"/>
      <c r="I39" s="83"/>
      <c r="J39" s="95"/>
      <c r="K39" s="83"/>
      <c r="L39" s="83"/>
      <c r="M39" s="94"/>
      <c r="N39" s="93"/>
      <c r="O39" s="95"/>
      <c r="P39" s="83"/>
      <c r="Q39" s="83"/>
      <c r="R39" s="94"/>
      <c r="S39" s="83"/>
    </row>
    <row r="40" spans="2:19" s="151" customFormat="1">
      <c r="B40" s="105" t="s">
        <v>77</v>
      </c>
      <c r="C40" s="81"/>
      <c r="D40" s="81"/>
      <c r="E40" s="81"/>
      <c r="F40" s="81"/>
      <c r="G40" s="81"/>
      <c r="H40" s="81"/>
      <c r="I40" s="81"/>
      <c r="J40" s="92">
        <v>5.7265125594945081</v>
      </c>
      <c r="K40" s="81"/>
      <c r="L40" s="81"/>
      <c r="M40" s="91">
        <v>3.1235011872158984E-2</v>
      </c>
      <c r="N40" s="90"/>
      <c r="O40" s="92"/>
      <c r="P40" s="90">
        <v>45987.562210000011</v>
      </c>
      <c r="Q40" s="81"/>
      <c r="R40" s="91">
        <v>7.9593252807739434E-2</v>
      </c>
      <c r="S40" s="91">
        <f>P40/'סכום נכסי הקרן'!$C$42</f>
        <v>8.6198385504769614E-4</v>
      </c>
    </row>
    <row r="41" spans="2:19" s="151" customFormat="1">
      <c r="B41" s="106" t="s">
        <v>2059</v>
      </c>
      <c r="C41" s="83" t="s">
        <v>2060</v>
      </c>
      <c r="D41" s="96" t="s">
        <v>1999</v>
      </c>
      <c r="E41" s="83" t="s">
        <v>2061</v>
      </c>
      <c r="F41" s="96" t="s">
        <v>365</v>
      </c>
      <c r="G41" s="83" t="s">
        <v>379</v>
      </c>
      <c r="H41" s="83" t="s">
        <v>154</v>
      </c>
      <c r="I41" s="116">
        <v>42598</v>
      </c>
      <c r="J41" s="95">
        <v>6.43</v>
      </c>
      <c r="K41" s="96" t="s">
        <v>158</v>
      </c>
      <c r="L41" s="97">
        <v>3.1E-2</v>
      </c>
      <c r="M41" s="94">
        <v>3.1899999999999998E-2</v>
      </c>
      <c r="N41" s="93">
        <v>38655000.000000007</v>
      </c>
      <c r="O41" s="95">
        <v>98.15</v>
      </c>
      <c r="P41" s="93">
        <v>37939.882500000007</v>
      </c>
      <c r="Q41" s="94">
        <v>9.6637500000000015E-2</v>
      </c>
      <c r="R41" s="94">
        <v>6.5664682235793359E-2</v>
      </c>
      <c r="S41" s="94">
        <f>P41/'סכום נכסי הקרן'!$C$42</f>
        <v>7.1113937346944716E-4</v>
      </c>
    </row>
    <row r="42" spans="2:19" s="151" customFormat="1">
      <c r="B42" s="106" t="s">
        <v>2062</v>
      </c>
      <c r="C42" s="83" t="s">
        <v>2063</v>
      </c>
      <c r="D42" s="96" t="s">
        <v>1999</v>
      </c>
      <c r="E42" s="83" t="s">
        <v>2064</v>
      </c>
      <c r="F42" s="96" t="s">
        <v>365</v>
      </c>
      <c r="G42" s="83" t="s">
        <v>645</v>
      </c>
      <c r="H42" s="83" t="s">
        <v>154</v>
      </c>
      <c r="I42" s="116">
        <v>41903</v>
      </c>
      <c r="J42" s="95">
        <v>2.4100000000000006</v>
      </c>
      <c r="K42" s="96" t="s">
        <v>158</v>
      </c>
      <c r="L42" s="97">
        <v>5.1500000000000004E-2</v>
      </c>
      <c r="M42" s="94">
        <v>2.8099999999999997E-2</v>
      </c>
      <c r="N42" s="93">
        <v>7456387.9100000011</v>
      </c>
      <c r="O42" s="95">
        <v>107.93</v>
      </c>
      <c r="P42" s="93">
        <v>8047.6797100000013</v>
      </c>
      <c r="Q42" s="94">
        <v>5.5823529486631433E-2</v>
      </c>
      <c r="R42" s="94">
        <v>1.392857057194607E-2</v>
      </c>
      <c r="S42" s="94">
        <f>P42/'סכום נכסי הקרן'!$C$42</f>
        <v>1.5084448157824901E-4</v>
      </c>
    </row>
    <row r="43" spans="2:19" s="151" customFormat="1">
      <c r="B43" s="107"/>
      <c r="C43" s="83"/>
      <c r="D43" s="83"/>
      <c r="E43" s="83"/>
      <c r="F43" s="83"/>
      <c r="G43" s="83"/>
      <c r="H43" s="83"/>
      <c r="I43" s="83"/>
      <c r="J43" s="95"/>
      <c r="K43" s="83"/>
      <c r="L43" s="83"/>
      <c r="M43" s="94"/>
      <c r="N43" s="93"/>
      <c r="O43" s="95"/>
      <c r="P43" s="83"/>
      <c r="Q43" s="83"/>
      <c r="R43" s="94"/>
      <c r="S43" s="83"/>
    </row>
    <row r="44" spans="2:19" s="151" customFormat="1">
      <c r="B44" s="105" t="s">
        <v>62</v>
      </c>
      <c r="C44" s="81"/>
      <c r="D44" s="81"/>
      <c r="E44" s="81"/>
      <c r="F44" s="81"/>
      <c r="G44" s="81"/>
      <c r="H44" s="81"/>
      <c r="I44" s="81"/>
      <c r="J44" s="92">
        <v>4.9650737071079023</v>
      </c>
      <c r="K44" s="81"/>
      <c r="L44" s="81"/>
      <c r="M44" s="91">
        <v>6.6267240208875214E-2</v>
      </c>
      <c r="N44" s="90"/>
      <c r="O44" s="92"/>
      <c r="P44" s="90">
        <v>57844.358860000008</v>
      </c>
      <c r="Q44" s="81"/>
      <c r="R44" s="91">
        <v>0.10011447567543463</v>
      </c>
      <c r="S44" s="91">
        <f>P44/'סכום נכסי הקרן'!$C$42</f>
        <v>1.0842258438318109E-3</v>
      </c>
    </row>
    <row r="45" spans="2:19" s="151" customFormat="1">
      <c r="B45" s="106" t="s">
        <v>2065</v>
      </c>
      <c r="C45" s="83" t="s">
        <v>2066</v>
      </c>
      <c r="D45" s="96" t="s">
        <v>1999</v>
      </c>
      <c r="E45" s="83" t="s">
        <v>2067</v>
      </c>
      <c r="F45" s="96" t="s">
        <v>417</v>
      </c>
      <c r="G45" s="83" t="s">
        <v>379</v>
      </c>
      <c r="H45" s="83" t="s">
        <v>154</v>
      </c>
      <c r="I45" s="116">
        <v>38421</v>
      </c>
      <c r="J45" s="95">
        <v>5.0300000000000011</v>
      </c>
      <c r="K45" s="96" t="s">
        <v>157</v>
      </c>
      <c r="L45" s="97">
        <v>7.9699999999999993E-2</v>
      </c>
      <c r="M45" s="94">
        <v>3.4400000000000007E-2</v>
      </c>
      <c r="N45" s="93">
        <v>654387.2300000001</v>
      </c>
      <c r="O45" s="95">
        <v>124.79</v>
      </c>
      <c r="P45" s="93">
        <v>3139.8647599999999</v>
      </c>
      <c r="Q45" s="94">
        <v>6.9174549176151947E-3</v>
      </c>
      <c r="R45" s="94">
        <v>5.4343400174938746E-3</v>
      </c>
      <c r="S45" s="94">
        <f>P45/'סכום נכסי הקרן'!$C$42</f>
        <v>5.8853146374535967E-5</v>
      </c>
    </row>
    <row r="46" spans="2:19" s="151" customFormat="1">
      <c r="B46" s="106" t="s">
        <v>2068</v>
      </c>
      <c r="C46" s="83" t="s">
        <v>2069</v>
      </c>
      <c r="D46" s="96" t="s">
        <v>1999</v>
      </c>
      <c r="E46" s="83" t="s">
        <v>1054</v>
      </c>
      <c r="F46" s="96" t="s">
        <v>903</v>
      </c>
      <c r="G46" s="83" t="s">
        <v>543</v>
      </c>
      <c r="H46" s="83" t="s">
        <v>156</v>
      </c>
      <c r="I46" s="116">
        <v>42625</v>
      </c>
      <c r="J46" s="95">
        <v>5.0299999999999994</v>
      </c>
      <c r="K46" s="96" t="s">
        <v>157</v>
      </c>
      <c r="L46" s="97">
        <v>4.4500000000000005E-2</v>
      </c>
      <c r="M46" s="94">
        <v>4.9599999999999998E-2</v>
      </c>
      <c r="N46" s="93">
        <v>13293588.000000002</v>
      </c>
      <c r="O46" s="95">
        <v>99.11</v>
      </c>
      <c r="P46" s="93">
        <v>50658.931480000014</v>
      </c>
      <c r="Q46" s="94">
        <v>9.6942779621441974E-2</v>
      </c>
      <c r="R46" s="94">
        <v>8.7678253564412847E-2</v>
      </c>
      <c r="S46" s="94">
        <f>P46/'סכום נכסי הקרן'!$C$42</f>
        <v>9.4954328847272668E-4</v>
      </c>
    </row>
    <row r="47" spans="2:19" s="151" customFormat="1">
      <c r="B47" s="106" t="s">
        <v>2070</v>
      </c>
      <c r="C47" s="83" t="s">
        <v>2071</v>
      </c>
      <c r="D47" s="96" t="s">
        <v>1999</v>
      </c>
      <c r="E47" s="83" t="s">
        <v>2072</v>
      </c>
      <c r="F47" s="96" t="s">
        <v>417</v>
      </c>
      <c r="G47" s="83" t="s">
        <v>719</v>
      </c>
      <c r="H47" s="83"/>
      <c r="I47" s="116">
        <v>41840</v>
      </c>
      <c r="J47" s="95">
        <v>5.120000000000001</v>
      </c>
      <c r="K47" s="96" t="s">
        <v>157</v>
      </c>
      <c r="L47" s="97">
        <v>0.03</v>
      </c>
      <c r="M47" s="94">
        <v>0.3039</v>
      </c>
      <c r="N47" s="93">
        <v>2462462.6600000006</v>
      </c>
      <c r="O47" s="95">
        <v>27.02</v>
      </c>
      <c r="P47" s="93">
        <v>2558.2989300000004</v>
      </c>
      <c r="Q47" s="94">
        <v>6.9233375321587241E-3</v>
      </c>
      <c r="R47" s="94">
        <v>4.4277914224594705E-3</v>
      </c>
      <c r="S47" s="94">
        <f>P47/'סכום נכסי הקרן'!$C$42</f>
        <v>4.7952365119416402E-5</v>
      </c>
    </row>
    <row r="48" spans="2:19" s="151" customFormat="1">
      <c r="B48" s="106" t="s">
        <v>2073</v>
      </c>
      <c r="C48" s="83" t="s">
        <v>2074</v>
      </c>
      <c r="D48" s="96" t="s">
        <v>1999</v>
      </c>
      <c r="E48" s="83" t="s">
        <v>2072</v>
      </c>
      <c r="F48" s="96" t="s">
        <v>417</v>
      </c>
      <c r="G48" s="83" t="s">
        <v>719</v>
      </c>
      <c r="H48" s="83"/>
      <c r="I48" s="116">
        <v>41840</v>
      </c>
      <c r="J48" s="95">
        <v>2.35</v>
      </c>
      <c r="K48" s="96" t="s">
        <v>157</v>
      </c>
      <c r="L48" s="97">
        <v>3.7978999999999999E-2</v>
      </c>
      <c r="M48" s="94">
        <v>0.3019</v>
      </c>
      <c r="N48" s="93">
        <v>684482.09</v>
      </c>
      <c r="O48" s="95">
        <v>56.5</v>
      </c>
      <c r="P48" s="93">
        <v>1487.2636900000005</v>
      </c>
      <c r="Q48" s="94">
        <v>1.8431570204066113E-2</v>
      </c>
      <c r="R48" s="94">
        <v>2.5740906710684593E-3</v>
      </c>
      <c r="S48" s="94">
        <f>P48/'סכום נכסי הקרן'!$C$42</f>
        <v>2.7877043865132112E-5</v>
      </c>
    </row>
    <row r="49" spans="2:19" s="151" customFormat="1">
      <c r="B49" s="107"/>
      <c r="C49" s="83"/>
      <c r="D49" s="83"/>
      <c r="E49" s="83"/>
      <c r="F49" s="83"/>
      <c r="G49" s="83"/>
      <c r="H49" s="83"/>
      <c r="I49" s="83"/>
      <c r="J49" s="95"/>
      <c r="K49" s="83"/>
      <c r="L49" s="83"/>
      <c r="M49" s="94"/>
      <c r="N49" s="93"/>
      <c r="O49" s="95"/>
      <c r="P49" s="83"/>
      <c r="Q49" s="83"/>
      <c r="R49" s="94"/>
      <c r="S49" s="83"/>
    </row>
    <row r="50" spans="2:19" s="151" customFormat="1">
      <c r="B50" s="104" t="s">
        <v>227</v>
      </c>
      <c r="C50" s="81"/>
      <c r="D50" s="81"/>
      <c r="E50" s="81"/>
      <c r="F50" s="81"/>
      <c r="G50" s="81"/>
      <c r="H50" s="81"/>
      <c r="I50" s="81"/>
      <c r="J50" s="92">
        <v>10.34420667364088</v>
      </c>
      <c r="K50" s="81"/>
      <c r="L50" s="81"/>
      <c r="M50" s="91">
        <v>4.9739000615953877E-2</v>
      </c>
      <c r="N50" s="90"/>
      <c r="O50" s="92"/>
      <c r="P50" s="90">
        <v>75426.199460000018</v>
      </c>
      <c r="Q50" s="81"/>
      <c r="R50" s="91">
        <v>0.13054435315645666</v>
      </c>
      <c r="S50" s="91">
        <f>P50/'סכום נכסי הקרן'!$C$42</f>
        <v>1.4137771836052985E-3</v>
      </c>
    </row>
    <row r="51" spans="2:19" s="151" customFormat="1">
      <c r="B51" s="105" t="s">
        <v>91</v>
      </c>
      <c r="C51" s="81"/>
      <c r="D51" s="81"/>
      <c r="E51" s="81"/>
      <c r="F51" s="81"/>
      <c r="G51" s="81"/>
      <c r="H51" s="81"/>
      <c r="I51" s="81"/>
      <c r="J51" s="92">
        <v>10.34420667364088</v>
      </c>
      <c r="K51" s="81"/>
      <c r="L51" s="81"/>
      <c r="M51" s="91">
        <v>4.9739000615953877E-2</v>
      </c>
      <c r="N51" s="90"/>
      <c r="O51" s="92"/>
      <c r="P51" s="90">
        <v>75426.199460000018</v>
      </c>
      <c r="Q51" s="81"/>
      <c r="R51" s="91">
        <v>0.13054435315645666</v>
      </c>
      <c r="S51" s="91">
        <f>P51/'סכום נכסי הקרן'!$C$42</f>
        <v>1.4137771836052985E-3</v>
      </c>
    </row>
    <row r="52" spans="2:19" s="151" customFormat="1">
      <c r="B52" s="106" t="s">
        <v>2075</v>
      </c>
      <c r="C52" s="83" t="s">
        <v>2076</v>
      </c>
      <c r="D52" s="96" t="s">
        <v>1999</v>
      </c>
      <c r="E52" s="83"/>
      <c r="F52" s="96" t="s">
        <v>911</v>
      </c>
      <c r="G52" s="83" t="s">
        <v>697</v>
      </c>
      <c r="H52" s="83" t="s">
        <v>889</v>
      </c>
      <c r="I52" s="116">
        <v>42467</v>
      </c>
      <c r="J52" s="95">
        <v>16.829999999999998</v>
      </c>
      <c r="K52" s="96" t="s">
        <v>165</v>
      </c>
      <c r="L52" s="97">
        <v>4.555E-2</v>
      </c>
      <c r="M52" s="94">
        <v>5.0999999999999997E-2</v>
      </c>
      <c r="N52" s="93">
        <v>8688000.0000000019</v>
      </c>
      <c r="O52" s="95">
        <v>90.96</v>
      </c>
      <c r="P52" s="93">
        <v>22531.115850000006</v>
      </c>
      <c r="Q52" s="94">
        <v>5.2155433758156802E-2</v>
      </c>
      <c r="R52" s="94">
        <v>3.8995865701695234E-2</v>
      </c>
      <c r="S52" s="94">
        <f>P52/'סכום נכסי הקרן'!$C$42</f>
        <v>4.2231980051958594E-4</v>
      </c>
    </row>
    <row r="53" spans="2:19">
      <c r="B53" s="106" t="s">
        <v>2077</v>
      </c>
      <c r="C53" s="83" t="s">
        <v>2078</v>
      </c>
      <c r="D53" s="96" t="s">
        <v>1999</v>
      </c>
      <c r="E53" s="83"/>
      <c r="F53" s="96" t="s">
        <v>888</v>
      </c>
      <c r="G53" s="83" t="s">
        <v>701</v>
      </c>
      <c r="H53" s="83" t="s">
        <v>889</v>
      </c>
      <c r="I53" s="116">
        <v>42135</v>
      </c>
      <c r="J53" s="95">
        <v>3.5900000000000007</v>
      </c>
      <c r="K53" s="96" t="s">
        <v>157</v>
      </c>
      <c r="L53" s="97">
        <v>0.06</v>
      </c>
      <c r="M53" s="94">
        <v>5.0799999999999998E-2</v>
      </c>
      <c r="N53" s="93">
        <v>7790000.0000000009</v>
      </c>
      <c r="O53" s="95">
        <v>109.4</v>
      </c>
      <c r="P53" s="93">
        <v>32768.089720000004</v>
      </c>
      <c r="Q53" s="94">
        <v>9.4424242424242435E-3</v>
      </c>
      <c r="R53" s="94">
        <v>5.6713570447609239E-2</v>
      </c>
      <c r="S53" s="94">
        <f>P53/'סכום נכסי הקרן'!$C$42</f>
        <v>6.1420007806485511E-4</v>
      </c>
    </row>
    <row r="54" spans="2:19">
      <c r="B54" s="106" t="s">
        <v>2079</v>
      </c>
      <c r="C54" s="83" t="s">
        <v>2080</v>
      </c>
      <c r="D54" s="96" t="s">
        <v>1999</v>
      </c>
      <c r="E54" s="83"/>
      <c r="F54" s="96" t="s">
        <v>911</v>
      </c>
      <c r="G54" s="83" t="s">
        <v>719</v>
      </c>
      <c r="H54" s="83"/>
      <c r="I54" s="116">
        <v>42640</v>
      </c>
      <c r="J54" s="95">
        <v>14.080000000000002</v>
      </c>
      <c r="K54" s="96" t="s">
        <v>165</v>
      </c>
      <c r="L54" s="97">
        <v>3.9510000000000003E-2</v>
      </c>
      <c r="M54" s="94">
        <v>4.6600000000000009E-2</v>
      </c>
      <c r="N54" s="93">
        <v>7610000.0000000009</v>
      </c>
      <c r="O54" s="95">
        <v>94.74</v>
      </c>
      <c r="P54" s="93">
        <v>20126.993890000002</v>
      </c>
      <c r="Q54" s="94">
        <v>1.928794288132973E-2</v>
      </c>
      <c r="R54" s="94">
        <v>3.4834917007152154E-2</v>
      </c>
      <c r="S54" s="94">
        <f>P54/'סכום נכסי הקרן'!$C$42</f>
        <v>3.7725730502085735E-4</v>
      </c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B58" s="108" t="s">
        <v>2756</v>
      </c>
      <c r="C58" s="1"/>
      <c r="D58" s="1"/>
      <c r="E58" s="1"/>
    </row>
    <row r="59" spans="2:19">
      <c r="B59" s="108" t="s">
        <v>139</v>
      </c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1"/>
    </row>
    <row r="540" spans="2:5">
      <c r="B540" s="41"/>
    </row>
    <row r="541" spans="2:5">
      <c r="B541" s="3"/>
    </row>
  </sheetData>
  <sheetProtection password="CC0D" sheet="1" objects="1" scenarios="1"/>
  <mergeCells count="2">
    <mergeCell ref="B6:S6"/>
    <mergeCell ref="B7:S7"/>
  </mergeCells>
  <phoneticPr fontId="5" type="noConversion"/>
  <conditionalFormatting sqref="B12:B54">
    <cfRule type="cellIs" dxfId="7" priority="1" operator="equal">
      <formula>"NR3"</formula>
    </cfRule>
  </conditionalFormatting>
  <dataValidations count="1">
    <dataValidation allowBlank="1" showInputMessage="1" showErrorMessage="1" sqref="C5:C1048576 AH1:XFD2 A1:B1048576 D1:AF2 D3:XFD1048576"/>
  </dataValidations>
  <printOptions horizontalCentered="1"/>
  <pageMargins left="0.11811023622047245" right="0.11811023622047245" top="0.15748031496062992" bottom="0.15748031496062992" header="0.31496062992125984" footer="0.31496062992125984"/>
  <pageSetup paperSize="9" scale="62" fitToHeight="25" orientation="landscape" r:id="rId1"/>
  <rowBreaks count="1" manualBreakCount="1">
    <brk id="39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</sheetPr>
  <dimension ref="A1:CD404"/>
  <sheetViews>
    <sheetView rightToLeft="1" zoomScale="90" zoomScaleNormal="90" workbookViewId="0">
      <pane ySplit="10" topLeftCell="A11" activePane="bottomLeft" state="frozen"/>
      <selection pane="bottomLeft" activeCell="A13" sqref="A13:A45"/>
    </sheetView>
  </sheetViews>
  <sheetFormatPr defaultColWidth="9.140625" defaultRowHeight="18"/>
  <cols>
    <col min="1" max="1" width="10.28515625" style="1" customWidth="1"/>
    <col min="2" max="2" width="43" style="2" bestFit="1" customWidth="1"/>
    <col min="3" max="3" width="22.85546875" style="2" customWidth="1"/>
    <col min="4" max="4" width="5.7109375" style="2" bestFit="1" customWidth="1"/>
    <col min="5" max="5" width="28.85546875" style="2" bestFit="1" customWidth="1"/>
    <col min="6" max="6" width="28.85546875" style="1" bestFit="1" customWidth="1"/>
    <col min="7" max="7" width="12.28515625" style="1" bestFit="1" customWidth="1"/>
    <col min="8" max="8" width="11.28515625" style="1" bestFit="1" customWidth="1"/>
    <col min="9" max="9" width="13.7109375" style="1" bestFit="1" customWidth="1"/>
    <col min="10" max="10" width="11.28515625" style="1" bestFit="1" customWidth="1"/>
    <col min="11" max="11" width="8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1:82">
      <c r="B1" s="54" t="s">
        <v>171</v>
      </c>
      <c r="C1" s="77" t="s" vm="1">
        <v>232</v>
      </c>
    </row>
    <row r="2" spans="1:82">
      <c r="B2" s="54" t="s">
        <v>170</v>
      </c>
      <c r="C2" s="77" t="s">
        <v>233</v>
      </c>
    </row>
    <row r="3" spans="1:82">
      <c r="B3" s="54" t="s">
        <v>172</v>
      </c>
      <c r="C3" s="77" t="s">
        <v>234</v>
      </c>
    </row>
    <row r="4" spans="1:82">
      <c r="B4" s="54" t="s">
        <v>173</v>
      </c>
      <c r="C4" s="77">
        <v>162</v>
      </c>
    </row>
    <row r="6" spans="1:82" ht="26.25" customHeight="1">
      <c r="B6" s="217" t="s">
        <v>200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9"/>
    </row>
    <row r="7" spans="1:82" ht="26.25" customHeight="1">
      <c r="B7" s="217" t="s">
        <v>117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9"/>
    </row>
    <row r="8" spans="1:82" s="3" customFormat="1" ht="63">
      <c r="B8" s="20" t="s">
        <v>143</v>
      </c>
      <c r="C8" s="28" t="s">
        <v>60</v>
      </c>
      <c r="D8" s="69" t="s">
        <v>145</v>
      </c>
      <c r="E8" s="69" t="s">
        <v>144</v>
      </c>
      <c r="F8" s="69" t="s">
        <v>84</v>
      </c>
      <c r="G8" s="28" t="s">
        <v>129</v>
      </c>
      <c r="H8" s="28" t="s">
        <v>0</v>
      </c>
      <c r="I8" s="28" t="s">
        <v>133</v>
      </c>
      <c r="J8" s="28" t="s">
        <v>137</v>
      </c>
      <c r="K8" s="28" t="s">
        <v>75</v>
      </c>
      <c r="L8" s="69" t="s">
        <v>174</v>
      </c>
      <c r="M8" s="29" t="s">
        <v>176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CD8" s="1"/>
    </row>
    <row r="9" spans="1:82" s="3" customFormat="1" ht="14.25" customHeight="1">
      <c r="B9" s="14"/>
      <c r="C9" s="30"/>
      <c r="D9" s="15"/>
      <c r="E9" s="15"/>
      <c r="F9" s="30"/>
      <c r="G9" s="30"/>
      <c r="H9" s="30" t="s">
        <v>22</v>
      </c>
      <c r="I9" s="30" t="s">
        <v>81</v>
      </c>
      <c r="J9" s="30" t="s">
        <v>23</v>
      </c>
      <c r="K9" s="30" t="s">
        <v>20</v>
      </c>
      <c r="L9" s="30" t="s">
        <v>20</v>
      </c>
      <c r="M9" s="31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CD9" s="1"/>
    </row>
    <row r="10" spans="1:8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CD10" s="1"/>
    </row>
    <row r="11" spans="1:82" s="4" customFormat="1" ht="18" customHeight="1">
      <c r="B11" s="78" t="s">
        <v>36</v>
      </c>
      <c r="C11" s="79"/>
      <c r="D11" s="79"/>
      <c r="E11" s="79"/>
      <c r="F11" s="79"/>
      <c r="G11" s="79"/>
      <c r="H11" s="79"/>
      <c r="I11" s="79"/>
      <c r="J11" s="87">
        <v>434014.49050000001</v>
      </c>
      <c r="K11" s="79"/>
      <c r="L11" s="88">
        <v>1</v>
      </c>
      <c r="M11" s="88">
        <f>J11/'סכום נכסי הקרן'!$C$42</f>
        <v>8.1351014424156758E-3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CD11" s="1"/>
    </row>
    <row r="12" spans="1:82" ht="17.25" customHeight="1">
      <c r="B12" s="80" t="s">
        <v>228</v>
      </c>
      <c r="C12" s="81"/>
      <c r="D12" s="81"/>
      <c r="E12" s="81"/>
      <c r="F12" s="81"/>
      <c r="G12" s="81"/>
      <c r="H12" s="81"/>
      <c r="I12" s="81"/>
      <c r="J12" s="90">
        <v>100687.93788</v>
      </c>
      <c r="K12" s="81"/>
      <c r="L12" s="91">
        <v>0.23199211105602474</v>
      </c>
      <c r="M12" s="91">
        <f>J12/'סכום נכסי הקרן'!$C$42</f>
        <v>1.8872793572809244E-3</v>
      </c>
    </row>
    <row r="13" spans="1:82" s="151" customFormat="1">
      <c r="B13" s="82" t="s">
        <v>2850</v>
      </c>
      <c r="C13" s="83">
        <v>2007</v>
      </c>
      <c r="D13" s="96" t="s">
        <v>32</v>
      </c>
      <c r="E13" s="83" t="s">
        <v>2081</v>
      </c>
      <c r="F13" s="96" t="s">
        <v>365</v>
      </c>
      <c r="G13" s="96" t="s">
        <v>158</v>
      </c>
      <c r="H13" s="118">
        <v>546391.75000000012</v>
      </c>
      <c r="I13" s="117">
        <v>518.30939999999998</v>
      </c>
      <c r="J13" s="93">
        <v>2831.9997999999996</v>
      </c>
      <c r="K13" s="94">
        <v>4.0000000000000008E-2</v>
      </c>
      <c r="L13" s="94">
        <v>6.5251272987163073E-3</v>
      </c>
      <c r="M13" s="94">
        <f>J13/'סכום נכסי הקרן'!$C$42</f>
        <v>5.3082572499732934E-5</v>
      </c>
    </row>
    <row r="14" spans="1:82" s="151" customFormat="1">
      <c r="A14" s="188"/>
      <c r="B14" s="82" t="s">
        <v>2851</v>
      </c>
      <c r="C14" s="83">
        <v>4960</v>
      </c>
      <c r="D14" s="96" t="s">
        <v>32</v>
      </c>
      <c r="E14" s="83" t="s">
        <v>2082</v>
      </c>
      <c r="F14" s="96" t="s">
        <v>181</v>
      </c>
      <c r="G14" s="96" t="s">
        <v>159</v>
      </c>
      <c r="H14" s="118">
        <v>1967866.7000000002</v>
      </c>
      <c r="I14" s="117">
        <v>100</v>
      </c>
      <c r="J14" s="93">
        <v>7957.6593600000006</v>
      </c>
      <c r="K14" s="94">
        <v>7.6941640230848388E-2</v>
      </c>
      <c r="L14" s="94">
        <v>1.8335008471335821E-2</v>
      </c>
      <c r="M14" s="94">
        <f>J14/'סכום נכסי הקרן'!$C$42</f>
        <v>1.4915715386186769E-4</v>
      </c>
    </row>
    <row r="15" spans="1:82" s="151" customFormat="1">
      <c r="A15" s="188"/>
      <c r="B15" s="82" t="s">
        <v>2852</v>
      </c>
      <c r="C15" s="83">
        <v>3549</v>
      </c>
      <c r="D15" s="96" t="s">
        <v>32</v>
      </c>
      <c r="E15" s="83" t="s">
        <v>2083</v>
      </c>
      <c r="F15" s="96" t="s">
        <v>888</v>
      </c>
      <c r="G15" s="96" t="s">
        <v>158</v>
      </c>
      <c r="H15" s="118">
        <v>683.75000000000011</v>
      </c>
      <c r="I15" s="117">
        <v>823568.82779999997</v>
      </c>
      <c r="J15" s="93">
        <v>5631.1518600000009</v>
      </c>
      <c r="K15" s="94">
        <v>6.8375000000000005E-2</v>
      </c>
      <c r="L15" s="94">
        <v>1.2974571087506123E-2</v>
      </c>
      <c r="M15" s="94">
        <f>J15/'סכום נכסי הקרן'!$C$42</f>
        <v>1.0554945196869577E-4</v>
      </c>
    </row>
    <row r="16" spans="1:82" s="151" customFormat="1">
      <c r="A16" s="188"/>
      <c r="B16" s="82" t="s">
        <v>2853</v>
      </c>
      <c r="C16" s="83">
        <v>35000</v>
      </c>
      <c r="D16" s="96" t="s">
        <v>32</v>
      </c>
      <c r="E16" s="83" t="s">
        <v>2084</v>
      </c>
      <c r="F16" s="96" t="s">
        <v>365</v>
      </c>
      <c r="G16" s="96" t="s">
        <v>157</v>
      </c>
      <c r="H16" s="118">
        <v>2557210.3100000005</v>
      </c>
      <c r="I16" s="117">
        <v>837.66250000000002</v>
      </c>
      <c r="J16" s="93">
        <v>82362.944510000001</v>
      </c>
      <c r="K16" s="94">
        <v>4.7873286854821985E-2</v>
      </c>
      <c r="L16" s="94">
        <v>0.18977003374959897</v>
      </c>
      <c r="M16" s="94">
        <f>J16/'סכום נכסי הקרן'!$C$42</f>
        <v>1.5437984752836339E-3</v>
      </c>
    </row>
    <row r="17" spans="1:13" s="151" customFormat="1">
      <c r="A17" s="188"/>
      <c r="B17" s="82" t="s">
        <v>2854</v>
      </c>
      <c r="C17" s="83">
        <v>347283</v>
      </c>
      <c r="D17" s="96" t="s">
        <v>32</v>
      </c>
      <c r="E17" s="83" t="s">
        <v>2072</v>
      </c>
      <c r="F17" s="96" t="s">
        <v>417</v>
      </c>
      <c r="G17" s="96" t="s">
        <v>157</v>
      </c>
      <c r="H17" s="118">
        <v>37772.880000000012</v>
      </c>
      <c r="I17" s="117">
        <v>1311.0867000000001</v>
      </c>
      <c r="J17" s="93">
        <v>1904.1793500000003</v>
      </c>
      <c r="K17" s="94">
        <v>3.8523610555743935E-3</v>
      </c>
      <c r="L17" s="94">
        <v>4.3873635366559272E-3</v>
      </c>
      <c r="M17" s="94">
        <f>J17/'סכום נכסי הקרן'!$C$42</f>
        <v>3.5691647435451572E-5</v>
      </c>
    </row>
    <row r="18" spans="1:13" s="151" customFormat="1">
      <c r="B18" s="80" t="s">
        <v>227</v>
      </c>
      <c r="C18" s="81"/>
      <c r="D18" s="81"/>
      <c r="E18" s="81"/>
      <c r="F18" s="81"/>
      <c r="G18" s="81"/>
      <c r="H18" s="81"/>
      <c r="I18" s="81"/>
      <c r="J18" s="90">
        <v>333326.55262000003</v>
      </c>
      <c r="K18" s="81"/>
      <c r="L18" s="91">
        <v>0.76800788894397531</v>
      </c>
      <c r="M18" s="91">
        <f>J18/'סכום נכסי הקרן'!$C$42</f>
        <v>6.2478220851347518E-3</v>
      </c>
    </row>
    <row r="19" spans="1:13" s="151" customFormat="1">
      <c r="A19" s="188"/>
      <c r="B19" s="82" t="s">
        <v>2855</v>
      </c>
      <c r="C19" s="83">
        <v>3610</v>
      </c>
      <c r="D19" s="96" t="s">
        <v>32</v>
      </c>
      <c r="E19" s="152"/>
      <c r="F19" s="96" t="s">
        <v>365</v>
      </c>
      <c r="G19" s="96" t="s">
        <v>157</v>
      </c>
      <c r="H19" s="118">
        <v>667731.00000000012</v>
      </c>
      <c r="I19" s="117">
        <v>383.18099999999998</v>
      </c>
      <c r="J19" s="93">
        <v>9837.8874400000022</v>
      </c>
      <c r="K19" s="94">
        <v>9.7750042394568942E-2</v>
      </c>
      <c r="L19" s="94">
        <v>2.2667186592471623E-2</v>
      </c>
      <c r="M19" s="94">
        <f>J19/'סכום נכסי הקרן'!$C$42</f>
        <v>1.8439986234392115E-4</v>
      </c>
    </row>
    <row r="20" spans="1:13" s="151" customFormat="1">
      <c r="A20" s="188"/>
      <c r="B20" s="82" t="s">
        <v>2856</v>
      </c>
      <c r="C20" s="83">
        <v>330507</v>
      </c>
      <c r="D20" s="96" t="s">
        <v>32</v>
      </c>
      <c r="E20" s="152"/>
      <c r="F20" s="96" t="s">
        <v>791</v>
      </c>
      <c r="G20" s="96" t="s">
        <v>157</v>
      </c>
      <c r="H20" s="118">
        <v>6992.51</v>
      </c>
      <c r="I20" s="117">
        <v>74243.038</v>
      </c>
      <c r="J20" s="93">
        <v>19961.144050000006</v>
      </c>
      <c r="K20" s="94">
        <v>8.2500026251311531E-2</v>
      </c>
      <c r="L20" s="94">
        <v>4.5991883881582075E-2</v>
      </c>
      <c r="M20" s="94">
        <f>J20/'סכום נכסי הקרן'!$C$42</f>
        <v>3.741486409044726E-4</v>
      </c>
    </row>
    <row r="21" spans="1:13" s="151" customFormat="1">
      <c r="A21" s="188"/>
      <c r="B21" s="82" t="s">
        <v>2857</v>
      </c>
      <c r="C21" s="83">
        <v>45499</v>
      </c>
      <c r="D21" s="96" t="s">
        <v>32</v>
      </c>
      <c r="E21" s="152"/>
      <c r="F21" s="96" t="s">
        <v>791</v>
      </c>
      <c r="G21" s="96" t="s">
        <v>157</v>
      </c>
      <c r="H21" s="118">
        <v>2401791.0000000005</v>
      </c>
      <c r="I21" s="117">
        <v>254.63800000000001</v>
      </c>
      <c r="J21" s="93">
        <v>23515.530000000002</v>
      </c>
      <c r="K21" s="94">
        <v>9.8999992456879654E-2</v>
      </c>
      <c r="L21" s="94">
        <v>5.418143982453047E-2</v>
      </c>
      <c r="M21" s="94">
        <f>J21/'סכום נכסי הקרן'!$C$42</f>
        <v>4.4077150926869597E-4</v>
      </c>
    </row>
    <row r="22" spans="1:13" s="151" customFormat="1">
      <c r="A22" s="188"/>
      <c r="B22" s="82" t="s">
        <v>2858</v>
      </c>
      <c r="C22" s="83">
        <v>330506</v>
      </c>
      <c r="D22" s="96" t="s">
        <v>32</v>
      </c>
      <c r="E22" s="152"/>
      <c r="F22" s="96" t="s">
        <v>791</v>
      </c>
      <c r="G22" s="96" t="s">
        <v>157</v>
      </c>
      <c r="H22" s="118">
        <v>5108.59</v>
      </c>
      <c r="I22" s="117">
        <v>138275.80480000001</v>
      </c>
      <c r="J22" s="93">
        <v>27160.890330000006</v>
      </c>
      <c r="K22" s="94">
        <v>9.8000036448426919E-2</v>
      </c>
      <c r="L22" s="94">
        <v>6.2580607156018458E-2</v>
      </c>
      <c r="M22" s="94">
        <f>J22/'סכום נכסי הקרן'!$C$42</f>
        <v>5.0909958754217447E-4</v>
      </c>
    </row>
    <row r="23" spans="1:13" s="151" customFormat="1">
      <c r="A23" s="188"/>
      <c r="B23" s="82" t="s">
        <v>2859</v>
      </c>
      <c r="C23" s="83">
        <v>2994</v>
      </c>
      <c r="D23" s="96" t="s">
        <v>32</v>
      </c>
      <c r="E23" s="152"/>
      <c r="F23" s="96" t="s">
        <v>365</v>
      </c>
      <c r="G23" s="96" t="s">
        <v>159</v>
      </c>
      <c r="H23" s="118">
        <v>26021.290000000005</v>
      </c>
      <c r="I23" s="117">
        <v>21214.933099999998</v>
      </c>
      <c r="J23" s="93">
        <v>22323.390530000001</v>
      </c>
      <c r="K23" s="94">
        <v>4.815799614629282E-2</v>
      </c>
      <c r="L23" s="94">
        <v>5.1434666396236374E-2</v>
      </c>
      <c r="M23" s="94">
        <f>J23/'סכום נכסי הקרן'!$C$42</f>
        <v>4.1842622879019161E-4</v>
      </c>
    </row>
    <row r="24" spans="1:13" s="151" customFormat="1">
      <c r="A24" s="188"/>
      <c r="B24" s="82" t="s">
        <v>2860</v>
      </c>
      <c r="C24" s="83">
        <v>330500</v>
      </c>
      <c r="D24" s="96" t="s">
        <v>32</v>
      </c>
      <c r="E24" s="152"/>
      <c r="F24" s="96" t="s">
        <v>791</v>
      </c>
      <c r="G24" s="96" t="s">
        <v>159</v>
      </c>
      <c r="H24" s="118">
        <v>2903.2100000000005</v>
      </c>
      <c r="I24" s="117">
        <v>78327.147100000002</v>
      </c>
      <c r="J24" s="93">
        <v>9195.619840000003</v>
      </c>
      <c r="K24" s="94">
        <v>9.800007223733545E-2</v>
      </c>
      <c r="L24" s="94">
        <v>2.118735673872622E-2</v>
      </c>
      <c r="M24" s="94">
        <f>J24/'סכום נכסי הקרן'!$C$42</f>
        <v>1.7236129636618718E-4</v>
      </c>
    </row>
    <row r="25" spans="1:13" s="151" customFormat="1">
      <c r="A25" s="188"/>
      <c r="B25" s="82" t="s">
        <v>2861</v>
      </c>
      <c r="C25" s="83">
        <v>4654</v>
      </c>
      <c r="D25" s="96" t="s">
        <v>32</v>
      </c>
      <c r="E25" s="152"/>
      <c r="F25" s="96" t="s">
        <v>791</v>
      </c>
      <c r="G25" s="96" t="s">
        <v>160</v>
      </c>
      <c r="H25" s="118">
        <v>2914010.0000000005</v>
      </c>
      <c r="I25" s="117">
        <v>413.66180000000003</v>
      </c>
      <c r="J25" s="93">
        <v>56958.251710000011</v>
      </c>
      <c r="K25" s="94">
        <v>0.29500000000000004</v>
      </c>
      <c r="L25" s="94">
        <v>0.13123582957882834</v>
      </c>
      <c r="M25" s="94">
        <f>J25/'סכום נכסי הקרן'!$C$42</f>
        <v>1.0676167865033442E-3</v>
      </c>
    </row>
    <row r="26" spans="1:13" s="151" customFormat="1">
      <c r="A26" s="188"/>
      <c r="B26" s="82" t="s">
        <v>2862</v>
      </c>
      <c r="C26" s="83">
        <v>330509</v>
      </c>
      <c r="D26" s="96" t="s">
        <v>32</v>
      </c>
      <c r="E26" s="152"/>
      <c r="F26" s="96" t="s">
        <v>791</v>
      </c>
      <c r="G26" s="96" t="s">
        <v>157</v>
      </c>
      <c r="H26" s="118">
        <v>4164.4800000000014</v>
      </c>
      <c r="I26" s="117">
        <v>141522.90779999999</v>
      </c>
      <c r="J26" s="93">
        <v>22661.265309999999</v>
      </c>
      <c r="K26" s="94">
        <v>7.8674892698795129E-2</v>
      </c>
      <c r="L26" s="94">
        <v>5.2213153721880165E-2</v>
      </c>
      <c r="M26" s="94">
        <f>J26/'סכום נכסי הקרן'!$C$42</f>
        <v>4.2475930215593876E-4</v>
      </c>
    </row>
    <row r="27" spans="1:13" s="151" customFormat="1">
      <c r="A27" s="188"/>
      <c r="B27" s="82" t="s">
        <v>2863</v>
      </c>
      <c r="C27" s="83">
        <v>330501</v>
      </c>
      <c r="D27" s="96" t="s">
        <v>32</v>
      </c>
      <c r="E27" s="152"/>
      <c r="F27" s="96" t="s">
        <v>791</v>
      </c>
      <c r="G27" s="96" t="s">
        <v>159</v>
      </c>
      <c r="H27" s="118">
        <v>1699.2200000000003</v>
      </c>
      <c r="I27" s="158">
        <v>0</v>
      </c>
      <c r="J27" s="159">
        <v>3.5E-4</v>
      </c>
      <c r="K27" s="94">
        <v>9.7999884653094199E-2</v>
      </c>
      <c r="L27" s="94">
        <v>0</v>
      </c>
      <c r="M27" s="94">
        <f>J27/'סכום נכסי הקרן'!$C$42</f>
        <v>6.5603466408813056E-12</v>
      </c>
    </row>
    <row r="28" spans="1:13" s="151" customFormat="1">
      <c r="A28" s="188"/>
      <c r="B28" s="82" t="s">
        <v>2864</v>
      </c>
      <c r="C28" s="83">
        <v>330502</v>
      </c>
      <c r="D28" s="96" t="s">
        <v>32</v>
      </c>
      <c r="E28" s="152"/>
      <c r="F28" s="96" t="s">
        <v>791</v>
      </c>
      <c r="G28" s="96" t="s">
        <v>159</v>
      </c>
      <c r="H28" s="118">
        <v>649.74000000000012</v>
      </c>
      <c r="I28" s="158">
        <v>0</v>
      </c>
      <c r="J28" s="159">
        <v>3.5E-4</v>
      </c>
      <c r="K28" s="94">
        <v>9.8000000000000018E-2</v>
      </c>
      <c r="L28" s="94">
        <v>0</v>
      </c>
      <c r="M28" s="94">
        <f>J28/'סכום נכסי הקרן'!$C$42</f>
        <v>6.5603466408813056E-12</v>
      </c>
    </row>
    <row r="29" spans="1:13" s="151" customFormat="1">
      <c r="A29" s="188"/>
      <c r="B29" s="82" t="s">
        <v>2865</v>
      </c>
      <c r="C29" s="83">
        <v>330514</v>
      </c>
      <c r="D29" s="96" t="s">
        <v>32</v>
      </c>
      <c r="E29" s="152"/>
      <c r="F29" s="96" t="s">
        <v>365</v>
      </c>
      <c r="G29" s="96" t="s">
        <v>157</v>
      </c>
      <c r="H29" s="118">
        <v>373590.00000000006</v>
      </c>
      <c r="I29" s="117">
        <v>387.6576</v>
      </c>
      <c r="J29" s="93">
        <v>5568.5213600000006</v>
      </c>
      <c r="K29" s="94">
        <v>0.10395392896767014</v>
      </c>
      <c r="L29" s="94">
        <v>1.2830265997766268E-2</v>
      </c>
      <c r="M29" s="94">
        <f>J29/'סכום נכסי הקרן'!$C$42</f>
        <v>1.0437551542500516E-4</v>
      </c>
    </row>
    <row r="30" spans="1:13" s="151" customFormat="1">
      <c r="A30" s="188"/>
      <c r="B30" s="82" t="s">
        <v>2866</v>
      </c>
      <c r="C30" s="83" t="s">
        <v>2085</v>
      </c>
      <c r="D30" s="96" t="s">
        <v>32</v>
      </c>
      <c r="E30" s="152"/>
      <c r="F30" s="96" t="s">
        <v>888</v>
      </c>
      <c r="G30" s="96" t="s">
        <v>157</v>
      </c>
      <c r="H30" s="118">
        <v>89660.000000000015</v>
      </c>
      <c r="I30" s="117">
        <v>1E-4</v>
      </c>
      <c r="J30" s="93">
        <v>3.5E-4</v>
      </c>
      <c r="K30" s="94">
        <v>3.1001587076563484E-3</v>
      </c>
      <c r="L30" s="94">
        <v>8.0642468779507253E-10</v>
      </c>
      <c r="M30" s="94">
        <f>J30/'סכום נכסי הקרן'!$C$42</f>
        <v>6.5603466408813056E-12</v>
      </c>
    </row>
    <row r="31" spans="1:13" s="151" customFormat="1">
      <c r="A31" s="188"/>
      <c r="B31" s="82" t="s">
        <v>2867</v>
      </c>
      <c r="C31" s="83">
        <v>7021</v>
      </c>
      <c r="D31" s="96" t="s">
        <v>32</v>
      </c>
      <c r="E31" s="152"/>
      <c r="F31" s="96" t="s">
        <v>791</v>
      </c>
      <c r="G31" s="96" t="s">
        <v>157</v>
      </c>
      <c r="H31" s="118">
        <v>390000.00000000006</v>
      </c>
      <c r="I31" s="117">
        <v>18.633199999999999</v>
      </c>
      <c r="J31" s="93">
        <v>279.41415000000006</v>
      </c>
      <c r="K31" s="94">
        <v>1.9700000004697696E-2</v>
      </c>
      <c r="L31" s="94">
        <v>6.4378991051221605E-4</v>
      </c>
      <c r="M31" s="94">
        <f>J31/'סכום נכסי הקרן'!$C$42</f>
        <v>5.2372962296205876E-6</v>
      </c>
    </row>
    <row r="32" spans="1:13" s="151" customFormat="1">
      <c r="A32" s="188"/>
      <c r="B32" s="82" t="s">
        <v>2868</v>
      </c>
      <c r="C32" s="83">
        <v>386423</v>
      </c>
      <c r="D32" s="96" t="s">
        <v>32</v>
      </c>
      <c r="E32" s="152"/>
      <c r="F32" s="96" t="s">
        <v>791</v>
      </c>
      <c r="G32" s="96" t="s">
        <v>157</v>
      </c>
      <c r="H32" s="118">
        <v>2201731.0000000005</v>
      </c>
      <c r="I32" s="117">
        <v>346.76150000000001</v>
      </c>
      <c r="J32" s="93">
        <v>29355.634710000002</v>
      </c>
      <c r="K32" s="94">
        <v>5.0064310267650118E-2</v>
      </c>
      <c r="L32" s="94">
        <v>6.7637453017251284E-2</v>
      </c>
      <c r="M32" s="94">
        <f>J32/'סכום נכסי הקרן'!$C$42</f>
        <v>5.5023754160196333E-4</v>
      </c>
    </row>
    <row r="33" spans="1:13" s="151" customFormat="1">
      <c r="A33" s="188"/>
      <c r="B33" s="82" t="s">
        <v>2869</v>
      </c>
      <c r="C33" s="83">
        <v>330504</v>
      </c>
      <c r="D33" s="96" t="s">
        <v>32</v>
      </c>
      <c r="E33" s="152"/>
      <c r="F33" s="96" t="s">
        <v>791</v>
      </c>
      <c r="G33" s="96" t="s">
        <v>159</v>
      </c>
      <c r="H33" s="118">
        <v>1072.1199999999999</v>
      </c>
      <c r="I33" s="158">
        <v>0</v>
      </c>
      <c r="J33" s="159">
        <v>3.5E-4</v>
      </c>
      <c r="K33" s="94">
        <v>9.799999999999999E-2</v>
      </c>
      <c r="L33" s="94">
        <v>0</v>
      </c>
      <c r="M33" s="94">
        <f>J33/'סכום נכסי הקרן'!$C$42</f>
        <v>6.5603466408813056E-12</v>
      </c>
    </row>
    <row r="34" spans="1:13" s="151" customFormat="1">
      <c r="A34" s="188"/>
      <c r="B34" s="82" t="s">
        <v>2870</v>
      </c>
      <c r="C34" s="83">
        <v>7022</v>
      </c>
      <c r="D34" s="96" t="s">
        <v>32</v>
      </c>
      <c r="E34" s="152"/>
      <c r="F34" s="96" t="s">
        <v>791</v>
      </c>
      <c r="G34" s="96" t="s">
        <v>157</v>
      </c>
      <c r="H34" s="118">
        <v>660000.00000000012</v>
      </c>
      <c r="I34" s="117">
        <v>3.5836000000000001</v>
      </c>
      <c r="J34" s="93">
        <v>90.941020000000023</v>
      </c>
      <c r="K34" s="94">
        <v>2.0000000000000004E-2</v>
      </c>
      <c r="L34" s="94">
        <v>2.0953452474647277E-4</v>
      </c>
      <c r="M34" s="94">
        <f>J34/'סכום נכסי הקרן'!$C$42</f>
        <v>1.7045846145009137E-6</v>
      </c>
    </row>
    <row r="35" spans="1:13" s="151" customFormat="1">
      <c r="A35" s="188"/>
      <c r="B35" s="82" t="s">
        <v>2871</v>
      </c>
      <c r="C35" s="83">
        <v>4637</v>
      </c>
      <c r="D35" s="96" t="s">
        <v>32</v>
      </c>
      <c r="E35" s="152"/>
      <c r="F35" s="96" t="s">
        <v>791</v>
      </c>
      <c r="G35" s="96" t="s">
        <v>160</v>
      </c>
      <c r="H35" s="118">
        <v>10641724.000000002</v>
      </c>
      <c r="I35" s="117">
        <v>77.6691</v>
      </c>
      <c r="J35" s="93">
        <v>39055.343280000001</v>
      </c>
      <c r="K35" s="94">
        <v>8.3339258415954354E-2</v>
      </c>
      <c r="L35" s="94">
        <v>8.9986265746581098E-2</v>
      </c>
      <c r="M35" s="94">
        <f>J35/'סכום נכסי הקרן'!$C$42</f>
        <v>7.3204740027261225E-4</v>
      </c>
    </row>
    <row r="36" spans="1:13" s="151" customFormat="1">
      <c r="A36" s="188"/>
      <c r="B36" s="82" t="s">
        <v>2872</v>
      </c>
      <c r="C36" s="83">
        <v>330503</v>
      </c>
      <c r="D36" s="96" t="s">
        <v>32</v>
      </c>
      <c r="E36" s="152"/>
      <c r="F36" s="96" t="s">
        <v>791</v>
      </c>
      <c r="G36" s="96" t="s">
        <v>159</v>
      </c>
      <c r="H36" s="118">
        <v>1006.1700000000002</v>
      </c>
      <c r="I36" s="158">
        <v>0</v>
      </c>
      <c r="J36" s="159">
        <v>3.5E-4</v>
      </c>
      <c r="K36" s="94">
        <v>9.8000389597740351E-2</v>
      </c>
      <c r="L36" s="94">
        <v>0</v>
      </c>
      <c r="M36" s="94">
        <f>J36/'סכום נכסי הקרן'!$C$42</f>
        <v>6.5603466408813056E-12</v>
      </c>
    </row>
    <row r="37" spans="1:13" s="151" customFormat="1">
      <c r="A37" s="188"/>
      <c r="B37" s="82" t="s">
        <v>2873</v>
      </c>
      <c r="C37" s="83" t="s">
        <v>2086</v>
      </c>
      <c r="D37" s="96" t="s">
        <v>32</v>
      </c>
      <c r="E37" s="152"/>
      <c r="F37" s="96" t="s">
        <v>888</v>
      </c>
      <c r="G37" s="96" t="s">
        <v>164</v>
      </c>
      <c r="H37" s="118">
        <v>11596.000000000002</v>
      </c>
      <c r="I37" s="158">
        <v>0</v>
      </c>
      <c r="J37" s="159">
        <v>3.5E-4</v>
      </c>
      <c r="K37" s="94">
        <v>1.3030652711417453E-4</v>
      </c>
      <c r="L37" s="94">
        <v>0</v>
      </c>
      <c r="M37" s="94">
        <f>J37/'סכום נכסי הקרן'!$C$42</f>
        <v>6.5603466408813056E-12</v>
      </c>
    </row>
    <row r="38" spans="1:13" s="151" customFormat="1">
      <c r="A38" s="188"/>
      <c r="B38" s="82" t="s">
        <v>2874</v>
      </c>
      <c r="C38" s="83">
        <v>330510</v>
      </c>
      <c r="D38" s="96" t="s">
        <v>32</v>
      </c>
      <c r="E38" s="152"/>
      <c r="F38" s="96" t="s">
        <v>791</v>
      </c>
      <c r="G38" s="96" t="s">
        <v>157</v>
      </c>
      <c r="H38" s="118">
        <v>2394.7800000000007</v>
      </c>
      <c r="I38" s="158">
        <v>0</v>
      </c>
      <c r="J38" s="159">
        <v>3.5E-4</v>
      </c>
      <c r="K38" s="94">
        <v>9.6799776228479795E-2</v>
      </c>
      <c r="L38" s="94">
        <v>0</v>
      </c>
      <c r="M38" s="94">
        <f>J38/'סכום נכסי הקרן'!$C$42</f>
        <v>6.5603466408813056E-12</v>
      </c>
    </row>
    <row r="39" spans="1:13" s="151" customFormat="1">
      <c r="A39" s="188"/>
      <c r="B39" s="82" t="s">
        <v>2875</v>
      </c>
      <c r="C39" s="83">
        <v>3865</v>
      </c>
      <c r="D39" s="96" t="s">
        <v>32</v>
      </c>
      <c r="E39" s="152"/>
      <c r="F39" s="96" t="s">
        <v>365</v>
      </c>
      <c r="G39" s="96" t="s">
        <v>157</v>
      </c>
      <c r="H39" s="118">
        <v>342654.00000000006</v>
      </c>
      <c r="I39" s="117">
        <v>402.18439999999998</v>
      </c>
      <c r="J39" s="93">
        <v>5298.7981100000006</v>
      </c>
      <c r="K39" s="94">
        <v>7.9229139736482365E-2</v>
      </c>
      <c r="L39" s="94">
        <v>1.2208804604416774E-2</v>
      </c>
      <c r="M39" s="94">
        <f>J39/'סכום נכסי הקרן'!$C$42</f>
        <v>9.9319863947562053E-5</v>
      </c>
    </row>
    <row r="40" spans="1:13" s="151" customFormat="1">
      <c r="A40" s="188"/>
      <c r="B40" s="82" t="s">
        <v>2876</v>
      </c>
      <c r="C40" s="83">
        <v>7024</v>
      </c>
      <c r="D40" s="96" t="s">
        <v>32</v>
      </c>
      <c r="E40" s="152"/>
      <c r="F40" s="96" t="s">
        <v>791</v>
      </c>
      <c r="G40" s="96" t="s">
        <v>157</v>
      </c>
      <c r="H40" s="118">
        <v>170000.00000000003</v>
      </c>
      <c r="I40" s="117">
        <v>143.11779999999999</v>
      </c>
      <c r="J40" s="93">
        <v>935.48950000000013</v>
      </c>
      <c r="K40" s="94">
        <v>2.0000000000000004E-2</v>
      </c>
      <c r="L40" s="94">
        <v>2.1554337942087678E-3</v>
      </c>
      <c r="M40" s="94">
        <f>J40/'סכום נכסי הקרן'!$C$42</f>
        <v>1.7534672568299239E-5</v>
      </c>
    </row>
    <row r="41" spans="1:13" s="151" customFormat="1">
      <c r="A41" s="188"/>
      <c r="B41" s="82" t="s">
        <v>2877</v>
      </c>
      <c r="C41" s="83">
        <v>330511</v>
      </c>
      <c r="D41" s="96" t="s">
        <v>32</v>
      </c>
      <c r="E41" s="152"/>
      <c r="F41" s="96" t="s">
        <v>791</v>
      </c>
      <c r="G41" s="96" t="s">
        <v>157</v>
      </c>
      <c r="H41" s="118">
        <v>1214.2600000000002</v>
      </c>
      <c r="I41" s="117">
        <v>138232.29579999999</v>
      </c>
      <c r="J41" s="93">
        <v>6453.8115100000014</v>
      </c>
      <c r="K41" s="94">
        <v>9.8000222753458752E-2</v>
      </c>
      <c r="L41" s="94">
        <v>1.4870036948685706E-2</v>
      </c>
      <c r="M41" s="94">
        <f>J41/'סכום נכסי הקרן'!$C$42</f>
        <v>1.2096925903002748E-4</v>
      </c>
    </row>
    <row r="42" spans="1:13" s="151" customFormat="1">
      <c r="A42" s="188"/>
      <c r="B42" s="82" t="s">
        <v>2878</v>
      </c>
      <c r="C42" s="83">
        <v>4811</v>
      </c>
      <c r="D42" s="96" t="s">
        <v>32</v>
      </c>
      <c r="E42" s="152"/>
      <c r="F42" s="96" t="s">
        <v>791</v>
      </c>
      <c r="G42" s="96" t="s">
        <v>157</v>
      </c>
      <c r="H42" s="118">
        <v>3114713.0000000005</v>
      </c>
      <c r="I42" s="117">
        <v>293.64109999999999</v>
      </c>
      <c r="J42" s="93">
        <v>35166.668080000003</v>
      </c>
      <c r="K42" s="94">
        <v>0.16079897561893167</v>
      </c>
      <c r="L42" s="94">
        <v>8.1026483792019849E-2</v>
      </c>
      <c r="M42" s="94">
        <f>J42/'סכום נכסי הקרן'!$C$42</f>
        <v>6.59158665170331E-4</v>
      </c>
    </row>
    <row r="43" spans="1:13" s="151" customFormat="1">
      <c r="A43" s="188"/>
      <c r="B43" s="82" t="s">
        <v>2879</v>
      </c>
      <c r="C43" s="83">
        <v>5356</v>
      </c>
      <c r="D43" s="96" t="s">
        <v>32</v>
      </c>
      <c r="E43" s="152"/>
      <c r="F43" s="96" t="s">
        <v>791</v>
      </c>
      <c r="G43" s="96" t="s">
        <v>157</v>
      </c>
      <c r="H43" s="118">
        <v>2165393.0000000005</v>
      </c>
      <c r="I43" s="117">
        <v>234.30340000000001</v>
      </c>
      <c r="J43" s="93">
        <v>19507.951340000003</v>
      </c>
      <c r="K43" s="94">
        <v>0.18256444431477184</v>
      </c>
      <c r="L43" s="94">
        <v>4.4947695911088485E-2</v>
      </c>
      <c r="M43" s="94">
        <f>J43/'סכום נכסי הקרן'!$C$42</f>
        <v>3.6565406583955709E-4</v>
      </c>
    </row>
    <row r="44" spans="1:13" s="151" customFormat="1">
      <c r="A44" s="188"/>
      <c r="B44" s="82" t="s">
        <v>2880</v>
      </c>
      <c r="C44" s="83">
        <v>5511</v>
      </c>
      <c r="D44" s="96" t="s">
        <v>32</v>
      </c>
      <c r="E44" s="152"/>
      <c r="F44" s="96" t="s">
        <v>2087</v>
      </c>
      <c r="G44" s="96" t="s">
        <v>160</v>
      </c>
      <c r="H44" s="118">
        <v>4009.4400000000005</v>
      </c>
      <c r="I44" s="158">
        <v>0</v>
      </c>
      <c r="J44" s="159">
        <v>3.5E-4</v>
      </c>
      <c r="K44" s="94">
        <v>4.1632660181448226E-2</v>
      </c>
      <c r="L44" s="94">
        <v>0</v>
      </c>
      <c r="M44" s="94">
        <f>J44/'סכום נכסי הקרן'!$C$42</f>
        <v>6.5603466408813056E-12</v>
      </c>
    </row>
    <row r="45" spans="1:13" s="151" customFormat="1">
      <c r="B45" s="152"/>
    </row>
    <row r="46" spans="1:13" s="151" customFormat="1">
      <c r="B46" s="152"/>
    </row>
    <row r="47" spans="1:13" s="151" customFormat="1">
      <c r="B47" s="153" t="s">
        <v>2756</v>
      </c>
    </row>
    <row r="48" spans="1:13" s="151" customFormat="1">
      <c r="B48" s="153" t="s">
        <v>139</v>
      </c>
    </row>
    <row r="49" spans="2:5">
      <c r="B49" s="98"/>
      <c r="C49" s="1"/>
      <c r="D49" s="1"/>
      <c r="E49" s="1"/>
    </row>
    <row r="50" spans="2:5"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B402" s="41"/>
      <c r="C402" s="1"/>
      <c r="D402" s="1"/>
      <c r="E402" s="1"/>
    </row>
    <row r="403" spans="2:5">
      <c r="B403" s="41"/>
      <c r="C403" s="1"/>
      <c r="D403" s="1"/>
      <c r="E403" s="1"/>
    </row>
    <row r="404" spans="2:5">
      <c r="B404" s="3"/>
      <c r="C404" s="1"/>
      <c r="D404" s="1"/>
      <c r="E404" s="1"/>
    </row>
  </sheetData>
  <sheetProtection password="CC0D"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R1:XFD2 D19:D44 F19:F44 D45:F1048576 D18:F18 C5:C1048576 G18:N1048576 D3:N17 D1:P2 O3:XFD1048576 A1:B1048576"/>
  </dataValidations>
  <printOptions horizontalCentered="1"/>
  <pageMargins left="0.11811023622047245" right="0.11811023622047245" top="0.15748031496062992" bottom="0.15748031496062992" header="0.31496062992125984" footer="0.31496062992125984"/>
  <pageSetup paperSize="9" scale="63" fitToHeight="2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J636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0.5703125" style="2" bestFit="1" customWidth="1"/>
    <col min="3" max="3" width="22.85546875" style="2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0.7109375" style="1" bestFit="1" customWidth="1"/>
    <col min="8" max="8" width="11.28515625" style="1" bestFit="1" customWidth="1"/>
    <col min="9" max="9" width="16.140625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23" width="5.7109375" style="1" customWidth="1"/>
    <col min="24" max="16384" width="9.140625" style="1"/>
  </cols>
  <sheetData>
    <row r="1" spans="2:36">
      <c r="B1" s="54" t="s">
        <v>171</v>
      </c>
      <c r="C1" s="77" t="s" vm="1">
        <v>232</v>
      </c>
    </row>
    <row r="2" spans="2:36">
      <c r="B2" s="54" t="s">
        <v>170</v>
      </c>
      <c r="C2" s="77" t="s">
        <v>233</v>
      </c>
    </row>
    <row r="3" spans="2:36">
      <c r="B3" s="54" t="s">
        <v>172</v>
      </c>
      <c r="C3" s="77" t="s">
        <v>234</v>
      </c>
    </row>
    <row r="4" spans="2:36">
      <c r="B4" s="54" t="s">
        <v>173</v>
      </c>
      <c r="C4" s="77">
        <v>162</v>
      </c>
    </row>
    <row r="6" spans="2:36" ht="26.25" customHeight="1">
      <c r="B6" s="217" t="s">
        <v>200</v>
      </c>
      <c r="C6" s="218"/>
      <c r="D6" s="218"/>
      <c r="E6" s="218"/>
      <c r="F6" s="218"/>
      <c r="G6" s="218"/>
      <c r="H6" s="218"/>
      <c r="I6" s="218"/>
      <c r="J6" s="218"/>
      <c r="K6" s="219"/>
    </row>
    <row r="7" spans="2:36" ht="26.25" customHeight="1">
      <c r="B7" s="217" t="s">
        <v>124</v>
      </c>
      <c r="C7" s="218"/>
      <c r="D7" s="218"/>
      <c r="E7" s="218"/>
      <c r="F7" s="218"/>
      <c r="G7" s="218"/>
      <c r="H7" s="218"/>
      <c r="I7" s="218"/>
      <c r="J7" s="218"/>
      <c r="K7" s="219"/>
    </row>
    <row r="8" spans="2:36" s="3" customFormat="1" ht="78.75">
      <c r="B8" s="20" t="s">
        <v>143</v>
      </c>
      <c r="C8" s="28" t="s">
        <v>60</v>
      </c>
      <c r="D8" s="28" t="s">
        <v>129</v>
      </c>
      <c r="E8" s="28" t="s">
        <v>130</v>
      </c>
      <c r="F8" s="28" t="s">
        <v>0</v>
      </c>
      <c r="G8" s="28" t="s">
        <v>133</v>
      </c>
      <c r="H8" s="28" t="s">
        <v>137</v>
      </c>
      <c r="I8" s="28" t="s">
        <v>75</v>
      </c>
      <c r="J8" s="69" t="s">
        <v>174</v>
      </c>
      <c r="K8" s="29" t="s">
        <v>176</v>
      </c>
      <c r="AJ8" s="1"/>
    </row>
    <row r="9" spans="2:36" s="3" customFormat="1" ht="21" customHeight="1">
      <c r="B9" s="14"/>
      <c r="C9" s="15"/>
      <c r="D9" s="15"/>
      <c r="E9" s="30" t="s">
        <v>24</v>
      </c>
      <c r="F9" s="30" t="s">
        <v>22</v>
      </c>
      <c r="G9" s="30" t="s">
        <v>81</v>
      </c>
      <c r="H9" s="30" t="s">
        <v>23</v>
      </c>
      <c r="I9" s="30" t="s">
        <v>20</v>
      </c>
      <c r="J9" s="30" t="s">
        <v>20</v>
      </c>
      <c r="K9" s="31" t="s">
        <v>20</v>
      </c>
      <c r="AJ9" s="1"/>
    </row>
    <row r="10" spans="2:36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AJ10" s="1"/>
    </row>
    <row r="11" spans="2:36" s="4" customFormat="1" ht="18" customHeight="1">
      <c r="B11" s="78" t="s">
        <v>2088</v>
      </c>
      <c r="C11" s="79"/>
      <c r="D11" s="79"/>
      <c r="E11" s="79"/>
      <c r="F11" s="87"/>
      <c r="G11" s="89"/>
      <c r="H11" s="87">
        <v>697276.79401999945</v>
      </c>
      <c r="I11" s="79"/>
      <c r="J11" s="88">
        <v>1</v>
      </c>
      <c r="K11" s="88">
        <f>H11/'סכום נכסי הקרן'!$C$42</f>
        <v>1.3069649924038827E-2</v>
      </c>
      <c r="L11" s="3"/>
      <c r="AJ11" s="1"/>
    </row>
    <row r="12" spans="2:36" ht="21" customHeight="1">
      <c r="B12" s="80" t="s">
        <v>42</v>
      </c>
      <c r="C12" s="81"/>
      <c r="D12" s="81"/>
      <c r="E12" s="81"/>
      <c r="F12" s="90"/>
      <c r="G12" s="92"/>
      <c r="H12" s="90">
        <v>239657.07300999999</v>
      </c>
      <c r="I12" s="81"/>
      <c r="J12" s="91">
        <v>0.34370435824819101</v>
      </c>
      <c r="K12" s="91">
        <f>H12/'סכום נכסי הקרן'!$C$42</f>
        <v>4.4920956396702835E-3</v>
      </c>
    </row>
    <row r="13" spans="2:36">
      <c r="B13" s="100" t="s">
        <v>222</v>
      </c>
      <c r="C13" s="81"/>
      <c r="D13" s="81"/>
      <c r="E13" s="81"/>
      <c r="F13" s="90"/>
      <c r="G13" s="92"/>
      <c r="H13" s="90">
        <v>80071.982569999993</v>
      </c>
      <c r="I13" s="81"/>
      <c r="J13" s="91">
        <v>0.11483528959620497</v>
      </c>
      <c r="K13" s="91">
        <f>H13/'סכום נכסי הקרן'!$C$42</f>
        <v>1.5008570339480169E-3</v>
      </c>
    </row>
    <row r="14" spans="2:36" s="151" customFormat="1">
      <c r="B14" s="86" t="s">
        <v>2089</v>
      </c>
      <c r="C14" s="83">
        <v>5224</v>
      </c>
      <c r="D14" s="96" t="s">
        <v>157</v>
      </c>
      <c r="E14" s="116">
        <v>40802</v>
      </c>
      <c r="F14" s="93">
        <v>6402241.8400000008</v>
      </c>
      <c r="G14" s="95">
        <v>160.48560000000001</v>
      </c>
      <c r="H14" s="93">
        <v>39506.130100000002</v>
      </c>
      <c r="I14" s="94">
        <v>0.10290296354158364</v>
      </c>
      <c r="J14" s="94">
        <v>5.6657744010432214E-2</v>
      </c>
      <c r="K14" s="94">
        <f>H14/'סכום נכסי הקרן'!$C$42</f>
        <v>7.4049687970215671E-4</v>
      </c>
      <c r="L14" s="133"/>
    </row>
    <row r="15" spans="2:36" s="151" customFormat="1">
      <c r="B15" s="86" t="s">
        <v>2090</v>
      </c>
      <c r="C15" s="83">
        <v>5260</v>
      </c>
      <c r="D15" s="96" t="s">
        <v>158</v>
      </c>
      <c r="E15" s="116">
        <v>42295</v>
      </c>
      <c r="F15" s="93">
        <v>583674.00000000012</v>
      </c>
      <c r="G15" s="95">
        <v>97.016099999999994</v>
      </c>
      <c r="H15" s="93">
        <v>566.2577500000001</v>
      </c>
      <c r="I15" s="94">
        <v>6.4444439999999992E-2</v>
      </c>
      <c r="J15" s="94">
        <v>8.1209894672582288E-4</v>
      </c>
      <c r="K15" s="94">
        <f>H15/'סכום נכסי הקרן'!$C$42</f>
        <v>1.0613848937387163E-5</v>
      </c>
      <c r="L15" s="133"/>
    </row>
    <row r="16" spans="2:36" s="151" customFormat="1">
      <c r="B16" s="86" t="s">
        <v>2091</v>
      </c>
      <c r="C16" s="83">
        <v>5226</v>
      </c>
      <c r="D16" s="96" t="s">
        <v>158</v>
      </c>
      <c r="E16" s="116">
        <v>40941</v>
      </c>
      <c r="F16" s="93">
        <v>3684907.0000000005</v>
      </c>
      <c r="G16" s="95">
        <v>93.568100000000001</v>
      </c>
      <c r="H16" s="93">
        <v>3447.8974700000008</v>
      </c>
      <c r="I16" s="94">
        <v>6.4444439999999992E-2</v>
      </c>
      <c r="J16" s="94">
        <v>4.9448045590645417E-3</v>
      </c>
      <c r="K16" s="94">
        <f>H16/'סכום נכסי הקרן'!$C$42</f>
        <v>6.462686452976474E-5</v>
      </c>
      <c r="L16" s="133"/>
    </row>
    <row r="17" spans="2:12" s="151" customFormat="1">
      <c r="B17" s="86" t="s">
        <v>2092</v>
      </c>
      <c r="C17" s="83">
        <v>5028</v>
      </c>
      <c r="D17" s="96" t="s">
        <v>157</v>
      </c>
      <c r="E17" s="116">
        <v>39349</v>
      </c>
      <c r="F17" s="93">
        <v>1628250.0000000002</v>
      </c>
      <c r="G17" s="95">
        <v>98.817700000000002</v>
      </c>
      <c r="H17" s="93">
        <v>6186.6019299999998</v>
      </c>
      <c r="I17" s="94">
        <v>0.1</v>
      </c>
      <c r="J17" s="94">
        <v>8.8725194686782513E-3</v>
      </c>
      <c r="K17" s="94">
        <f>H17/'סכום נכסי הקרן'!$C$42</f>
        <v>1.1596072339984372E-4</v>
      </c>
      <c r="L17" s="133"/>
    </row>
    <row r="18" spans="2:12" s="151" customFormat="1">
      <c r="B18" s="86" t="s">
        <v>2093</v>
      </c>
      <c r="C18" s="83">
        <v>5058</v>
      </c>
      <c r="D18" s="96" t="s">
        <v>157</v>
      </c>
      <c r="E18" s="116">
        <v>39226</v>
      </c>
      <c r="F18" s="93">
        <v>3221201.0000000005</v>
      </c>
      <c r="G18" s="95">
        <v>124.2488</v>
      </c>
      <c r="H18" s="93">
        <v>15388.857300000003</v>
      </c>
      <c r="I18" s="94">
        <v>1.5209125475285171E-2</v>
      </c>
      <c r="J18" s="94">
        <v>2.2069940419612785E-2</v>
      </c>
      <c r="K18" s="94">
        <f>H18/'סכום נכסי הקרן'!$C$42</f>
        <v>2.884463951287337E-4</v>
      </c>
      <c r="L18" s="133"/>
    </row>
    <row r="19" spans="2:12" s="151" customFormat="1">
      <c r="B19" s="86" t="s">
        <v>2094</v>
      </c>
      <c r="C19" s="83">
        <v>5074</v>
      </c>
      <c r="D19" s="96" t="s">
        <v>157</v>
      </c>
      <c r="E19" s="116">
        <v>38925</v>
      </c>
      <c r="F19" s="93">
        <v>1220443.0000000002</v>
      </c>
      <c r="G19" s="95">
        <v>64.095600000000005</v>
      </c>
      <c r="H19" s="93">
        <v>3007.7522500000005</v>
      </c>
      <c r="I19" s="94">
        <v>1.7623785060317403E-2</v>
      </c>
      <c r="J19" s="94">
        <v>4.3135699851122988E-3</v>
      </c>
      <c r="K19" s="94">
        <f>H19/'סכום נכסי הקרן'!$C$42</f>
        <v>5.6376849628259122E-5</v>
      </c>
      <c r="L19" s="133"/>
    </row>
    <row r="20" spans="2:12" s="151" customFormat="1">
      <c r="B20" s="86" t="s">
        <v>2095</v>
      </c>
      <c r="C20" s="83">
        <v>5277</v>
      </c>
      <c r="D20" s="96" t="s">
        <v>157</v>
      </c>
      <c r="E20" s="116">
        <v>42545</v>
      </c>
      <c r="F20" s="93">
        <v>669357.00000000012</v>
      </c>
      <c r="G20" s="95">
        <v>90.131900000000002</v>
      </c>
      <c r="H20" s="93">
        <v>2319.7045800000001</v>
      </c>
      <c r="I20" s="94">
        <v>3.3416666666666664E-2</v>
      </c>
      <c r="J20" s="94">
        <v>3.3268059397563512E-3</v>
      </c>
      <c r="K20" s="94">
        <f>H20/'סכום נכסי הקרן'!$C$42</f>
        <v>4.348018899782852E-5</v>
      </c>
      <c r="L20" s="133"/>
    </row>
    <row r="21" spans="2:12" s="151" customFormat="1">
      <c r="B21" s="86" t="s">
        <v>2096</v>
      </c>
      <c r="C21" s="83">
        <v>5123</v>
      </c>
      <c r="D21" s="96" t="s">
        <v>157</v>
      </c>
      <c r="E21" s="116">
        <v>40668</v>
      </c>
      <c r="F21" s="93">
        <v>1439970.0000000002</v>
      </c>
      <c r="G21" s="95">
        <v>114.46299999999999</v>
      </c>
      <c r="H21" s="93">
        <v>6337.4553499999993</v>
      </c>
      <c r="I21" s="94">
        <v>9.45945945945946E-3</v>
      </c>
      <c r="J21" s="94">
        <v>9.0888660060845609E-3</v>
      </c>
      <c r="K21" s="94">
        <f>H21/'סכום נכסי הקרן'!$C$42</f>
        <v>1.1878829690602216E-4</v>
      </c>
      <c r="L21" s="133"/>
    </row>
    <row r="22" spans="2:12" s="151" customFormat="1" ht="16.5" customHeight="1">
      <c r="B22" s="86" t="s">
        <v>2097</v>
      </c>
      <c r="C22" s="83">
        <v>2162</v>
      </c>
      <c r="D22" s="96" t="s">
        <v>157</v>
      </c>
      <c r="E22" s="116">
        <v>38495</v>
      </c>
      <c r="F22" s="93">
        <v>895491.00000000012</v>
      </c>
      <c r="G22" s="95">
        <v>39.872700000000002</v>
      </c>
      <c r="H22" s="93">
        <v>1372.8820100000003</v>
      </c>
      <c r="I22" s="94">
        <v>5.7574501404817832E-3</v>
      </c>
      <c r="J22" s="94">
        <v>1.9689196912533748E-3</v>
      </c>
      <c r="K22" s="94">
        <f>H22/'סכום נכסי הקרן'!$C$42</f>
        <v>2.5733091093228222E-5</v>
      </c>
      <c r="L22" s="133"/>
    </row>
    <row r="23" spans="2:12" s="151" customFormat="1" ht="16.5" customHeight="1">
      <c r="B23" s="86" t="s">
        <v>2098</v>
      </c>
      <c r="C23" s="83">
        <v>5275</v>
      </c>
      <c r="D23" s="96" t="s">
        <v>157</v>
      </c>
      <c r="E23" s="116">
        <v>42507</v>
      </c>
      <c r="F23" s="93">
        <v>539000.00000000012</v>
      </c>
      <c r="G23" s="95">
        <v>93.533699999999996</v>
      </c>
      <c r="H23" s="93">
        <v>1938.4438300000004</v>
      </c>
      <c r="I23" s="94">
        <v>6.1600000000000002E-2</v>
      </c>
      <c r="J23" s="94">
        <v>2.7800205694847799E-3</v>
      </c>
      <c r="K23" s="94">
        <f>H23/'סכום נכסי הקרן'!$C$42</f>
        <v>3.6333895624793133E-5</v>
      </c>
      <c r="L23" s="133"/>
    </row>
    <row r="24" spans="2:12" s="151" customFormat="1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L24" s="133"/>
    </row>
    <row r="25" spans="2:12" s="160" customFormat="1">
      <c r="B25" s="123" t="s">
        <v>225</v>
      </c>
      <c r="C25" s="124"/>
      <c r="D25" s="124"/>
      <c r="E25" s="124"/>
      <c r="F25" s="125"/>
      <c r="G25" s="127"/>
      <c r="H25" s="125">
        <v>10385.758260000002</v>
      </c>
      <c r="I25" s="124"/>
      <c r="J25" s="126">
        <v>1.4894742445282232E-2</v>
      </c>
      <c r="K25" s="126">
        <f>H25/'סכום נכסי הקרן'!$C$42</f>
        <v>1.9466906946856083E-4</v>
      </c>
      <c r="L25" s="133"/>
    </row>
    <row r="26" spans="2:12" s="151" customFormat="1">
      <c r="B26" s="86" t="s">
        <v>2099</v>
      </c>
      <c r="C26" s="83">
        <v>5265</v>
      </c>
      <c r="D26" s="96" t="s">
        <v>158</v>
      </c>
      <c r="E26" s="116">
        <v>42185</v>
      </c>
      <c r="F26" s="93">
        <v>11936144.000000002</v>
      </c>
      <c r="G26" s="95">
        <v>87.01</v>
      </c>
      <c r="H26" s="93">
        <v>10385.758260000002</v>
      </c>
      <c r="I26" s="94">
        <v>5.1162790697674418E-2</v>
      </c>
      <c r="J26" s="94">
        <v>1.4894742445282232E-2</v>
      </c>
      <c r="K26" s="94">
        <f>H26/'סכום נכסי הקרן'!$C$42</f>
        <v>1.9466906946856083E-4</v>
      </c>
      <c r="L26" s="133"/>
    </row>
    <row r="27" spans="2:12" s="151" customFormat="1">
      <c r="B27" s="82"/>
      <c r="C27" s="83"/>
      <c r="D27" s="83"/>
      <c r="E27" s="83"/>
      <c r="F27" s="93"/>
      <c r="G27" s="95"/>
      <c r="H27" s="83"/>
      <c r="I27" s="83"/>
      <c r="J27" s="94"/>
      <c r="K27" s="83"/>
      <c r="L27" s="133"/>
    </row>
    <row r="28" spans="2:12" s="151" customFormat="1">
      <c r="B28" s="100" t="s">
        <v>226</v>
      </c>
      <c r="C28" s="81"/>
      <c r="D28" s="81"/>
      <c r="E28" s="81"/>
      <c r="F28" s="90"/>
      <c r="G28" s="92"/>
      <c r="H28" s="90">
        <v>149199.33218</v>
      </c>
      <c r="I28" s="81"/>
      <c r="J28" s="91">
        <v>0.21397432620670384</v>
      </c>
      <c r="K28" s="91">
        <f>H28/'סכום נכסי הקרן'!$C$42</f>
        <v>2.796569536253706E-3</v>
      </c>
      <c r="L28" s="133"/>
    </row>
    <row r="29" spans="2:12" s="151" customFormat="1">
      <c r="B29" s="86" t="s">
        <v>2100</v>
      </c>
      <c r="C29" s="83">
        <v>5271</v>
      </c>
      <c r="D29" s="96" t="s">
        <v>157</v>
      </c>
      <c r="E29" s="116">
        <v>42368</v>
      </c>
      <c r="F29" s="93">
        <v>3108854.0000000005</v>
      </c>
      <c r="G29" s="95">
        <v>95.054299999999998</v>
      </c>
      <c r="H29" s="93">
        <v>11362.357230000001</v>
      </c>
      <c r="I29" s="94">
        <v>6.3500000000000001E-2</v>
      </c>
      <c r="J29" s="94">
        <v>1.6295332538593138E-2</v>
      </c>
      <c r="K29" s="94">
        <f>H29/'סכום נכסי הקרן'!$C$42</f>
        <v>2.1297429167521122E-4</v>
      </c>
      <c r="L29" s="133"/>
    </row>
    <row r="30" spans="2:12" s="151" customFormat="1">
      <c r="B30" s="86" t="s">
        <v>2101</v>
      </c>
      <c r="C30" s="83">
        <v>5272</v>
      </c>
      <c r="D30" s="96" t="s">
        <v>157</v>
      </c>
      <c r="E30" s="116">
        <v>42572</v>
      </c>
      <c r="F30" s="93">
        <v>461432.00000000006</v>
      </c>
      <c r="G30" s="95">
        <v>101.44889999999999</v>
      </c>
      <c r="H30" s="93">
        <v>1799.9125200000003</v>
      </c>
      <c r="I30" s="94">
        <v>1.1681818181818182E-2</v>
      </c>
      <c r="J30" s="94">
        <v>2.581345794720905E-3</v>
      </c>
      <c r="K30" s="94">
        <f>H30/'סכום נכסי הקרן'!$C$42</f>
        <v>3.3737285869892027E-5</v>
      </c>
      <c r="L30" s="133"/>
    </row>
    <row r="31" spans="2:12" s="151" customFormat="1">
      <c r="B31" s="86" t="s">
        <v>2102</v>
      </c>
      <c r="C31" s="83">
        <v>5072</v>
      </c>
      <c r="D31" s="96" t="s">
        <v>157</v>
      </c>
      <c r="E31" s="116">
        <v>38644</v>
      </c>
      <c r="F31" s="93">
        <v>1938383.0000000002</v>
      </c>
      <c r="G31" s="95">
        <v>74.255499999999998</v>
      </c>
      <c r="H31" s="93">
        <v>5534.3237900000013</v>
      </c>
      <c r="I31" s="94">
        <v>1.3644705513143262E-2</v>
      </c>
      <c r="J31" s="94">
        <v>7.9370543196956942E-3</v>
      </c>
      <c r="K31" s="94">
        <f>H31/'סכום נכסי הקרן'!$C$42</f>
        <v>1.0373452138650288E-4</v>
      </c>
      <c r="L31" s="133"/>
    </row>
    <row r="32" spans="2:12" s="151" customFormat="1">
      <c r="B32" s="86" t="s">
        <v>2103</v>
      </c>
      <c r="C32" s="83">
        <v>5084</v>
      </c>
      <c r="D32" s="96" t="s">
        <v>157</v>
      </c>
      <c r="E32" s="116">
        <v>39456</v>
      </c>
      <c r="F32" s="93">
        <v>2430946.0000000005</v>
      </c>
      <c r="G32" s="95">
        <v>74.463200000000001</v>
      </c>
      <c r="H32" s="93">
        <v>6960.0658900000017</v>
      </c>
      <c r="I32" s="94">
        <v>5.8964002476488107E-3</v>
      </c>
      <c r="J32" s="94">
        <v>9.9817833458550054E-3</v>
      </c>
      <c r="K32" s="94">
        <f>H32/'סכום נכסי הקרן'!$C$42</f>
        <v>1.3045841394792592E-4</v>
      </c>
      <c r="L32" s="133"/>
    </row>
    <row r="33" spans="2:12" s="151" customFormat="1">
      <c r="B33" s="86" t="s">
        <v>2104</v>
      </c>
      <c r="C33" s="161">
        <v>5043</v>
      </c>
      <c r="D33" s="96" t="s">
        <v>157</v>
      </c>
      <c r="E33" s="116">
        <v>41508</v>
      </c>
      <c r="F33" s="93">
        <v>1925000.0000000002</v>
      </c>
      <c r="G33" s="95">
        <v>89.610399999999998</v>
      </c>
      <c r="H33" s="93">
        <v>6632.6257699999996</v>
      </c>
      <c r="I33" s="94">
        <v>0</v>
      </c>
      <c r="J33" s="94">
        <v>9.512184869599663E-3</v>
      </c>
      <c r="K33" s="94">
        <f>H33/'סכום נכסי הקרן'!$C$42</f>
        <v>1.2432092625840651E-4</v>
      </c>
      <c r="L33" s="133"/>
    </row>
    <row r="34" spans="2:12" s="151" customFormat="1">
      <c r="B34" s="86" t="s">
        <v>2105</v>
      </c>
      <c r="C34" s="83">
        <v>5259</v>
      </c>
      <c r="D34" s="96" t="s">
        <v>158</v>
      </c>
      <c r="E34" s="116">
        <v>42094</v>
      </c>
      <c r="F34" s="93">
        <v>5378542.0000000009</v>
      </c>
      <c r="G34" s="95">
        <v>69.739999999999995</v>
      </c>
      <c r="H34" s="93">
        <v>3750.7692900000006</v>
      </c>
      <c r="I34" s="94">
        <v>2.5336755999999998E-2</v>
      </c>
      <c r="J34" s="94">
        <v>5.3791683907559104E-3</v>
      </c>
      <c r="K34" s="94">
        <f>H34/'סכום נכסי הקרן'!$C$42</f>
        <v>7.0303847749635039E-5</v>
      </c>
      <c r="L34" s="133"/>
    </row>
    <row r="35" spans="2:12" s="151" customFormat="1">
      <c r="B35" s="86" t="s">
        <v>2106</v>
      </c>
      <c r="C35" s="83">
        <v>5279</v>
      </c>
      <c r="D35" s="96" t="s">
        <v>158</v>
      </c>
      <c r="E35" s="116">
        <v>42589</v>
      </c>
      <c r="F35" s="93">
        <v>14256858.770000003</v>
      </c>
      <c r="G35" s="95">
        <v>86.83</v>
      </c>
      <c r="H35" s="93">
        <v>12379.515609999999</v>
      </c>
      <c r="I35" s="94">
        <v>3.2388407023482127E-2</v>
      </c>
      <c r="J35" s="94">
        <v>1.775409093801697E-2</v>
      </c>
      <c r="K35" s="94">
        <f>H35/'סכום נכסי הקרן'!$C$42</f>
        <v>2.3203975327943196E-4</v>
      </c>
      <c r="L35" s="133"/>
    </row>
    <row r="36" spans="2:12" s="151" customFormat="1">
      <c r="B36" s="86" t="s">
        <v>2107</v>
      </c>
      <c r="C36" s="83">
        <v>5067</v>
      </c>
      <c r="D36" s="96" t="s">
        <v>157</v>
      </c>
      <c r="E36" s="116">
        <v>38727</v>
      </c>
      <c r="F36" s="93">
        <v>2149426.58</v>
      </c>
      <c r="G36" s="95">
        <v>58.8994</v>
      </c>
      <c r="H36" s="93">
        <v>4867.7675400000007</v>
      </c>
      <c r="I36" s="94">
        <v>5.4199562790193494E-2</v>
      </c>
      <c r="J36" s="94">
        <v>6.9811122093077754E-3</v>
      </c>
      <c r="K36" s="94">
        <f>H36/'סכום נכסי הקרן'!$C$42</f>
        <v>9.124069265608589E-5</v>
      </c>
      <c r="L36" s="133"/>
    </row>
    <row r="37" spans="2:12" s="151" customFormat="1">
      <c r="B37" s="86" t="s">
        <v>2108</v>
      </c>
      <c r="C37" s="83">
        <v>5081</v>
      </c>
      <c r="D37" s="96" t="s">
        <v>157</v>
      </c>
      <c r="E37" s="116">
        <v>39379</v>
      </c>
      <c r="F37" s="93">
        <v>3039184.0000000005</v>
      </c>
      <c r="G37" s="95">
        <v>71.209699999999998</v>
      </c>
      <c r="H37" s="93">
        <v>8321.3252000000011</v>
      </c>
      <c r="I37" s="94">
        <v>2.5000000000000001E-2</v>
      </c>
      <c r="J37" s="94">
        <v>1.1934034333804786E-2</v>
      </c>
      <c r="K37" s="94">
        <f>H37/'סכום נכסי הקרן'!$C$42</f>
        <v>1.5597365092428849E-4</v>
      </c>
      <c r="L37" s="133"/>
    </row>
    <row r="38" spans="2:12" s="151" customFormat="1">
      <c r="B38" s="86" t="s">
        <v>2109</v>
      </c>
      <c r="C38" s="83">
        <v>5078</v>
      </c>
      <c r="D38" s="96" t="s">
        <v>157</v>
      </c>
      <c r="E38" s="116">
        <v>39080</v>
      </c>
      <c r="F38" s="93">
        <v>7462294.5600000015</v>
      </c>
      <c r="G38" s="95">
        <v>87.340800000000002</v>
      </c>
      <c r="H38" s="93">
        <v>25060.278770000004</v>
      </c>
      <c r="I38" s="94">
        <v>8.5387029288702926E-2</v>
      </c>
      <c r="J38" s="94">
        <v>3.5940216259773047E-2</v>
      </c>
      <c r="K38" s="94">
        <f>H38/'סכום נכסי הקרן'!$C$42</f>
        <v>4.6972604470948179E-4</v>
      </c>
      <c r="L38" s="133"/>
    </row>
    <row r="39" spans="2:12" s="151" customFormat="1">
      <c r="B39" s="86" t="s">
        <v>2110</v>
      </c>
      <c r="C39" s="83">
        <v>5047</v>
      </c>
      <c r="D39" s="96" t="s">
        <v>157</v>
      </c>
      <c r="E39" s="116">
        <v>38176</v>
      </c>
      <c r="F39" s="93">
        <v>6341868.7600000016</v>
      </c>
      <c r="G39" s="95">
        <v>22.636700000000001</v>
      </c>
      <c r="H39" s="93">
        <v>5519.8428200000017</v>
      </c>
      <c r="I39" s="94">
        <v>4.8000000000000001E-2</v>
      </c>
      <c r="J39" s="94">
        <v>7.9162864264799848E-3</v>
      </c>
      <c r="K39" s="94">
        <f>H39/'סכום נכסי הקרן'!$C$42</f>
        <v>1.0346309229251373E-4</v>
      </c>
      <c r="L39" s="133"/>
    </row>
    <row r="40" spans="2:12" s="151" customFormat="1">
      <c r="B40" s="86" t="s">
        <v>2111</v>
      </c>
      <c r="C40" s="83">
        <v>5049</v>
      </c>
      <c r="D40" s="96" t="s">
        <v>157</v>
      </c>
      <c r="E40" s="116">
        <v>38721</v>
      </c>
      <c r="F40" s="93">
        <v>1313941.8200000003</v>
      </c>
      <c r="G40" s="95">
        <v>18.117899999999999</v>
      </c>
      <c r="H40" s="93">
        <v>915.33558000000016</v>
      </c>
      <c r="I40" s="94">
        <v>2.2484587837064411E-2</v>
      </c>
      <c r="J40" s="94">
        <v>1.3127291598546249E-3</v>
      </c>
      <c r="K40" s="94">
        <f>H40/'סכום נכסי הקרן'!$C$42</f>
        <v>1.715691056437755E-5</v>
      </c>
      <c r="L40" s="133"/>
    </row>
    <row r="41" spans="2:12" s="151" customFormat="1">
      <c r="B41" s="86" t="s">
        <v>2112</v>
      </c>
      <c r="C41" s="83">
        <v>5230</v>
      </c>
      <c r="D41" s="96" t="s">
        <v>157</v>
      </c>
      <c r="E41" s="116">
        <v>40372</v>
      </c>
      <c r="F41" s="93">
        <v>4230763.080000001</v>
      </c>
      <c r="G41" s="95">
        <v>113.6467</v>
      </c>
      <c r="H41" s="93">
        <v>18487.231520000005</v>
      </c>
      <c r="I41" s="94">
        <v>4.573170731707317E-2</v>
      </c>
      <c r="J41" s="94">
        <v>2.6513475966145162E-2</v>
      </c>
      <c r="K41" s="94">
        <f>H41/'סכום נכסי הקרן'!$C$42</f>
        <v>3.4652184914693438E-4</v>
      </c>
      <c r="L41" s="133"/>
    </row>
    <row r="42" spans="2:12" s="151" customFormat="1">
      <c r="B42" s="86" t="s">
        <v>2113</v>
      </c>
      <c r="C42" s="83">
        <v>5261</v>
      </c>
      <c r="D42" s="96" t="s">
        <v>157</v>
      </c>
      <c r="E42" s="116">
        <v>42037</v>
      </c>
      <c r="F42" s="93">
        <v>2786173.0000000005</v>
      </c>
      <c r="G42" s="95">
        <v>99.979399999999998</v>
      </c>
      <c r="H42" s="93">
        <v>10710.628340000001</v>
      </c>
      <c r="I42" s="94">
        <v>0.14000000000000001</v>
      </c>
      <c r="J42" s="94">
        <v>1.5360655096880789E-2</v>
      </c>
      <c r="K42" s="94">
        <f>H42/'סכום נכסי הקרן'!$C$42</f>
        <v>2.0075838472013465E-4</v>
      </c>
      <c r="L42" s="133"/>
    </row>
    <row r="43" spans="2:12" s="151" customFormat="1">
      <c r="B43" s="86" t="s">
        <v>2114</v>
      </c>
      <c r="C43" s="83">
        <v>5256</v>
      </c>
      <c r="D43" s="96" t="s">
        <v>157</v>
      </c>
      <c r="E43" s="116">
        <v>41638</v>
      </c>
      <c r="F43" s="93">
        <v>3885312.0000000005</v>
      </c>
      <c r="G43" s="95">
        <v>109.3493</v>
      </c>
      <c r="H43" s="93">
        <v>16335.718860000003</v>
      </c>
      <c r="I43" s="94">
        <v>2.7615053517973717E-2</v>
      </c>
      <c r="J43" s="94">
        <v>2.3427882585651427E-2</v>
      </c>
      <c r="K43" s="94">
        <f>H43/'סכום נכסי הקרן'!$C$42</f>
        <v>3.0619422385594976E-4</v>
      </c>
      <c r="L43" s="133"/>
    </row>
    <row r="44" spans="2:12" s="151" customFormat="1">
      <c r="B44" s="86" t="s">
        <v>2115</v>
      </c>
      <c r="C44" s="83">
        <v>5221</v>
      </c>
      <c r="D44" s="96" t="s">
        <v>157</v>
      </c>
      <c r="E44" s="116">
        <v>41753</v>
      </c>
      <c r="F44" s="93">
        <v>1875000.0000000002</v>
      </c>
      <c r="G44" s="95">
        <v>146.49860000000001</v>
      </c>
      <c r="H44" s="93">
        <v>10561.633450000001</v>
      </c>
      <c r="I44" s="94">
        <v>2.6417380522993687E-2</v>
      </c>
      <c r="J44" s="94">
        <v>1.5146973971568986E-2</v>
      </c>
      <c r="K44" s="94">
        <f>H44/'סכום נכסי הקרן'!$C$42</f>
        <v>1.979656472169347E-4</v>
      </c>
      <c r="L44" s="133"/>
    </row>
    <row r="45" spans="2:12" s="151" customFormat="1">
      <c r="B45" s="82"/>
      <c r="C45" s="83"/>
      <c r="D45" s="83"/>
      <c r="E45" s="83"/>
      <c r="F45" s="93"/>
      <c r="G45" s="95"/>
      <c r="H45" s="83"/>
      <c r="I45" s="83"/>
      <c r="J45" s="94"/>
      <c r="K45" s="83"/>
      <c r="L45" s="133"/>
    </row>
    <row r="46" spans="2:12" s="151" customFormat="1">
      <c r="B46" s="80" t="s">
        <v>43</v>
      </c>
      <c r="C46" s="81"/>
      <c r="D46" s="81"/>
      <c r="E46" s="81"/>
      <c r="F46" s="90"/>
      <c r="G46" s="92"/>
      <c r="H46" s="90">
        <v>457619.72100999986</v>
      </c>
      <c r="I46" s="81"/>
      <c r="J46" s="91">
        <v>0.65629564175180954</v>
      </c>
      <c r="K46" s="91">
        <f>H46/'סכום נכסי הקרן'!$C$42</f>
        <v>8.5775542843685507E-3</v>
      </c>
      <c r="L46" s="133"/>
    </row>
    <row r="47" spans="2:12" s="151" customFormat="1">
      <c r="B47" s="100" t="s">
        <v>222</v>
      </c>
      <c r="C47" s="81"/>
      <c r="D47" s="81"/>
      <c r="E47" s="81"/>
      <c r="F47" s="90"/>
      <c r="G47" s="92"/>
      <c r="H47" s="90">
        <v>31932.099390000003</v>
      </c>
      <c r="I47" s="81"/>
      <c r="J47" s="91">
        <v>4.579544259016903E-2</v>
      </c>
      <c r="K47" s="91">
        <f>H47/'סכום נכסי הקרן'!$C$42</f>
        <v>5.9853040276992722E-4</v>
      </c>
      <c r="L47" s="133"/>
    </row>
    <row r="48" spans="2:12" s="151" customFormat="1">
      <c r="B48" s="86" t="s">
        <v>2116</v>
      </c>
      <c r="C48" s="83">
        <v>5039</v>
      </c>
      <c r="D48" s="96" t="s">
        <v>157</v>
      </c>
      <c r="E48" s="116">
        <v>39182</v>
      </c>
      <c r="F48" s="93">
        <v>3512431.0000000005</v>
      </c>
      <c r="G48" s="95">
        <v>110.10250000000001</v>
      </c>
      <c r="H48" s="93">
        <v>14869.669840000002</v>
      </c>
      <c r="I48" s="94">
        <v>2.0100502512562814E-2</v>
      </c>
      <c r="J48" s="94">
        <v>2.1325347362088614E-2</v>
      </c>
      <c r="K48" s="94">
        <f>H48/'סכום נכסי הקרן'!$C$42</f>
        <v>2.787148245310231E-4</v>
      </c>
      <c r="L48" s="133"/>
    </row>
    <row r="49" spans="2:12" s="151" customFormat="1">
      <c r="B49" s="86" t="s">
        <v>2117</v>
      </c>
      <c r="C49" s="83">
        <v>5086</v>
      </c>
      <c r="D49" s="96" t="s">
        <v>157</v>
      </c>
      <c r="E49" s="116">
        <v>39532</v>
      </c>
      <c r="F49" s="93">
        <v>979961.00000000012</v>
      </c>
      <c r="G49" s="95">
        <v>67.715400000000002</v>
      </c>
      <c r="H49" s="93">
        <v>2551.4824400000002</v>
      </c>
      <c r="I49" s="94">
        <v>1.3333333333333334E-2</v>
      </c>
      <c r="J49" s="94">
        <v>3.6592103191760861E-3</v>
      </c>
      <c r="K49" s="94">
        <f>H49/'סכום נכסי הקרן'!$C$42</f>
        <v>4.782459787006183E-5</v>
      </c>
      <c r="L49" s="133"/>
    </row>
    <row r="50" spans="2:12" s="151" customFormat="1">
      <c r="B50" s="86" t="s">
        <v>2118</v>
      </c>
      <c r="C50" s="83">
        <v>5122</v>
      </c>
      <c r="D50" s="96" t="s">
        <v>157</v>
      </c>
      <c r="E50" s="116">
        <v>40653</v>
      </c>
      <c r="F50" s="93">
        <v>1224000.0000000002</v>
      </c>
      <c r="G50" s="95">
        <v>117.80710000000001</v>
      </c>
      <c r="H50" s="93">
        <v>5544.3319700000002</v>
      </c>
      <c r="I50" s="94">
        <v>2.2969868936630184E-2</v>
      </c>
      <c r="J50" s="94">
        <v>7.9514075580163022E-3</v>
      </c>
      <c r="K50" s="94">
        <f>H50/'סכום נכסי הקרן'!$C$42</f>
        <v>1.0392211318662953E-4</v>
      </c>
      <c r="L50" s="133"/>
    </row>
    <row r="51" spans="2:12" s="151" customFormat="1">
      <c r="B51" s="86" t="s">
        <v>2119</v>
      </c>
      <c r="C51" s="83">
        <v>5077</v>
      </c>
      <c r="D51" s="96" t="s">
        <v>157</v>
      </c>
      <c r="E51" s="116">
        <v>39041</v>
      </c>
      <c r="F51" s="93">
        <v>1938820.0000000002</v>
      </c>
      <c r="G51" s="95">
        <v>105.91249999999999</v>
      </c>
      <c r="H51" s="93">
        <v>7895.5257500000007</v>
      </c>
      <c r="I51" s="94">
        <v>1.8097909691430641E-2</v>
      </c>
      <c r="J51" s="94">
        <v>1.1323373755894046E-2</v>
      </c>
      <c r="K51" s="94">
        <f>H51/'סכום נכסי הקרן'!$C$42</f>
        <v>1.4799253094858387E-4</v>
      </c>
      <c r="L51" s="133"/>
    </row>
    <row r="52" spans="2:12" s="151" customFormat="1">
      <c r="B52" s="86" t="s">
        <v>2120</v>
      </c>
      <c r="C52" s="83">
        <v>4024</v>
      </c>
      <c r="D52" s="96" t="s">
        <v>159</v>
      </c>
      <c r="E52" s="116">
        <v>39223</v>
      </c>
      <c r="F52" s="93">
        <v>400683.15000000008</v>
      </c>
      <c r="G52" s="95">
        <v>66.105099999999993</v>
      </c>
      <c r="H52" s="93">
        <v>1071.0893899999999</v>
      </c>
      <c r="I52" s="94">
        <v>7.5668790088457951E-3</v>
      </c>
      <c r="J52" s="94">
        <v>1.5361035949939825E-3</v>
      </c>
      <c r="K52" s="94">
        <f>H52/'סכום נכסי הקרן'!$C$42</f>
        <v>2.0076336233628876E-5</v>
      </c>
      <c r="L52" s="133"/>
    </row>
    <row r="53" spans="2:12" s="151" customFormat="1">
      <c r="B53" s="82"/>
      <c r="C53" s="83"/>
      <c r="D53" s="83"/>
      <c r="E53" s="83"/>
      <c r="F53" s="93"/>
      <c r="G53" s="95"/>
      <c r="H53" s="83"/>
      <c r="I53" s="83"/>
      <c r="J53" s="94"/>
      <c r="K53" s="83"/>
      <c r="L53" s="133"/>
    </row>
    <row r="54" spans="2:12" s="160" customFormat="1">
      <c r="B54" s="123" t="s">
        <v>2121</v>
      </c>
      <c r="C54" s="124"/>
      <c r="D54" s="124"/>
      <c r="E54" s="124"/>
      <c r="F54" s="125"/>
      <c r="G54" s="127"/>
      <c r="H54" s="125">
        <v>69130.743290000013</v>
      </c>
      <c r="I54" s="124"/>
      <c r="J54" s="126">
        <v>9.9143903659035568E-2</v>
      </c>
      <c r="K54" s="126">
        <f>H54/'סכום נכסי הקרן'!$C$42</f>
        <v>1.295776112926227E-3</v>
      </c>
      <c r="L54" s="133"/>
    </row>
    <row r="55" spans="2:12" s="151" customFormat="1">
      <c r="B55" s="86" t="s">
        <v>2122</v>
      </c>
      <c r="C55" s="83" t="s">
        <v>2123</v>
      </c>
      <c r="D55" s="96" t="s">
        <v>157</v>
      </c>
      <c r="E55" s="116">
        <v>41955</v>
      </c>
      <c r="F55" s="93">
        <v>653.95000000000016</v>
      </c>
      <c r="G55" s="95">
        <v>105286.15270000001</v>
      </c>
      <c r="H55" s="93">
        <v>2647.3640900000005</v>
      </c>
      <c r="I55" s="94">
        <v>2.620218625044539E-4</v>
      </c>
      <c r="J55" s="94">
        <v>3.7967190543330607E-3</v>
      </c>
      <c r="K55" s="94">
        <f>H55/'סכום נכסי הקרן'!$C$42</f>
        <v>4.9621788900060856E-5</v>
      </c>
      <c r="L55" s="133"/>
    </row>
    <row r="56" spans="2:12" s="151" customFormat="1">
      <c r="B56" s="86" t="s">
        <v>2124</v>
      </c>
      <c r="C56" s="83" t="s">
        <v>2125</v>
      </c>
      <c r="D56" s="96" t="s">
        <v>157</v>
      </c>
      <c r="E56" s="116">
        <v>41456</v>
      </c>
      <c r="F56" s="93">
        <v>823.5200000000001</v>
      </c>
      <c r="G56" s="95">
        <v>102308.376</v>
      </c>
      <c r="H56" s="93">
        <v>3239.5354600000005</v>
      </c>
      <c r="I56" s="94">
        <v>1.0741433854148743E-3</v>
      </c>
      <c r="J56" s="94">
        <v>4.645982037238261E-3</v>
      </c>
      <c r="K56" s="94">
        <f>H56/'סכום נכסי הקרן'!$C$42</f>
        <v>6.0721358780076798E-5</v>
      </c>
      <c r="L56" s="133"/>
    </row>
    <row r="57" spans="2:12" s="151" customFormat="1">
      <c r="B57" s="86" t="s">
        <v>2126</v>
      </c>
      <c r="C57" s="83" t="s">
        <v>2127</v>
      </c>
      <c r="D57" s="96" t="s">
        <v>160</v>
      </c>
      <c r="E57" s="116">
        <v>42268</v>
      </c>
      <c r="F57" s="93">
        <v>112292.26000000002</v>
      </c>
      <c r="G57" s="95">
        <v>11089.7</v>
      </c>
      <c r="H57" s="93">
        <v>58842.324860000008</v>
      </c>
      <c r="I57" s="94">
        <v>4.0704655850336752E-2</v>
      </c>
      <c r="J57" s="94">
        <v>8.4388761198773352E-2</v>
      </c>
      <c r="K57" s="94">
        <f>H57/'סכום נכסי הקרן'!$C$42</f>
        <v>1.1029315663912788E-3</v>
      </c>
      <c r="L57" s="133"/>
    </row>
    <row r="58" spans="2:12" s="151" customFormat="1">
      <c r="B58" s="86" t="s">
        <v>2128</v>
      </c>
      <c r="C58" s="83" t="s">
        <v>2129</v>
      </c>
      <c r="D58" s="96" t="s">
        <v>157</v>
      </c>
      <c r="E58" s="116">
        <v>39070</v>
      </c>
      <c r="F58" s="93">
        <v>70155.41</v>
      </c>
      <c r="G58" s="95">
        <v>1E-4</v>
      </c>
      <c r="H58" s="93">
        <v>2.7000000000000006E-4</v>
      </c>
      <c r="I58" s="94">
        <v>2.0430091254407608E-9</v>
      </c>
      <c r="J58" s="94">
        <v>3.8722068813357909E-10</v>
      </c>
      <c r="K58" s="94">
        <f>H58/'סכום נכסי הקרן'!$C$42</f>
        <v>5.0608388372512939E-12</v>
      </c>
      <c r="L58" s="133"/>
    </row>
    <row r="59" spans="2:12" s="151" customFormat="1">
      <c r="B59" s="86" t="s">
        <v>2130</v>
      </c>
      <c r="C59" s="83" t="s">
        <v>2131</v>
      </c>
      <c r="D59" s="96" t="s">
        <v>157</v>
      </c>
      <c r="E59" s="116">
        <v>38757</v>
      </c>
      <c r="F59" s="93">
        <v>20660.140000000003</v>
      </c>
      <c r="G59" s="95">
        <v>1E-4</v>
      </c>
      <c r="H59" s="93">
        <v>8.000000000000002E-5</v>
      </c>
      <c r="I59" s="94">
        <v>8.9273975395621038E-12</v>
      </c>
      <c r="J59" s="94">
        <v>1.1473205574328269E-10</v>
      </c>
      <c r="K59" s="94">
        <f>H59/'סכום נכסי הקרן'!$C$42</f>
        <v>1.4995078036300131E-12</v>
      </c>
      <c r="L59" s="133"/>
    </row>
    <row r="60" spans="2:12" s="151" customFormat="1">
      <c r="B60" s="86" t="s">
        <v>2132</v>
      </c>
      <c r="C60" s="83" t="s">
        <v>2133</v>
      </c>
      <c r="D60" s="96" t="s">
        <v>157</v>
      </c>
      <c r="E60" s="116">
        <v>42030</v>
      </c>
      <c r="F60" s="93">
        <v>362.50000000000006</v>
      </c>
      <c r="G60" s="95">
        <v>109586.6</v>
      </c>
      <c r="H60" s="93">
        <v>1527.4359400000003</v>
      </c>
      <c r="I60" s="94">
        <v>4.9379551514649946E-4</v>
      </c>
      <c r="J60" s="94">
        <v>2.1905733176546672E-3</v>
      </c>
      <c r="K60" s="94">
        <f>H60/'סכום נכסי הקרן'!$C$42</f>
        <v>2.8630026394686806E-5</v>
      </c>
      <c r="L60" s="133"/>
    </row>
    <row r="61" spans="2:12" s="151" customFormat="1">
      <c r="B61" s="86" t="s">
        <v>2134</v>
      </c>
      <c r="C61" s="83" t="s">
        <v>2135</v>
      </c>
      <c r="D61" s="96" t="s">
        <v>157</v>
      </c>
      <c r="E61" s="116">
        <v>39496</v>
      </c>
      <c r="F61" s="93">
        <v>14.980000000000002</v>
      </c>
      <c r="G61" s="95">
        <v>110573</v>
      </c>
      <c r="H61" s="93">
        <v>63.671080000000011</v>
      </c>
      <c r="I61" s="94">
        <v>1.483413634033829E-3</v>
      </c>
      <c r="J61" s="94">
        <v>9.1313923747437644E-5</v>
      </c>
      <c r="K61" s="94">
        <f>H61/'סכום נכסי הקרן'!$C$42</f>
        <v>1.1934410165693857E-6</v>
      </c>
      <c r="L61" s="133"/>
    </row>
    <row r="62" spans="2:12" s="151" customFormat="1">
      <c r="B62" s="86" t="s">
        <v>2136</v>
      </c>
      <c r="C62" s="83" t="s">
        <v>2137</v>
      </c>
      <c r="D62" s="96" t="s">
        <v>157</v>
      </c>
      <c r="E62" s="116">
        <v>38958</v>
      </c>
      <c r="F62" s="93">
        <v>6003.57</v>
      </c>
      <c r="G62" s="95">
        <v>12174.860500000001</v>
      </c>
      <c r="H62" s="93">
        <v>2810.4115099999999</v>
      </c>
      <c r="I62" s="94">
        <v>1.3221471489554685E-3</v>
      </c>
      <c r="J62" s="94">
        <v>4.03055362533604E-3</v>
      </c>
      <c r="K62" s="94">
        <f>H62/'סכום נכסי הקרן'!$C$42</f>
        <v>5.2677924883207595E-5</v>
      </c>
      <c r="L62" s="133"/>
    </row>
    <row r="63" spans="2:12" s="151" customFormat="1">
      <c r="B63" s="82"/>
      <c r="C63" s="83"/>
      <c r="D63" s="83"/>
      <c r="E63" s="83"/>
      <c r="F63" s="93"/>
      <c r="G63" s="95"/>
      <c r="H63" s="83"/>
      <c r="I63" s="83"/>
      <c r="J63" s="94"/>
      <c r="K63" s="83"/>
      <c r="L63" s="133"/>
    </row>
    <row r="64" spans="2:12" s="151" customFormat="1">
      <c r="B64" s="100" t="s">
        <v>225</v>
      </c>
      <c r="C64" s="81"/>
      <c r="D64" s="81"/>
      <c r="E64" s="81"/>
      <c r="F64" s="90"/>
      <c r="G64" s="92"/>
      <c r="H64" s="90">
        <v>68716.745750000016</v>
      </c>
      <c r="I64" s="81"/>
      <c r="J64" s="91">
        <v>9.8550168798574797E-2</v>
      </c>
      <c r="K64" s="91">
        <f>H64/'סכום נכסי הקרן'!$C$42</f>
        <v>1.2880162061523067E-3</v>
      </c>
      <c r="L64" s="133"/>
    </row>
    <row r="65" spans="2:12" s="151" customFormat="1">
      <c r="B65" s="86" t="s">
        <v>2138</v>
      </c>
      <c r="C65" s="83">
        <v>5048</v>
      </c>
      <c r="D65" s="96" t="s">
        <v>159</v>
      </c>
      <c r="E65" s="116">
        <v>38200</v>
      </c>
      <c r="F65" s="93">
        <v>4692574.0000000009</v>
      </c>
      <c r="G65" s="95">
        <v>0.67400000000000004</v>
      </c>
      <c r="H65" s="93">
        <v>127.89710000000002</v>
      </c>
      <c r="I65" s="94">
        <v>2.5773195876288658E-2</v>
      </c>
      <c r="J65" s="94">
        <v>1.8342371508255249E-4</v>
      </c>
      <c r="K65" s="94">
        <f>H65/'סכום נכסי הקרן'!$C$42</f>
        <v>2.3972837438956017E-6</v>
      </c>
      <c r="L65" s="133"/>
    </row>
    <row r="66" spans="2:12" s="151" customFormat="1">
      <c r="B66" s="86" t="s">
        <v>2139</v>
      </c>
      <c r="C66" s="83">
        <v>5264</v>
      </c>
      <c r="D66" s="96" t="s">
        <v>157</v>
      </c>
      <c r="E66" s="116">
        <v>42234</v>
      </c>
      <c r="F66" s="93">
        <v>7198116.8100000015</v>
      </c>
      <c r="G66" s="95">
        <v>87.970299999999995</v>
      </c>
      <c r="H66" s="93">
        <v>24347.328030000004</v>
      </c>
      <c r="I66" s="94">
        <v>1.0462025316455696E-3</v>
      </c>
      <c r="J66" s="94">
        <v>3.4917737459224364E-2</v>
      </c>
      <c r="K66" s="94">
        <f>H66/'סכום נכסי הקרן'!$C$42</f>
        <v>4.563626047315594E-4</v>
      </c>
      <c r="L66" s="133"/>
    </row>
    <row r="67" spans="2:12" s="151" customFormat="1">
      <c r="B67" s="86" t="s">
        <v>2140</v>
      </c>
      <c r="C67" s="83">
        <v>5274</v>
      </c>
      <c r="D67" s="96" t="s">
        <v>157</v>
      </c>
      <c r="E67" s="116">
        <v>42472</v>
      </c>
      <c r="F67" s="93">
        <v>7069148.0000000009</v>
      </c>
      <c r="G67" s="95">
        <v>97.038799999999995</v>
      </c>
      <c r="H67" s="93">
        <v>26375.994020000002</v>
      </c>
      <c r="I67" s="94">
        <v>1.8934666666666666E-3</v>
      </c>
      <c r="J67" s="94">
        <v>3.7827150202339128E-2</v>
      </c>
      <c r="K67" s="94">
        <f>H67/'סכום נכסי הקרן'!$C$42</f>
        <v>4.9438761076860691E-4</v>
      </c>
      <c r="L67" s="133"/>
    </row>
    <row r="68" spans="2:12" s="151" customFormat="1">
      <c r="B68" s="86" t="s">
        <v>2141</v>
      </c>
      <c r="C68" s="83">
        <v>5079</v>
      </c>
      <c r="D68" s="96" t="s">
        <v>159</v>
      </c>
      <c r="E68" s="116">
        <v>39065</v>
      </c>
      <c r="F68" s="93">
        <v>9100000.0000000019</v>
      </c>
      <c r="G68" s="95">
        <v>48.549500000000002</v>
      </c>
      <c r="H68" s="93">
        <v>17865.526600000005</v>
      </c>
      <c r="I68" s="94">
        <v>4.9968519832505519E-2</v>
      </c>
      <c r="J68" s="94">
        <v>2.5621857421928747E-2</v>
      </c>
      <c r="K68" s="94">
        <f>H68/'סכום נכסי הקרן'!$C$42</f>
        <v>3.3486870690824472E-4</v>
      </c>
      <c r="L68" s="133"/>
    </row>
    <row r="69" spans="2:12" s="151" customFormat="1">
      <c r="B69" s="82"/>
      <c r="C69" s="83"/>
      <c r="D69" s="83"/>
      <c r="E69" s="83"/>
      <c r="F69" s="93"/>
      <c r="G69" s="95"/>
      <c r="H69" s="83"/>
      <c r="I69" s="83"/>
      <c r="J69" s="94"/>
      <c r="K69" s="83"/>
      <c r="L69" s="133"/>
    </row>
    <row r="70" spans="2:12" s="151" customFormat="1">
      <c r="B70" s="100" t="s">
        <v>226</v>
      </c>
      <c r="C70" s="81"/>
      <c r="D70" s="81"/>
      <c r="E70" s="81"/>
      <c r="F70" s="90"/>
      <c r="G70" s="92"/>
      <c r="H70" s="90">
        <v>287840.13257999963</v>
      </c>
      <c r="I70" s="81"/>
      <c r="J70" s="91">
        <v>0.41280612670402989</v>
      </c>
      <c r="K70" s="91">
        <f>H70/'סכום נכסי הקרן'!$C$42</f>
        <v>5.3952315625200864E-3</v>
      </c>
      <c r="L70" s="133"/>
    </row>
    <row r="71" spans="2:12" s="151" customFormat="1">
      <c r="B71" s="86" t="s">
        <v>2142</v>
      </c>
      <c r="C71" s="83">
        <v>5273</v>
      </c>
      <c r="D71" s="96" t="s">
        <v>159</v>
      </c>
      <c r="E71" s="116">
        <v>42639</v>
      </c>
      <c r="F71" s="93">
        <v>189000.00000000003</v>
      </c>
      <c r="G71" s="95">
        <v>76.264499999999998</v>
      </c>
      <c r="H71" s="93">
        <v>582.87297000000012</v>
      </c>
      <c r="I71" s="94">
        <v>6.9230769230769226E-4</v>
      </c>
      <c r="J71" s="94">
        <v>8.359276760661592E-4</v>
      </c>
      <c r="K71" s="94">
        <f>H71/'סכום נכסי הקרן'!$C$42</f>
        <v>1.0925282088000031E-5</v>
      </c>
      <c r="L71" s="133"/>
    </row>
    <row r="72" spans="2:12" s="151" customFormat="1">
      <c r="B72" s="86" t="s">
        <v>2143</v>
      </c>
      <c r="C72" s="83">
        <v>4020</v>
      </c>
      <c r="D72" s="96" t="s">
        <v>159</v>
      </c>
      <c r="E72" s="116">
        <v>39105</v>
      </c>
      <c r="F72" s="93">
        <v>799098.32</v>
      </c>
      <c r="G72" s="95">
        <v>33.985700000000001</v>
      </c>
      <c r="H72" s="93">
        <v>1098.21181</v>
      </c>
      <c r="I72" s="94">
        <v>5.4421768707482989E-3</v>
      </c>
      <c r="J72" s="94">
        <v>1.5750012325356419E-3</v>
      </c>
      <c r="K72" s="94">
        <f>H72/'סכום נכסי הקרן'!$C$42</f>
        <v>2.0584714739170513E-5</v>
      </c>
      <c r="L72" s="133"/>
    </row>
    <row r="73" spans="2:12" s="151" customFormat="1">
      <c r="B73" s="86" t="s">
        <v>2144</v>
      </c>
      <c r="C73" s="83">
        <v>5281</v>
      </c>
      <c r="D73" s="96" t="s">
        <v>157</v>
      </c>
      <c r="E73" s="116">
        <v>42642</v>
      </c>
      <c r="F73" s="93">
        <v>5013426.7600000007</v>
      </c>
      <c r="G73" s="95">
        <v>96.429299999999998</v>
      </c>
      <c r="H73" s="93">
        <v>18588.315450000002</v>
      </c>
      <c r="I73" s="94">
        <v>8.3811304904613856E-3</v>
      </c>
      <c r="J73" s="94">
        <v>2.6658445554789034E-2</v>
      </c>
      <c r="K73" s="94">
        <f>H73/'סכום נכסי הקרן'!$C$42</f>
        <v>3.4841655092014169E-4</v>
      </c>
      <c r="L73" s="133"/>
    </row>
    <row r="74" spans="2:12" s="151" customFormat="1">
      <c r="B74" s="86" t="s">
        <v>2145</v>
      </c>
      <c r="C74" s="83">
        <v>5044</v>
      </c>
      <c r="D74" s="96" t="s">
        <v>157</v>
      </c>
      <c r="E74" s="116">
        <v>38168</v>
      </c>
      <c r="F74" s="93">
        <v>2788169.3900000006</v>
      </c>
      <c r="G74" s="95">
        <v>1E-4</v>
      </c>
      <c r="H74" s="93">
        <v>1.0730000000000002E-2</v>
      </c>
      <c r="I74" s="94">
        <v>6.2500000000000003E-3</v>
      </c>
      <c r="J74" s="94">
        <v>1.5388436976567789E-8</v>
      </c>
      <c r="K74" s="94">
        <f>H74/'סכום נכסי הקרן'!$C$42</f>
        <v>2.011214841618755E-10</v>
      </c>
      <c r="L74" s="133"/>
    </row>
    <row r="75" spans="2:12" s="151" customFormat="1">
      <c r="B75" s="86" t="s">
        <v>2146</v>
      </c>
      <c r="C75" s="83">
        <v>5263</v>
      </c>
      <c r="D75" s="96" t="s">
        <v>157</v>
      </c>
      <c r="E75" s="116">
        <v>42082</v>
      </c>
      <c r="F75" s="93">
        <v>3258309.2500000005</v>
      </c>
      <c r="G75" s="95">
        <v>47.834800000000001</v>
      </c>
      <c r="H75" s="93">
        <v>5992.838960000001</v>
      </c>
      <c r="I75" s="94">
        <v>5.9405940594059407E-3</v>
      </c>
      <c r="J75" s="94">
        <v>8.5946341702404522E-3</v>
      </c>
      <c r="K75" s="94">
        <f>H75/'סכום נכסי הקרן'!$C$42</f>
        <v>1.1232885983022464E-4</v>
      </c>
      <c r="L75" s="133"/>
    </row>
    <row r="76" spans="2:12" s="151" customFormat="1">
      <c r="B76" s="86" t="s">
        <v>2147</v>
      </c>
      <c r="C76" s="83">
        <v>4021</v>
      </c>
      <c r="D76" s="96" t="s">
        <v>159</v>
      </c>
      <c r="E76" s="116">
        <v>39126</v>
      </c>
      <c r="F76" s="93">
        <v>330048.71000000008</v>
      </c>
      <c r="G76" s="95">
        <v>110.577</v>
      </c>
      <c r="H76" s="93">
        <v>1475.8170000000002</v>
      </c>
      <c r="I76" s="94">
        <v>1E-3</v>
      </c>
      <c r="J76" s="94">
        <v>2.1165439788860528E-3</v>
      </c>
      <c r="K76" s="94">
        <f>H76/'סכום נכסי הקרן'!$C$42</f>
        <v>2.7662488852872937E-5</v>
      </c>
      <c r="L76" s="133"/>
    </row>
    <row r="77" spans="2:12" s="151" customFormat="1">
      <c r="B77" s="86" t="s">
        <v>2148</v>
      </c>
      <c r="C77" s="83">
        <v>4025</v>
      </c>
      <c r="D77" s="96" t="s">
        <v>157</v>
      </c>
      <c r="E77" s="116">
        <v>39247</v>
      </c>
      <c r="F77" s="93">
        <v>695440.80000000016</v>
      </c>
      <c r="G77" s="95">
        <v>52.239600000000003</v>
      </c>
      <c r="H77" s="93">
        <v>1396.8711599999999</v>
      </c>
      <c r="I77" s="94">
        <v>2.0127731060541891E-3</v>
      </c>
      <c r="J77" s="94">
        <v>2.003323747441299E-3</v>
      </c>
      <c r="K77" s="94">
        <f>H77/'סכום נכסי הקרן'!$C$42</f>
        <v>2.6182740063571349E-5</v>
      </c>
      <c r="L77" s="133"/>
    </row>
    <row r="78" spans="2:12" s="151" customFormat="1">
      <c r="B78" s="86" t="s">
        <v>2846</v>
      </c>
      <c r="C78" s="83">
        <v>5284</v>
      </c>
      <c r="D78" s="96" t="s">
        <v>159</v>
      </c>
      <c r="E78" s="116">
        <v>42662</v>
      </c>
      <c r="F78" s="93">
        <v>3146045.6600000006</v>
      </c>
      <c r="G78" s="95">
        <v>100</v>
      </c>
      <c r="H78" s="93">
        <v>12721.979440000003</v>
      </c>
      <c r="I78" s="94">
        <v>4.2876417741818183E-2</v>
      </c>
      <c r="J78" s="94">
        <v>1.8245235678437204E-2</v>
      </c>
      <c r="K78" s="94">
        <f>H78/'סכום נכסי הקרן'!$C$42</f>
        <v>2.384588430987573E-4</v>
      </c>
      <c r="L78" s="133"/>
    </row>
    <row r="79" spans="2:12" s="151" customFormat="1">
      <c r="B79" s="86" t="s">
        <v>2149</v>
      </c>
      <c r="C79" s="83">
        <v>5266</v>
      </c>
      <c r="D79" s="96" t="s">
        <v>157</v>
      </c>
      <c r="E79" s="116">
        <v>42228</v>
      </c>
      <c r="F79" s="93">
        <v>4950202.91</v>
      </c>
      <c r="G79" s="95">
        <v>92.4191</v>
      </c>
      <c r="H79" s="93">
        <v>17590.617309999998</v>
      </c>
      <c r="I79" s="94">
        <v>3.3999999999999998E-3</v>
      </c>
      <c r="J79" s="94">
        <v>2.5227596072120908E-2</v>
      </c>
      <c r="K79" s="94">
        <f>H79/'סכום נכסי הקרן'!$C$42</f>
        <v>3.2971584908767724E-4</v>
      </c>
      <c r="L79" s="133"/>
    </row>
    <row r="80" spans="2:12" s="151" customFormat="1">
      <c r="B80" s="86" t="s">
        <v>2150</v>
      </c>
      <c r="C80" s="83">
        <v>5222</v>
      </c>
      <c r="D80" s="96" t="s">
        <v>157</v>
      </c>
      <c r="E80" s="116">
        <v>40675</v>
      </c>
      <c r="F80" s="93">
        <v>3156890.4300000006</v>
      </c>
      <c r="G80" s="95">
        <v>76.424899999999994</v>
      </c>
      <c r="H80" s="93">
        <v>9276.6406000000006</v>
      </c>
      <c r="I80" s="94">
        <v>6.1033311475409838E-3</v>
      </c>
      <c r="J80" s="94">
        <v>1.3304100580369989E-2</v>
      </c>
      <c r="K80" s="94">
        <f>H80/'סכום נכסי הקרן'!$C$42</f>
        <v>1.7387993713963756E-4</v>
      </c>
      <c r="L80" s="133"/>
    </row>
    <row r="81" spans="2:12" s="151" customFormat="1">
      <c r="B81" s="86" t="s">
        <v>2151</v>
      </c>
      <c r="C81" s="83">
        <v>4027</v>
      </c>
      <c r="D81" s="96" t="s">
        <v>157</v>
      </c>
      <c r="E81" s="116">
        <v>39294</v>
      </c>
      <c r="F81" s="93">
        <v>202346.58000019996</v>
      </c>
      <c r="G81" s="95">
        <v>0.67789999999999995</v>
      </c>
      <c r="H81" s="93">
        <v>5.2742199998000006</v>
      </c>
      <c r="I81" s="94">
        <v>3.9904226666666667E-3</v>
      </c>
      <c r="J81" s="94">
        <v>7.5640262877423745E-6</v>
      </c>
      <c r="K81" s="94">
        <f>H81/'סכום נכסי הקרן'!$C$42</f>
        <v>9.8859175597019816E-8</v>
      </c>
      <c r="L81" s="133"/>
    </row>
    <row r="82" spans="2:12" s="151" customFormat="1">
      <c r="B82" s="86" t="s">
        <v>2152</v>
      </c>
      <c r="C82" s="83">
        <v>5285</v>
      </c>
      <c r="D82" s="96" t="s">
        <v>157</v>
      </c>
      <c r="E82" s="116">
        <v>42718</v>
      </c>
      <c r="F82" s="93">
        <v>801763.25000000012</v>
      </c>
      <c r="G82" s="95">
        <v>100</v>
      </c>
      <c r="H82" s="93">
        <v>3082.7796900000003</v>
      </c>
      <c r="I82" s="94">
        <v>3.9384861754385957E-3</v>
      </c>
      <c r="J82" s="94">
        <v>4.4211706404667459E-3</v>
      </c>
      <c r="K82" s="94">
        <f>H82/'סכום נכסי הקרן'!$C$42</f>
        <v>5.7783152525338902E-5</v>
      </c>
      <c r="L82" s="133"/>
    </row>
    <row r="83" spans="2:12" s="151" customFormat="1">
      <c r="B83" s="86" t="s">
        <v>2153</v>
      </c>
      <c r="C83" s="83">
        <v>4028</v>
      </c>
      <c r="D83" s="96" t="s">
        <v>157</v>
      </c>
      <c r="E83" s="116">
        <v>39321</v>
      </c>
      <c r="F83" s="93">
        <v>375517.65000000008</v>
      </c>
      <c r="G83" s="95">
        <v>11.4298</v>
      </c>
      <c r="H83" s="93">
        <v>165.03094000000004</v>
      </c>
      <c r="I83" s="94">
        <v>1.8721967687484928E-3</v>
      </c>
      <c r="J83" s="94">
        <v>2.3667923759307927E-4</v>
      </c>
      <c r="K83" s="94">
        <f>H83/'סכום נכסי הקרן'!$C$42</f>
        <v>3.0933147796299562E-6</v>
      </c>
      <c r="L83" s="133"/>
    </row>
    <row r="84" spans="2:12" s="151" customFormat="1">
      <c r="B84" s="86" t="s">
        <v>2154</v>
      </c>
      <c r="C84" s="83">
        <v>5099</v>
      </c>
      <c r="D84" s="96" t="s">
        <v>157</v>
      </c>
      <c r="E84" s="116">
        <v>39762</v>
      </c>
      <c r="F84" s="93">
        <v>3720536.4100000006</v>
      </c>
      <c r="G84" s="95">
        <v>271.6508</v>
      </c>
      <c r="H84" s="93">
        <v>38860.903310000009</v>
      </c>
      <c r="I84" s="94">
        <v>4.5509570662710365E-2</v>
      </c>
      <c r="J84" s="94">
        <v>5.5732391559965483E-2</v>
      </c>
      <c r="K84" s="94">
        <f>H84/'סכום נכסי הקרן'!$C$42</f>
        <v>7.2840284711820507E-4</v>
      </c>
      <c r="L84" s="133"/>
    </row>
    <row r="85" spans="2:12" s="151" customFormat="1">
      <c r="B85" s="86" t="s">
        <v>2155</v>
      </c>
      <c r="C85" s="83">
        <v>5228</v>
      </c>
      <c r="D85" s="96" t="s">
        <v>157</v>
      </c>
      <c r="E85" s="116">
        <v>41086</v>
      </c>
      <c r="F85" s="93">
        <v>2640000.0000000005</v>
      </c>
      <c r="G85" s="95">
        <v>95.456500000000005</v>
      </c>
      <c r="H85" s="93">
        <v>9689.5984000000008</v>
      </c>
      <c r="I85" s="94">
        <v>1.1320754716981131E-2</v>
      </c>
      <c r="J85" s="94">
        <v>1.3896344296985282E-2</v>
      </c>
      <c r="K85" s="94">
        <f>H85/'סכום נכסי הקרן'!$C$42</f>
        <v>1.8162035518551109E-4</v>
      </c>
      <c r="L85" s="133"/>
    </row>
    <row r="86" spans="2:12" s="151" customFormat="1">
      <c r="B86" s="86" t="s">
        <v>2156</v>
      </c>
      <c r="C86" s="83">
        <v>5087</v>
      </c>
      <c r="D86" s="96" t="s">
        <v>157</v>
      </c>
      <c r="E86" s="116">
        <v>39713</v>
      </c>
      <c r="F86" s="93">
        <v>4800000.0000000009</v>
      </c>
      <c r="G86" s="95">
        <v>5.3495999999999997</v>
      </c>
      <c r="H86" s="93">
        <v>987.32218000000012</v>
      </c>
      <c r="I86" s="94">
        <v>4.577497024626934E-3</v>
      </c>
      <c r="J86" s="94">
        <v>1.4159687924042421E-3</v>
      </c>
      <c r="K86" s="94">
        <f>H86/'סכום נכסי הקרן'!$C$42</f>
        <v>1.8506216420087453E-5</v>
      </c>
      <c r="L86" s="133"/>
    </row>
    <row r="87" spans="2:12" s="151" customFormat="1">
      <c r="B87" s="86" t="s">
        <v>2157</v>
      </c>
      <c r="C87" s="83">
        <v>5223</v>
      </c>
      <c r="D87" s="96" t="s">
        <v>157</v>
      </c>
      <c r="E87" s="116">
        <v>40749</v>
      </c>
      <c r="F87" s="93">
        <v>5093397.0600000005</v>
      </c>
      <c r="G87" s="95">
        <v>51.796399999999998</v>
      </c>
      <c r="H87" s="93">
        <v>10143.864810000003</v>
      </c>
      <c r="I87" s="94">
        <v>1.1223917147084332E-2</v>
      </c>
      <c r="J87" s="94">
        <v>1.4547830785415546E-2</v>
      </c>
      <c r="K87" s="94">
        <f>H87/'סכום נכסי הקרן'!$C$42</f>
        <v>1.9013505551953601E-4</v>
      </c>
      <c r="L87" s="133"/>
    </row>
    <row r="88" spans="2:12" s="151" customFormat="1">
      <c r="B88" s="86" t="s">
        <v>2158</v>
      </c>
      <c r="C88" s="83">
        <v>5270</v>
      </c>
      <c r="D88" s="96" t="s">
        <v>157</v>
      </c>
      <c r="E88" s="116">
        <v>42338</v>
      </c>
      <c r="F88" s="93">
        <v>4549523.5000000009</v>
      </c>
      <c r="G88" s="95">
        <v>97.942099999999996</v>
      </c>
      <c r="H88" s="93">
        <v>17132.931120000001</v>
      </c>
      <c r="I88" s="94">
        <v>3.404529021669217E-2</v>
      </c>
      <c r="J88" s="94">
        <v>2.4571205103820781E-2</v>
      </c>
      <c r="K88" s="94">
        <f>H88/'סכום נכסי הקרן'!$C$42</f>
        <v>3.2113704891869373E-4</v>
      </c>
      <c r="L88" s="133"/>
    </row>
    <row r="89" spans="2:12" s="151" customFormat="1">
      <c r="B89" s="86" t="s">
        <v>2159</v>
      </c>
      <c r="C89" s="83">
        <v>5280</v>
      </c>
      <c r="D89" s="96" t="s">
        <v>157</v>
      </c>
      <c r="E89" s="116">
        <v>42604</v>
      </c>
      <c r="F89" s="93">
        <v>701542.85000000009</v>
      </c>
      <c r="G89" s="95">
        <v>90.658600000000007</v>
      </c>
      <c r="H89" s="93">
        <v>2445.4542900000006</v>
      </c>
      <c r="I89" s="94">
        <v>0.33406802380952377</v>
      </c>
      <c r="J89" s="94">
        <v>3.5071499739741225E-3</v>
      </c>
      <c r="K89" s="94">
        <f>H89/'סכום נכסי הקרן'!$C$42</f>
        <v>4.5837222390943668E-5</v>
      </c>
      <c r="L89" s="133"/>
    </row>
    <row r="90" spans="2:12" s="151" customFormat="1">
      <c r="B90" s="86" t="s">
        <v>2160</v>
      </c>
      <c r="C90" s="83">
        <v>5059</v>
      </c>
      <c r="D90" s="96" t="s">
        <v>159</v>
      </c>
      <c r="E90" s="116">
        <v>39255</v>
      </c>
      <c r="F90" s="93">
        <v>2844600.0000000005</v>
      </c>
      <c r="G90" s="95">
        <v>22.8932</v>
      </c>
      <c r="H90" s="93">
        <v>2633.4033100000006</v>
      </c>
      <c r="I90" s="94">
        <v>6.2630480167014616E-3</v>
      </c>
      <c r="J90" s="94">
        <v>3.7766971919683144E-3</v>
      </c>
      <c r="K90" s="94">
        <f>H90/'סכום נכסי הקרן'!$C$42</f>
        <v>4.9360110168126332E-5</v>
      </c>
      <c r="L90" s="133"/>
    </row>
    <row r="91" spans="2:12" s="151" customFormat="1">
      <c r="B91" s="86" t="s">
        <v>2161</v>
      </c>
      <c r="C91" s="83">
        <v>4023</v>
      </c>
      <c r="D91" s="96" t="s">
        <v>159</v>
      </c>
      <c r="E91" s="116">
        <v>39205</v>
      </c>
      <c r="F91" s="93">
        <v>2534941.0000000005</v>
      </c>
      <c r="G91" s="95">
        <v>44.056699999999999</v>
      </c>
      <c r="H91" s="93">
        <v>4516.1617300000007</v>
      </c>
      <c r="I91" s="94">
        <v>3.9999999999999994E-2</v>
      </c>
      <c r="J91" s="94">
        <v>6.4768564919004991E-3</v>
      </c>
      <c r="K91" s="94">
        <f>H91/'סכום נכסי הקרן'!$C$42</f>
        <v>8.4650246957377749E-5</v>
      </c>
      <c r="L91" s="133"/>
    </row>
    <row r="92" spans="2:12" s="151" customFormat="1">
      <c r="B92" s="86" t="s">
        <v>2162</v>
      </c>
      <c r="C92" s="83">
        <v>4030</v>
      </c>
      <c r="D92" s="96" t="s">
        <v>157</v>
      </c>
      <c r="E92" s="116">
        <v>39377</v>
      </c>
      <c r="F92" s="93">
        <v>600000.00000000012</v>
      </c>
      <c r="G92" s="95">
        <v>1E-4</v>
      </c>
      <c r="H92" s="93">
        <v>2.3100001000000005E-3</v>
      </c>
      <c r="I92" s="94">
        <v>1.0499999999999999E-3</v>
      </c>
      <c r="J92" s="94">
        <v>3.3128882530023571E-9</v>
      </c>
      <c r="K92" s="94">
        <f>H92/'סכום נכסי הקרן'!$C$42</f>
        <v>4.3298289704201379E-11</v>
      </c>
      <c r="L92" s="133"/>
    </row>
    <row r="93" spans="2:12" s="151" customFormat="1">
      <c r="B93" s="86" t="s">
        <v>2163</v>
      </c>
      <c r="C93" s="83">
        <v>5121</v>
      </c>
      <c r="D93" s="96" t="s">
        <v>158</v>
      </c>
      <c r="E93" s="116">
        <v>39988</v>
      </c>
      <c r="F93" s="93">
        <v>38610484.790000007</v>
      </c>
      <c r="G93" s="95">
        <v>6.1349999999999998</v>
      </c>
      <c r="H93" s="93">
        <v>2368.7532400000009</v>
      </c>
      <c r="I93" s="94">
        <v>0.10322448979591836</v>
      </c>
      <c r="J93" s="94">
        <v>3.3971491096720192E-3</v>
      </c>
      <c r="K93" s="94">
        <f>H93/'סכום נכסי הקרן'!$C$42</f>
        <v>4.4399549603173471E-5</v>
      </c>
      <c r="L93" s="133"/>
    </row>
    <row r="94" spans="2:12" s="151" customFormat="1">
      <c r="B94" s="86" t="s">
        <v>2164</v>
      </c>
      <c r="C94" s="83">
        <v>5258</v>
      </c>
      <c r="D94" s="96" t="s">
        <v>158</v>
      </c>
      <c r="E94" s="116">
        <v>42036</v>
      </c>
      <c r="F94" s="93">
        <v>30189891.000000004</v>
      </c>
      <c r="G94" s="95">
        <v>84.721400000000003</v>
      </c>
      <c r="H94" s="93">
        <v>25577.298309999998</v>
      </c>
      <c r="I94" s="94">
        <v>5.6495050356632381E-2</v>
      </c>
      <c r="J94" s="94">
        <v>3.6681700193318616E-2</v>
      </c>
      <c r="K94" s="94">
        <f>H94/'סכום נכסי הקרן'!$C$42</f>
        <v>4.7941698014522169E-4</v>
      </c>
      <c r="L94" s="133"/>
    </row>
    <row r="95" spans="2:12" s="151" customFormat="1">
      <c r="B95" s="86" t="s">
        <v>2165</v>
      </c>
      <c r="C95" s="83">
        <v>5255</v>
      </c>
      <c r="D95" s="96" t="s">
        <v>157</v>
      </c>
      <c r="E95" s="116">
        <v>41407</v>
      </c>
      <c r="F95" s="93">
        <v>881974.00000000012</v>
      </c>
      <c r="G95" s="95">
        <v>78.059399999999997</v>
      </c>
      <c r="H95" s="93">
        <v>2647.1425800000006</v>
      </c>
      <c r="I95" s="94">
        <v>2.8089887640449437E-2</v>
      </c>
      <c r="J95" s="94">
        <v>3.7964013756122145E-3</v>
      </c>
      <c r="K95" s="94">
        <f>H95/'סכום נכסי הקרן'!$C$42</f>
        <v>4.9617636950391081E-5</v>
      </c>
      <c r="L95" s="133"/>
    </row>
    <row r="96" spans="2:12" s="151" customFormat="1">
      <c r="B96" s="86" t="s">
        <v>2166</v>
      </c>
      <c r="C96" s="83">
        <v>5278</v>
      </c>
      <c r="D96" s="96" t="s">
        <v>159</v>
      </c>
      <c r="E96" s="116">
        <v>42562</v>
      </c>
      <c r="F96" s="93">
        <v>396937.27000000008</v>
      </c>
      <c r="G96" s="95">
        <v>68.012699999999995</v>
      </c>
      <c r="H96" s="93">
        <v>1091.6955900000003</v>
      </c>
      <c r="I96" s="94">
        <v>1.8980667838312829E-2</v>
      </c>
      <c r="J96" s="94">
        <v>1.5656559910821985E-3</v>
      </c>
      <c r="K96" s="94">
        <f>H96/'סכום נכסי הקרן'!$C$42</f>
        <v>2.0462575704918391E-5</v>
      </c>
      <c r="L96" s="133"/>
    </row>
    <row r="97" spans="2:12" s="151" customFormat="1">
      <c r="B97" s="86" t="s">
        <v>2167</v>
      </c>
      <c r="C97" s="83">
        <v>4029</v>
      </c>
      <c r="D97" s="96" t="s">
        <v>157</v>
      </c>
      <c r="E97" s="116">
        <v>39321</v>
      </c>
      <c r="F97" s="93">
        <v>929488.2199998002</v>
      </c>
      <c r="G97" s="95">
        <v>75.443700000000007</v>
      </c>
      <c r="H97" s="93">
        <v>2696.2689599999003</v>
      </c>
      <c r="I97" s="94">
        <v>4.4885831966234328E-3</v>
      </c>
      <c r="J97" s="94">
        <v>3.8668560077198917E-3</v>
      </c>
      <c r="K97" s="94">
        <f>H97/'סכום נכסי הקרן'!$C$42</f>
        <v>5.0538454327565366E-5</v>
      </c>
      <c r="L97" s="133"/>
    </row>
    <row r="98" spans="2:12" s="151" customFormat="1">
      <c r="B98" s="86" t="s">
        <v>2168</v>
      </c>
      <c r="C98" s="83">
        <v>5268</v>
      </c>
      <c r="D98" s="96" t="s">
        <v>159</v>
      </c>
      <c r="E98" s="116">
        <v>42206</v>
      </c>
      <c r="F98" s="93">
        <v>1047772.0000000001</v>
      </c>
      <c r="G98" s="95">
        <v>68.979799999999997</v>
      </c>
      <c r="H98" s="93">
        <v>2922.6606099999999</v>
      </c>
      <c r="I98" s="94">
        <v>3.9035591274397246E-3</v>
      </c>
      <c r="J98" s="94">
        <v>4.1915357503152064E-3</v>
      </c>
      <c r="K98" s="94">
        <f>H98/'סכום נכסי הקרן'!$C$42</f>
        <v>5.4781904900713168E-5</v>
      </c>
      <c r="L98" s="133"/>
    </row>
    <row r="99" spans="2:12" s="151" customFormat="1">
      <c r="B99" s="86" t="s">
        <v>2169</v>
      </c>
      <c r="C99" s="83">
        <v>4022</v>
      </c>
      <c r="D99" s="96" t="s">
        <v>157</v>
      </c>
      <c r="E99" s="116">
        <v>39134</v>
      </c>
      <c r="F99" s="93">
        <v>338203.28000000009</v>
      </c>
      <c r="G99" s="95">
        <v>1E-4</v>
      </c>
      <c r="H99" s="93">
        <v>1.3100000000000002E-3</v>
      </c>
      <c r="I99" s="94">
        <v>4.2000000000000006E-3</v>
      </c>
      <c r="J99" s="94">
        <v>1.8787374127962538E-9</v>
      </c>
      <c r="K99" s="94">
        <f>H99/'סכום נכסי הקרן'!$C$42</f>
        <v>2.4554440284441462E-11</v>
      </c>
      <c r="L99" s="133"/>
    </row>
    <row r="100" spans="2:12" s="151" customFormat="1">
      <c r="B100" s="86" t="s">
        <v>2170</v>
      </c>
      <c r="C100" s="83">
        <v>5233</v>
      </c>
      <c r="D100" s="96" t="s">
        <v>157</v>
      </c>
      <c r="E100" s="116">
        <v>41269</v>
      </c>
      <c r="F100" s="93">
        <v>7365690.0000000009</v>
      </c>
      <c r="G100" s="95">
        <v>37.874200000000002</v>
      </c>
      <c r="H100" s="93">
        <v>10726.381730000003</v>
      </c>
      <c r="I100" s="94">
        <v>8.5047385835919521E-3</v>
      </c>
      <c r="J100" s="94">
        <v>1.5383247832126114E-2</v>
      </c>
      <c r="K100" s="94">
        <f>H100/'סכום נכסי הקרן'!$C$42</f>
        <v>2.0105366386061752E-4</v>
      </c>
      <c r="L100" s="133"/>
    </row>
    <row r="101" spans="2:12" s="151" customFormat="1">
      <c r="B101" s="86" t="s">
        <v>2171</v>
      </c>
      <c r="C101" s="83">
        <v>5267</v>
      </c>
      <c r="D101" s="96" t="s">
        <v>159</v>
      </c>
      <c r="E101" s="116">
        <v>42446</v>
      </c>
      <c r="F101" s="93">
        <v>1796056.5300000003</v>
      </c>
      <c r="G101" s="95">
        <v>79.198499999999996</v>
      </c>
      <c r="H101" s="93">
        <v>5752.1026300000012</v>
      </c>
      <c r="I101" s="94">
        <v>1.0688340629370871E-2</v>
      </c>
      <c r="J101" s="94">
        <v>8.2493819948280377E-3</v>
      </c>
      <c r="K101" s="94">
        <f>H101/'סכום נכסי הקרן'!$C$42</f>
        <v>1.0781653476207152E-4</v>
      </c>
      <c r="L101" s="133"/>
    </row>
    <row r="102" spans="2:12" s="151" customFormat="1">
      <c r="B102" s="86" t="s">
        <v>2172</v>
      </c>
      <c r="C102" s="83">
        <v>5083</v>
      </c>
      <c r="D102" s="96" t="s">
        <v>157</v>
      </c>
      <c r="E102" s="116">
        <v>39415</v>
      </c>
      <c r="F102" s="93">
        <v>3693864.0000000005</v>
      </c>
      <c r="G102" s="95">
        <v>73.503299999999996</v>
      </c>
      <c r="H102" s="93">
        <v>10439.605410000002</v>
      </c>
      <c r="I102" s="94">
        <v>2.9136892404740572E-2</v>
      </c>
      <c r="J102" s="94">
        <v>1.4971967372974944E-2</v>
      </c>
      <c r="K102" s="94">
        <f>H102/'סכום נכסי הקרן'!$C$42</f>
        <v>1.9567837223891378E-4</v>
      </c>
      <c r="L102" s="133"/>
    </row>
    <row r="103" spans="2:12" s="151" customFormat="1">
      <c r="B103" s="86" t="s">
        <v>2173</v>
      </c>
      <c r="C103" s="83">
        <v>5276</v>
      </c>
      <c r="D103" s="96" t="s">
        <v>157</v>
      </c>
      <c r="E103" s="116">
        <v>42521</v>
      </c>
      <c r="F103" s="93">
        <v>5316717.8900000006</v>
      </c>
      <c r="G103" s="95">
        <v>95.957400000000007</v>
      </c>
      <c r="H103" s="93">
        <v>19616.360470000003</v>
      </c>
      <c r="I103" s="94">
        <v>2.2240000000000003E-3</v>
      </c>
      <c r="J103" s="94">
        <v>2.8132817036554587E-2</v>
      </c>
      <c r="K103" s="94">
        <f>H103/'סכום נכסי הקרן'!$C$42</f>
        <v>3.6768607004480388E-4</v>
      </c>
      <c r="L103" s="133"/>
    </row>
    <row r="104" spans="2:12" s="151" customFormat="1">
      <c r="B104" s="86" t="s">
        <v>2174</v>
      </c>
      <c r="C104" s="83">
        <v>5269</v>
      </c>
      <c r="D104" s="96" t="s">
        <v>159</v>
      </c>
      <c r="E104" s="116">
        <v>42271</v>
      </c>
      <c r="F104" s="93">
        <v>2599471.8100000005</v>
      </c>
      <c r="G104" s="95">
        <v>92.524100000000004</v>
      </c>
      <c r="H104" s="93">
        <v>9725.8966400000027</v>
      </c>
      <c r="I104" s="94">
        <v>2.2184807368525305E-2</v>
      </c>
      <c r="J104" s="94">
        <v>1.3948401443173573E-2</v>
      </c>
      <c r="K104" s="94">
        <f>H104/'סכום נכסי הקרן'!$C$42</f>
        <v>1.8230072386223658E-4</v>
      </c>
      <c r="L104" s="133"/>
    </row>
    <row r="105" spans="2:12" s="151" customFormat="1">
      <c r="B105" s="86" t="s">
        <v>2175</v>
      </c>
      <c r="C105" s="83">
        <v>5227</v>
      </c>
      <c r="D105" s="96" t="s">
        <v>157</v>
      </c>
      <c r="E105" s="116">
        <v>40997</v>
      </c>
      <c r="F105" s="93">
        <v>1553626.2700001001</v>
      </c>
      <c r="G105" s="95">
        <v>74.729399999999998</v>
      </c>
      <c r="H105" s="93">
        <v>4464.104939999901</v>
      </c>
      <c r="I105" s="94">
        <v>3.0303030303030303E-3</v>
      </c>
      <c r="J105" s="94">
        <v>6.4021992102491522E-3</v>
      </c>
      <c r="K105" s="94">
        <f>H105/'סכום נכסי הקרן'!$C$42</f>
        <v>8.3674502421914265E-5</v>
      </c>
      <c r="L105" s="133"/>
    </row>
    <row r="106" spans="2:12" s="151" customFormat="1">
      <c r="B106" s="86" t="s">
        <v>2176</v>
      </c>
      <c r="C106" s="83">
        <v>5257</v>
      </c>
      <c r="D106" s="96" t="s">
        <v>157</v>
      </c>
      <c r="E106" s="116">
        <v>42033</v>
      </c>
      <c r="F106" s="93">
        <v>3048938.0000000005</v>
      </c>
      <c r="G106" s="95">
        <v>98.018600000000006</v>
      </c>
      <c r="H106" s="93">
        <v>11490.88378</v>
      </c>
      <c r="I106" s="94">
        <v>2.4990949283073514E-2</v>
      </c>
      <c r="J106" s="94">
        <v>1.6479658979831783E-2</v>
      </c>
      <c r="K106" s="94">
        <f>H106/'סכום נכסי הקרן'!$C$42</f>
        <v>2.1538337373394424E-4</v>
      </c>
      <c r="L106" s="133"/>
    </row>
    <row r="107" spans="2:12" s="151" customFormat="1">
      <c r="B107" s="86" t="s">
        <v>2177</v>
      </c>
      <c r="C107" s="83">
        <v>5094</v>
      </c>
      <c r="D107" s="96" t="s">
        <v>157</v>
      </c>
      <c r="E107" s="116">
        <v>39717</v>
      </c>
      <c r="F107" s="93">
        <v>4491636.0000000009</v>
      </c>
      <c r="G107" s="95">
        <v>89.194999999999993</v>
      </c>
      <c r="H107" s="93">
        <v>15404.280140000003</v>
      </c>
      <c r="I107" s="94">
        <v>3.0500079300206182E-2</v>
      </c>
      <c r="J107" s="94">
        <v>2.209205909634528E-2</v>
      </c>
      <c r="K107" s="94">
        <f>H107/'סכום נכסי הקרן'!$C$42</f>
        <v>2.8873547849041036E-4</v>
      </c>
      <c r="L107" s="133"/>
    </row>
    <row r="108" spans="2:12" s="151" customFormat="1">
      <c r="B108" s="86" t="s">
        <v>2178</v>
      </c>
      <c r="C108" s="83">
        <v>5286</v>
      </c>
      <c r="D108" s="96" t="s">
        <v>157</v>
      </c>
      <c r="E108" s="116">
        <v>42727</v>
      </c>
      <c r="F108" s="93">
        <v>1178100.0000000002</v>
      </c>
      <c r="G108" s="95">
        <v>100</v>
      </c>
      <c r="H108" s="93">
        <v>4529.7945000000018</v>
      </c>
      <c r="I108" s="94">
        <v>6.6E-3</v>
      </c>
      <c r="J108" s="94">
        <v>6.4964079384951931E-3</v>
      </c>
      <c r="K108" s="94">
        <f>H108/'סכום נכסי הקרן'!$C$42</f>
        <v>8.4905777519878926E-5</v>
      </c>
      <c r="L108" s="133"/>
    </row>
    <row r="109" spans="2:12" s="151" customFormat="1">
      <c r="B109" s="152"/>
      <c r="L109" s="133"/>
    </row>
    <row r="110" spans="2:12" s="151" customFormat="1">
      <c r="B110" s="152"/>
      <c r="L110" s="133"/>
    </row>
    <row r="111" spans="2:12" s="151" customFormat="1">
      <c r="B111" s="152"/>
      <c r="L111" s="133"/>
    </row>
    <row r="112" spans="2:12" s="151" customFormat="1">
      <c r="B112" s="153" t="s">
        <v>2756</v>
      </c>
      <c r="L112" s="133"/>
    </row>
    <row r="113" spans="2:12" s="151" customFormat="1">
      <c r="B113" s="153" t="s">
        <v>139</v>
      </c>
      <c r="L113" s="133"/>
    </row>
    <row r="114" spans="2:12" s="151" customFormat="1">
      <c r="B114" s="152"/>
      <c r="L114" s="133"/>
    </row>
    <row r="115" spans="2:12" s="151" customFormat="1">
      <c r="B115" s="152"/>
      <c r="L115" s="133"/>
    </row>
    <row r="116" spans="2:12" s="151" customFormat="1">
      <c r="B116" s="152"/>
      <c r="L116" s="133"/>
    </row>
    <row r="117" spans="2:12" s="151" customFormat="1">
      <c r="B117" s="152"/>
      <c r="L117" s="133"/>
    </row>
    <row r="118" spans="2:12" s="151" customFormat="1">
      <c r="B118" s="152"/>
      <c r="L118" s="133"/>
    </row>
    <row r="119" spans="2:12" s="151" customFormat="1">
      <c r="B119" s="152"/>
      <c r="L119" s="133"/>
    </row>
    <row r="120" spans="2:12">
      <c r="C120" s="1"/>
    </row>
    <row r="121" spans="2:12">
      <c r="C121" s="1"/>
    </row>
    <row r="122" spans="2:12">
      <c r="C122" s="1"/>
    </row>
    <row r="123" spans="2:12">
      <c r="C123" s="1"/>
    </row>
    <row r="124" spans="2:12">
      <c r="C124" s="1"/>
    </row>
    <row r="125" spans="2:12">
      <c r="C125" s="1"/>
    </row>
    <row r="126" spans="2:12">
      <c r="C126" s="1"/>
    </row>
    <row r="127" spans="2:12">
      <c r="C127" s="1"/>
    </row>
    <row r="128" spans="2:12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sheetProtection password="CC0D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O1:XFD2 C5:C1048576 A1:B1048576 D3:XFD1048576 D1:M2"/>
  </dataValidations>
  <printOptions horizontalCentered="1"/>
  <pageMargins left="0.11811023622047245" right="0.11811023622047245" top="0.15748031496062992" bottom="0.15748031496062992" header="0.31496062992125984" footer="0.31496062992125984"/>
  <pageSetup paperSize="9" scale="88" fitToHeight="2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B575"/>
  <sheetViews>
    <sheetView rightToLeft="1" zoomScaleNormal="10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2.85546875" style="2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9" width="7.2851562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4">
      <c r="B1" s="54" t="s">
        <v>171</v>
      </c>
      <c r="C1" s="77" t="s" vm="1">
        <v>232</v>
      </c>
    </row>
    <row r="2" spans="2:54">
      <c r="B2" s="54" t="s">
        <v>170</v>
      </c>
      <c r="C2" s="77" t="s">
        <v>233</v>
      </c>
    </row>
    <row r="3" spans="2:54">
      <c r="B3" s="54" t="s">
        <v>172</v>
      </c>
      <c r="C3" s="77" t="s">
        <v>234</v>
      </c>
    </row>
    <row r="4" spans="2:54">
      <c r="B4" s="54" t="s">
        <v>173</v>
      </c>
      <c r="C4" s="77">
        <v>162</v>
      </c>
    </row>
    <row r="6" spans="2:54" ht="26.25" customHeight="1">
      <c r="B6" s="217" t="s">
        <v>200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</row>
    <row r="7" spans="2:54" ht="26.25" customHeight="1">
      <c r="B7" s="217" t="s">
        <v>125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2:54" s="3" customFormat="1" ht="78.75">
      <c r="B8" s="20" t="s">
        <v>143</v>
      </c>
      <c r="C8" s="28" t="s">
        <v>60</v>
      </c>
      <c r="D8" s="69" t="s">
        <v>84</v>
      </c>
      <c r="E8" s="28" t="s">
        <v>129</v>
      </c>
      <c r="F8" s="28" t="s">
        <v>130</v>
      </c>
      <c r="G8" s="28" t="s">
        <v>0</v>
      </c>
      <c r="H8" s="28" t="s">
        <v>133</v>
      </c>
      <c r="I8" s="28" t="s">
        <v>137</v>
      </c>
      <c r="J8" s="28" t="s">
        <v>75</v>
      </c>
      <c r="K8" s="69" t="s">
        <v>174</v>
      </c>
      <c r="L8" s="29" t="s">
        <v>176</v>
      </c>
      <c r="M8" s="1"/>
      <c r="N8" s="1"/>
      <c r="BB8" s="1"/>
    </row>
    <row r="9" spans="2:54" s="3" customFormat="1" ht="24" customHeight="1">
      <c r="B9" s="14"/>
      <c r="C9" s="15"/>
      <c r="D9" s="15"/>
      <c r="E9" s="15"/>
      <c r="F9" s="15" t="s">
        <v>24</v>
      </c>
      <c r="G9" s="15" t="s">
        <v>22</v>
      </c>
      <c r="H9" s="15" t="s">
        <v>81</v>
      </c>
      <c r="I9" s="15" t="s">
        <v>23</v>
      </c>
      <c r="J9" s="30" t="s">
        <v>20</v>
      </c>
      <c r="K9" s="30" t="s">
        <v>20</v>
      </c>
      <c r="L9" s="31" t="s">
        <v>20</v>
      </c>
      <c r="M9" s="1"/>
      <c r="N9" s="1"/>
      <c r="BB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BB10" s="1"/>
    </row>
    <row r="11" spans="2:54" s="150" customFormat="1" ht="18" customHeight="1">
      <c r="B11" s="129" t="s">
        <v>63</v>
      </c>
      <c r="C11" s="124"/>
      <c r="D11" s="124"/>
      <c r="E11" s="124"/>
      <c r="F11" s="124"/>
      <c r="G11" s="125"/>
      <c r="H11" s="127"/>
      <c r="I11" s="125">
        <f>I12+I17</f>
        <v>676.11016000000018</v>
      </c>
      <c r="J11" s="124"/>
      <c r="K11" s="126">
        <f>I11/$I$11</f>
        <v>1</v>
      </c>
      <c r="L11" s="126">
        <f>I11/'סכום נכסי הקרן'!$C$42</f>
        <v>1.267290576291921E-5</v>
      </c>
      <c r="M11" s="160"/>
      <c r="N11" s="160"/>
      <c r="BB11" s="160"/>
    </row>
    <row r="12" spans="2:54" s="160" customFormat="1" ht="21" customHeight="1">
      <c r="B12" s="130" t="s">
        <v>2179</v>
      </c>
      <c r="C12" s="124"/>
      <c r="D12" s="124"/>
      <c r="E12" s="124"/>
      <c r="F12" s="124"/>
      <c r="G12" s="125"/>
      <c r="H12" s="127"/>
      <c r="I12" s="125">
        <f>SUM(I13:I15)</f>
        <v>5.2890000000000006E-2</v>
      </c>
      <c r="J12" s="124"/>
      <c r="K12" s="126">
        <f t="shared" ref="K12:K15" si="0">I12/$I$11</f>
        <v>7.8226897226333641E-5</v>
      </c>
      <c r="L12" s="126">
        <f>I12/'סכום נכסי הקרן'!$C$42</f>
        <v>9.9136209667489237E-10</v>
      </c>
    </row>
    <row r="13" spans="2:54" s="151" customFormat="1">
      <c r="B13" s="82" t="s">
        <v>2182</v>
      </c>
      <c r="C13" s="83" t="s">
        <v>2183</v>
      </c>
      <c r="D13" s="96" t="s">
        <v>1112</v>
      </c>
      <c r="E13" s="96" t="s">
        <v>158</v>
      </c>
      <c r="F13" s="116">
        <v>41546</v>
      </c>
      <c r="G13" s="93">
        <v>26322.000000000004</v>
      </c>
      <c r="H13" s="95">
        <v>0</v>
      </c>
      <c r="I13" s="93">
        <v>3.0000000000000004E-5</v>
      </c>
      <c r="J13" s="83"/>
      <c r="K13" s="94">
        <f t="shared" si="0"/>
        <v>4.4371467513518801E-8</v>
      </c>
      <c r="L13" s="94">
        <f>I13/'סכום נכסי הקרן'!$C$42</f>
        <v>5.623154263612549E-13</v>
      </c>
    </row>
    <row r="14" spans="2:54" s="151" customFormat="1">
      <c r="B14" s="82" t="s">
        <v>2184</v>
      </c>
      <c r="C14" s="83" t="s">
        <v>2185</v>
      </c>
      <c r="D14" s="96" t="s">
        <v>1105</v>
      </c>
      <c r="E14" s="96" t="s">
        <v>158</v>
      </c>
      <c r="F14" s="116">
        <v>41879</v>
      </c>
      <c r="G14" s="93">
        <v>2607606.0000000005</v>
      </c>
      <c r="H14" s="95">
        <v>0</v>
      </c>
      <c r="I14" s="93">
        <v>5.2100000000000011E-3</v>
      </c>
      <c r="J14" s="94">
        <v>7.6450072113748171E-2</v>
      </c>
      <c r="K14" s="94">
        <f t="shared" si="0"/>
        <v>7.7058448581810989E-6</v>
      </c>
      <c r="L14" s="94">
        <f>I14/'סכום נכסי הקרן'!$C$42</f>
        <v>9.7655445711404604E-11</v>
      </c>
    </row>
    <row r="15" spans="2:54" s="151" customFormat="1">
      <c r="B15" s="82" t="s">
        <v>2186</v>
      </c>
      <c r="C15" s="83" t="s">
        <v>2187</v>
      </c>
      <c r="D15" s="96" t="s">
        <v>1105</v>
      </c>
      <c r="E15" s="96" t="s">
        <v>158</v>
      </c>
      <c r="F15" s="116">
        <v>41660</v>
      </c>
      <c r="G15" s="93">
        <v>307389.00000000006</v>
      </c>
      <c r="H15" s="95">
        <v>2.0000000000000001E-4</v>
      </c>
      <c r="I15" s="93">
        <v>4.7650000000000005E-2</v>
      </c>
      <c r="J15" s="94">
        <v>7.3476585133582073E-2</v>
      </c>
      <c r="K15" s="94">
        <f t="shared" si="0"/>
        <v>7.0476680900639021E-5</v>
      </c>
      <c r="L15" s="94">
        <f>I15/'סכום נכסי הקרן'!$C$42</f>
        <v>8.9314433553712648E-10</v>
      </c>
    </row>
    <row r="16" spans="2:54" s="151" customFormat="1">
      <c r="B16" s="99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12" s="151" customFormat="1">
      <c r="B17" s="130" t="s">
        <v>2848</v>
      </c>
      <c r="C17" s="83"/>
      <c r="D17" s="83"/>
      <c r="E17" s="83"/>
      <c r="F17" s="83"/>
      <c r="G17" s="93"/>
      <c r="H17" s="95"/>
      <c r="I17" s="125">
        <f>I18</f>
        <v>676.05727000000013</v>
      </c>
      <c r="J17" s="83"/>
      <c r="K17" s="126">
        <f t="shared" ref="K17:K18" si="1">I17/$I$11</f>
        <v>0.99992177310277364</v>
      </c>
      <c r="L17" s="126">
        <f>I17/'סכום נכסי הקרן'!$C$42</f>
        <v>1.2671914400822535E-5</v>
      </c>
    </row>
    <row r="18" spans="2:12" s="151" customFormat="1">
      <c r="B18" s="82" t="s">
        <v>2180</v>
      </c>
      <c r="C18" s="83" t="s">
        <v>2181</v>
      </c>
      <c r="D18" s="96" t="s">
        <v>1105</v>
      </c>
      <c r="E18" s="96" t="s">
        <v>157</v>
      </c>
      <c r="F18" s="116">
        <v>42731</v>
      </c>
      <c r="G18" s="93">
        <v>75931.000000000015</v>
      </c>
      <c r="H18" s="95">
        <v>231.56</v>
      </c>
      <c r="I18" s="93">
        <v>676.05727000000013</v>
      </c>
      <c r="J18" s="83"/>
      <c r="K18" s="94">
        <f t="shared" si="1"/>
        <v>0.99992177310277364</v>
      </c>
      <c r="L18" s="94">
        <f>I18/'סכום נכסי הקרן'!$C$42</f>
        <v>1.2671914400822535E-5</v>
      </c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108" t="s">
        <v>2756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108" t="s">
        <v>139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sheetProtection password="CC0D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C1:XFD2 C5:C12 A1:A1048576 D3:L12 B1:B12 B13:L1048576 M3:XFD1048576 D1:AA2"/>
  </dataValidations>
  <pageMargins left="0.11811023622047245" right="0.11811023622047245" top="0.74803149606299213" bottom="0.74803149606299213" header="0.31496062992125984" footer="0.31496062992125984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1" customFormat="1">
      <c r="C5" s="51">
        <v>1</v>
      </c>
      <c r="D5" s="51">
        <f>C5+1</f>
        <v>2</v>
      </c>
      <c r="E5" s="51">
        <f t="shared" ref="E5:Y5" si="0">D5+1</f>
        <v>3</v>
      </c>
      <c r="F5" s="51">
        <f t="shared" si="0"/>
        <v>4</v>
      </c>
      <c r="G5" s="51">
        <f t="shared" si="0"/>
        <v>5</v>
      </c>
      <c r="H5" s="51">
        <f t="shared" si="0"/>
        <v>6</v>
      </c>
      <c r="I5" s="51">
        <f t="shared" si="0"/>
        <v>7</v>
      </c>
      <c r="J5" s="51">
        <f t="shared" si="0"/>
        <v>8</v>
      </c>
      <c r="K5" s="51">
        <f t="shared" si="0"/>
        <v>9</v>
      </c>
      <c r="L5" s="51">
        <f t="shared" si="0"/>
        <v>10</v>
      </c>
      <c r="M5" s="51">
        <f t="shared" si="0"/>
        <v>11</v>
      </c>
      <c r="N5" s="51">
        <f t="shared" si="0"/>
        <v>12</v>
      </c>
      <c r="O5" s="51">
        <f t="shared" si="0"/>
        <v>13</v>
      </c>
      <c r="P5" s="51">
        <f t="shared" si="0"/>
        <v>14</v>
      </c>
      <c r="Q5" s="51">
        <f t="shared" si="0"/>
        <v>15</v>
      </c>
      <c r="R5" s="51">
        <f t="shared" si="0"/>
        <v>16</v>
      </c>
      <c r="S5" s="51">
        <f t="shared" si="0"/>
        <v>17</v>
      </c>
      <c r="T5" s="51">
        <f t="shared" si="0"/>
        <v>18</v>
      </c>
      <c r="U5" s="51">
        <f t="shared" si="0"/>
        <v>19</v>
      </c>
      <c r="V5" s="51">
        <f t="shared" si="0"/>
        <v>20</v>
      </c>
      <c r="W5" s="51">
        <f t="shared" si="0"/>
        <v>21</v>
      </c>
      <c r="X5" s="51">
        <f t="shared" si="0"/>
        <v>22</v>
      </c>
      <c r="Y5" s="51">
        <f t="shared" si="0"/>
        <v>23</v>
      </c>
    </row>
    <row r="6" spans="2:25" ht="31.5">
      <c r="B6" s="50" t="s">
        <v>109</v>
      </c>
      <c r="C6" s="12" t="s">
        <v>60</v>
      </c>
      <c r="E6" s="12" t="s">
        <v>144</v>
      </c>
      <c r="I6" s="12" t="s">
        <v>15</v>
      </c>
      <c r="J6" s="12" t="s">
        <v>85</v>
      </c>
      <c r="M6" s="12" t="s">
        <v>129</v>
      </c>
      <c r="Q6" s="12" t="s">
        <v>17</v>
      </c>
      <c r="R6" s="12" t="s">
        <v>19</v>
      </c>
      <c r="U6" s="12" t="s">
        <v>80</v>
      </c>
      <c r="W6" s="13" t="s">
        <v>74</v>
      </c>
    </row>
    <row r="7" spans="2:25" ht="18">
      <c r="B7" s="50" t="str">
        <f>'תעודות התחייבות ממשלתיות'!B6:Q6</f>
        <v>1.ב. ניירות ערך סחירים</v>
      </c>
      <c r="C7" s="12"/>
      <c r="E7" s="44"/>
      <c r="I7" s="12"/>
      <c r="J7" s="12"/>
      <c r="K7" s="12"/>
      <c r="L7" s="12"/>
      <c r="M7" s="12"/>
      <c r="Q7" s="12"/>
      <c r="R7" s="49"/>
    </row>
    <row r="8" spans="2:25" ht="37.5">
      <c r="B8" s="45" t="s">
        <v>114</v>
      </c>
      <c r="C8" s="28" t="s">
        <v>60</v>
      </c>
      <c r="D8" s="28" t="s">
        <v>146</v>
      </c>
      <c r="I8" s="28" t="s">
        <v>15</v>
      </c>
      <c r="J8" s="28" t="s">
        <v>85</v>
      </c>
      <c r="K8" s="28" t="s">
        <v>130</v>
      </c>
      <c r="L8" s="28" t="s">
        <v>18</v>
      </c>
      <c r="M8" s="28" t="s">
        <v>129</v>
      </c>
      <c r="Q8" s="28" t="s">
        <v>17</v>
      </c>
      <c r="R8" s="28" t="s">
        <v>19</v>
      </c>
      <c r="S8" s="28" t="s">
        <v>0</v>
      </c>
      <c r="T8" s="28" t="s">
        <v>133</v>
      </c>
      <c r="U8" s="28" t="s">
        <v>80</v>
      </c>
      <c r="V8" s="28" t="s">
        <v>75</v>
      </c>
      <c r="W8" s="29" t="s">
        <v>138</v>
      </c>
    </row>
    <row r="9" spans="2:25" ht="31.5">
      <c r="B9" s="46" t="str">
        <f>'תעודות חוב מסחריות '!B7:T7</f>
        <v>2. תעודות חוב מסחריות</v>
      </c>
      <c r="C9" s="12" t="s">
        <v>60</v>
      </c>
      <c r="D9" s="12" t="s">
        <v>146</v>
      </c>
      <c r="E9" s="39" t="s">
        <v>144</v>
      </c>
      <c r="G9" s="12" t="s">
        <v>84</v>
      </c>
      <c r="I9" s="12" t="s">
        <v>15</v>
      </c>
      <c r="J9" s="12" t="s">
        <v>85</v>
      </c>
      <c r="K9" s="12" t="s">
        <v>130</v>
      </c>
      <c r="L9" s="12" t="s">
        <v>18</v>
      </c>
      <c r="M9" s="12" t="s">
        <v>129</v>
      </c>
      <c r="Q9" s="12" t="s">
        <v>17</v>
      </c>
      <c r="R9" s="12" t="s">
        <v>19</v>
      </c>
      <c r="S9" s="12" t="s">
        <v>0</v>
      </c>
      <c r="T9" s="12" t="s">
        <v>133</v>
      </c>
      <c r="U9" s="12" t="s">
        <v>80</v>
      </c>
      <c r="V9" s="12" t="s">
        <v>75</v>
      </c>
      <c r="W9" s="36" t="s">
        <v>138</v>
      </c>
    </row>
    <row r="10" spans="2:25" ht="31.5">
      <c r="B10" s="46" t="str">
        <f>'אג"ח קונצרני'!B7:T7</f>
        <v>3. אג"ח קונצרני</v>
      </c>
      <c r="C10" s="28" t="s">
        <v>60</v>
      </c>
      <c r="D10" s="12" t="s">
        <v>146</v>
      </c>
      <c r="E10" s="39" t="s">
        <v>144</v>
      </c>
      <c r="G10" s="28" t="s">
        <v>84</v>
      </c>
      <c r="I10" s="28" t="s">
        <v>15</v>
      </c>
      <c r="J10" s="28" t="s">
        <v>85</v>
      </c>
      <c r="K10" s="28" t="s">
        <v>130</v>
      </c>
      <c r="L10" s="28" t="s">
        <v>18</v>
      </c>
      <c r="M10" s="28" t="s">
        <v>129</v>
      </c>
      <c r="Q10" s="28" t="s">
        <v>17</v>
      </c>
      <c r="R10" s="28" t="s">
        <v>19</v>
      </c>
      <c r="S10" s="28" t="s">
        <v>0</v>
      </c>
      <c r="T10" s="28" t="s">
        <v>133</v>
      </c>
      <c r="U10" s="28" t="s">
        <v>80</v>
      </c>
      <c r="V10" s="12" t="s">
        <v>75</v>
      </c>
      <c r="W10" s="29" t="s">
        <v>138</v>
      </c>
    </row>
    <row r="11" spans="2:25" ht="31.5">
      <c r="B11" s="46" t="str">
        <f>מניות!B7</f>
        <v>4. מניות</v>
      </c>
      <c r="C11" s="28" t="s">
        <v>60</v>
      </c>
      <c r="D11" s="12" t="s">
        <v>146</v>
      </c>
      <c r="E11" s="39" t="s">
        <v>144</v>
      </c>
      <c r="H11" s="28" t="s">
        <v>129</v>
      </c>
      <c r="S11" s="28" t="s">
        <v>0</v>
      </c>
      <c r="T11" s="12" t="s">
        <v>133</v>
      </c>
      <c r="U11" s="12" t="s">
        <v>80</v>
      </c>
      <c r="V11" s="12" t="s">
        <v>75</v>
      </c>
      <c r="W11" s="13" t="s">
        <v>138</v>
      </c>
    </row>
    <row r="12" spans="2:25" ht="31.5">
      <c r="B12" s="46" t="str">
        <f>'תעודות סל'!B7:M7</f>
        <v>5. תעודות סל</v>
      </c>
      <c r="C12" s="28" t="s">
        <v>60</v>
      </c>
      <c r="D12" s="12" t="s">
        <v>146</v>
      </c>
      <c r="E12" s="39" t="s">
        <v>144</v>
      </c>
      <c r="H12" s="28" t="s">
        <v>129</v>
      </c>
      <c r="S12" s="28" t="s">
        <v>0</v>
      </c>
      <c r="T12" s="28" t="s">
        <v>133</v>
      </c>
      <c r="U12" s="28" t="s">
        <v>80</v>
      </c>
      <c r="V12" s="28" t="s">
        <v>75</v>
      </c>
      <c r="W12" s="29" t="s">
        <v>138</v>
      </c>
    </row>
    <row r="13" spans="2:25" ht="31.5">
      <c r="B13" s="46" t="str">
        <f>'קרנות נאמנות'!B7:O7</f>
        <v>6. קרנות נאמנות</v>
      </c>
      <c r="C13" s="28" t="s">
        <v>60</v>
      </c>
      <c r="D13" s="28" t="s">
        <v>146</v>
      </c>
      <c r="G13" s="28" t="s">
        <v>84</v>
      </c>
      <c r="H13" s="28" t="s">
        <v>129</v>
      </c>
      <c r="S13" s="28" t="s">
        <v>0</v>
      </c>
      <c r="T13" s="28" t="s">
        <v>133</v>
      </c>
      <c r="U13" s="28" t="s">
        <v>80</v>
      </c>
      <c r="V13" s="28" t="s">
        <v>75</v>
      </c>
      <c r="W13" s="29" t="s">
        <v>138</v>
      </c>
    </row>
    <row r="14" spans="2:25" ht="31.5">
      <c r="B14" s="46" t="str">
        <f>'כתבי אופציה'!B7:L7</f>
        <v>7. כתבי אופציה</v>
      </c>
      <c r="C14" s="28" t="s">
        <v>60</v>
      </c>
      <c r="D14" s="28" t="s">
        <v>146</v>
      </c>
      <c r="G14" s="28" t="s">
        <v>84</v>
      </c>
      <c r="H14" s="28" t="s">
        <v>129</v>
      </c>
      <c r="S14" s="28" t="s">
        <v>0</v>
      </c>
      <c r="T14" s="28" t="s">
        <v>133</v>
      </c>
      <c r="U14" s="28" t="s">
        <v>80</v>
      </c>
      <c r="V14" s="28" t="s">
        <v>75</v>
      </c>
      <c r="W14" s="29" t="s">
        <v>138</v>
      </c>
    </row>
    <row r="15" spans="2:25" ht="31.5">
      <c r="B15" s="46" t="str">
        <f>אופציות!B7</f>
        <v>8. אופציות</v>
      </c>
      <c r="C15" s="28" t="s">
        <v>60</v>
      </c>
      <c r="D15" s="28" t="s">
        <v>146</v>
      </c>
      <c r="G15" s="28" t="s">
        <v>84</v>
      </c>
      <c r="H15" s="28" t="s">
        <v>129</v>
      </c>
      <c r="S15" s="28" t="s">
        <v>0</v>
      </c>
      <c r="T15" s="28" t="s">
        <v>133</v>
      </c>
      <c r="U15" s="28" t="s">
        <v>80</v>
      </c>
      <c r="V15" s="28" t="s">
        <v>75</v>
      </c>
      <c r="W15" s="29" t="s">
        <v>138</v>
      </c>
    </row>
    <row r="16" spans="2:25" ht="31.5">
      <c r="B16" s="46" t="str">
        <f>'חוזים עתידיים'!B7:I7</f>
        <v>9. חוזים עתידיים</v>
      </c>
      <c r="C16" s="28" t="s">
        <v>60</v>
      </c>
      <c r="D16" s="28" t="s">
        <v>146</v>
      </c>
      <c r="G16" s="28" t="s">
        <v>84</v>
      </c>
      <c r="H16" s="28" t="s">
        <v>129</v>
      </c>
      <c r="S16" s="28" t="s">
        <v>0</v>
      </c>
      <c r="T16" s="29" t="s">
        <v>133</v>
      </c>
    </row>
    <row r="17" spans="2:25" ht="31.5">
      <c r="B17" s="46" t="str">
        <f>'מוצרים מובנים'!B7:Q7</f>
        <v>10. מוצרים מובנים</v>
      </c>
      <c r="C17" s="28" t="s">
        <v>60</v>
      </c>
      <c r="F17" s="12" t="s">
        <v>67</v>
      </c>
      <c r="I17" s="28" t="s">
        <v>15</v>
      </c>
      <c r="J17" s="28" t="s">
        <v>85</v>
      </c>
      <c r="K17" s="28" t="s">
        <v>130</v>
      </c>
      <c r="L17" s="28" t="s">
        <v>18</v>
      </c>
      <c r="M17" s="28" t="s">
        <v>129</v>
      </c>
      <c r="Q17" s="28" t="s">
        <v>17</v>
      </c>
      <c r="R17" s="28" t="s">
        <v>19</v>
      </c>
      <c r="S17" s="28" t="s">
        <v>0</v>
      </c>
      <c r="T17" s="28" t="s">
        <v>133</v>
      </c>
      <c r="U17" s="28" t="s">
        <v>80</v>
      </c>
      <c r="V17" s="28" t="s">
        <v>75</v>
      </c>
      <c r="W17" s="29" t="s">
        <v>138</v>
      </c>
    </row>
    <row r="18" spans="2:25" ht="18">
      <c r="B18" s="50" t="str">
        <f>'לא סחיר- תעודות התחייבות ממשלתי'!B6:P6</f>
        <v>1.ג. ניירות ערך לא סחירים</v>
      </c>
    </row>
    <row r="19" spans="2:25" ht="31.5">
      <c r="B19" s="46" t="str">
        <f>'לא סחיר- תעודות התחייבות ממשלתי'!B7:P7</f>
        <v>1. תעודות התחייבות ממשלתיות</v>
      </c>
      <c r="C19" s="28" t="s">
        <v>60</v>
      </c>
      <c r="I19" s="28" t="s">
        <v>15</v>
      </c>
      <c r="J19" s="28" t="s">
        <v>85</v>
      </c>
      <c r="K19" s="28" t="s">
        <v>130</v>
      </c>
      <c r="L19" s="28" t="s">
        <v>18</v>
      </c>
      <c r="M19" s="28" t="s">
        <v>129</v>
      </c>
      <c r="Q19" s="28" t="s">
        <v>17</v>
      </c>
      <c r="R19" s="28" t="s">
        <v>19</v>
      </c>
      <c r="S19" s="28" t="s">
        <v>0</v>
      </c>
      <c r="T19" s="28" t="s">
        <v>133</v>
      </c>
      <c r="U19" s="28" t="s">
        <v>137</v>
      </c>
      <c r="V19" s="28" t="s">
        <v>75</v>
      </c>
      <c r="W19" s="29" t="s">
        <v>138</v>
      </c>
    </row>
    <row r="20" spans="2:25" ht="31.5">
      <c r="B20" s="46" t="str">
        <f>'לא סחיר - תעודות חוב מסחריות'!B7:S7</f>
        <v>2. תעודות חוב מסחריות</v>
      </c>
      <c r="C20" s="28" t="s">
        <v>60</v>
      </c>
      <c r="D20" s="39" t="s">
        <v>145</v>
      </c>
      <c r="E20" s="39" t="s">
        <v>144</v>
      </c>
      <c r="G20" s="28" t="s">
        <v>84</v>
      </c>
      <c r="I20" s="28" t="s">
        <v>15</v>
      </c>
      <c r="J20" s="28" t="s">
        <v>85</v>
      </c>
      <c r="K20" s="28" t="s">
        <v>130</v>
      </c>
      <c r="L20" s="28" t="s">
        <v>18</v>
      </c>
      <c r="M20" s="28" t="s">
        <v>129</v>
      </c>
      <c r="Q20" s="28" t="s">
        <v>17</v>
      </c>
      <c r="R20" s="28" t="s">
        <v>19</v>
      </c>
      <c r="S20" s="28" t="s">
        <v>0</v>
      </c>
      <c r="T20" s="28" t="s">
        <v>133</v>
      </c>
      <c r="U20" s="28" t="s">
        <v>137</v>
      </c>
      <c r="V20" s="28" t="s">
        <v>75</v>
      </c>
      <c r="W20" s="29" t="s">
        <v>138</v>
      </c>
    </row>
    <row r="21" spans="2:25" ht="31.5">
      <c r="B21" s="46" t="str">
        <f>'לא סחיר - אג"ח קונצרני'!B7:S7</f>
        <v>3. אג"ח קונצרני</v>
      </c>
      <c r="C21" s="28" t="s">
        <v>60</v>
      </c>
      <c r="D21" s="39" t="s">
        <v>145</v>
      </c>
      <c r="E21" s="39" t="s">
        <v>144</v>
      </c>
      <c r="G21" s="28" t="s">
        <v>84</v>
      </c>
      <c r="I21" s="28" t="s">
        <v>15</v>
      </c>
      <c r="J21" s="28" t="s">
        <v>85</v>
      </c>
      <c r="K21" s="28" t="s">
        <v>130</v>
      </c>
      <c r="L21" s="28" t="s">
        <v>18</v>
      </c>
      <c r="M21" s="28" t="s">
        <v>129</v>
      </c>
      <c r="Q21" s="28" t="s">
        <v>17</v>
      </c>
      <c r="R21" s="28" t="s">
        <v>19</v>
      </c>
      <c r="S21" s="28" t="s">
        <v>0</v>
      </c>
      <c r="T21" s="28" t="s">
        <v>133</v>
      </c>
      <c r="U21" s="28" t="s">
        <v>137</v>
      </c>
      <c r="V21" s="28" t="s">
        <v>75</v>
      </c>
      <c r="W21" s="29" t="s">
        <v>138</v>
      </c>
    </row>
    <row r="22" spans="2:25" ht="31.5">
      <c r="B22" s="46" t="str">
        <f>'לא סחיר - מניות'!B7:M7</f>
        <v>4. מניות</v>
      </c>
      <c r="C22" s="28" t="s">
        <v>60</v>
      </c>
      <c r="D22" s="39" t="s">
        <v>145</v>
      </c>
      <c r="E22" s="39" t="s">
        <v>144</v>
      </c>
      <c r="G22" s="28" t="s">
        <v>84</v>
      </c>
      <c r="H22" s="28" t="s">
        <v>129</v>
      </c>
      <c r="S22" s="28" t="s">
        <v>0</v>
      </c>
      <c r="T22" s="28" t="s">
        <v>133</v>
      </c>
      <c r="U22" s="28" t="s">
        <v>137</v>
      </c>
      <c r="V22" s="28" t="s">
        <v>75</v>
      </c>
      <c r="W22" s="29" t="s">
        <v>138</v>
      </c>
    </row>
    <row r="23" spans="2:25" ht="31.5">
      <c r="B23" s="46" t="str">
        <f>'לא סחיר - קרנות השקעה'!B7:K7</f>
        <v>5. קרנות השקעה</v>
      </c>
      <c r="C23" s="28" t="s">
        <v>60</v>
      </c>
      <c r="G23" s="28" t="s">
        <v>84</v>
      </c>
      <c r="H23" s="28" t="s">
        <v>129</v>
      </c>
      <c r="K23" s="28" t="s">
        <v>130</v>
      </c>
      <c r="S23" s="28" t="s">
        <v>0</v>
      </c>
      <c r="T23" s="28" t="s">
        <v>133</v>
      </c>
      <c r="U23" s="28" t="s">
        <v>137</v>
      </c>
      <c r="V23" s="28" t="s">
        <v>75</v>
      </c>
      <c r="W23" s="29" t="s">
        <v>138</v>
      </c>
    </row>
    <row r="24" spans="2:25" ht="31.5">
      <c r="B24" s="46" t="str">
        <f>'לא סחיר - כתבי אופציה'!B7:L7</f>
        <v>6. כתבי אופציה</v>
      </c>
      <c r="C24" s="28" t="s">
        <v>60</v>
      </c>
      <c r="G24" s="28" t="s">
        <v>84</v>
      </c>
      <c r="H24" s="28" t="s">
        <v>129</v>
      </c>
      <c r="K24" s="28" t="s">
        <v>130</v>
      </c>
      <c r="S24" s="28" t="s">
        <v>0</v>
      </c>
      <c r="T24" s="28" t="s">
        <v>133</v>
      </c>
      <c r="U24" s="28" t="s">
        <v>137</v>
      </c>
      <c r="V24" s="28" t="s">
        <v>75</v>
      </c>
      <c r="W24" s="29" t="s">
        <v>138</v>
      </c>
    </row>
    <row r="25" spans="2:25" ht="31.5">
      <c r="B25" s="46" t="str">
        <f>'לא סחיר - אופציות'!B7:L7</f>
        <v>7. אופציות</v>
      </c>
      <c r="C25" s="28" t="s">
        <v>60</v>
      </c>
      <c r="G25" s="28" t="s">
        <v>84</v>
      </c>
      <c r="H25" s="28" t="s">
        <v>129</v>
      </c>
      <c r="K25" s="28" t="s">
        <v>130</v>
      </c>
      <c r="S25" s="28" t="s">
        <v>0</v>
      </c>
      <c r="T25" s="28" t="s">
        <v>133</v>
      </c>
      <c r="U25" s="28" t="s">
        <v>137</v>
      </c>
      <c r="V25" s="28" t="s">
        <v>75</v>
      </c>
      <c r="W25" s="29" t="s">
        <v>138</v>
      </c>
    </row>
    <row r="26" spans="2:25" ht="31.5">
      <c r="B26" s="46" t="str">
        <f>'לא סחיר - חוזים עתידיים'!B7:K7</f>
        <v>8. חוזים עתידיים</v>
      </c>
      <c r="C26" s="28" t="s">
        <v>60</v>
      </c>
      <c r="G26" s="28" t="s">
        <v>84</v>
      </c>
      <c r="H26" s="28" t="s">
        <v>129</v>
      </c>
      <c r="K26" s="28" t="s">
        <v>130</v>
      </c>
      <c r="S26" s="28" t="s">
        <v>0</v>
      </c>
      <c r="T26" s="28" t="s">
        <v>133</v>
      </c>
      <c r="U26" s="28" t="s">
        <v>137</v>
      </c>
      <c r="V26" s="29" t="s">
        <v>138</v>
      </c>
    </row>
    <row r="27" spans="2:25" ht="31.5">
      <c r="B27" s="46" t="str">
        <f>'לא סחיר - מוצרים מובנים'!B7:Q7</f>
        <v>9. מוצרים מובנים</v>
      </c>
      <c r="C27" s="28" t="s">
        <v>60</v>
      </c>
      <c r="F27" s="28" t="s">
        <v>67</v>
      </c>
      <c r="I27" s="28" t="s">
        <v>15</v>
      </c>
      <c r="J27" s="28" t="s">
        <v>85</v>
      </c>
      <c r="K27" s="28" t="s">
        <v>130</v>
      </c>
      <c r="L27" s="28" t="s">
        <v>18</v>
      </c>
      <c r="M27" s="28" t="s">
        <v>129</v>
      </c>
      <c r="Q27" s="28" t="s">
        <v>17</v>
      </c>
      <c r="R27" s="28" t="s">
        <v>19</v>
      </c>
      <c r="S27" s="28" t="s">
        <v>0</v>
      </c>
      <c r="T27" s="28" t="s">
        <v>133</v>
      </c>
      <c r="U27" s="28" t="s">
        <v>137</v>
      </c>
      <c r="V27" s="28" t="s">
        <v>75</v>
      </c>
      <c r="W27" s="29" t="s">
        <v>138</v>
      </c>
    </row>
    <row r="28" spans="2:25" ht="31.5">
      <c r="B28" s="50" t="str">
        <f>הלוואות!B6</f>
        <v>1.ד. הלוואות:</v>
      </c>
      <c r="C28" s="28" t="s">
        <v>60</v>
      </c>
      <c r="I28" s="28" t="s">
        <v>15</v>
      </c>
      <c r="J28" s="28" t="s">
        <v>85</v>
      </c>
      <c r="L28" s="28" t="s">
        <v>18</v>
      </c>
      <c r="M28" s="28" t="s">
        <v>129</v>
      </c>
      <c r="Q28" s="12" t="s">
        <v>46</v>
      </c>
      <c r="R28" s="28" t="s">
        <v>19</v>
      </c>
      <c r="S28" s="28" t="s">
        <v>0</v>
      </c>
      <c r="T28" s="28" t="s">
        <v>133</v>
      </c>
      <c r="U28" s="28" t="s">
        <v>137</v>
      </c>
      <c r="V28" s="29" t="s">
        <v>138</v>
      </c>
    </row>
    <row r="29" spans="2:25" ht="47.25">
      <c r="B29" s="50" t="str">
        <f>'פקדונות מעל 3 חודשים'!B6:O6</f>
        <v>1.ה. פקדונות מעל 3 חודשים:</v>
      </c>
      <c r="C29" s="28" t="s">
        <v>60</v>
      </c>
      <c r="E29" s="28" t="s">
        <v>144</v>
      </c>
      <c r="I29" s="28" t="s">
        <v>15</v>
      </c>
      <c r="J29" s="28" t="s">
        <v>85</v>
      </c>
      <c r="L29" s="28" t="s">
        <v>18</v>
      </c>
      <c r="M29" s="28" t="s">
        <v>129</v>
      </c>
      <c r="O29" s="47" t="s">
        <v>69</v>
      </c>
      <c r="P29" s="48"/>
      <c r="R29" s="28" t="s">
        <v>19</v>
      </c>
      <c r="S29" s="28" t="s">
        <v>0</v>
      </c>
      <c r="T29" s="28" t="s">
        <v>133</v>
      </c>
      <c r="U29" s="28" t="s">
        <v>137</v>
      </c>
      <c r="V29" s="29" t="s">
        <v>138</v>
      </c>
    </row>
    <row r="30" spans="2:25" ht="63">
      <c r="B30" s="50" t="str">
        <f>'זכויות מקרקעין'!B6</f>
        <v>1. ו. זכויות במקרקעין:</v>
      </c>
      <c r="C30" s="12" t="s">
        <v>71</v>
      </c>
      <c r="N30" s="47" t="s">
        <v>111</v>
      </c>
      <c r="P30" s="48" t="s">
        <v>72</v>
      </c>
      <c r="U30" s="28" t="s">
        <v>137</v>
      </c>
      <c r="V30" s="13" t="s">
        <v>74</v>
      </c>
    </row>
    <row r="31" spans="2:25" ht="31.5">
      <c r="B31" s="50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73</v>
      </c>
      <c r="R31" s="12" t="s">
        <v>70</v>
      </c>
      <c r="U31" s="28" t="s">
        <v>137</v>
      </c>
      <c r="V31" s="13" t="s">
        <v>74</v>
      </c>
    </row>
    <row r="32" spans="2:25" ht="47.25">
      <c r="B32" s="50" t="str">
        <f>'יתרת התחייבות להשקעה'!B6:D6</f>
        <v>1. ט. יתרות התחייבות להשקעה:</v>
      </c>
      <c r="X32" s="12" t="s">
        <v>135</v>
      </c>
      <c r="Y32" s="13" t="s">
        <v>134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zoomScaleNormal="100" workbookViewId="0">
      <selection activeCell="T32" sqref="T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2.85546875" style="2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4" t="s">
        <v>171</v>
      </c>
      <c r="C1" s="77" t="s" vm="1">
        <v>232</v>
      </c>
    </row>
    <row r="2" spans="2:54">
      <c r="B2" s="54" t="s">
        <v>170</v>
      </c>
      <c r="C2" s="77" t="s">
        <v>233</v>
      </c>
    </row>
    <row r="3" spans="2:54">
      <c r="B3" s="54" t="s">
        <v>172</v>
      </c>
      <c r="C3" s="77" t="s">
        <v>234</v>
      </c>
    </row>
    <row r="4" spans="2:54">
      <c r="B4" s="54" t="s">
        <v>173</v>
      </c>
      <c r="C4" s="77">
        <v>162</v>
      </c>
    </row>
    <row r="6" spans="2:54" ht="26.25" customHeight="1">
      <c r="B6" s="217" t="s">
        <v>200</v>
      </c>
      <c r="C6" s="218"/>
      <c r="D6" s="218"/>
      <c r="E6" s="218"/>
      <c r="F6" s="218"/>
      <c r="G6" s="218"/>
      <c r="H6" s="218"/>
      <c r="I6" s="218"/>
      <c r="J6" s="218"/>
      <c r="K6" s="218"/>
      <c r="L6" s="219"/>
    </row>
    <row r="7" spans="2:54" ht="26.25" customHeight="1">
      <c r="B7" s="217" t="s">
        <v>126</v>
      </c>
      <c r="C7" s="218"/>
      <c r="D7" s="218"/>
      <c r="E7" s="218"/>
      <c r="F7" s="218"/>
      <c r="G7" s="218"/>
      <c r="H7" s="218"/>
      <c r="I7" s="218"/>
      <c r="J7" s="218"/>
      <c r="K7" s="218"/>
      <c r="L7" s="219"/>
    </row>
    <row r="8" spans="2:54" s="3" customFormat="1" ht="78.75">
      <c r="B8" s="20" t="s">
        <v>143</v>
      </c>
      <c r="C8" s="28" t="s">
        <v>60</v>
      </c>
      <c r="D8" s="69" t="s">
        <v>84</v>
      </c>
      <c r="E8" s="28" t="s">
        <v>129</v>
      </c>
      <c r="F8" s="28" t="s">
        <v>130</v>
      </c>
      <c r="G8" s="28" t="s">
        <v>0</v>
      </c>
      <c r="H8" s="28" t="s">
        <v>133</v>
      </c>
      <c r="I8" s="28" t="s">
        <v>137</v>
      </c>
      <c r="J8" s="28" t="s">
        <v>75</v>
      </c>
      <c r="K8" s="69" t="s">
        <v>174</v>
      </c>
      <c r="L8" s="29" t="s">
        <v>176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24</v>
      </c>
      <c r="G9" s="15" t="s">
        <v>22</v>
      </c>
      <c r="H9" s="15" t="s">
        <v>81</v>
      </c>
      <c r="I9" s="15" t="s">
        <v>23</v>
      </c>
      <c r="J9" s="30" t="s">
        <v>20</v>
      </c>
      <c r="K9" s="30" t="s">
        <v>20</v>
      </c>
      <c r="L9" s="31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108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password="CC0D"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3:XFD1048576 D1:AF2 AH1:XFD2"/>
  </dataValidation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2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2.85546875" style="2" customWidth="1"/>
    <col min="4" max="4" width="12.7109375" style="2" bestFit="1" customWidth="1"/>
    <col min="5" max="5" width="16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85546875" style="1" bestFit="1" customWidth="1"/>
    <col min="10" max="10" width="11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4" t="s">
        <v>171</v>
      </c>
      <c r="C1" s="77" t="s" vm="1">
        <v>232</v>
      </c>
    </row>
    <row r="2" spans="2:51">
      <c r="B2" s="54" t="s">
        <v>170</v>
      </c>
      <c r="C2" s="77" t="s">
        <v>233</v>
      </c>
    </row>
    <row r="3" spans="2:51">
      <c r="B3" s="54" t="s">
        <v>172</v>
      </c>
      <c r="C3" s="77" t="s">
        <v>234</v>
      </c>
    </row>
    <row r="4" spans="2:51">
      <c r="B4" s="54" t="s">
        <v>173</v>
      </c>
      <c r="C4" s="77">
        <v>162</v>
      </c>
    </row>
    <row r="6" spans="2:51" ht="26.25" customHeight="1">
      <c r="B6" s="217" t="s">
        <v>200</v>
      </c>
      <c r="C6" s="218"/>
      <c r="D6" s="218"/>
      <c r="E6" s="218"/>
      <c r="F6" s="218"/>
      <c r="G6" s="218"/>
      <c r="H6" s="218"/>
      <c r="I6" s="218"/>
      <c r="J6" s="218"/>
      <c r="K6" s="219"/>
    </row>
    <row r="7" spans="2:51" ht="26.25" customHeight="1">
      <c r="B7" s="217" t="s">
        <v>127</v>
      </c>
      <c r="C7" s="218"/>
      <c r="D7" s="218"/>
      <c r="E7" s="218"/>
      <c r="F7" s="218"/>
      <c r="G7" s="218"/>
      <c r="H7" s="218"/>
      <c r="I7" s="218"/>
      <c r="J7" s="218"/>
      <c r="K7" s="219"/>
    </row>
    <row r="8" spans="2:51" s="3" customFormat="1" ht="63">
      <c r="B8" s="20" t="s">
        <v>143</v>
      </c>
      <c r="C8" s="28" t="s">
        <v>60</v>
      </c>
      <c r="D8" s="69" t="s">
        <v>84</v>
      </c>
      <c r="E8" s="28" t="s">
        <v>129</v>
      </c>
      <c r="F8" s="28" t="s">
        <v>130</v>
      </c>
      <c r="G8" s="28" t="s">
        <v>0</v>
      </c>
      <c r="H8" s="28" t="s">
        <v>133</v>
      </c>
      <c r="I8" s="28" t="s">
        <v>137</v>
      </c>
      <c r="J8" s="69" t="s">
        <v>174</v>
      </c>
      <c r="K8" s="29" t="s">
        <v>176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24</v>
      </c>
      <c r="G9" s="15" t="s">
        <v>22</v>
      </c>
      <c r="H9" s="15" t="s">
        <v>81</v>
      </c>
      <c r="I9" s="15" t="s">
        <v>23</v>
      </c>
      <c r="J9" s="30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4" customFormat="1" ht="18" customHeight="1">
      <c r="B11" s="78" t="s">
        <v>64</v>
      </c>
      <c r="C11" s="79"/>
      <c r="D11" s="79"/>
      <c r="E11" s="79"/>
      <c r="F11" s="79"/>
      <c r="G11" s="87"/>
      <c r="H11" s="89"/>
      <c r="I11" s="87">
        <v>1348.9204300000024</v>
      </c>
      <c r="J11" s="88">
        <v>1</v>
      </c>
      <c r="K11" s="88">
        <f>I11/'סכום נכסי הקרן'!$C$42</f>
        <v>2.528395889076195E-5</v>
      </c>
      <c r="AW11" s="1"/>
    </row>
    <row r="12" spans="2:51" ht="19.5" customHeight="1">
      <c r="B12" s="80" t="s">
        <v>45</v>
      </c>
      <c r="C12" s="81"/>
      <c r="D12" s="81"/>
      <c r="E12" s="81"/>
      <c r="F12" s="81"/>
      <c r="G12" s="90"/>
      <c r="H12" s="92"/>
      <c r="I12" s="90">
        <v>1348.9204300000015</v>
      </c>
      <c r="J12" s="91">
        <v>0.99999999999999933</v>
      </c>
      <c r="K12" s="91">
        <f>I12/'סכום נכסי הקרן'!$C$42</f>
        <v>2.5283958890761933E-5</v>
      </c>
    </row>
    <row r="13" spans="2:51" s="128" customFormat="1">
      <c r="B13" s="123" t="s">
        <v>220</v>
      </c>
      <c r="C13" s="124"/>
      <c r="D13" s="124"/>
      <c r="E13" s="124"/>
      <c r="F13" s="124"/>
      <c r="G13" s="125"/>
      <c r="H13" s="127"/>
      <c r="I13" s="125">
        <v>-20.549120000000002</v>
      </c>
      <c r="J13" s="126">
        <v>-1.5233752520154183E-2</v>
      </c>
      <c r="K13" s="126">
        <f>I13/'סכום נכסי הקרן'!$C$42</f>
        <v>-3.8516957247161962E-7</v>
      </c>
    </row>
    <row r="14" spans="2:51" s="151" customFormat="1">
      <c r="B14" s="86" t="s">
        <v>2188</v>
      </c>
      <c r="C14" s="83" t="s">
        <v>2189</v>
      </c>
      <c r="D14" s="96"/>
      <c r="E14" s="96" t="s">
        <v>158</v>
      </c>
      <c r="F14" s="116">
        <v>42495</v>
      </c>
      <c r="G14" s="93">
        <v>1900260.0900000003</v>
      </c>
      <c r="H14" s="95">
        <v>-6.4399999999999999E-2</v>
      </c>
      <c r="I14" s="93">
        <v>-1.2244300000000004</v>
      </c>
      <c r="J14" s="94">
        <v>-9.0771106491433168E-4</v>
      </c>
      <c r="K14" s="94">
        <f>I14/'סכום נכסי הקרן'!$C$42</f>
        <v>-2.2950529249983712E-8</v>
      </c>
    </row>
    <row r="15" spans="2:51" s="151" customFormat="1">
      <c r="B15" s="86" t="s">
        <v>2188</v>
      </c>
      <c r="C15" s="83" t="s">
        <v>2190</v>
      </c>
      <c r="D15" s="96"/>
      <c r="E15" s="96" t="s">
        <v>158</v>
      </c>
      <c r="F15" s="116">
        <v>42495</v>
      </c>
      <c r="G15" s="93">
        <v>30004115.150000006</v>
      </c>
      <c r="H15" s="95">
        <v>-6.4399999999999999E-2</v>
      </c>
      <c r="I15" s="93">
        <v>-19.324690000000004</v>
      </c>
      <c r="J15" s="94">
        <v>-1.4326041455239854E-2</v>
      </c>
      <c r="K15" s="94">
        <f>I15/'סכום נכסי הקרן'!$C$42</f>
        <v>-3.6221904322163596E-7</v>
      </c>
    </row>
    <row r="16" spans="2:51" s="163" customFormat="1">
      <c r="B16" s="82"/>
      <c r="C16" s="83"/>
      <c r="D16" s="83"/>
      <c r="E16" s="83"/>
      <c r="F16" s="83"/>
      <c r="G16" s="93"/>
      <c r="H16" s="95"/>
      <c r="I16" s="83"/>
      <c r="J16" s="94"/>
      <c r="K16" s="83"/>
      <c r="AW16" s="151"/>
      <c r="AY16" s="151"/>
    </row>
    <row r="17" spans="2:51" s="163" customFormat="1">
      <c r="B17" s="100" t="s">
        <v>44</v>
      </c>
      <c r="C17" s="81"/>
      <c r="D17" s="81"/>
      <c r="E17" s="81"/>
      <c r="F17" s="81"/>
      <c r="G17" s="90"/>
      <c r="H17" s="92"/>
      <c r="I17" s="90">
        <v>-51029.290779999996</v>
      </c>
      <c r="J17" s="91">
        <v>-37.829726383490168</v>
      </c>
      <c r="K17" s="91">
        <f>I17/'סכום נכסי הקרן'!$C$42</f>
        <v>-9.5648524672893814E-4</v>
      </c>
      <c r="AW17" s="151"/>
      <c r="AY17" s="151"/>
    </row>
    <row r="18" spans="2:51" s="163" customFormat="1">
      <c r="B18" s="86" t="s">
        <v>2191</v>
      </c>
      <c r="C18" s="83" t="s">
        <v>2192</v>
      </c>
      <c r="D18" s="96"/>
      <c r="E18" s="96" t="s">
        <v>159</v>
      </c>
      <c r="F18" s="116">
        <v>42711</v>
      </c>
      <c r="G18" s="93">
        <v>8193200.0000000009</v>
      </c>
      <c r="H18" s="95">
        <v>1.1922999999999999</v>
      </c>
      <c r="I18" s="93">
        <v>97.690460000000016</v>
      </c>
      <c r="J18" s="94">
        <v>7.2421217610292882E-2</v>
      </c>
      <c r="K18" s="94">
        <f>I18/'סכום נכסי הקרן'!$C$42</f>
        <v>1.8310950888775705E-6</v>
      </c>
      <c r="AW18" s="151"/>
      <c r="AY18" s="151"/>
    </row>
    <row r="19" spans="2:51" s="151" customFormat="1">
      <c r="B19" s="86" t="s">
        <v>2193</v>
      </c>
      <c r="C19" s="83" t="s">
        <v>2194</v>
      </c>
      <c r="D19" s="96"/>
      <c r="E19" s="96" t="s">
        <v>159</v>
      </c>
      <c r="F19" s="116">
        <v>42670</v>
      </c>
      <c r="G19" s="93">
        <v>16784800.000000004</v>
      </c>
      <c r="H19" s="95">
        <v>3.6078000000000001</v>
      </c>
      <c r="I19" s="93">
        <v>605.55850000000009</v>
      </c>
      <c r="J19" s="94">
        <v>0.44892084553867939</v>
      </c>
      <c r="K19" s="94">
        <f>I19/'סכום נכסי הקרן'!$C$42</f>
        <v>1.1350496203806066E-5</v>
      </c>
    </row>
    <row r="20" spans="2:51" s="151" customFormat="1">
      <c r="B20" s="86" t="s">
        <v>2195</v>
      </c>
      <c r="C20" s="83" t="s">
        <v>2196</v>
      </c>
      <c r="D20" s="96"/>
      <c r="E20" s="96" t="s">
        <v>159</v>
      </c>
      <c r="F20" s="116">
        <v>42642</v>
      </c>
      <c r="G20" s="93">
        <v>37963800.000000007</v>
      </c>
      <c r="H20" s="95">
        <v>4.1281999999999996</v>
      </c>
      <c r="I20" s="93">
        <v>1567.2213999999999</v>
      </c>
      <c r="J20" s="94">
        <v>1.1618338377453421</v>
      </c>
      <c r="K20" s="94">
        <f>I20/'סכום נכסי הקרן'!$C$42</f>
        <v>2.9375758991449418E-5</v>
      </c>
    </row>
    <row r="21" spans="2:51" s="151" customFormat="1">
      <c r="B21" s="86" t="s">
        <v>2197</v>
      </c>
      <c r="C21" s="83" t="s">
        <v>2198</v>
      </c>
      <c r="D21" s="96"/>
      <c r="E21" s="96" t="s">
        <v>159</v>
      </c>
      <c r="F21" s="116">
        <v>42642</v>
      </c>
      <c r="G21" s="93">
        <v>147703500.00000003</v>
      </c>
      <c r="H21" s="95">
        <v>4.1714000000000002</v>
      </c>
      <c r="I21" s="93">
        <v>6161.2489700000015</v>
      </c>
      <c r="J21" s="94">
        <v>4.5675407036425346</v>
      </c>
      <c r="K21" s="94">
        <f>I21/'סכום נכסי הקרן'!$C$42</f>
        <v>1.1548551138277976E-4</v>
      </c>
    </row>
    <row r="22" spans="2:51" s="151" customFormat="1">
      <c r="B22" s="86" t="s">
        <v>2199</v>
      </c>
      <c r="C22" s="83" t="s">
        <v>2200</v>
      </c>
      <c r="D22" s="96"/>
      <c r="E22" s="96" t="s">
        <v>159</v>
      </c>
      <c r="F22" s="116">
        <v>42674</v>
      </c>
      <c r="G22" s="93">
        <v>2000896.2000000002</v>
      </c>
      <c r="H22" s="95">
        <v>4.1759000000000004</v>
      </c>
      <c r="I22" s="93">
        <v>83.555720000000022</v>
      </c>
      <c r="J22" s="94">
        <v>6.1942660324300874E-2</v>
      </c>
      <c r="K22" s="94">
        <f>I22/'סכום נכסי הקרן'!$C$42</f>
        <v>1.5661556772240546E-6</v>
      </c>
    </row>
    <row r="23" spans="2:51" s="151" customFormat="1">
      <c r="B23" s="86" t="s">
        <v>2201</v>
      </c>
      <c r="C23" s="83" t="s">
        <v>2202</v>
      </c>
      <c r="D23" s="96"/>
      <c r="E23" s="96" t="s">
        <v>159</v>
      </c>
      <c r="F23" s="116">
        <v>42674</v>
      </c>
      <c r="G23" s="93">
        <v>1513373.4</v>
      </c>
      <c r="H23" s="95">
        <v>4.3118999999999996</v>
      </c>
      <c r="I23" s="93">
        <v>65.255350000000007</v>
      </c>
      <c r="J23" s="94">
        <v>4.8375981672988594E-2</v>
      </c>
      <c r="K23" s="94">
        <f>I23/'סכום נכסי הקרן'!$C$42</f>
        <v>1.2231363319200971E-6</v>
      </c>
    </row>
    <row r="24" spans="2:51" s="151" customFormat="1">
      <c r="B24" s="86" t="s">
        <v>2201</v>
      </c>
      <c r="C24" s="83" t="s">
        <v>2203</v>
      </c>
      <c r="D24" s="96"/>
      <c r="E24" s="96" t="s">
        <v>159</v>
      </c>
      <c r="F24" s="116">
        <v>42674</v>
      </c>
      <c r="G24" s="93">
        <v>38045700.000000007</v>
      </c>
      <c r="H24" s="95">
        <v>4.3118999999999996</v>
      </c>
      <c r="I24" s="93">
        <v>1640.4975300000003</v>
      </c>
      <c r="J24" s="94">
        <v>1.2161558929017018</v>
      </c>
      <c r="K24" s="94">
        <f>I24/'סכום נכסי הקרן'!$C$42</f>
        <v>3.0749235600884518E-5</v>
      </c>
    </row>
    <row r="25" spans="2:51" s="151" customFormat="1">
      <c r="B25" s="86" t="s">
        <v>2204</v>
      </c>
      <c r="C25" s="83" t="s">
        <v>2205</v>
      </c>
      <c r="D25" s="96"/>
      <c r="E25" s="96" t="s">
        <v>157</v>
      </c>
      <c r="F25" s="116">
        <v>42641</v>
      </c>
      <c r="G25" s="93">
        <v>134593200.00000003</v>
      </c>
      <c r="H25" s="95">
        <v>-2.8380999999999998</v>
      </c>
      <c r="I25" s="93">
        <v>-3819.833090000001</v>
      </c>
      <c r="J25" s="94">
        <v>-2.8317705070268633</v>
      </c>
      <c r="K25" s="94">
        <f>I25/'סכום נכסי הקרן'!$C$42</f>
        <v>-7.1598369087739336E-5</v>
      </c>
    </row>
    <row r="26" spans="2:51" s="151" customFormat="1">
      <c r="B26" s="86" t="s">
        <v>2206</v>
      </c>
      <c r="C26" s="83" t="s">
        <v>2207</v>
      </c>
      <c r="D26" s="96"/>
      <c r="E26" s="96" t="s">
        <v>157</v>
      </c>
      <c r="F26" s="116">
        <v>42641</v>
      </c>
      <c r="G26" s="93">
        <v>177650000.00000003</v>
      </c>
      <c r="H26" s="95">
        <v>-2.8022999999999998</v>
      </c>
      <c r="I26" s="93">
        <v>-4978.3080599999994</v>
      </c>
      <c r="J26" s="94">
        <v>-3.6905868939949191</v>
      </c>
      <c r="K26" s="94">
        <f>I26/'סכום נכסי הקרן'!$C$42</f>
        <v>-9.3312647310552359E-5</v>
      </c>
    </row>
    <row r="27" spans="2:51" s="151" customFormat="1">
      <c r="B27" s="86" t="s">
        <v>2208</v>
      </c>
      <c r="C27" s="83" t="s">
        <v>2209</v>
      </c>
      <c r="D27" s="96"/>
      <c r="E27" s="96" t="s">
        <v>157</v>
      </c>
      <c r="F27" s="116">
        <v>42641</v>
      </c>
      <c r="G27" s="93">
        <v>93517500.000000015</v>
      </c>
      <c r="H27" s="95">
        <v>-2.7831000000000001</v>
      </c>
      <c r="I27" s="93">
        <v>-2602.6622800000005</v>
      </c>
      <c r="J27" s="94">
        <v>-1.9294409233612067</v>
      </c>
      <c r="K27" s="94">
        <f>I27/'סכום נכסי הקרן'!$C$42</f>
        <v>-4.8783904988418525E-5</v>
      </c>
    </row>
    <row r="28" spans="2:51" s="151" customFormat="1">
      <c r="B28" s="86" t="s">
        <v>2210</v>
      </c>
      <c r="C28" s="83" t="s">
        <v>2211</v>
      </c>
      <c r="D28" s="96"/>
      <c r="E28" s="96" t="s">
        <v>157</v>
      </c>
      <c r="F28" s="116">
        <v>42641</v>
      </c>
      <c r="G28" s="93">
        <v>20684074.950000003</v>
      </c>
      <c r="H28" s="95">
        <v>-2.7418999999999998</v>
      </c>
      <c r="I28" s="93">
        <v>-567.13180000000011</v>
      </c>
      <c r="J28" s="94">
        <v>-0.42043384278789453</v>
      </c>
      <c r="K28" s="94">
        <f>I28/'סכום נכסי הקרן'!$C$42</f>
        <v>-1.0630231997334199E-5</v>
      </c>
    </row>
    <row r="29" spans="2:51" s="151" customFormat="1">
      <c r="B29" s="86" t="s">
        <v>2210</v>
      </c>
      <c r="C29" s="83" t="s">
        <v>2212</v>
      </c>
      <c r="D29" s="96"/>
      <c r="E29" s="96" t="s">
        <v>157</v>
      </c>
      <c r="F29" s="116">
        <v>42641</v>
      </c>
      <c r="G29" s="93">
        <v>8083152.0000000009</v>
      </c>
      <c r="H29" s="95">
        <v>-2.7418999999999998</v>
      </c>
      <c r="I29" s="93">
        <v>-221.63005000000004</v>
      </c>
      <c r="J29" s="94">
        <v>-0.16430179651145149</v>
      </c>
      <c r="K29" s="94">
        <f>I29/'סכום נכסי הקרן'!$C$42</f>
        <v>-4.1541998686738748E-6</v>
      </c>
    </row>
    <row r="30" spans="2:51" s="151" customFormat="1">
      <c r="B30" s="86" t="s">
        <v>2210</v>
      </c>
      <c r="C30" s="83" t="s">
        <v>2213</v>
      </c>
      <c r="D30" s="96"/>
      <c r="E30" s="96" t="s">
        <v>157</v>
      </c>
      <c r="F30" s="116">
        <v>42641</v>
      </c>
      <c r="G30" s="93">
        <v>29002050.000000004</v>
      </c>
      <c r="H30" s="95">
        <v>-2.7418999999999998</v>
      </c>
      <c r="I30" s="93">
        <v>-795.20040000000017</v>
      </c>
      <c r="J30" s="94">
        <v>-0.5895087525659306</v>
      </c>
      <c r="K30" s="94">
        <f>I30/'סכום נכסי הקרן'!$C$42</f>
        <v>-1.4905115065621348E-5</v>
      </c>
    </row>
    <row r="31" spans="2:51" s="151" customFormat="1">
      <c r="B31" s="86" t="s">
        <v>2210</v>
      </c>
      <c r="C31" s="83" t="s">
        <v>2214</v>
      </c>
      <c r="D31" s="96"/>
      <c r="E31" s="96" t="s">
        <v>157</v>
      </c>
      <c r="F31" s="116">
        <v>42641</v>
      </c>
      <c r="G31" s="93">
        <v>65151702.000000007</v>
      </c>
      <c r="H31" s="95">
        <v>-2.7418999999999998</v>
      </c>
      <c r="I31" s="93">
        <v>-1786.3792300000002</v>
      </c>
      <c r="J31" s="94">
        <v>-1.3243028945747357</v>
      </c>
      <c r="K31" s="94">
        <f>I31/'סכום נכסי הקרן'!$C$42</f>
        <v>-3.3483619945344671E-5</v>
      </c>
    </row>
    <row r="32" spans="2:51" s="151" customFormat="1">
      <c r="B32" s="86" t="s">
        <v>2215</v>
      </c>
      <c r="C32" s="83" t="s">
        <v>2216</v>
      </c>
      <c r="D32" s="96"/>
      <c r="E32" s="96" t="s">
        <v>157</v>
      </c>
      <c r="F32" s="116">
        <v>42642</v>
      </c>
      <c r="G32" s="93">
        <v>378245000.00000006</v>
      </c>
      <c r="H32" s="95">
        <v>-2.6615000000000002</v>
      </c>
      <c r="I32" s="93">
        <v>-10066.80229</v>
      </c>
      <c r="J32" s="94">
        <v>-7.4628584949224779</v>
      </c>
      <c r="K32" s="94">
        <f>I32/'סכום נכסי הקרן'!$C$42</f>
        <v>-1.8869060739319353E-4</v>
      </c>
    </row>
    <row r="33" spans="2:11" s="151" customFormat="1">
      <c r="B33" s="86" t="s">
        <v>2217</v>
      </c>
      <c r="C33" s="83" t="s">
        <v>2218</v>
      </c>
      <c r="D33" s="96"/>
      <c r="E33" s="96" t="s">
        <v>157</v>
      </c>
      <c r="F33" s="116">
        <v>42642</v>
      </c>
      <c r="G33" s="93">
        <v>1948440.0000000002</v>
      </c>
      <c r="H33" s="95">
        <v>-2.6103000000000001</v>
      </c>
      <c r="I33" s="93">
        <v>-50.859400000000008</v>
      </c>
      <c r="J33" s="94">
        <v>-3.7703780644793052E-2</v>
      </c>
      <c r="K33" s="94">
        <f>I33/'סכום נכסי הקרן'!$C$42</f>
        <v>-9.5330083984925357E-7</v>
      </c>
    </row>
    <row r="34" spans="2:11" s="151" customFormat="1">
      <c r="B34" s="86" t="s">
        <v>2217</v>
      </c>
      <c r="C34" s="83" t="s">
        <v>2219</v>
      </c>
      <c r="D34" s="96"/>
      <c r="E34" s="96" t="s">
        <v>157</v>
      </c>
      <c r="F34" s="116">
        <v>42642</v>
      </c>
      <c r="G34" s="93">
        <v>824340.00000000012</v>
      </c>
      <c r="H34" s="95">
        <v>-2.6103000000000001</v>
      </c>
      <c r="I34" s="93">
        <v>-21.517439999999997</v>
      </c>
      <c r="J34" s="94">
        <v>-1.5951600644079474E-2</v>
      </c>
      <c r="K34" s="94">
        <f>I34/'סכום נכסי הקרן'!$C$42</f>
        <v>-4.0331961492675724E-7</v>
      </c>
    </row>
    <row r="35" spans="2:11" s="151" customFormat="1">
      <c r="B35" s="86" t="s">
        <v>2220</v>
      </c>
      <c r="C35" s="83" t="s">
        <v>2221</v>
      </c>
      <c r="D35" s="96"/>
      <c r="E35" s="96" t="s">
        <v>157</v>
      </c>
      <c r="F35" s="116">
        <v>42648</v>
      </c>
      <c r="G35" s="93">
        <v>120464000.00000001</v>
      </c>
      <c r="H35" s="95">
        <v>-2.1204999999999998</v>
      </c>
      <c r="I35" s="93">
        <v>-2554.3794000000003</v>
      </c>
      <c r="J35" s="94">
        <v>-1.8936472034899758</v>
      </c>
      <c r="K35" s="94">
        <f>I35/'סכום נכסי הקרן'!$C$42</f>
        <v>-4.7878898046646878E-5</v>
      </c>
    </row>
    <row r="36" spans="2:11" s="151" customFormat="1">
      <c r="B36" s="86" t="s">
        <v>2222</v>
      </c>
      <c r="C36" s="83" t="s">
        <v>2223</v>
      </c>
      <c r="D36" s="96"/>
      <c r="E36" s="96" t="s">
        <v>157</v>
      </c>
      <c r="F36" s="116">
        <v>42648</v>
      </c>
      <c r="G36" s="93">
        <v>41415000.000000007</v>
      </c>
      <c r="H36" s="95">
        <v>-2.1069</v>
      </c>
      <c r="I36" s="93">
        <v>-872.56806999999992</v>
      </c>
      <c r="J36" s="94">
        <v>-0.64686400368329977</v>
      </c>
      <c r="K36" s="94">
        <f>I36/'סכום נכסי הקרן'!$C$42</f>
        <v>-1.635528287704224E-5</v>
      </c>
    </row>
    <row r="37" spans="2:11" s="151" customFormat="1">
      <c r="B37" s="86" t="s">
        <v>2224</v>
      </c>
      <c r="C37" s="83" t="s">
        <v>2225</v>
      </c>
      <c r="D37" s="96"/>
      <c r="E37" s="96" t="s">
        <v>157</v>
      </c>
      <c r="F37" s="116">
        <v>42648</v>
      </c>
      <c r="G37" s="93">
        <v>452400.00000000006</v>
      </c>
      <c r="H37" s="95">
        <v>-1.9843</v>
      </c>
      <c r="I37" s="93">
        <v>-8.9768100000000022</v>
      </c>
      <c r="J37" s="94">
        <v>-6.6548106177026214E-3</v>
      </c>
      <c r="K37" s="94">
        <f>I37/'סכום נכסי הקרן'!$C$42</f>
        <v>-1.6825995808379923E-7</v>
      </c>
    </row>
    <row r="38" spans="2:11" s="151" customFormat="1">
      <c r="B38" s="86" t="s">
        <v>2224</v>
      </c>
      <c r="C38" s="83" t="s">
        <v>2226</v>
      </c>
      <c r="D38" s="96"/>
      <c r="E38" s="96" t="s">
        <v>157</v>
      </c>
      <c r="F38" s="116">
        <v>42648</v>
      </c>
      <c r="G38" s="93">
        <v>754000.00000000012</v>
      </c>
      <c r="H38" s="95">
        <v>-1.9843</v>
      </c>
      <c r="I38" s="93">
        <v>-14.961350000000003</v>
      </c>
      <c r="J38" s="94">
        <v>-1.1091351029504369E-2</v>
      </c>
      <c r="K38" s="94">
        <f>I38/'סכום נכסי הקרן'!$C$42</f>
        <v>-2.8043326347299872E-7</v>
      </c>
    </row>
    <row r="39" spans="2:11" s="151" customFormat="1">
      <c r="B39" s="86" t="s">
        <v>2227</v>
      </c>
      <c r="C39" s="83" t="s">
        <v>2228</v>
      </c>
      <c r="D39" s="96"/>
      <c r="E39" s="96" t="s">
        <v>157</v>
      </c>
      <c r="F39" s="116">
        <v>42649</v>
      </c>
      <c r="G39" s="93">
        <v>37713000.000000007</v>
      </c>
      <c r="H39" s="95">
        <v>-1.9345000000000001</v>
      </c>
      <c r="I39" s="93">
        <v>-729.54676000000018</v>
      </c>
      <c r="J39" s="94">
        <v>-0.54083750514476148</v>
      </c>
      <c r="K39" s="94">
        <f>I39/'סכום נכסי הקרן'!$C$42</f>
        <v>-1.3674513246662404E-5</v>
      </c>
    </row>
    <row r="40" spans="2:11" s="151" customFormat="1">
      <c r="B40" s="86" t="s">
        <v>2229</v>
      </c>
      <c r="C40" s="83" t="s">
        <v>2230</v>
      </c>
      <c r="D40" s="96"/>
      <c r="E40" s="96" t="s">
        <v>157</v>
      </c>
      <c r="F40" s="116">
        <v>42649</v>
      </c>
      <c r="G40" s="93">
        <v>301800000.00000006</v>
      </c>
      <c r="H40" s="95">
        <v>-1.9019999999999999</v>
      </c>
      <c r="I40" s="93">
        <v>-5740.3769800000018</v>
      </c>
      <c r="J40" s="94">
        <v>-4.2555341681643828</v>
      </c>
      <c r="K40" s="94">
        <f>I40/'סכום נכסי הקרן'!$C$42</f>
        <v>-1.075967509661011E-4</v>
      </c>
    </row>
    <row r="41" spans="2:11" s="151" customFormat="1">
      <c r="B41" s="86" t="s">
        <v>2231</v>
      </c>
      <c r="C41" s="83" t="s">
        <v>2232</v>
      </c>
      <c r="D41" s="96"/>
      <c r="E41" s="96" t="s">
        <v>157</v>
      </c>
      <c r="F41" s="116">
        <v>42712</v>
      </c>
      <c r="G41" s="93">
        <v>147369300.00000003</v>
      </c>
      <c r="H41" s="95">
        <v>-1.5430999999999999</v>
      </c>
      <c r="I41" s="93">
        <v>-2273.9982100000007</v>
      </c>
      <c r="J41" s="94">
        <v>-1.6857912145344234</v>
      </c>
      <c r="K41" s="94">
        <f>I41/'סכום נכסי הקרן'!$C$42</f>
        <v>-4.262347576669602E-5</v>
      </c>
    </row>
    <row r="42" spans="2:11" s="151" customFormat="1">
      <c r="B42" s="86" t="s">
        <v>2233</v>
      </c>
      <c r="C42" s="83" t="s">
        <v>2234</v>
      </c>
      <c r="D42" s="96"/>
      <c r="E42" s="96" t="s">
        <v>157</v>
      </c>
      <c r="F42" s="116">
        <v>42653</v>
      </c>
      <c r="G42" s="93">
        <v>56704500.000000007</v>
      </c>
      <c r="H42" s="95">
        <v>-1.6918</v>
      </c>
      <c r="I42" s="93">
        <v>-959.32421000000022</v>
      </c>
      <c r="J42" s="94">
        <v>-0.7111792427964031</v>
      </c>
      <c r="K42" s="94">
        <f>I42/'סכום נכסי הקרן'!$C$42</f>
        <v>-1.7981426738827468E-5</v>
      </c>
    </row>
    <row r="43" spans="2:11" s="151" customFormat="1">
      <c r="B43" s="86" t="s">
        <v>2235</v>
      </c>
      <c r="C43" s="83" t="s">
        <v>2236</v>
      </c>
      <c r="D43" s="96"/>
      <c r="E43" s="96" t="s">
        <v>157</v>
      </c>
      <c r="F43" s="116">
        <v>42653</v>
      </c>
      <c r="G43" s="93">
        <v>2080100.0000000002</v>
      </c>
      <c r="H43" s="95">
        <v>-1.6607000000000001</v>
      </c>
      <c r="I43" s="93">
        <v>-34.543759999999999</v>
      </c>
      <c r="J43" s="94">
        <v>-2.5608448972783322E-2</v>
      </c>
      <c r="K43" s="94">
        <f>I43/'סכום נכסי הקרן'!$C$42</f>
        <v>-6.4748297108402864E-7</v>
      </c>
    </row>
    <row r="44" spans="2:11" s="151" customFormat="1">
      <c r="B44" s="86" t="s">
        <v>2237</v>
      </c>
      <c r="C44" s="83" t="s">
        <v>2238</v>
      </c>
      <c r="D44" s="96"/>
      <c r="E44" s="96" t="s">
        <v>157</v>
      </c>
      <c r="F44" s="116">
        <v>42712</v>
      </c>
      <c r="G44" s="93">
        <v>1777728.0000000002</v>
      </c>
      <c r="H44" s="95">
        <v>-1.6083000000000001</v>
      </c>
      <c r="I44" s="93">
        <v>-28.591530000000006</v>
      </c>
      <c r="J44" s="94">
        <v>-2.1195861048675758E-2</v>
      </c>
      <c r="K44" s="94">
        <f>I44/'סכום נכסי הקרן'!$C$42</f>
        <v>-5.3591527940902032E-7</v>
      </c>
    </row>
    <row r="45" spans="2:11" s="151" customFormat="1">
      <c r="B45" s="86" t="s">
        <v>2239</v>
      </c>
      <c r="C45" s="83" t="s">
        <v>2240</v>
      </c>
      <c r="D45" s="96"/>
      <c r="E45" s="96" t="s">
        <v>157</v>
      </c>
      <c r="F45" s="116">
        <v>42718</v>
      </c>
      <c r="G45" s="93">
        <v>56835000.000000007</v>
      </c>
      <c r="H45" s="95">
        <v>-1.2633000000000001</v>
      </c>
      <c r="I45" s="93">
        <v>-717.97881999999993</v>
      </c>
      <c r="J45" s="94">
        <v>-0.53226180287001701</v>
      </c>
      <c r="K45" s="94">
        <f>I45/'סכום נכסי הקרן'!$C$42</f>
        <v>-1.3457685542888353E-5</v>
      </c>
    </row>
    <row r="46" spans="2:11" s="151" customFormat="1">
      <c r="B46" s="86" t="s">
        <v>2241</v>
      </c>
      <c r="C46" s="83" t="s">
        <v>2242</v>
      </c>
      <c r="D46" s="96"/>
      <c r="E46" s="96" t="s">
        <v>157</v>
      </c>
      <c r="F46" s="116">
        <v>42718</v>
      </c>
      <c r="G46" s="93">
        <v>364204800.00000006</v>
      </c>
      <c r="H46" s="95">
        <v>-1.2242999999999999</v>
      </c>
      <c r="I46" s="93">
        <v>-4458.9721700000009</v>
      </c>
      <c r="J46" s="94">
        <v>-3.3055857638689576</v>
      </c>
      <c r="K46" s="94">
        <f>I46/'סכום נכסי הקרן'!$C$42</f>
        <v>-8.3578294563550667E-5</v>
      </c>
    </row>
    <row r="47" spans="2:11" s="151" customFormat="1">
      <c r="B47" s="86" t="s">
        <v>2243</v>
      </c>
      <c r="C47" s="83" t="s">
        <v>2244</v>
      </c>
      <c r="D47" s="96"/>
      <c r="E47" s="96" t="s">
        <v>157</v>
      </c>
      <c r="F47" s="116">
        <v>42683</v>
      </c>
      <c r="G47" s="93">
        <v>9486500.0000000019</v>
      </c>
      <c r="H47" s="95">
        <v>-1.2654000000000001</v>
      </c>
      <c r="I47" s="93">
        <v>-120.03922000000001</v>
      </c>
      <c r="J47" s="94">
        <v>-8.8989103679006337E-2</v>
      </c>
      <c r="K47" s="94">
        <f>I47/'סכום נכסי הקרן'!$C$42</f>
        <v>-2.2499968391457491E-6</v>
      </c>
    </row>
    <row r="48" spans="2:11" s="151" customFormat="1">
      <c r="B48" s="86" t="s">
        <v>2243</v>
      </c>
      <c r="C48" s="83" t="s">
        <v>2245</v>
      </c>
      <c r="D48" s="96"/>
      <c r="E48" s="96" t="s">
        <v>157</v>
      </c>
      <c r="F48" s="116">
        <v>42683</v>
      </c>
      <c r="G48" s="93">
        <v>2512025.2000000007</v>
      </c>
      <c r="H48" s="95">
        <v>-1.2654000000000001</v>
      </c>
      <c r="I48" s="93">
        <v>-31.786380000000005</v>
      </c>
      <c r="J48" s="94">
        <v>-2.3564310609484912E-2</v>
      </c>
      <c r="K48" s="94">
        <f>I48/'סכום נכסי הקרן'!$C$42</f>
        <v>-5.957990607393622E-7</v>
      </c>
    </row>
    <row r="49" spans="2:11" s="151" customFormat="1">
      <c r="B49" s="86" t="s">
        <v>2243</v>
      </c>
      <c r="C49" s="83" t="s">
        <v>2246</v>
      </c>
      <c r="D49" s="96"/>
      <c r="E49" s="96" t="s">
        <v>157</v>
      </c>
      <c r="F49" s="116">
        <v>42683</v>
      </c>
      <c r="G49" s="93">
        <v>9520651.4000000004</v>
      </c>
      <c r="H49" s="95">
        <v>-1.2654000000000001</v>
      </c>
      <c r="I49" s="93">
        <v>-120.47136000000002</v>
      </c>
      <c r="J49" s="94">
        <v>-8.9309463568581132E-2</v>
      </c>
      <c r="K49" s="94">
        <f>I49/'סכום נכסי הקרן'!$C$42</f>
        <v>-2.2580968054240075E-6</v>
      </c>
    </row>
    <row r="50" spans="2:11" s="151" customFormat="1">
      <c r="B50" s="86" t="s">
        <v>2247</v>
      </c>
      <c r="C50" s="83" t="s">
        <v>2248</v>
      </c>
      <c r="D50" s="96"/>
      <c r="E50" s="96" t="s">
        <v>157</v>
      </c>
      <c r="F50" s="116">
        <v>42711</v>
      </c>
      <c r="G50" s="93">
        <v>626505.00000000012</v>
      </c>
      <c r="H50" s="95">
        <v>-1.0687</v>
      </c>
      <c r="I50" s="93">
        <v>-6.6957100000000009</v>
      </c>
      <c r="J50" s="94">
        <v>-4.9637546078236724E-3</v>
      </c>
      <c r="K50" s="94">
        <f>I50/'סכום נכסי הקרן'!$C$42</f>
        <v>-1.2550336744804392E-7</v>
      </c>
    </row>
    <row r="51" spans="2:11" s="151" customFormat="1">
      <c r="B51" s="86" t="s">
        <v>2247</v>
      </c>
      <c r="C51" s="83" t="s">
        <v>2249</v>
      </c>
      <c r="D51" s="96"/>
      <c r="E51" s="96" t="s">
        <v>157</v>
      </c>
      <c r="F51" s="116">
        <v>42711</v>
      </c>
      <c r="G51" s="93">
        <v>36071500.000000007</v>
      </c>
      <c r="H51" s="95">
        <v>-1.0687</v>
      </c>
      <c r="I51" s="93">
        <v>-385.51034999999996</v>
      </c>
      <c r="J51" s="94">
        <v>-0.28579176460393535</v>
      </c>
      <c r="K51" s="94">
        <f>I51/'סכום נכסי הקרן'!$C$42</f>
        <v>-7.225947227564218E-6</v>
      </c>
    </row>
    <row r="52" spans="2:11" s="151" customFormat="1">
      <c r="B52" s="86" t="s">
        <v>2250</v>
      </c>
      <c r="C52" s="83" t="s">
        <v>2251</v>
      </c>
      <c r="D52" s="96"/>
      <c r="E52" s="96" t="s">
        <v>157</v>
      </c>
      <c r="F52" s="116">
        <v>42711</v>
      </c>
      <c r="G52" s="93">
        <v>182371200.00000003</v>
      </c>
      <c r="H52" s="95">
        <v>-1.0048999999999999</v>
      </c>
      <c r="I52" s="93">
        <v>-1832.6690100000003</v>
      </c>
      <c r="J52" s="94">
        <v>-1.3586190625046706</v>
      </c>
      <c r="K52" s="94">
        <f>I52/'סכום נכסי הקרן'!$C$42</f>
        <v>-3.4351268524573627E-5</v>
      </c>
    </row>
    <row r="53" spans="2:11" s="151" customFormat="1">
      <c r="B53" s="86" t="s">
        <v>2250</v>
      </c>
      <c r="C53" s="83" t="s">
        <v>2252</v>
      </c>
      <c r="D53" s="96"/>
      <c r="E53" s="96" t="s">
        <v>157</v>
      </c>
      <c r="F53" s="116">
        <v>42711</v>
      </c>
      <c r="G53" s="93">
        <v>22416460.000000004</v>
      </c>
      <c r="H53" s="95">
        <v>-1.0048999999999999</v>
      </c>
      <c r="I53" s="93">
        <v>-225.26557000000003</v>
      </c>
      <c r="J53" s="94">
        <v>-0.16699692953720008</v>
      </c>
      <c r="K53" s="94">
        <f>I53/'סכום נכסי הקרן'!$C$42</f>
        <v>-4.2223435013020371E-6</v>
      </c>
    </row>
    <row r="54" spans="2:11" s="151" customFormat="1">
      <c r="B54" s="86" t="s">
        <v>2253</v>
      </c>
      <c r="C54" s="83" t="s">
        <v>2254</v>
      </c>
      <c r="D54" s="96"/>
      <c r="E54" s="96" t="s">
        <v>157</v>
      </c>
      <c r="F54" s="116">
        <v>42718</v>
      </c>
      <c r="G54" s="93">
        <v>5700000.0000000009</v>
      </c>
      <c r="H54" s="95">
        <v>-1.1791</v>
      </c>
      <c r="I54" s="93">
        <v>-67.210470000000015</v>
      </c>
      <c r="J54" s="94">
        <v>-4.9825377765239938E-2</v>
      </c>
      <c r="K54" s="94">
        <f>I54/'סכום נכסי הקרן'!$C$42</f>
        <v>-1.259782803133011E-6</v>
      </c>
    </row>
    <row r="55" spans="2:11" s="151" customFormat="1">
      <c r="B55" s="86" t="s">
        <v>2253</v>
      </c>
      <c r="C55" s="83" t="s">
        <v>2255</v>
      </c>
      <c r="D55" s="96"/>
      <c r="E55" s="96" t="s">
        <v>157</v>
      </c>
      <c r="F55" s="116">
        <v>42718</v>
      </c>
      <c r="G55" s="93">
        <v>1064000.0000000002</v>
      </c>
      <c r="H55" s="95">
        <v>-1.1791</v>
      </c>
      <c r="I55" s="93">
        <v>-12.545950000000003</v>
      </c>
      <c r="J55" s="94">
        <v>-9.3007339209770744E-3</v>
      </c>
      <c r="K55" s="94">
        <f>I55/'סכום נכסי הקרן'!$C$42</f>
        <v>-2.3515937411189954E-7</v>
      </c>
    </row>
    <row r="56" spans="2:11" s="151" customFormat="1">
      <c r="B56" s="86" t="s">
        <v>2256</v>
      </c>
      <c r="C56" s="83" t="s">
        <v>2257</v>
      </c>
      <c r="D56" s="96"/>
      <c r="E56" s="96" t="s">
        <v>157</v>
      </c>
      <c r="F56" s="116">
        <v>42676</v>
      </c>
      <c r="G56" s="93">
        <v>21698000.000000004</v>
      </c>
      <c r="H56" s="95">
        <v>-1.1376999999999999</v>
      </c>
      <c r="I56" s="93">
        <v>-246.86756000000003</v>
      </c>
      <c r="J56" s="94">
        <v>-0.18301120993474729</v>
      </c>
      <c r="K56" s="94">
        <f>I56/'סכום נכסי הקרן'!$C$42</f>
        <v>-4.6272479085387554E-6</v>
      </c>
    </row>
    <row r="57" spans="2:11" s="151" customFormat="1">
      <c r="B57" s="86" t="s">
        <v>2258</v>
      </c>
      <c r="C57" s="83" t="s">
        <v>2259</v>
      </c>
      <c r="D57" s="96"/>
      <c r="E57" s="96" t="s">
        <v>157</v>
      </c>
      <c r="F57" s="116">
        <v>42676</v>
      </c>
      <c r="G57" s="93">
        <v>186200000.00000003</v>
      </c>
      <c r="H57" s="95">
        <v>-1.1376999999999999</v>
      </c>
      <c r="I57" s="93">
        <v>-2118.4781600000006</v>
      </c>
      <c r="J57" s="94">
        <v>-1.5704989804328169</v>
      </c>
      <c r="K57" s="94">
        <f>I57/'סכום נכסי הקרן'!$C$42</f>
        <v>-3.9708431659246894E-5</v>
      </c>
    </row>
    <row r="58" spans="2:11" s="151" customFormat="1">
      <c r="B58" s="86" t="s">
        <v>2260</v>
      </c>
      <c r="C58" s="83" t="s">
        <v>2261</v>
      </c>
      <c r="D58" s="96"/>
      <c r="E58" s="96" t="s">
        <v>157</v>
      </c>
      <c r="F58" s="116">
        <v>42681</v>
      </c>
      <c r="G58" s="93">
        <v>152000000.00000003</v>
      </c>
      <c r="H58" s="95">
        <v>-1.1356999999999999</v>
      </c>
      <c r="I58" s="93">
        <v>-1726.3255800000004</v>
      </c>
      <c r="J58" s="94">
        <v>-1.2797831077404598</v>
      </c>
      <c r="K58" s="94">
        <f>I58/'סכום נכסי הקרן'!$C$42</f>
        <v>-3.2357983485201354E-5</v>
      </c>
    </row>
    <row r="59" spans="2:11" s="151" customFormat="1">
      <c r="B59" s="86" t="s">
        <v>2262</v>
      </c>
      <c r="C59" s="83" t="s">
        <v>2263</v>
      </c>
      <c r="D59" s="96"/>
      <c r="E59" s="96" t="s">
        <v>157</v>
      </c>
      <c r="F59" s="116">
        <v>42681</v>
      </c>
      <c r="G59" s="93">
        <v>2660770.0000000005</v>
      </c>
      <c r="H59" s="95">
        <v>-1.1065</v>
      </c>
      <c r="I59" s="93">
        <v>-29.440750000000005</v>
      </c>
      <c r="J59" s="94">
        <v>-2.182541634423904E-2</v>
      </c>
      <c r="K59" s="94">
        <f>I59/'סכום נכסי הקרן'!$C$42</f>
        <v>-5.5183292962150383E-7</v>
      </c>
    </row>
    <row r="60" spans="2:11" s="151" customFormat="1">
      <c r="B60" s="86" t="s">
        <v>2264</v>
      </c>
      <c r="C60" s="83" t="s">
        <v>2265</v>
      </c>
      <c r="D60" s="96"/>
      <c r="E60" s="96" t="s">
        <v>157</v>
      </c>
      <c r="F60" s="116">
        <v>42716</v>
      </c>
      <c r="G60" s="93">
        <v>114048000.00000001</v>
      </c>
      <c r="H60" s="95">
        <v>-0.92769999999999997</v>
      </c>
      <c r="I60" s="93">
        <v>-1058.0529800000002</v>
      </c>
      <c r="J60" s="94">
        <v>-0.7843701944672884</v>
      </c>
      <c r="K60" s="94">
        <f>I60/'סכום נכסי הקרן'!$C$42</f>
        <v>-1.9831983752049877E-5</v>
      </c>
    </row>
    <row r="61" spans="2:11" s="151" customFormat="1">
      <c r="B61" s="86" t="s">
        <v>2266</v>
      </c>
      <c r="C61" s="83" t="s">
        <v>2267</v>
      </c>
      <c r="D61" s="96"/>
      <c r="E61" s="96" t="s">
        <v>157</v>
      </c>
      <c r="F61" s="116">
        <v>42676</v>
      </c>
      <c r="G61" s="93">
        <v>117852700.00000001</v>
      </c>
      <c r="H61" s="95">
        <v>-1.0925</v>
      </c>
      <c r="I61" s="93">
        <v>-1287.5653100000002</v>
      </c>
      <c r="J61" s="94">
        <v>-0.95451538976246209</v>
      </c>
      <c r="K61" s="94">
        <f>I61/'סכום נכסי הקרן'!$C$42</f>
        <v>-2.4133927875353711E-5</v>
      </c>
    </row>
    <row r="62" spans="2:11" s="151" customFormat="1">
      <c r="B62" s="86" t="s">
        <v>2268</v>
      </c>
      <c r="C62" s="83" t="s">
        <v>2269</v>
      </c>
      <c r="D62" s="96"/>
      <c r="E62" s="96" t="s">
        <v>157</v>
      </c>
      <c r="F62" s="116">
        <v>42681</v>
      </c>
      <c r="G62" s="93">
        <v>133073500.00000001</v>
      </c>
      <c r="H62" s="95">
        <v>-1.0799000000000001</v>
      </c>
      <c r="I62" s="93">
        <v>-1437.0401200000003</v>
      </c>
      <c r="J62" s="94">
        <v>-1.0653260845044787</v>
      </c>
      <c r="K62" s="94">
        <f>I62/'סכום נכסי הקרן'!$C$42</f>
        <v>-2.6935660925867633E-5</v>
      </c>
    </row>
    <row r="63" spans="2:11" s="151" customFormat="1">
      <c r="B63" s="86" t="s">
        <v>2270</v>
      </c>
      <c r="C63" s="83" t="s">
        <v>2271</v>
      </c>
      <c r="D63" s="96"/>
      <c r="E63" s="96" t="s">
        <v>157</v>
      </c>
      <c r="F63" s="116">
        <v>42681</v>
      </c>
      <c r="G63" s="93">
        <v>3803000.0000000005</v>
      </c>
      <c r="H63" s="95">
        <v>-1.0992999999999999</v>
      </c>
      <c r="I63" s="93">
        <v>-41.807000000000009</v>
      </c>
      <c r="J63" s="94">
        <v>-3.0992932622423055E-2</v>
      </c>
      <c r="K63" s="94">
        <f>I63/'סכום נכסי הקרן'!$C$42</f>
        <v>-7.8362403432949946E-7</v>
      </c>
    </row>
    <row r="64" spans="2:11" s="151" customFormat="1">
      <c r="B64" s="86" t="s">
        <v>2272</v>
      </c>
      <c r="C64" s="83" t="s">
        <v>2273</v>
      </c>
      <c r="D64" s="96"/>
      <c r="E64" s="96" t="s">
        <v>157</v>
      </c>
      <c r="F64" s="116">
        <v>42717</v>
      </c>
      <c r="G64" s="93">
        <v>950800.00000000012</v>
      </c>
      <c r="H64" s="95">
        <v>-1.0527</v>
      </c>
      <c r="I64" s="93">
        <v>-10.008620000000002</v>
      </c>
      <c r="J64" s="94">
        <v>-7.4197260100805091E-3</v>
      </c>
      <c r="K64" s="94">
        <f>I64/'סכום נכסי הקרן'!$C$42</f>
        <v>-1.8760004741959278E-7</v>
      </c>
    </row>
    <row r="65" spans="2:11" s="151" customFormat="1">
      <c r="B65" s="86" t="s">
        <v>2274</v>
      </c>
      <c r="C65" s="83" t="s">
        <v>2275</v>
      </c>
      <c r="D65" s="96"/>
      <c r="E65" s="96" t="s">
        <v>157</v>
      </c>
      <c r="F65" s="116">
        <v>42676</v>
      </c>
      <c r="G65" s="93">
        <v>25504220.000000004</v>
      </c>
      <c r="H65" s="95">
        <v>-0.96240000000000003</v>
      </c>
      <c r="I65" s="93">
        <v>-245.45249000000004</v>
      </c>
      <c r="J65" s="94">
        <v>-0.18196217103776804</v>
      </c>
      <c r="K65" s="94">
        <f>I65/'סכום נכסי הקרן'!$C$42</f>
        <v>-4.6007240521927214E-6</v>
      </c>
    </row>
    <row r="66" spans="2:11" s="151" customFormat="1">
      <c r="B66" s="86" t="s">
        <v>2274</v>
      </c>
      <c r="C66" s="83" t="s">
        <v>2276</v>
      </c>
      <c r="D66" s="96"/>
      <c r="E66" s="96" t="s">
        <v>157</v>
      </c>
      <c r="F66" s="116">
        <v>42676</v>
      </c>
      <c r="G66" s="93">
        <v>32032539.000000004</v>
      </c>
      <c r="H66" s="95">
        <v>-0.96240000000000003</v>
      </c>
      <c r="I66" s="93">
        <v>-308.28100000000006</v>
      </c>
      <c r="J66" s="94">
        <v>-0.22853905474617173</v>
      </c>
      <c r="K66" s="94">
        <f>I66/'סכום נכסי הקרן'!$C$42</f>
        <v>-5.7783720651358008E-6</v>
      </c>
    </row>
    <row r="67" spans="2:11" s="151" customFormat="1">
      <c r="B67" s="86" t="s">
        <v>2277</v>
      </c>
      <c r="C67" s="83" t="s">
        <v>2278</v>
      </c>
      <c r="D67" s="96"/>
      <c r="E67" s="96" t="s">
        <v>157</v>
      </c>
      <c r="F67" s="116">
        <v>42682</v>
      </c>
      <c r="G67" s="93">
        <v>281718000.00000006</v>
      </c>
      <c r="H67" s="95">
        <v>-0.93759999999999999</v>
      </c>
      <c r="I67" s="93">
        <v>-2641.3941100000002</v>
      </c>
      <c r="J67" s="94">
        <v>-1.9581541292246538</v>
      </c>
      <c r="K67" s="94">
        <f>I67/'סכום נכסי הקרן'!$C$42</f>
        <v>-4.9509888505091905E-5</v>
      </c>
    </row>
    <row r="68" spans="2:11" s="151" customFormat="1">
      <c r="B68" s="86" t="s">
        <v>2279</v>
      </c>
      <c r="C68" s="83" t="s">
        <v>2280</v>
      </c>
      <c r="D68" s="96"/>
      <c r="E68" s="96" t="s">
        <v>157</v>
      </c>
      <c r="F68" s="116">
        <v>42656</v>
      </c>
      <c r="G68" s="93">
        <v>5521455.0000000009</v>
      </c>
      <c r="H68" s="95">
        <v>-0.96919999999999995</v>
      </c>
      <c r="I68" s="93">
        <v>-53.515210000000003</v>
      </c>
      <c r="J68" s="94">
        <v>-3.9672621757237313E-2</v>
      </c>
      <c r="K68" s="94">
        <f>I68/'סכום נכסי הקרן'!$C$42</f>
        <v>-1.0030809375987362E-6</v>
      </c>
    </row>
    <row r="69" spans="2:11" s="151" customFormat="1">
      <c r="B69" s="86" t="s">
        <v>2281</v>
      </c>
      <c r="C69" s="83" t="s">
        <v>2282</v>
      </c>
      <c r="D69" s="96"/>
      <c r="E69" s="96" t="s">
        <v>157</v>
      </c>
      <c r="F69" s="116">
        <v>42716</v>
      </c>
      <c r="G69" s="93">
        <v>992160.00000000012</v>
      </c>
      <c r="H69" s="95">
        <v>-0.7137</v>
      </c>
      <c r="I69" s="93">
        <v>-7.0811900000000012</v>
      </c>
      <c r="J69" s="94">
        <v>-5.2495238729537135E-3</v>
      </c>
      <c r="K69" s="94">
        <f>I69/'סכום נכסי הקרן'!$C$42</f>
        <v>-1.3272874579983516E-7</v>
      </c>
    </row>
    <row r="70" spans="2:11" s="151" customFormat="1">
      <c r="B70" s="86" t="s">
        <v>2281</v>
      </c>
      <c r="C70" s="83" t="s">
        <v>2283</v>
      </c>
      <c r="D70" s="96"/>
      <c r="E70" s="96" t="s">
        <v>157</v>
      </c>
      <c r="F70" s="116">
        <v>42716</v>
      </c>
      <c r="G70" s="93">
        <v>763200.00000000012</v>
      </c>
      <c r="H70" s="95">
        <v>-0.7137</v>
      </c>
      <c r="I70" s="93">
        <v>-5.4470700000000001</v>
      </c>
      <c r="J70" s="94">
        <v>-4.0380958571440652E-3</v>
      </c>
      <c r="K70" s="94">
        <f>I70/'סכום נכסי הקרן'!$C$42</f>
        <v>-1.0209904964898668E-7</v>
      </c>
    </row>
    <row r="71" spans="2:11" s="151" customFormat="1">
      <c r="B71" s="86" t="s">
        <v>2284</v>
      </c>
      <c r="C71" s="83" t="s">
        <v>2285</v>
      </c>
      <c r="D71" s="96"/>
      <c r="E71" s="96" t="s">
        <v>157</v>
      </c>
      <c r="F71" s="116">
        <v>42726</v>
      </c>
      <c r="G71" s="93">
        <v>98976200.000000015</v>
      </c>
      <c r="H71" s="95">
        <v>-0.53610000000000002</v>
      </c>
      <c r="I71" s="93">
        <v>-530.60143999999991</v>
      </c>
      <c r="J71" s="94">
        <v>-0.39335266054202989</v>
      </c>
      <c r="K71" s="94">
        <f>I71/'סכום נכסי הקרן'!$C$42</f>
        <v>-9.9455124987165239E-6</v>
      </c>
    </row>
    <row r="72" spans="2:11" s="151" customFormat="1">
      <c r="B72" s="86" t="s">
        <v>2284</v>
      </c>
      <c r="C72" s="83" t="s">
        <v>2286</v>
      </c>
      <c r="D72" s="96"/>
      <c r="E72" s="96" t="s">
        <v>157</v>
      </c>
      <c r="F72" s="116">
        <v>42726</v>
      </c>
      <c r="G72" s="93">
        <v>23940895.000000004</v>
      </c>
      <c r="H72" s="95">
        <v>-0.53610000000000002</v>
      </c>
      <c r="I72" s="93">
        <v>-128.34473000000003</v>
      </c>
      <c r="J72" s="94">
        <v>-9.5146257070181525E-2</v>
      </c>
      <c r="K72" s="94">
        <f>I72/'סכום נכסי הקרן'!$C$42</f>
        <v>-2.4056740523723383E-6</v>
      </c>
    </row>
    <row r="73" spans="2:11" s="151" customFormat="1">
      <c r="B73" s="86" t="s">
        <v>2284</v>
      </c>
      <c r="C73" s="83" t="s">
        <v>2287</v>
      </c>
      <c r="D73" s="96"/>
      <c r="E73" s="96" t="s">
        <v>157</v>
      </c>
      <c r="F73" s="116">
        <v>42726</v>
      </c>
      <c r="G73" s="93">
        <v>7869200.0000000009</v>
      </c>
      <c r="H73" s="95">
        <v>-0.53610000000000002</v>
      </c>
      <c r="I73" s="93">
        <v>-42.185989999999997</v>
      </c>
      <c r="J73" s="94">
        <v>-3.1273890632674252E-2</v>
      </c>
      <c r="K73" s="94">
        <f>I73/'סכום נכסי הקרן'!$C$42</f>
        <v>-7.90727765110721E-7</v>
      </c>
    </row>
    <row r="74" spans="2:11" s="151" customFormat="1">
      <c r="B74" s="86" t="s">
        <v>2284</v>
      </c>
      <c r="C74" s="83" t="s">
        <v>2288</v>
      </c>
      <c r="D74" s="96"/>
      <c r="E74" s="96" t="s">
        <v>157</v>
      </c>
      <c r="F74" s="116">
        <v>42726</v>
      </c>
      <c r="G74" s="93">
        <v>36481000.000000007</v>
      </c>
      <c r="H74" s="95">
        <v>-0.53610000000000002</v>
      </c>
      <c r="I74" s="93">
        <v>-195.57097000000002</v>
      </c>
      <c r="J74" s="94">
        <v>-0.14498332566584352</v>
      </c>
      <c r="K74" s="94">
        <f>I74/'סכום נכסי הקרן'!$C$42</f>
        <v>-3.6657524459811393E-6</v>
      </c>
    </row>
    <row r="75" spans="2:11" s="151" customFormat="1">
      <c r="B75" s="86" t="s">
        <v>2289</v>
      </c>
      <c r="C75" s="83" t="s">
        <v>2290</v>
      </c>
      <c r="D75" s="96"/>
      <c r="E75" s="96" t="s">
        <v>157</v>
      </c>
      <c r="F75" s="116">
        <v>42726</v>
      </c>
      <c r="G75" s="93">
        <v>137520000.00000003</v>
      </c>
      <c r="H75" s="95">
        <v>-0.53610000000000002</v>
      </c>
      <c r="I75" s="93">
        <v>-737.2308700000001</v>
      </c>
      <c r="J75" s="94">
        <v>-0.54653399385462553</v>
      </c>
      <c r="K75" s="94">
        <f>I75/'סכום נכסי הקרן'!$C$42</f>
        <v>-1.3818543033024296E-5</v>
      </c>
    </row>
    <row r="76" spans="2:11" s="151" customFormat="1">
      <c r="B76" s="86" t="s">
        <v>2291</v>
      </c>
      <c r="C76" s="83" t="s">
        <v>2292</v>
      </c>
      <c r="D76" s="96"/>
      <c r="E76" s="96" t="s">
        <v>157</v>
      </c>
      <c r="F76" s="116">
        <v>42726</v>
      </c>
      <c r="G76" s="93">
        <v>181450000.00000003</v>
      </c>
      <c r="H76" s="95">
        <v>-0.53610000000000002</v>
      </c>
      <c r="I76" s="93">
        <v>-972.73518000000013</v>
      </c>
      <c r="J76" s="94">
        <v>-0.72112124508337261</v>
      </c>
      <c r="K76" s="94">
        <f>I76/'סכום נכסי הקרן'!$C$42</f>
        <v>-1.8232799915943065E-5</v>
      </c>
    </row>
    <row r="77" spans="2:11" s="151" customFormat="1">
      <c r="B77" s="86" t="s">
        <v>2293</v>
      </c>
      <c r="C77" s="83" t="s">
        <v>2294</v>
      </c>
      <c r="D77" s="96"/>
      <c r="E77" s="96" t="s">
        <v>157</v>
      </c>
      <c r="F77" s="116">
        <v>42726</v>
      </c>
      <c r="G77" s="93">
        <v>95505000.000000015</v>
      </c>
      <c r="H77" s="95">
        <v>-0.53080000000000005</v>
      </c>
      <c r="I77" s="93">
        <v>-506.96672000000007</v>
      </c>
      <c r="J77" s="94">
        <v>-0.37583144915374966</v>
      </c>
      <c r="K77" s="94">
        <f>I77/'סכום נכסי הקרן'!$C$42</f>
        <v>-9.5025069102588973E-6</v>
      </c>
    </row>
    <row r="78" spans="2:11" s="151" customFormat="1">
      <c r="B78" s="86" t="s">
        <v>2295</v>
      </c>
      <c r="C78" s="83" t="s">
        <v>2296</v>
      </c>
      <c r="D78" s="96"/>
      <c r="E78" s="96" t="s">
        <v>157</v>
      </c>
      <c r="F78" s="116">
        <v>42716</v>
      </c>
      <c r="G78" s="93">
        <v>764500.00000000012</v>
      </c>
      <c r="H78" s="95">
        <v>-0.58360000000000001</v>
      </c>
      <c r="I78" s="93">
        <v>-4.4614300000000009</v>
      </c>
      <c r="J78" s="94">
        <v>-3.3074078357609223E-3</v>
      </c>
      <c r="K78" s="94">
        <f>I78/'סכום נכסי הקרן'!$C$42</f>
        <v>-8.3624363754363111E-8</v>
      </c>
    </row>
    <row r="79" spans="2:11" s="151" customFormat="1">
      <c r="B79" s="86" t="s">
        <v>2295</v>
      </c>
      <c r="C79" s="83" t="s">
        <v>2297</v>
      </c>
      <c r="D79" s="96"/>
      <c r="E79" s="96" t="s">
        <v>157</v>
      </c>
      <c r="F79" s="116">
        <v>42716</v>
      </c>
      <c r="G79" s="93">
        <v>1529000.0000000002</v>
      </c>
      <c r="H79" s="95">
        <v>-0.58360000000000001</v>
      </c>
      <c r="I79" s="93">
        <v>-8.9228700000000032</v>
      </c>
      <c r="J79" s="94">
        <v>-6.6148230848575608E-3</v>
      </c>
      <c r="K79" s="94">
        <f>I79/'סכום נכסי הקרן'!$C$42</f>
        <v>-1.6724891494720171E-7</v>
      </c>
    </row>
    <row r="80" spans="2:11" s="151" customFormat="1">
      <c r="B80" s="86" t="s">
        <v>2298</v>
      </c>
      <c r="C80" s="83" t="s">
        <v>2299</v>
      </c>
      <c r="D80" s="96"/>
      <c r="E80" s="96" t="s">
        <v>157</v>
      </c>
      <c r="F80" s="116">
        <v>42684</v>
      </c>
      <c r="G80" s="93">
        <v>344070000.00000006</v>
      </c>
      <c r="H80" s="95">
        <v>-0.50290000000000001</v>
      </c>
      <c r="I80" s="93">
        <v>-1730.2347900000002</v>
      </c>
      <c r="J80" s="94">
        <v>-1.2826811363513837</v>
      </c>
      <c r="K80" s="94">
        <f>I80/'סכום נכסי הקרן'!$C$42</f>
        <v>-3.2431257121464211E-5</v>
      </c>
    </row>
    <row r="81" spans="2:11" s="151" customFormat="1">
      <c r="B81" s="86" t="s">
        <v>2300</v>
      </c>
      <c r="C81" s="83" t="s">
        <v>2301</v>
      </c>
      <c r="D81" s="96"/>
      <c r="E81" s="96" t="s">
        <v>157</v>
      </c>
      <c r="F81" s="116">
        <v>42684</v>
      </c>
      <c r="G81" s="93">
        <v>99424000.000000015</v>
      </c>
      <c r="H81" s="95">
        <v>-0.4869</v>
      </c>
      <c r="I81" s="93">
        <v>-484.07711000000012</v>
      </c>
      <c r="J81" s="94">
        <v>-0.35886261282290705</v>
      </c>
      <c r="K81" s="94">
        <f>I81/'סכום נכסי הקרן'!$C$42</f>
        <v>-9.0734675500458032E-6</v>
      </c>
    </row>
    <row r="82" spans="2:11" s="151" customFormat="1">
      <c r="B82" s="86" t="s">
        <v>2302</v>
      </c>
      <c r="C82" s="83" t="s">
        <v>2303</v>
      </c>
      <c r="D82" s="96"/>
      <c r="E82" s="96" t="s">
        <v>157</v>
      </c>
      <c r="F82" s="116">
        <v>42675</v>
      </c>
      <c r="G82" s="93">
        <v>9904160.0000000019</v>
      </c>
      <c r="H82" s="95">
        <v>-0.505</v>
      </c>
      <c r="I82" s="93">
        <v>-50.01682000000001</v>
      </c>
      <c r="J82" s="94">
        <v>-3.7079147804144327E-2</v>
      </c>
      <c r="K82" s="94">
        <f>I82/'סכום נכסי הקרן'!$C$42</f>
        <v>-9.3750764878447133E-7</v>
      </c>
    </row>
    <row r="83" spans="2:11" s="151" customFormat="1">
      <c r="B83" s="86" t="s">
        <v>2304</v>
      </c>
      <c r="C83" s="83" t="s">
        <v>2305</v>
      </c>
      <c r="D83" s="96"/>
      <c r="E83" s="96" t="s">
        <v>157</v>
      </c>
      <c r="F83" s="116">
        <v>42675</v>
      </c>
      <c r="G83" s="93">
        <v>80304000.000000015</v>
      </c>
      <c r="H83" s="95">
        <v>-0.505</v>
      </c>
      <c r="I83" s="93">
        <v>-405.54178999999999</v>
      </c>
      <c r="J83" s="94">
        <v>-0.30064174356081125</v>
      </c>
      <c r="K83" s="94">
        <f>I83/'סכום נכסי הקרן'!$C$42</f>
        <v>-7.6014134850385488E-6</v>
      </c>
    </row>
    <row r="84" spans="2:11" s="151" customFormat="1">
      <c r="B84" s="86" t="s">
        <v>2306</v>
      </c>
      <c r="C84" s="83" t="s">
        <v>2307</v>
      </c>
      <c r="D84" s="96"/>
      <c r="E84" s="96" t="s">
        <v>157</v>
      </c>
      <c r="F84" s="116">
        <v>42675</v>
      </c>
      <c r="G84" s="93">
        <v>95617500.000000015</v>
      </c>
      <c r="H84" s="95">
        <v>-0.48659999999999998</v>
      </c>
      <c r="I84" s="93">
        <v>-465.28900000000004</v>
      </c>
      <c r="J84" s="94">
        <v>-0.34493435613544621</v>
      </c>
      <c r="K84" s="94">
        <f>I84/'סכום נכסי הקרן'!$C$42</f>
        <v>-8.7213060805400638E-6</v>
      </c>
    </row>
    <row r="85" spans="2:11" s="151" customFormat="1">
      <c r="B85" s="86" t="s">
        <v>2308</v>
      </c>
      <c r="C85" s="83" t="s">
        <v>2309</v>
      </c>
      <c r="D85" s="96"/>
      <c r="E85" s="96" t="s">
        <v>157</v>
      </c>
      <c r="F85" s="116">
        <v>42684</v>
      </c>
      <c r="G85" s="93">
        <v>22971000.000000004</v>
      </c>
      <c r="H85" s="95">
        <v>-0.35849999999999999</v>
      </c>
      <c r="I85" s="93">
        <v>-82.352450000000005</v>
      </c>
      <c r="J85" s="94">
        <v>-6.1050635877758823E-2</v>
      </c>
      <c r="K85" s="94">
        <f>I85/'סכום נכסי הקרן'!$C$42</f>
        <v>-1.5436017677881306E-6</v>
      </c>
    </row>
    <row r="86" spans="2:11" s="151" customFormat="1">
      <c r="B86" s="86" t="s">
        <v>2310</v>
      </c>
      <c r="C86" s="83" t="s">
        <v>2311</v>
      </c>
      <c r="D86" s="96"/>
      <c r="E86" s="96" t="s">
        <v>157</v>
      </c>
      <c r="F86" s="116">
        <v>42684</v>
      </c>
      <c r="G86" s="93">
        <v>137880000.00000003</v>
      </c>
      <c r="H86" s="95">
        <v>-0.31919999999999998</v>
      </c>
      <c r="I86" s="93">
        <v>-440.12034000000006</v>
      </c>
      <c r="J86" s="94">
        <v>-0.32627598352854609</v>
      </c>
      <c r="K86" s="94">
        <f>I86/'סכום נכסי הקרן'!$C$42</f>
        <v>-8.249548554578682E-6</v>
      </c>
    </row>
    <row r="87" spans="2:11" s="151" customFormat="1">
      <c r="B87" s="86" t="s">
        <v>2312</v>
      </c>
      <c r="C87" s="83" t="s">
        <v>2313</v>
      </c>
      <c r="D87" s="96"/>
      <c r="E87" s="96" t="s">
        <v>157</v>
      </c>
      <c r="F87" s="116">
        <v>42725</v>
      </c>
      <c r="G87" s="93">
        <v>84260000.000000015</v>
      </c>
      <c r="H87" s="95">
        <v>-0.27589999999999998</v>
      </c>
      <c r="I87" s="93">
        <v>-232.47002000000003</v>
      </c>
      <c r="J87" s="94">
        <v>-0.17233783018617313</v>
      </c>
      <c r="K87" s="94">
        <f>I87/'סכום נכסי הקרן'!$C$42</f>
        <v>-4.3573826137503148E-6</v>
      </c>
    </row>
    <row r="88" spans="2:11" s="151" customFormat="1">
      <c r="B88" s="86" t="s">
        <v>2312</v>
      </c>
      <c r="C88" s="83" t="s">
        <v>2314</v>
      </c>
      <c r="D88" s="96"/>
      <c r="E88" s="96" t="s">
        <v>157</v>
      </c>
      <c r="F88" s="116">
        <v>42725</v>
      </c>
      <c r="G88" s="93">
        <v>1915000.0000000002</v>
      </c>
      <c r="H88" s="95">
        <v>-0.27589999999999998</v>
      </c>
      <c r="I88" s="93">
        <v>-5.2834100000000008</v>
      </c>
      <c r="J88" s="94">
        <v>-3.9167692048373759E-3</v>
      </c>
      <c r="K88" s="94">
        <f>I88/'סכום נכסי הקרן'!$C$42</f>
        <v>-9.9031431559710594E-8</v>
      </c>
    </row>
    <row r="89" spans="2:11" s="151" customFormat="1">
      <c r="B89" s="86" t="s">
        <v>2315</v>
      </c>
      <c r="C89" s="83" t="s">
        <v>2316</v>
      </c>
      <c r="D89" s="96"/>
      <c r="E89" s="96" t="s">
        <v>157</v>
      </c>
      <c r="F89" s="116">
        <v>42725</v>
      </c>
      <c r="G89" s="93">
        <v>248950000.00000003</v>
      </c>
      <c r="H89" s="95">
        <v>-0.27589999999999998</v>
      </c>
      <c r="I89" s="93">
        <v>-686.84325000000013</v>
      </c>
      <c r="J89" s="94">
        <v>-0.50917995956218032</v>
      </c>
      <c r="K89" s="94">
        <f>I89/'סכום נכסי הקרן'!$C$42</f>
        <v>-1.2874085165569999E-5</v>
      </c>
    </row>
    <row r="90" spans="2:11" s="151" customFormat="1">
      <c r="B90" s="86" t="s">
        <v>2317</v>
      </c>
      <c r="C90" s="83" t="s">
        <v>2318</v>
      </c>
      <c r="D90" s="96"/>
      <c r="E90" s="96" t="s">
        <v>157</v>
      </c>
      <c r="F90" s="116">
        <v>42689</v>
      </c>
      <c r="G90" s="93">
        <v>76614000.000000015</v>
      </c>
      <c r="H90" s="95">
        <v>-0.31109999999999999</v>
      </c>
      <c r="I90" s="93">
        <v>-238.37915000000001</v>
      </c>
      <c r="J90" s="94">
        <v>-0.17671846663335034</v>
      </c>
      <c r="K90" s="94">
        <f>I90/'סכום נכסי הקרן'!$C$42</f>
        <v>-4.4681424455961174E-6</v>
      </c>
    </row>
    <row r="91" spans="2:11" s="151" customFormat="1">
      <c r="B91" s="86" t="s">
        <v>2319</v>
      </c>
      <c r="C91" s="83" t="s">
        <v>2320</v>
      </c>
      <c r="D91" s="96"/>
      <c r="E91" s="96" t="s">
        <v>157</v>
      </c>
      <c r="F91" s="116">
        <v>42674</v>
      </c>
      <c r="G91" s="93">
        <v>13410250.000000002</v>
      </c>
      <c r="H91" s="95">
        <v>-0.32179999999999997</v>
      </c>
      <c r="I91" s="93">
        <v>-43.152989999999996</v>
      </c>
      <c r="J91" s="94">
        <v>-3.1990760196285203E-2</v>
      </c>
      <c r="K91" s="94">
        <f>I91/'סכום נכסי הקרן'!$C$42</f>
        <v>-8.0885306568709872E-7</v>
      </c>
    </row>
    <row r="92" spans="2:11" s="151" customFormat="1">
      <c r="B92" s="86" t="s">
        <v>2321</v>
      </c>
      <c r="C92" s="83" t="s">
        <v>2322</v>
      </c>
      <c r="D92" s="96"/>
      <c r="E92" s="96" t="s">
        <v>157</v>
      </c>
      <c r="F92" s="116">
        <v>42669</v>
      </c>
      <c r="G92" s="93">
        <v>229902.00000000003</v>
      </c>
      <c r="H92" s="95">
        <v>-0.31469999999999998</v>
      </c>
      <c r="I92" s="93">
        <v>-0.72341</v>
      </c>
      <c r="J92" s="94">
        <v>-5.3628811893671052E-4</v>
      </c>
      <c r="K92" s="94">
        <f>I92/'סכום נכסי הקרן'!$C$42</f>
        <v>-1.3559486752799844E-8</v>
      </c>
    </row>
    <row r="93" spans="2:11" s="151" customFormat="1">
      <c r="B93" s="86" t="s">
        <v>2323</v>
      </c>
      <c r="C93" s="83" t="s">
        <v>2324</v>
      </c>
      <c r="D93" s="96"/>
      <c r="E93" s="96" t="s">
        <v>157</v>
      </c>
      <c r="F93" s="116">
        <v>42669</v>
      </c>
      <c r="G93" s="93">
        <v>38529754.500000007</v>
      </c>
      <c r="H93" s="95">
        <v>-0.30940000000000001</v>
      </c>
      <c r="I93" s="93">
        <v>-119.22004000000003</v>
      </c>
      <c r="J93" s="94">
        <v>-8.8381818043929999E-2</v>
      </c>
      <c r="K93" s="94">
        <f>I93/'סכום נכסי הקרן'!$C$42</f>
        <v>-2.234642254113529E-6</v>
      </c>
    </row>
    <row r="94" spans="2:11" s="151" customFormat="1">
      <c r="B94" s="86" t="s">
        <v>2323</v>
      </c>
      <c r="C94" s="83" t="s">
        <v>2325</v>
      </c>
      <c r="D94" s="96"/>
      <c r="E94" s="96" t="s">
        <v>157</v>
      </c>
      <c r="F94" s="116">
        <v>42669</v>
      </c>
      <c r="G94" s="93">
        <v>3598154.1000000006</v>
      </c>
      <c r="H94" s="95">
        <v>-0.30940000000000001</v>
      </c>
      <c r="I94" s="93">
        <v>-11.133530000000002</v>
      </c>
      <c r="J94" s="94">
        <v>-8.2536595579622007E-3</v>
      </c>
      <c r="K94" s="94">
        <f>I94/'סכום נכסי הקרן'!$C$42</f>
        <v>-2.0868518896186074E-7</v>
      </c>
    </row>
    <row r="95" spans="2:11" s="151" customFormat="1">
      <c r="B95" s="86" t="s">
        <v>2326</v>
      </c>
      <c r="C95" s="83" t="s">
        <v>2327</v>
      </c>
      <c r="D95" s="96"/>
      <c r="E95" s="96" t="s">
        <v>157</v>
      </c>
      <c r="F95" s="116">
        <v>42684</v>
      </c>
      <c r="G95" s="93">
        <v>5749050.0000000009</v>
      </c>
      <c r="H95" s="95">
        <v>-0.29039999999999999</v>
      </c>
      <c r="I95" s="93">
        <v>-16.694220000000005</v>
      </c>
      <c r="J95" s="94">
        <v>-1.2375985735496626E-2</v>
      </c>
      <c r="K95" s="94">
        <f>I95/'סכום נכסי הקרן'!$C$42</f>
        <v>-3.1291391456895301E-7</v>
      </c>
    </row>
    <row r="96" spans="2:11" s="151" customFormat="1">
      <c r="B96" s="86" t="s">
        <v>2328</v>
      </c>
      <c r="C96" s="83" t="s">
        <v>2329</v>
      </c>
      <c r="D96" s="96"/>
      <c r="E96" s="96" t="s">
        <v>157</v>
      </c>
      <c r="F96" s="116">
        <v>42684</v>
      </c>
      <c r="G96" s="93">
        <v>766560.00000000012</v>
      </c>
      <c r="H96" s="95">
        <v>-0.28589999999999999</v>
      </c>
      <c r="I96" s="93">
        <v>-2.1913700000000005</v>
      </c>
      <c r="J96" s="94">
        <v>-1.624536148510996E-3</v>
      </c>
      <c r="K96" s="94">
        <f>I96/'סכום נכסי הקרן'!$C$42</f>
        <v>-4.1074705195508774E-8</v>
      </c>
    </row>
    <row r="97" spans="2:11" s="151" customFormat="1">
      <c r="B97" s="86" t="s">
        <v>2330</v>
      </c>
      <c r="C97" s="83" t="s">
        <v>2331</v>
      </c>
      <c r="D97" s="96"/>
      <c r="E97" s="96" t="s">
        <v>157</v>
      </c>
      <c r="F97" s="116">
        <v>42690</v>
      </c>
      <c r="G97" s="93">
        <v>26835200.000000004</v>
      </c>
      <c r="H97" s="95">
        <v>-0.20810000000000001</v>
      </c>
      <c r="I97" s="93">
        <v>-55.852430000000005</v>
      </c>
      <c r="J97" s="94">
        <v>-4.1405281407147124E-2</v>
      </c>
      <c r="K97" s="94">
        <f>I97/'סכום נכסי הקרן'!$C$42</f>
        <v>-1.046889432958738E-6</v>
      </c>
    </row>
    <row r="98" spans="2:11" s="151" customFormat="1">
      <c r="B98" s="86" t="s">
        <v>2332</v>
      </c>
      <c r="C98" s="83" t="s">
        <v>2333</v>
      </c>
      <c r="D98" s="96"/>
      <c r="E98" s="96" t="s">
        <v>157</v>
      </c>
      <c r="F98" s="116">
        <v>42725</v>
      </c>
      <c r="G98" s="93">
        <v>1918250.0000000002</v>
      </c>
      <c r="H98" s="95">
        <v>-0.2165</v>
      </c>
      <c r="I98" s="93">
        <v>-4.1536400000000011</v>
      </c>
      <c r="J98" s="94">
        <v>-3.0792327757983426E-3</v>
      </c>
      <c r="K98" s="94">
        <f>I98/'סכום נכסי הקרן'!$C$42</f>
        <v>-7.7855194918372094E-8</v>
      </c>
    </row>
    <row r="99" spans="2:11" s="151" customFormat="1">
      <c r="B99" s="86" t="s">
        <v>2334</v>
      </c>
      <c r="C99" s="83" t="s">
        <v>2335</v>
      </c>
      <c r="D99" s="96"/>
      <c r="E99" s="96" t="s">
        <v>157</v>
      </c>
      <c r="F99" s="116">
        <v>42688</v>
      </c>
      <c r="G99" s="93">
        <v>7680000.0000000009</v>
      </c>
      <c r="H99" s="95">
        <v>-5.3800000000000001E-2</v>
      </c>
      <c r="I99" s="93">
        <v>-4.133890000000001</v>
      </c>
      <c r="J99" s="94">
        <v>-3.0645914377618209E-3</v>
      </c>
      <c r="K99" s="94">
        <f>I99/'סכום נכסי הקרן'!$C$42</f>
        <v>-7.7485003929350937E-8</v>
      </c>
    </row>
    <row r="100" spans="2:11" s="151" customFormat="1">
      <c r="B100" s="86" t="s">
        <v>2336</v>
      </c>
      <c r="C100" s="83" t="s">
        <v>2337</v>
      </c>
      <c r="D100" s="96"/>
      <c r="E100" s="96" t="s">
        <v>157</v>
      </c>
      <c r="F100" s="116">
        <v>42668</v>
      </c>
      <c r="G100" s="93">
        <v>96000000.000000015</v>
      </c>
      <c r="H100" s="95">
        <v>-9.9699999999999997E-2</v>
      </c>
      <c r="I100" s="93">
        <v>-95.745520000000013</v>
      </c>
      <c r="J100" s="94">
        <v>-7.0979368293799097E-2</v>
      </c>
      <c r="K100" s="94">
        <f>I100/'סכום נכסי הקרן'!$C$42</f>
        <v>-1.7946394300326686E-6</v>
      </c>
    </row>
    <row r="101" spans="2:11" s="151" customFormat="1">
      <c r="B101" s="86" t="s">
        <v>2336</v>
      </c>
      <c r="C101" s="83" t="s">
        <v>2338</v>
      </c>
      <c r="D101" s="96"/>
      <c r="E101" s="96" t="s">
        <v>157</v>
      </c>
      <c r="F101" s="116">
        <v>42668</v>
      </c>
      <c r="G101" s="93">
        <v>5491200.0000000009</v>
      </c>
      <c r="H101" s="95">
        <v>-9.9699999999999997E-2</v>
      </c>
      <c r="I101" s="93">
        <v>-5.4766400000000015</v>
      </c>
      <c r="J101" s="94">
        <v>-4.0600170908524176E-3</v>
      </c>
      <c r="K101" s="94">
        <f>I101/'סכום נכסי הקרן'!$C$42</f>
        <v>-1.0265330522090345E-7</v>
      </c>
    </row>
    <row r="102" spans="2:11" s="151" customFormat="1">
      <c r="B102" s="86" t="s">
        <v>2339</v>
      </c>
      <c r="C102" s="83" t="s">
        <v>2340</v>
      </c>
      <c r="D102" s="96"/>
      <c r="E102" s="96" t="s">
        <v>157</v>
      </c>
      <c r="F102" s="116">
        <v>42733</v>
      </c>
      <c r="G102" s="93">
        <v>1536000.0000000002</v>
      </c>
      <c r="H102" s="95">
        <v>-8.43E-2</v>
      </c>
      <c r="I102" s="93">
        <v>-1.2948000000000002</v>
      </c>
      <c r="J102" s="94">
        <v>-9.5987870833863628E-4</v>
      </c>
      <c r="K102" s="94">
        <f>I102/'סכום נכסי הקרן'!$C$42</f>
        <v>-2.4269533801751759E-8</v>
      </c>
    </row>
    <row r="103" spans="2:11" s="151" customFormat="1">
      <c r="B103" s="86" t="s">
        <v>2341</v>
      </c>
      <c r="C103" s="83" t="s">
        <v>2342</v>
      </c>
      <c r="D103" s="96"/>
      <c r="E103" s="96" t="s">
        <v>157</v>
      </c>
      <c r="F103" s="116">
        <v>42733</v>
      </c>
      <c r="G103" s="93">
        <v>13440000.000000002</v>
      </c>
      <c r="H103" s="95">
        <v>-1.26E-2</v>
      </c>
      <c r="I103" s="93">
        <v>-1.6868699999999999</v>
      </c>
      <c r="J103" s="94">
        <v>-1.2505333617046611E-3</v>
      </c>
      <c r="K103" s="94">
        <f>I103/'סכום נכסי הקרן'!$C$42</f>
        <v>-3.1618434108866992E-8</v>
      </c>
    </row>
    <row r="104" spans="2:11" s="151" customFormat="1">
      <c r="B104" s="86" t="s">
        <v>2341</v>
      </c>
      <c r="C104" s="83" t="s">
        <v>2343</v>
      </c>
      <c r="D104" s="96"/>
      <c r="E104" s="96" t="s">
        <v>157</v>
      </c>
      <c r="F104" s="116">
        <v>42733</v>
      </c>
      <c r="G104" s="93">
        <v>2688000.0000000005</v>
      </c>
      <c r="H104" s="95">
        <v>-1.26E-2</v>
      </c>
      <c r="I104" s="93">
        <v>-0.33737000000000006</v>
      </c>
      <c r="J104" s="94">
        <v>-2.5010370700664637E-4</v>
      </c>
      <c r="K104" s="94">
        <f>I104/'סכום נכסי הקרן'!$C$42</f>
        <v>-6.3236118463832185E-9</v>
      </c>
    </row>
    <row r="105" spans="2:11" s="151" customFormat="1">
      <c r="B105" s="86" t="s">
        <v>2344</v>
      </c>
      <c r="C105" s="83" t="s">
        <v>2345</v>
      </c>
      <c r="D105" s="96"/>
      <c r="E105" s="96" t="s">
        <v>157</v>
      </c>
      <c r="F105" s="116">
        <v>42688</v>
      </c>
      <c r="G105" s="93">
        <v>76846000.000000015</v>
      </c>
      <c r="H105" s="95">
        <v>6.1000000000000004E-3</v>
      </c>
      <c r="I105" s="93">
        <v>4.6560100000000011</v>
      </c>
      <c r="J105" s="94">
        <v>3.4516565220974469E-3</v>
      </c>
      <c r="K105" s="94">
        <f>I105/'סכום נכסי הקרן'!$C$42</f>
        <v>8.7271541609742217E-8</v>
      </c>
    </row>
    <row r="106" spans="2:11" s="151" customFormat="1">
      <c r="B106" s="86" t="s">
        <v>2346</v>
      </c>
      <c r="C106" s="83" t="s">
        <v>2347</v>
      </c>
      <c r="D106" s="96"/>
      <c r="E106" s="96" t="s">
        <v>157</v>
      </c>
      <c r="F106" s="116">
        <v>42674</v>
      </c>
      <c r="G106" s="93">
        <v>3842500.0000000005</v>
      </c>
      <c r="H106" s="95">
        <v>-0.06</v>
      </c>
      <c r="I106" s="93">
        <v>-2.3073300000000003</v>
      </c>
      <c r="J106" s="94">
        <v>-1.7105011894585926E-3</v>
      </c>
      <c r="K106" s="94">
        <f>I106/'סכום נכסי הקרן'!$C$42</f>
        <v>-4.3248241756870471E-8</v>
      </c>
    </row>
    <row r="107" spans="2:11" s="151" customFormat="1">
      <c r="B107" s="86" t="s">
        <v>2348</v>
      </c>
      <c r="C107" s="83" t="s">
        <v>2349</v>
      </c>
      <c r="D107" s="96"/>
      <c r="E107" s="96" t="s">
        <v>157</v>
      </c>
      <c r="F107" s="116">
        <v>42691</v>
      </c>
      <c r="G107" s="93">
        <v>17325000.000000004</v>
      </c>
      <c r="H107" s="95">
        <v>0.13489999999999999</v>
      </c>
      <c r="I107" s="93">
        <v>23.366750000000003</v>
      </c>
      <c r="J107" s="94">
        <v>1.7322556231133636E-2</v>
      </c>
      <c r="K107" s="94">
        <f>I107/'סכום נכסי הקרן'!$C$42</f>
        <v>4.3798279963089507E-7</v>
      </c>
    </row>
    <row r="108" spans="2:11" s="151" customFormat="1">
      <c r="B108" s="86" t="s">
        <v>2350</v>
      </c>
      <c r="C108" s="83" t="s">
        <v>2351</v>
      </c>
      <c r="D108" s="96"/>
      <c r="E108" s="96" t="s">
        <v>157</v>
      </c>
      <c r="F108" s="116">
        <v>42702</v>
      </c>
      <c r="G108" s="93">
        <v>127050000.00000001</v>
      </c>
      <c r="H108" s="95">
        <v>0.2316</v>
      </c>
      <c r="I108" s="93">
        <v>294.30415000000011</v>
      </c>
      <c r="J108" s="94">
        <v>0.21817754661777908</v>
      </c>
      <c r="K108" s="94">
        <f>I108/'סכום נכסי הקרן'!$C$42</f>
        <v>5.5163921195712248E-6</v>
      </c>
    </row>
    <row r="109" spans="2:11" s="151" customFormat="1">
      <c r="B109" s="86" t="s">
        <v>2352</v>
      </c>
      <c r="C109" s="83" t="s">
        <v>2353</v>
      </c>
      <c r="D109" s="96"/>
      <c r="E109" s="96" t="s">
        <v>157</v>
      </c>
      <c r="F109" s="116">
        <v>42724</v>
      </c>
      <c r="G109" s="93">
        <v>119350000.00000001</v>
      </c>
      <c r="H109" s="95">
        <v>0.23599999999999999</v>
      </c>
      <c r="I109" s="93">
        <v>281.71184999999997</v>
      </c>
      <c r="J109" s="94">
        <v>0.20884245188576428</v>
      </c>
      <c r="K109" s="94">
        <f>I109/'סכום נכסי הקרן'!$C$42</f>
        <v>5.2803639681255947E-6</v>
      </c>
    </row>
    <row r="110" spans="2:11" s="151" customFormat="1">
      <c r="B110" s="86" t="s">
        <v>2354</v>
      </c>
      <c r="C110" s="83" t="s">
        <v>2355</v>
      </c>
      <c r="D110" s="96"/>
      <c r="E110" s="96" t="s">
        <v>157</v>
      </c>
      <c r="F110" s="116">
        <v>42723</v>
      </c>
      <c r="G110" s="93">
        <v>96322500.000000015</v>
      </c>
      <c r="H110" s="95">
        <v>0.30890000000000001</v>
      </c>
      <c r="I110" s="93">
        <v>297.55730000000005</v>
      </c>
      <c r="J110" s="94">
        <v>0.22058921592580485</v>
      </c>
      <c r="K110" s="94">
        <f>I110/'סכום נכסי הקרן'!$C$42</f>
        <v>5.5773686672134609E-6</v>
      </c>
    </row>
    <row r="111" spans="2:11" s="151" customFormat="1">
      <c r="B111" s="86" t="s">
        <v>2356</v>
      </c>
      <c r="C111" s="83" t="s">
        <v>2357</v>
      </c>
      <c r="D111" s="96"/>
      <c r="E111" s="96" t="s">
        <v>157</v>
      </c>
      <c r="F111" s="116">
        <v>42724</v>
      </c>
      <c r="G111" s="93">
        <v>1926700.0000000002</v>
      </c>
      <c r="H111" s="95">
        <v>0.223</v>
      </c>
      <c r="I111" s="93">
        <v>4.2962900000000008</v>
      </c>
      <c r="J111" s="94">
        <v>3.1849840097684583E-3</v>
      </c>
      <c r="K111" s="94">
        <f>I111/'סכום נכסי הקרן'!$C$42</f>
        <v>8.0529004770719865E-8</v>
      </c>
    </row>
    <row r="112" spans="2:11" s="151" customFormat="1">
      <c r="B112" s="86" t="s">
        <v>2358</v>
      </c>
      <c r="C112" s="83" t="s">
        <v>2359</v>
      </c>
      <c r="D112" s="96"/>
      <c r="E112" s="96" t="s">
        <v>157</v>
      </c>
      <c r="F112" s="116">
        <v>42723</v>
      </c>
      <c r="G112" s="93">
        <v>4626720.0000000009</v>
      </c>
      <c r="H112" s="95">
        <v>0.37869999999999998</v>
      </c>
      <c r="I112" s="93">
        <v>17.522270000000002</v>
      </c>
      <c r="J112" s="94">
        <v>1.2989846999351897E-2</v>
      </c>
      <c r="K112" s="94">
        <f>I112/'סכום נכסי הקרן'!$C$42</f>
        <v>3.2843475752890085E-7</v>
      </c>
    </row>
    <row r="113" spans="2:11" s="151" customFormat="1">
      <c r="B113" s="86" t="s">
        <v>2358</v>
      </c>
      <c r="C113" s="83" t="s">
        <v>2360</v>
      </c>
      <c r="D113" s="96"/>
      <c r="E113" s="96" t="s">
        <v>157</v>
      </c>
      <c r="F113" s="116">
        <v>42723</v>
      </c>
      <c r="G113" s="93">
        <v>771120.00000000012</v>
      </c>
      <c r="H113" s="95">
        <v>0.37869999999999998</v>
      </c>
      <c r="I113" s="93">
        <v>2.9203800000000006</v>
      </c>
      <c r="J113" s="94">
        <v>2.1649757354479356E-3</v>
      </c>
      <c r="K113" s="94">
        <f>I113/'סכום נכסי הקרן'!$C$42</f>
        <v>5.4739157494562724E-8</v>
      </c>
    </row>
    <row r="114" spans="2:11" s="151" customFormat="1">
      <c r="B114" s="86" t="s">
        <v>2361</v>
      </c>
      <c r="C114" s="83" t="s">
        <v>2362</v>
      </c>
      <c r="D114" s="96"/>
      <c r="E114" s="96" t="s">
        <v>157</v>
      </c>
      <c r="F114" s="116">
        <v>42695</v>
      </c>
      <c r="G114" s="93">
        <v>38600000.000000007</v>
      </c>
      <c r="H114" s="95">
        <v>0.42080000000000001</v>
      </c>
      <c r="I114" s="93">
        <v>162.41823000000005</v>
      </c>
      <c r="J114" s="94">
        <v>0.12040608651764564</v>
      </c>
      <c r="K114" s="94">
        <f>I114/'סכום נכסי הקרן'!$C$42</f>
        <v>3.0443425417096792E-6</v>
      </c>
    </row>
    <row r="115" spans="2:11" s="151" customFormat="1">
      <c r="B115" s="86" t="s">
        <v>2363</v>
      </c>
      <c r="C115" s="83" t="s">
        <v>2364</v>
      </c>
      <c r="D115" s="96"/>
      <c r="E115" s="96" t="s">
        <v>157</v>
      </c>
      <c r="F115" s="116">
        <v>42696</v>
      </c>
      <c r="G115" s="93">
        <v>154528000.00000003</v>
      </c>
      <c r="H115" s="95">
        <v>0.51480000000000004</v>
      </c>
      <c r="I115" s="93">
        <v>795.4363400000002</v>
      </c>
      <c r="J115" s="94">
        <v>0.58968366280878315</v>
      </c>
      <c r="K115" s="94">
        <f>I115/'סכום נכסי הקרן'!$C$42</f>
        <v>1.4909537489011205E-5</v>
      </c>
    </row>
    <row r="116" spans="2:11" s="151" customFormat="1">
      <c r="B116" s="86" t="s">
        <v>2365</v>
      </c>
      <c r="C116" s="83" t="s">
        <v>2366</v>
      </c>
      <c r="D116" s="96"/>
      <c r="E116" s="96" t="s">
        <v>157</v>
      </c>
      <c r="F116" s="116">
        <v>42697</v>
      </c>
      <c r="G116" s="93">
        <v>965875.00000000012</v>
      </c>
      <c r="H116" s="95">
        <v>0.52439999999999998</v>
      </c>
      <c r="I116" s="93">
        <v>5.0653500000000014</v>
      </c>
      <c r="J116" s="94">
        <v>3.7551140062427493E-3</v>
      </c>
      <c r="K116" s="94">
        <f>I116/'סכום נכסי הקרן'!$C$42</f>
        <v>9.4944148163966097E-8</v>
      </c>
    </row>
    <row r="117" spans="2:11" s="151" customFormat="1">
      <c r="B117" s="86" t="s">
        <v>2367</v>
      </c>
      <c r="C117" s="83" t="s">
        <v>2368</v>
      </c>
      <c r="D117" s="96"/>
      <c r="E117" s="96" t="s">
        <v>157</v>
      </c>
      <c r="F117" s="116">
        <v>42676</v>
      </c>
      <c r="G117" s="93">
        <v>1538000.0000000002</v>
      </c>
      <c r="H117" s="95">
        <v>1.0093000000000001</v>
      </c>
      <c r="I117" s="93">
        <v>15.522810000000003</v>
      </c>
      <c r="J117" s="94">
        <v>1.1507580176541604E-2</v>
      </c>
      <c r="K117" s="94">
        <f>I117/'סכום נכסי הקרן'!$C$42</f>
        <v>2.9095718411582504E-7</v>
      </c>
    </row>
    <row r="118" spans="2:11" s="151" customFormat="1">
      <c r="B118" s="86" t="s">
        <v>2369</v>
      </c>
      <c r="C118" s="83" t="s">
        <v>2370</v>
      </c>
      <c r="D118" s="96"/>
      <c r="E118" s="96" t="s">
        <v>157</v>
      </c>
      <c r="F118" s="116">
        <v>42670</v>
      </c>
      <c r="G118" s="93">
        <v>19225000.000000004</v>
      </c>
      <c r="H118" s="95">
        <v>0.21920000000000001</v>
      </c>
      <c r="I118" s="93">
        <v>42.148030000000006</v>
      </c>
      <c r="J118" s="94">
        <v>3.1245749610301278E-2</v>
      </c>
      <c r="K118" s="94">
        <f>I118/'סכום נכסי הקרן'!$C$42</f>
        <v>7.9001624865789867E-7</v>
      </c>
    </row>
    <row r="119" spans="2:11" s="151" customFormat="1">
      <c r="B119" s="86" t="s">
        <v>2371</v>
      </c>
      <c r="C119" s="83" t="s">
        <v>2372</v>
      </c>
      <c r="D119" s="96"/>
      <c r="E119" s="96" t="s">
        <v>157</v>
      </c>
      <c r="F119" s="116">
        <v>42674</v>
      </c>
      <c r="G119" s="93">
        <v>3845000.0000000005</v>
      </c>
      <c r="H119" s="95">
        <v>0.2213</v>
      </c>
      <c r="I119" s="93">
        <v>8.5072800000000033</v>
      </c>
      <c r="J119" s="94">
        <v>6.306732265890575E-3</v>
      </c>
      <c r="K119" s="94">
        <f>I119/'סכום נכסי הקרן'!$C$42</f>
        <v>1.5945915934581925E-7</v>
      </c>
    </row>
    <row r="120" spans="2:11" s="151" customFormat="1">
      <c r="B120" s="86" t="s">
        <v>2373</v>
      </c>
      <c r="C120" s="83" t="s">
        <v>2374</v>
      </c>
      <c r="D120" s="96"/>
      <c r="E120" s="96" t="s">
        <v>157</v>
      </c>
      <c r="F120" s="116">
        <v>42674</v>
      </c>
      <c r="G120" s="93">
        <v>999700.00000000012</v>
      </c>
      <c r="H120" s="95">
        <v>0.17829999999999999</v>
      </c>
      <c r="I120" s="93">
        <v>1.7828300000000004</v>
      </c>
      <c r="J120" s="94">
        <v>1.3216717312228693E-3</v>
      </c>
      <c r="K120" s="94">
        <f>I120/'סכום נכסי הקרן'!$C$42</f>
        <v>3.3417093719321204E-8</v>
      </c>
    </row>
    <row r="121" spans="2:11" s="151" customFormat="1">
      <c r="B121" s="86" t="s">
        <v>2375</v>
      </c>
      <c r="C121" s="83" t="s">
        <v>2376</v>
      </c>
      <c r="D121" s="96"/>
      <c r="E121" s="96" t="s">
        <v>157</v>
      </c>
      <c r="F121" s="116">
        <v>42684</v>
      </c>
      <c r="G121" s="93">
        <v>769000.00000000012</v>
      </c>
      <c r="H121" s="95">
        <v>0.1731</v>
      </c>
      <c r="I121" s="93">
        <v>1.3314100000000002</v>
      </c>
      <c r="J121" s="94">
        <v>9.8701893039013265E-4</v>
      </c>
      <c r="K121" s="94">
        <f>I121/'סכום נכסי הקרן'!$C$42</f>
        <v>2.4955746060387944E-8</v>
      </c>
    </row>
    <row r="122" spans="2:11" s="151" customFormat="1">
      <c r="B122" s="86" t="s">
        <v>2377</v>
      </c>
      <c r="C122" s="83" t="s">
        <v>2378</v>
      </c>
      <c r="D122" s="96"/>
      <c r="E122" s="96" t="s">
        <v>157</v>
      </c>
      <c r="F122" s="116">
        <v>42733</v>
      </c>
      <c r="G122" s="93">
        <v>96125000.000000015</v>
      </c>
      <c r="H122" s="95">
        <v>-6.2700000000000006E-2</v>
      </c>
      <c r="I122" s="93">
        <v>-60.24477000000001</v>
      </c>
      <c r="J122" s="94">
        <v>-4.4661470506455227E-2</v>
      </c>
      <c r="K122" s="94">
        <f>I122/'סכום נכסי הקרן'!$C$42</f>
        <v>-1.1292187842861913E-6</v>
      </c>
    </row>
    <row r="123" spans="2:11" s="151" customFormat="1">
      <c r="B123" s="86" t="s">
        <v>2379</v>
      </c>
      <c r="C123" s="83" t="s">
        <v>2380</v>
      </c>
      <c r="D123" s="96"/>
      <c r="E123" s="96" t="s">
        <v>157</v>
      </c>
      <c r="F123" s="116">
        <v>42689</v>
      </c>
      <c r="G123" s="93">
        <v>1922500.0000000002</v>
      </c>
      <c r="H123" s="95">
        <v>0.12239999999999999</v>
      </c>
      <c r="I123" s="93">
        <v>2.35365</v>
      </c>
      <c r="J123" s="94">
        <v>1.7448397604890571E-3</v>
      </c>
      <c r="K123" s="94">
        <f>I123/'סכום נכסי הקרן'!$C$42</f>
        <v>4.4116456775172243E-8</v>
      </c>
    </row>
    <row r="124" spans="2:11" s="151" customFormat="1">
      <c r="B124" s="86" t="s">
        <v>2381</v>
      </c>
      <c r="C124" s="83" t="s">
        <v>2382</v>
      </c>
      <c r="D124" s="96"/>
      <c r="E124" s="96" t="s">
        <v>157</v>
      </c>
      <c r="F124" s="116">
        <v>42732</v>
      </c>
      <c r="G124" s="93">
        <v>153800000.00000003</v>
      </c>
      <c r="H124" s="95">
        <v>-0.15920000000000001</v>
      </c>
      <c r="I124" s="93">
        <v>-244.84500000000003</v>
      </c>
      <c r="J124" s="94">
        <v>-0.18151181830643606</v>
      </c>
      <c r="K124" s="94">
        <f>I124/'סכום נכסי הקרן'!$C$42</f>
        <v>-4.5893373522473813E-6</v>
      </c>
    </row>
    <row r="125" spans="2:11" s="151" customFormat="1">
      <c r="B125" s="86" t="s">
        <v>2383</v>
      </c>
      <c r="C125" s="83" t="s">
        <v>2384</v>
      </c>
      <c r="D125" s="96"/>
      <c r="E125" s="96" t="s">
        <v>157</v>
      </c>
      <c r="F125" s="116">
        <v>42733</v>
      </c>
      <c r="G125" s="93">
        <v>96125000.000000015</v>
      </c>
      <c r="H125" s="95">
        <v>-8.6999999999999994E-2</v>
      </c>
      <c r="I125" s="93">
        <v>-83.594780000000014</v>
      </c>
      <c r="J125" s="94">
        <v>-6.1971616813602463E-2</v>
      </c>
      <c r="K125" s="94">
        <f>I125/'סכום נכסי הקרן'!$C$42</f>
        <v>-1.5668878119091767E-6</v>
      </c>
    </row>
    <row r="126" spans="2:11" s="151" customFormat="1">
      <c r="B126" s="86" t="s">
        <v>2385</v>
      </c>
      <c r="C126" s="83" t="s">
        <v>2386</v>
      </c>
      <c r="D126" s="96"/>
      <c r="E126" s="96" t="s">
        <v>157</v>
      </c>
      <c r="F126" s="116">
        <v>42690</v>
      </c>
      <c r="G126" s="93">
        <v>384500.00000000006</v>
      </c>
      <c r="H126" s="95">
        <v>-0.18709999999999999</v>
      </c>
      <c r="I126" s="93">
        <v>-0.71926000000000012</v>
      </c>
      <c r="J126" s="94">
        <v>-5.3321158461511241E-4</v>
      </c>
      <c r="K126" s="94">
        <f>I126/'סכום נכסי הקרן'!$C$42</f>
        <v>-1.348169978548654E-8</v>
      </c>
    </row>
    <row r="127" spans="2:11" s="151" customFormat="1">
      <c r="B127" s="86" t="s">
        <v>2387</v>
      </c>
      <c r="C127" s="83" t="s">
        <v>2388</v>
      </c>
      <c r="D127" s="96"/>
      <c r="E127" s="96" t="s">
        <v>157</v>
      </c>
      <c r="F127" s="116">
        <v>42726</v>
      </c>
      <c r="G127" s="93">
        <v>99623950.000000015</v>
      </c>
      <c r="H127" s="95">
        <v>0.48130000000000001</v>
      </c>
      <c r="I127" s="93">
        <v>479.52142000000009</v>
      </c>
      <c r="J127" s="94">
        <v>0.35548532688469936</v>
      </c>
      <c r="K127" s="94">
        <f>I127/'סכום נכסי הקרן'!$C$42</f>
        <v>8.9880763912218133E-6</v>
      </c>
    </row>
    <row r="128" spans="2:11" s="151" customFormat="1">
      <c r="B128" s="86" t="s">
        <v>2387</v>
      </c>
      <c r="C128" s="83" t="s">
        <v>2389</v>
      </c>
      <c r="D128" s="96"/>
      <c r="E128" s="96" t="s">
        <v>157</v>
      </c>
      <c r="F128" s="116">
        <v>42726</v>
      </c>
      <c r="G128" s="93">
        <v>24097576.250000004</v>
      </c>
      <c r="H128" s="95">
        <v>0.48130000000000001</v>
      </c>
      <c r="I128" s="93">
        <v>115.98921000000001</v>
      </c>
      <c r="J128" s="94">
        <v>8.5986695301219371E-2</v>
      </c>
      <c r="K128" s="94">
        <f>I128/'סכום נכסי הקרן'!$C$42</f>
        <v>2.1740840691485041E-6</v>
      </c>
    </row>
    <row r="129" spans="2:11" s="151" customFormat="1">
      <c r="B129" s="86" t="s">
        <v>2387</v>
      </c>
      <c r="C129" s="83" t="s">
        <v>2390</v>
      </c>
      <c r="D129" s="96"/>
      <c r="E129" s="96" t="s">
        <v>157</v>
      </c>
      <c r="F129" s="116">
        <v>42726</v>
      </c>
      <c r="G129" s="93">
        <v>7920700.0000000009</v>
      </c>
      <c r="H129" s="95">
        <v>0.48130000000000001</v>
      </c>
      <c r="I129" s="93">
        <v>38.124820000000007</v>
      </c>
      <c r="J129" s="94">
        <v>2.8263208972229694E-2</v>
      </c>
      <c r="K129" s="94">
        <f>I129/'סכום נכסי הקרן'!$C$42</f>
        <v>7.1460581377486989E-7</v>
      </c>
    </row>
    <row r="130" spans="2:11" s="151" customFormat="1">
      <c r="B130" s="86" t="s">
        <v>2387</v>
      </c>
      <c r="C130" s="83" t="s">
        <v>2391</v>
      </c>
      <c r="D130" s="96"/>
      <c r="E130" s="96" t="s">
        <v>157</v>
      </c>
      <c r="F130" s="116">
        <v>42726</v>
      </c>
      <c r="G130" s="93">
        <v>138420000.00000003</v>
      </c>
      <c r="H130" s="95">
        <v>0.48130000000000001</v>
      </c>
      <c r="I130" s="93">
        <v>666.2590100000001</v>
      </c>
      <c r="J130" s="94">
        <v>0.49392017140699612</v>
      </c>
      <c r="K130" s="94">
        <f>I130/'סכום נכסי הקרן'!$C$42</f>
        <v>1.2488257309172587E-5</v>
      </c>
    </row>
    <row r="131" spans="2:11" s="151" customFormat="1">
      <c r="B131" s="86" t="s">
        <v>2387</v>
      </c>
      <c r="C131" s="83" t="s">
        <v>2392</v>
      </c>
      <c r="D131" s="96"/>
      <c r="E131" s="96" t="s">
        <v>157</v>
      </c>
      <c r="F131" s="116">
        <v>42726</v>
      </c>
      <c r="G131" s="93">
        <v>36719750.000000007</v>
      </c>
      <c r="H131" s="95">
        <v>0.48130000000000001</v>
      </c>
      <c r="I131" s="93">
        <v>176.74370999999999</v>
      </c>
      <c r="J131" s="94">
        <v>0.13102604576905968</v>
      </c>
      <c r="K131" s="94">
        <f>I131/'סכום נכסי הקרן'!$C$42</f>
        <v>3.3128571548439987E-6</v>
      </c>
    </row>
    <row r="132" spans="2:11" s="151" customFormat="1">
      <c r="B132" s="86" t="s">
        <v>2387</v>
      </c>
      <c r="C132" s="83" t="s">
        <v>2393</v>
      </c>
      <c r="D132" s="96"/>
      <c r="E132" s="96" t="s">
        <v>157</v>
      </c>
      <c r="F132" s="116">
        <v>42726</v>
      </c>
      <c r="G132" s="93">
        <v>182637500.00000003</v>
      </c>
      <c r="H132" s="95">
        <v>0.48130000000000001</v>
      </c>
      <c r="I132" s="93">
        <v>879.09175000000016</v>
      </c>
      <c r="J132" s="94">
        <v>0.65170022667682381</v>
      </c>
      <c r="K132" s="94">
        <f>I132/'סכום נכסי הקרן'!$C$42</f>
        <v>1.6477561740397055E-5</v>
      </c>
    </row>
    <row r="133" spans="2:11" s="151" customFormat="1">
      <c r="B133" s="86" t="s">
        <v>2387</v>
      </c>
      <c r="C133" s="83" t="s">
        <v>2394</v>
      </c>
      <c r="D133" s="96"/>
      <c r="E133" s="96" t="s">
        <v>157</v>
      </c>
      <c r="F133" s="116">
        <v>42726</v>
      </c>
      <c r="G133" s="93">
        <v>96125000.000000015</v>
      </c>
      <c r="H133" s="95">
        <v>0.47610000000000002</v>
      </c>
      <c r="I133" s="93">
        <v>457.67991000000006</v>
      </c>
      <c r="J133" s="94">
        <v>0.3392934822701138</v>
      </c>
      <c r="K133" s="94">
        <f>I133/'סכום נכסי הקרן'!$C$42</f>
        <v>8.5786824576210258E-6</v>
      </c>
    </row>
    <row r="134" spans="2:11" s="151" customFormat="1">
      <c r="B134" s="82"/>
      <c r="C134" s="83"/>
      <c r="D134" s="83"/>
      <c r="E134" s="83"/>
      <c r="F134" s="83"/>
      <c r="G134" s="93"/>
      <c r="H134" s="95"/>
      <c r="I134" s="83"/>
      <c r="J134" s="94"/>
      <c r="K134" s="83"/>
    </row>
    <row r="135" spans="2:11" s="151" customFormat="1">
      <c r="B135" s="100" t="s">
        <v>223</v>
      </c>
      <c r="C135" s="81"/>
      <c r="D135" s="81"/>
      <c r="E135" s="81"/>
      <c r="F135" s="81"/>
      <c r="G135" s="90"/>
      <c r="H135" s="92"/>
      <c r="I135" s="90">
        <v>51450.927800000041</v>
      </c>
      <c r="J135" s="91">
        <v>38.142300061390536</v>
      </c>
      <c r="K135" s="91">
        <f>I135/'סכום נכסי הקרן'!$C$42</f>
        <v>9.6438834675130535E-4</v>
      </c>
    </row>
    <row r="136" spans="2:11" s="151" customFormat="1">
      <c r="B136" s="86" t="s">
        <v>2395</v>
      </c>
      <c r="C136" s="83" t="s">
        <v>2396</v>
      </c>
      <c r="D136" s="96"/>
      <c r="E136" s="96" t="s">
        <v>159</v>
      </c>
      <c r="F136" s="116">
        <v>42723</v>
      </c>
      <c r="G136" s="93">
        <v>184959.37000000002</v>
      </c>
      <c r="H136" s="95">
        <v>0.6179</v>
      </c>
      <c r="I136" s="93">
        <v>1.1428699999999998</v>
      </c>
      <c r="J136" s="94">
        <v>8.4724789882528338E-4</v>
      </c>
      <c r="K136" s="94">
        <f>I136/'סכום נכסי הקרן'!$C$42</f>
        <v>2.1421781044182907E-8</v>
      </c>
    </row>
    <row r="137" spans="2:11" s="151" customFormat="1">
      <c r="B137" s="86" t="s">
        <v>2397</v>
      </c>
      <c r="C137" s="83" t="s">
        <v>2398</v>
      </c>
      <c r="D137" s="96"/>
      <c r="E137" s="96" t="s">
        <v>159</v>
      </c>
      <c r="F137" s="116">
        <v>42733</v>
      </c>
      <c r="G137" s="93">
        <v>363942.00000000006</v>
      </c>
      <c r="H137" s="95">
        <v>0.31740000000000002</v>
      </c>
      <c r="I137" s="93">
        <v>1.1550800000000001</v>
      </c>
      <c r="J137" s="94">
        <v>8.5629958173292554E-4</v>
      </c>
      <c r="K137" s="94">
        <f>I137/'סכום נכסי הקרן'!$C$42</f>
        <v>2.1650643422711943E-8</v>
      </c>
    </row>
    <row r="138" spans="2:11" s="151" customFormat="1">
      <c r="B138" s="86" t="s">
        <v>2399</v>
      </c>
      <c r="C138" s="83" t="s">
        <v>2400</v>
      </c>
      <c r="D138" s="96"/>
      <c r="E138" s="96" t="s">
        <v>159</v>
      </c>
      <c r="F138" s="116">
        <v>42716</v>
      </c>
      <c r="G138" s="93">
        <v>808760.00000000012</v>
      </c>
      <c r="H138" s="95">
        <v>-1.0113000000000001</v>
      </c>
      <c r="I138" s="93">
        <v>-8.1792600000000011</v>
      </c>
      <c r="J138" s="94">
        <v>-6.0635600277771659E-3</v>
      </c>
      <c r="K138" s="94">
        <f>I138/'סכום נכסי הקרן'!$C$42</f>
        <v>-1.5331080247398525E-7</v>
      </c>
    </row>
    <row r="139" spans="2:11" s="151" customFormat="1">
      <c r="B139" s="86" t="s">
        <v>2401</v>
      </c>
      <c r="C139" s="83" t="s">
        <v>2402</v>
      </c>
      <c r="D139" s="96"/>
      <c r="E139" s="96" t="s">
        <v>160</v>
      </c>
      <c r="F139" s="116">
        <v>42703</v>
      </c>
      <c r="G139" s="93">
        <v>448894.00000000006</v>
      </c>
      <c r="H139" s="95">
        <v>-1.6221000000000001</v>
      </c>
      <c r="I139" s="93">
        <v>-7.2815800000000008</v>
      </c>
      <c r="J139" s="94">
        <v>-5.3980797073404753E-3</v>
      </c>
      <c r="K139" s="94">
        <f>I139/'סכום נכסי הקרן'!$C$42</f>
        <v>-1.3648482540945286E-7</v>
      </c>
    </row>
    <row r="140" spans="2:11" s="151" customFormat="1">
      <c r="B140" s="86" t="s">
        <v>2403</v>
      </c>
      <c r="C140" s="83" t="s">
        <v>2404</v>
      </c>
      <c r="D140" s="96"/>
      <c r="E140" s="96" t="s">
        <v>157</v>
      </c>
      <c r="F140" s="116">
        <v>42684</v>
      </c>
      <c r="G140" s="93">
        <v>262382.99000000005</v>
      </c>
      <c r="H140" s="95">
        <v>-9.7973999999999997</v>
      </c>
      <c r="I140" s="93">
        <v>-25.706700000000005</v>
      </c>
      <c r="J140" s="94">
        <v>-1.9057239721693563E-2</v>
      </c>
      <c r="K140" s="94">
        <f>I140/'סכום נכסי הקרן'!$C$42</f>
        <v>-4.8184246569469574E-7</v>
      </c>
    </row>
    <row r="141" spans="2:11" s="151" customFormat="1">
      <c r="B141" s="86" t="s">
        <v>2403</v>
      </c>
      <c r="C141" s="83" t="s">
        <v>2405</v>
      </c>
      <c r="D141" s="96"/>
      <c r="E141" s="96" t="s">
        <v>157</v>
      </c>
      <c r="F141" s="116">
        <v>42684</v>
      </c>
      <c r="G141" s="93">
        <v>489781.59000000008</v>
      </c>
      <c r="H141" s="95">
        <v>-9.7973999999999997</v>
      </c>
      <c r="I141" s="93">
        <v>-47.985830000000007</v>
      </c>
      <c r="J141" s="94">
        <v>-3.5573506733825595E-2</v>
      </c>
      <c r="K141" s="94">
        <f>I141/'סכום נכסי הקרן'!$C$42</f>
        <v>-8.9943908185828982E-7</v>
      </c>
    </row>
    <row r="142" spans="2:11" s="151" customFormat="1">
      <c r="B142" s="86" t="s">
        <v>2406</v>
      </c>
      <c r="C142" s="83" t="s">
        <v>2407</v>
      </c>
      <c r="D142" s="96"/>
      <c r="E142" s="96" t="s">
        <v>159</v>
      </c>
      <c r="F142" s="116">
        <v>42725</v>
      </c>
      <c r="G142" s="93">
        <v>128564.50000000001</v>
      </c>
      <c r="H142" s="95">
        <v>-0.84509999999999996</v>
      </c>
      <c r="I142" s="93">
        <v>-1.0864800000000003</v>
      </c>
      <c r="J142" s="94">
        <v>-8.0544409873012184E-4</v>
      </c>
      <c r="K142" s="94">
        <f>I142/'סכום נכסי הקרן'!$C$42</f>
        <v>-2.0364815481099211E-8</v>
      </c>
    </row>
    <row r="143" spans="2:11" s="151" customFormat="1">
      <c r="B143" s="86" t="s">
        <v>2406</v>
      </c>
      <c r="C143" s="83" t="s">
        <v>2408</v>
      </c>
      <c r="D143" s="96"/>
      <c r="E143" s="96" t="s">
        <v>159</v>
      </c>
      <c r="F143" s="116">
        <v>42725</v>
      </c>
      <c r="G143" s="93">
        <v>58255.790000000008</v>
      </c>
      <c r="H143" s="95">
        <v>-0.84509999999999996</v>
      </c>
      <c r="I143" s="93">
        <v>-0.49231000000000008</v>
      </c>
      <c r="J143" s="94">
        <v>-3.6496593057012207E-4</v>
      </c>
      <c r="K143" s="94">
        <f>I143/'סכום נכסי הקרן'!$C$42</f>
        <v>-9.2277835850636465E-9</v>
      </c>
    </row>
    <row r="144" spans="2:11" s="151" customFormat="1">
      <c r="B144" s="86" t="s">
        <v>2409</v>
      </c>
      <c r="C144" s="83" t="s">
        <v>2410</v>
      </c>
      <c r="D144" s="96"/>
      <c r="E144" s="96" t="s">
        <v>159</v>
      </c>
      <c r="F144" s="116">
        <v>42732</v>
      </c>
      <c r="G144" s="93">
        <v>40205627.000000007</v>
      </c>
      <c r="H144" s="95">
        <v>-0.87180000000000002</v>
      </c>
      <c r="I144" s="93">
        <v>-350.51591999999999</v>
      </c>
      <c r="J144" s="94">
        <v>-0.25984921883049794</v>
      </c>
      <c r="K144" s="94">
        <f>I144/'סכום נכסי הקרן'!$C$42</f>
        <v>-6.5700169667069156E-6</v>
      </c>
    </row>
    <row r="145" spans="2:11" s="151" customFormat="1">
      <c r="B145" s="86" t="s">
        <v>2411</v>
      </c>
      <c r="C145" s="83" t="s">
        <v>2412</v>
      </c>
      <c r="D145" s="96"/>
      <c r="E145" s="96" t="s">
        <v>159</v>
      </c>
      <c r="F145" s="116">
        <v>42723</v>
      </c>
      <c r="G145" s="93">
        <v>402275.44000000006</v>
      </c>
      <c r="H145" s="95">
        <v>-0.80900000000000005</v>
      </c>
      <c r="I145" s="93">
        <v>-3.2545400000000004</v>
      </c>
      <c r="J145" s="94">
        <v>-2.4126997616901649E-3</v>
      </c>
      <c r="K145" s="94">
        <f>I145/'סכום נכסי הקרן'!$C$42</f>
        <v>-6.1002601590325281E-8</v>
      </c>
    </row>
    <row r="146" spans="2:11" s="151" customFormat="1">
      <c r="B146" s="86" t="s">
        <v>2413</v>
      </c>
      <c r="C146" s="83" t="s">
        <v>2414</v>
      </c>
      <c r="D146" s="96"/>
      <c r="E146" s="96" t="s">
        <v>159</v>
      </c>
      <c r="F146" s="116">
        <v>42725</v>
      </c>
      <c r="G146" s="93">
        <v>604803.12000000011</v>
      </c>
      <c r="H146" s="95">
        <v>-0.57779999999999998</v>
      </c>
      <c r="I146" s="93">
        <v>-3.4948000000000006</v>
      </c>
      <c r="J146" s="94">
        <v>-2.5908125655714135E-3</v>
      </c>
      <c r="K146" s="94">
        <f>I146/'סכום נכסי הקרן'!$C$42</f>
        <v>-6.5505998401577113E-8</v>
      </c>
    </row>
    <row r="147" spans="2:11" s="151" customFormat="1">
      <c r="B147" s="86" t="s">
        <v>2415</v>
      </c>
      <c r="C147" s="83" t="s">
        <v>2416</v>
      </c>
      <c r="D147" s="96"/>
      <c r="E147" s="96" t="s">
        <v>159</v>
      </c>
      <c r="F147" s="116">
        <v>42725</v>
      </c>
      <c r="G147" s="93">
        <v>120973.31000000001</v>
      </c>
      <c r="H147" s="95">
        <v>-0.56730000000000003</v>
      </c>
      <c r="I147" s="93">
        <v>-0.68629999999999991</v>
      </c>
      <c r="J147" s="94">
        <v>-5.0877723009947937E-4</v>
      </c>
      <c r="K147" s="94">
        <f>I147/'סכום נכסי הקרן'!$C$42</f>
        <v>-1.286390257039097E-8</v>
      </c>
    </row>
    <row r="148" spans="2:11" s="151" customFormat="1">
      <c r="B148" s="86" t="s">
        <v>2417</v>
      </c>
      <c r="C148" s="83" t="s">
        <v>2418</v>
      </c>
      <c r="D148" s="96"/>
      <c r="E148" s="96" t="s">
        <v>159</v>
      </c>
      <c r="F148" s="116">
        <v>42733</v>
      </c>
      <c r="G148" s="93">
        <v>201920.18000000005</v>
      </c>
      <c r="H148" s="95">
        <v>-0.32729999999999998</v>
      </c>
      <c r="I148" s="93">
        <v>-0.66091</v>
      </c>
      <c r="J148" s="94">
        <v>-4.8995477071987032E-4</v>
      </c>
      <c r="K148" s="94">
        <f>I148/'סכום נכסי הקרן'!$C$42</f>
        <v>-1.2387996281213896E-8</v>
      </c>
    </row>
    <row r="149" spans="2:11" s="151" customFormat="1">
      <c r="B149" s="86" t="s">
        <v>2419</v>
      </c>
      <c r="C149" s="83" t="s">
        <v>2420</v>
      </c>
      <c r="D149" s="96"/>
      <c r="E149" s="96" t="s">
        <v>159</v>
      </c>
      <c r="F149" s="116">
        <v>42725</v>
      </c>
      <c r="G149" s="93">
        <v>26257620.350000005</v>
      </c>
      <c r="H149" s="95">
        <v>-0.3972</v>
      </c>
      <c r="I149" s="93">
        <v>-104.29592000000001</v>
      </c>
      <c r="J149" s="94">
        <v>-7.7318066863291429E-2</v>
      </c>
      <c r="K149" s="94">
        <f>I149/'סכום נכסי הקרן'!$C$42</f>
        <v>-1.9549068240846443E-6</v>
      </c>
    </row>
    <row r="150" spans="2:11" s="151" customFormat="1">
      <c r="B150" s="86" t="s">
        <v>2419</v>
      </c>
      <c r="C150" s="83" t="s">
        <v>2421</v>
      </c>
      <c r="D150" s="96"/>
      <c r="E150" s="96" t="s">
        <v>159</v>
      </c>
      <c r="F150" s="116">
        <v>42725</v>
      </c>
      <c r="G150" s="93">
        <v>605945.09000000008</v>
      </c>
      <c r="H150" s="95">
        <v>-0.3972</v>
      </c>
      <c r="I150" s="93">
        <v>-2.4068300000000002</v>
      </c>
      <c r="J150" s="94">
        <v>-1.7842638798198022E-3</v>
      </c>
      <c r="K150" s="94">
        <f>I150/'סכום נכסי הקרן'!$C$42</f>
        <v>-4.5113254587635298E-8</v>
      </c>
    </row>
    <row r="151" spans="2:11" s="151" customFormat="1">
      <c r="B151" s="86" t="s">
        <v>2422</v>
      </c>
      <c r="C151" s="83" t="s">
        <v>2423</v>
      </c>
      <c r="D151" s="96"/>
      <c r="E151" s="96" t="s">
        <v>159</v>
      </c>
      <c r="F151" s="116">
        <v>42733</v>
      </c>
      <c r="G151" s="93">
        <v>1213135.9500000002</v>
      </c>
      <c r="H151" s="95">
        <v>-0.2858</v>
      </c>
      <c r="I151" s="93">
        <v>-3.4673800000000004</v>
      </c>
      <c r="J151" s="94">
        <v>-2.5704851990417214E-3</v>
      </c>
      <c r="K151" s="94">
        <f>I151/'סכום נכסי הקרן'!$C$42</f>
        <v>-6.4992042101882933E-8</v>
      </c>
    </row>
    <row r="152" spans="2:11" s="151" customFormat="1">
      <c r="B152" s="86" t="s">
        <v>2424</v>
      </c>
      <c r="C152" s="83" t="s">
        <v>2425</v>
      </c>
      <c r="D152" s="96"/>
      <c r="E152" s="96" t="s">
        <v>159</v>
      </c>
      <c r="F152" s="116">
        <v>42703</v>
      </c>
      <c r="G152" s="93">
        <v>1023269.8500000001</v>
      </c>
      <c r="H152" s="95">
        <v>1.0109999999999999</v>
      </c>
      <c r="I152" s="93">
        <v>10.345660000000002</v>
      </c>
      <c r="J152" s="94">
        <v>7.6695850770085701E-3</v>
      </c>
      <c r="K152" s="94">
        <f>I152/'סכום נכסי הקרן'!$C$42</f>
        <v>1.9391747379628601E-7</v>
      </c>
    </row>
    <row r="153" spans="2:11" s="151" customFormat="1">
      <c r="B153" s="86" t="s">
        <v>2426</v>
      </c>
      <c r="C153" s="83" t="s">
        <v>2427</v>
      </c>
      <c r="D153" s="96"/>
      <c r="E153" s="96" t="s">
        <v>159</v>
      </c>
      <c r="F153" s="116">
        <v>42703</v>
      </c>
      <c r="G153" s="93">
        <v>2076633.7500000002</v>
      </c>
      <c r="H153" s="95">
        <v>1.0213000000000001</v>
      </c>
      <c r="I153" s="93">
        <v>21.207689999999999</v>
      </c>
      <c r="J153" s="94">
        <v>1.5721972570316815E-2</v>
      </c>
      <c r="K153" s="94">
        <f>I153/'סכום נכסי הקרן'!$C$42</f>
        <v>3.975137081495773E-7</v>
      </c>
    </row>
    <row r="154" spans="2:11" s="151" customFormat="1">
      <c r="B154" s="86" t="s">
        <v>2426</v>
      </c>
      <c r="C154" s="83" t="s">
        <v>2428</v>
      </c>
      <c r="D154" s="96"/>
      <c r="E154" s="96" t="s">
        <v>159</v>
      </c>
      <c r="F154" s="116">
        <v>42703</v>
      </c>
      <c r="G154" s="93">
        <v>30070868.260000005</v>
      </c>
      <c r="H154" s="95">
        <v>1.0213000000000001</v>
      </c>
      <c r="I154" s="93">
        <v>307.09968000000003</v>
      </c>
      <c r="J154" s="94">
        <v>0.22766330257152342</v>
      </c>
      <c r="K154" s="94">
        <f>I154/'סכום נכסי הקרן'!$C$42</f>
        <v>5.7562295831534979E-6</v>
      </c>
    </row>
    <row r="155" spans="2:11" s="151" customFormat="1">
      <c r="B155" s="86" t="s">
        <v>2426</v>
      </c>
      <c r="C155" s="83" t="s">
        <v>2429</v>
      </c>
      <c r="D155" s="96"/>
      <c r="E155" s="96" t="s">
        <v>159</v>
      </c>
      <c r="F155" s="116">
        <v>42703</v>
      </c>
      <c r="G155" s="93">
        <v>8878806.6000000015</v>
      </c>
      <c r="H155" s="95">
        <v>1.0213000000000001</v>
      </c>
      <c r="I155" s="93">
        <v>90.675090000000026</v>
      </c>
      <c r="J155" s="94">
        <v>6.7220488313013291E-2</v>
      </c>
      <c r="K155" s="94">
        <f>I155/'סכום נכסי הקרן'!$C$42</f>
        <v>1.6996000631231723E-6</v>
      </c>
    </row>
    <row r="156" spans="2:11" s="151" customFormat="1">
      <c r="B156" s="86" t="s">
        <v>2426</v>
      </c>
      <c r="C156" s="83" t="s">
        <v>2430</v>
      </c>
      <c r="D156" s="96"/>
      <c r="E156" s="96" t="s">
        <v>159</v>
      </c>
      <c r="F156" s="116">
        <v>42703</v>
      </c>
      <c r="G156" s="93">
        <v>286545.15999999997</v>
      </c>
      <c r="H156" s="95">
        <v>1.0213000000000001</v>
      </c>
      <c r="I156" s="93">
        <v>2.9263500000000002</v>
      </c>
      <c r="J156" s="94">
        <v>2.169401496869608E-3</v>
      </c>
      <c r="K156" s="94">
        <f>I156/'סכום נכסי הקרן'!$C$42</f>
        <v>5.4851058264408605E-8</v>
      </c>
    </row>
    <row r="157" spans="2:11" s="151" customFormat="1">
      <c r="B157" s="86" t="s">
        <v>2431</v>
      </c>
      <c r="C157" s="83" t="s">
        <v>2432</v>
      </c>
      <c r="D157" s="96"/>
      <c r="E157" s="96" t="s">
        <v>159</v>
      </c>
      <c r="F157" s="116">
        <v>42703</v>
      </c>
      <c r="G157" s="93">
        <v>24569550.000000004</v>
      </c>
      <c r="H157" s="95">
        <v>1.0556000000000001</v>
      </c>
      <c r="I157" s="93">
        <v>259.35430000000002</v>
      </c>
      <c r="J157" s="94">
        <v>0.19226804949495765</v>
      </c>
      <c r="K157" s="94">
        <f>I157/'סכום נכסי הקרן'!$C$42</f>
        <v>4.8612974594374931E-6</v>
      </c>
    </row>
    <row r="158" spans="2:11" s="151" customFormat="1">
      <c r="B158" s="86" t="s">
        <v>2433</v>
      </c>
      <c r="C158" s="83" t="s">
        <v>2434</v>
      </c>
      <c r="D158" s="96"/>
      <c r="E158" s="96" t="s">
        <v>159</v>
      </c>
      <c r="F158" s="116">
        <v>42703</v>
      </c>
      <c r="G158" s="93">
        <v>8190080.7000000011</v>
      </c>
      <c r="H158" s="95">
        <v>1.0584</v>
      </c>
      <c r="I158" s="93">
        <v>86.681820000000016</v>
      </c>
      <c r="J158" s="94">
        <v>6.4260143202071504E-2</v>
      </c>
      <c r="K158" s="94">
        <f>I158/'סכום נכסי הקרן'!$C$42</f>
        <v>1.6247508190356517E-6</v>
      </c>
    </row>
    <row r="159" spans="2:11" s="151" customFormat="1">
      <c r="B159" s="86" t="s">
        <v>2435</v>
      </c>
      <c r="C159" s="83" t="s">
        <v>2436</v>
      </c>
      <c r="D159" s="96"/>
      <c r="E159" s="96" t="s">
        <v>159</v>
      </c>
      <c r="F159" s="116">
        <v>42695</v>
      </c>
      <c r="G159" s="93">
        <v>1230403.8500000003</v>
      </c>
      <c r="H159" s="95">
        <v>1.2635000000000001</v>
      </c>
      <c r="I159" s="93">
        <v>15.546420000000001</v>
      </c>
      <c r="J159" s="94">
        <v>1.1525083062163996E-2</v>
      </c>
      <c r="K159" s="94">
        <f>I159/'סכום נכסי הקרן'!$C$42</f>
        <v>2.9139972635637131E-7</v>
      </c>
    </row>
    <row r="160" spans="2:11" s="151" customFormat="1">
      <c r="B160" s="86" t="s">
        <v>2437</v>
      </c>
      <c r="C160" s="83" t="s">
        <v>2438</v>
      </c>
      <c r="D160" s="96"/>
      <c r="E160" s="96" t="s">
        <v>159</v>
      </c>
      <c r="F160" s="116">
        <v>42702</v>
      </c>
      <c r="G160" s="93">
        <v>4040734.9200000004</v>
      </c>
      <c r="H160" s="95">
        <v>1.2759</v>
      </c>
      <c r="I160" s="93">
        <v>51.557330000000007</v>
      </c>
      <c r="J160" s="94">
        <v>3.8221179584328718E-2</v>
      </c>
      <c r="K160" s="94">
        <f>I160/'סכום נכסי הקרן'!$C$42</f>
        <v>9.6638273336659725E-7</v>
      </c>
    </row>
    <row r="161" spans="2:11" s="151" customFormat="1">
      <c r="B161" s="86" t="s">
        <v>2439</v>
      </c>
      <c r="C161" s="83" t="s">
        <v>2440</v>
      </c>
      <c r="D161" s="96"/>
      <c r="E161" s="96" t="s">
        <v>159</v>
      </c>
      <c r="F161" s="116">
        <v>42717</v>
      </c>
      <c r="G161" s="93">
        <v>45216738.600000009</v>
      </c>
      <c r="H161" s="95">
        <v>1.3305</v>
      </c>
      <c r="I161" s="93">
        <v>601.59831999999994</v>
      </c>
      <c r="J161" s="94">
        <v>0.44598503115561744</v>
      </c>
      <c r="K161" s="94">
        <f>I161/'סכום נכסי הקרן'!$C$42</f>
        <v>1.1276267193633819E-5</v>
      </c>
    </row>
    <row r="162" spans="2:11" s="151" customFormat="1">
      <c r="B162" s="86" t="s">
        <v>2441</v>
      </c>
      <c r="C162" s="83" t="s">
        <v>2442</v>
      </c>
      <c r="D162" s="96"/>
      <c r="E162" s="96" t="s">
        <v>159</v>
      </c>
      <c r="F162" s="116">
        <v>42717</v>
      </c>
      <c r="G162" s="93">
        <v>1644368.0800000003</v>
      </c>
      <c r="H162" s="95">
        <v>1.3378000000000001</v>
      </c>
      <c r="I162" s="93">
        <v>21.998919999999998</v>
      </c>
      <c r="J162" s="94">
        <v>1.6308537932070582E-2</v>
      </c>
      <c r="K162" s="94">
        <f>I162/'סכום נכסי הקרן'!$C$42</f>
        <v>4.123444026429045E-7</v>
      </c>
    </row>
    <row r="163" spans="2:11" s="151" customFormat="1">
      <c r="B163" s="86" t="s">
        <v>2441</v>
      </c>
      <c r="C163" s="83" t="s">
        <v>2443</v>
      </c>
      <c r="D163" s="96"/>
      <c r="E163" s="96" t="s">
        <v>159</v>
      </c>
      <c r="F163" s="116">
        <v>42717</v>
      </c>
      <c r="G163" s="93">
        <v>36998281.799999997</v>
      </c>
      <c r="H163" s="95">
        <v>1.3378000000000001</v>
      </c>
      <c r="I163" s="93">
        <v>494.97575000000006</v>
      </c>
      <c r="J163" s="94">
        <v>0.36694214053826674</v>
      </c>
      <c r="K163" s="94">
        <f>I163/'סכום נכסי הקרן'!$C$42</f>
        <v>9.2777499966577294E-6</v>
      </c>
    </row>
    <row r="164" spans="2:11" s="151" customFormat="1">
      <c r="B164" s="86" t="s">
        <v>2444</v>
      </c>
      <c r="C164" s="83" t="s">
        <v>2445</v>
      </c>
      <c r="D164" s="96"/>
      <c r="E164" s="96" t="s">
        <v>159</v>
      </c>
      <c r="F164" s="116">
        <v>42709</v>
      </c>
      <c r="G164" s="93">
        <v>2766785.1000000006</v>
      </c>
      <c r="H164" s="95">
        <v>1.8545</v>
      </c>
      <c r="I164" s="93">
        <v>51.308949999999996</v>
      </c>
      <c r="J164" s="94">
        <v>3.803704715184713E-2</v>
      </c>
      <c r="K164" s="94">
        <f>I164/'סכום נכסי הקרן'!$C$42</f>
        <v>9.6172713651327678E-7</v>
      </c>
    </row>
    <row r="165" spans="2:11" s="151" customFormat="1">
      <c r="B165" s="86" t="s">
        <v>2446</v>
      </c>
      <c r="C165" s="83" t="s">
        <v>2447</v>
      </c>
      <c r="D165" s="96"/>
      <c r="E165" s="96" t="s">
        <v>159</v>
      </c>
      <c r="F165" s="116">
        <v>42709</v>
      </c>
      <c r="G165" s="93">
        <v>92420602.420000017</v>
      </c>
      <c r="H165" s="95">
        <v>1.8563000000000001</v>
      </c>
      <c r="I165" s="93">
        <v>1715.5903100000003</v>
      </c>
      <c r="J165" s="94">
        <v>1.2718246916906708</v>
      </c>
      <c r="K165" s="94">
        <f>I165/'סכום נכסי הקרן'!$C$42</f>
        <v>3.2156763220962912E-5</v>
      </c>
    </row>
    <row r="166" spans="2:11" s="151" customFormat="1">
      <c r="B166" s="86" t="s">
        <v>2448</v>
      </c>
      <c r="C166" s="83" t="s">
        <v>2449</v>
      </c>
      <c r="D166" s="96"/>
      <c r="E166" s="96" t="s">
        <v>159</v>
      </c>
      <c r="F166" s="116">
        <v>42691</v>
      </c>
      <c r="G166" s="93">
        <v>8285590.5000000009</v>
      </c>
      <c r="H166" s="95">
        <v>2.2406999999999999</v>
      </c>
      <c r="I166" s="93">
        <v>185.65310000000002</v>
      </c>
      <c r="J166" s="94">
        <v>0.13763087567737387</v>
      </c>
      <c r="K166" s="94">
        <f>I166/'סכום נכסי הקרן'!$C$42</f>
        <v>3.4798534027262893E-6</v>
      </c>
    </row>
    <row r="167" spans="2:11" s="151" customFormat="1">
      <c r="B167" s="86" t="s">
        <v>2450</v>
      </c>
      <c r="C167" s="83" t="s">
        <v>2451</v>
      </c>
      <c r="D167" s="96"/>
      <c r="E167" s="96" t="s">
        <v>159</v>
      </c>
      <c r="F167" s="116">
        <v>42711</v>
      </c>
      <c r="G167" s="93">
        <v>182392.95999999999</v>
      </c>
      <c r="H167" s="95">
        <v>2.1646999999999998</v>
      </c>
      <c r="I167" s="93">
        <v>3.9483200000000007</v>
      </c>
      <c r="J167" s="94">
        <v>2.9270221669042361E-3</v>
      </c>
      <c r="K167" s="94">
        <f>I167/'סכום נכסי הקרן'!$C$42</f>
        <v>7.4006708140355671E-8</v>
      </c>
    </row>
    <row r="168" spans="2:11" s="151" customFormat="1">
      <c r="B168" s="86" t="s">
        <v>2452</v>
      </c>
      <c r="C168" s="83" t="s">
        <v>2453</v>
      </c>
      <c r="D168" s="96"/>
      <c r="E168" s="96" t="s">
        <v>159</v>
      </c>
      <c r="F168" s="116">
        <v>42710</v>
      </c>
      <c r="G168" s="93">
        <v>54744787.020000011</v>
      </c>
      <c r="H168" s="95">
        <v>2.2126999999999999</v>
      </c>
      <c r="I168" s="93">
        <v>1211.3370400000001</v>
      </c>
      <c r="J168" s="94">
        <v>0.89800481411642497</v>
      </c>
      <c r="K168" s="94">
        <f>I168/'סכום נכסי הקרן'!$C$42</f>
        <v>2.2705116803826014E-5</v>
      </c>
    </row>
    <row r="169" spans="2:11" s="151" customFormat="1">
      <c r="B169" s="86" t="s">
        <v>2454</v>
      </c>
      <c r="C169" s="83" t="s">
        <v>2455</v>
      </c>
      <c r="D169" s="96"/>
      <c r="E169" s="96" t="s">
        <v>159</v>
      </c>
      <c r="F169" s="116">
        <v>42710</v>
      </c>
      <c r="G169" s="93">
        <v>10477943.750000002</v>
      </c>
      <c r="H169" s="95">
        <v>2.21</v>
      </c>
      <c r="I169" s="93">
        <v>231.56093000000004</v>
      </c>
      <c r="J169" s="94">
        <v>0.17166389124968598</v>
      </c>
      <c r="K169" s="94">
        <f>I169/'סכום נכסי הקרן'!$C$42</f>
        <v>4.3403427693852901E-6</v>
      </c>
    </row>
    <row r="170" spans="2:11" s="151" customFormat="1">
      <c r="B170" s="86" t="s">
        <v>2456</v>
      </c>
      <c r="C170" s="83" t="s">
        <v>2457</v>
      </c>
      <c r="D170" s="96"/>
      <c r="E170" s="96" t="s">
        <v>159</v>
      </c>
      <c r="F170" s="116">
        <v>42710</v>
      </c>
      <c r="G170" s="93">
        <v>1726664.9200000004</v>
      </c>
      <c r="H170" s="95">
        <v>2.2669000000000001</v>
      </c>
      <c r="I170" s="93">
        <v>39.142540000000011</v>
      </c>
      <c r="J170" s="94">
        <v>2.9017678974585581E-2</v>
      </c>
      <c r="K170" s="94">
        <f>I170/'סכום נכסי הקרן'!$C$42</f>
        <v>7.3368180229874917E-7</v>
      </c>
    </row>
    <row r="171" spans="2:11" s="151" customFormat="1">
      <c r="B171" s="86" t="s">
        <v>2456</v>
      </c>
      <c r="C171" s="83" t="s">
        <v>2458</v>
      </c>
      <c r="D171" s="96"/>
      <c r="E171" s="96" t="s">
        <v>159</v>
      </c>
      <c r="F171" s="116">
        <v>42710</v>
      </c>
      <c r="G171" s="93">
        <v>3547941.6400000006</v>
      </c>
      <c r="H171" s="95">
        <v>2.2669000000000001</v>
      </c>
      <c r="I171" s="93">
        <v>80.429900000000004</v>
      </c>
      <c r="J171" s="94">
        <v>5.9625385019930241E-2</v>
      </c>
      <c r="K171" s="94">
        <f>I171/'סכום נכסי הקרן'!$C$42</f>
        <v>1.5075657836897697E-6</v>
      </c>
    </row>
    <row r="172" spans="2:11" s="151" customFormat="1">
      <c r="B172" s="86" t="s">
        <v>2459</v>
      </c>
      <c r="C172" s="83" t="s">
        <v>2460</v>
      </c>
      <c r="D172" s="96"/>
      <c r="E172" s="96" t="s">
        <v>159</v>
      </c>
      <c r="F172" s="116">
        <v>42710</v>
      </c>
      <c r="G172" s="93">
        <v>49792442.400000006</v>
      </c>
      <c r="H172" s="95">
        <v>2.2606000000000002</v>
      </c>
      <c r="I172" s="93">
        <v>1125.6177500000003</v>
      </c>
      <c r="J172" s="94">
        <v>0.83445822671690006</v>
      </c>
      <c r="K172" s="94">
        <f>I172/'סכום נכסי הקרן'!$C$42</f>
        <v>2.1098407500368217E-5</v>
      </c>
    </row>
    <row r="173" spans="2:11" s="151" customFormat="1">
      <c r="B173" s="86" t="s">
        <v>2461</v>
      </c>
      <c r="C173" s="83" t="s">
        <v>2462</v>
      </c>
      <c r="D173" s="96"/>
      <c r="E173" s="96" t="s">
        <v>159</v>
      </c>
      <c r="F173" s="116">
        <v>42668</v>
      </c>
      <c r="G173" s="93">
        <v>41903194.500000007</v>
      </c>
      <c r="H173" s="95">
        <v>3.4693999999999998</v>
      </c>
      <c r="I173" s="93">
        <v>1453.8004600000002</v>
      </c>
      <c r="J173" s="94">
        <v>1.0777510872157208</v>
      </c>
      <c r="K173" s="94">
        <f>I173/'סכום נכסי הקרן'!$C$42</f>
        <v>2.7249814183636282E-5</v>
      </c>
    </row>
    <row r="174" spans="2:11" s="151" customFormat="1">
      <c r="B174" s="86" t="s">
        <v>2463</v>
      </c>
      <c r="C174" s="83" t="s">
        <v>2464</v>
      </c>
      <c r="D174" s="96"/>
      <c r="E174" s="96" t="s">
        <v>159</v>
      </c>
      <c r="F174" s="116">
        <v>42669</v>
      </c>
      <c r="G174" s="93">
        <v>71619776.849999994</v>
      </c>
      <c r="H174" s="95">
        <v>3.9209999999999998</v>
      </c>
      <c r="I174" s="93">
        <v>2808.2003199999999</v>
      </c>
      <c r="J174" s="94">
        <v>2.0818131726272355</v>
      </c>
      <c r="K174" s="94">
        <f>I174/'סכום נכסי הקרן'!$C$42</f>
        <v>5.2636478674953735E-5</v>
      </c>
    </row>
    <row r="175" spans="2:11" s="151" customFormat="1">
      <c r="B175" s="86" t="s">
        <v>2465</v>
      </c>
      <c r="C175" s="83" t="s">
        <v>2466</v>
      </c>
      <c r="D175" s="96"/>
      <c r="E175" s="96" t="s">
        <v>159</v>
      </c>
      <c r="F175" s="116">
        <v>42669</v>
      </c>
      <c r="G175" s="93">
        <v>4024815.0800000005</v>
      </c>
      <c r="H175" s="95">
        <v>3.956</v>
      </c>
      <c r="I175" s="93">
        <v>159.22263000000001</v>
      </c>
      <c r="J175" s="94">
        <v>0.11803708095665785</v>
      </c>
      <c r="K175" s="94">
        <f>I175/'סכום נכסי הקרן'!$C$42</f>
        <v>2.9844447024936774E-6</v>
      </c>
    </row>
    <row r="176" spans="2:11" s="151" customFormat="1">
      <c r="B176" s="86" t="s">
        <v>2465</v>
      </c>
      <c r="C176" s="83" t="s">
        <v>2467</v>
      </c>
      <c r="D176" s="96"/>
      <c r="E176" s="96" t="s">
        <v>159</v>
      </c>
      <c r="F176" s="116">
        <v>42669</v>
      </c>
      <c r="G176" s="93">
        <v>48255636.270000011</v>
      </c>
      <c r="H176" s="95">
        <v>3.956</v>
      </c>
      <c r="I176" s="93">
        <v>1909.0043300000002</v>
      </c>
      <c r="J176" s="94">
        <v>1.4152089979095333</v>
      </c>
      <c r="K176" s="94">
        <f>I176/'סכום נכסי הקרן'!$C$42</f>
        <v>3.5782086124981052E-5</v>
      </c>
    </row>
    <row r="177" spans="2:11" s="151" customFormat="1">
      <c r="B177" s="86" t="s">
        <v>2468</v>
      </c>
      <c r="C177" s="83" t="s">
        <v>2469</v>
      </c>
      <c r="D177" s="96"/>
      <c r="E177" s="96" t="s">
        <v>159</v>
      </c>
      <c r="F177" s="116">
        <v>42683</v>
      </c>
      <c r="G177" s="93">
        <v>931479.70000000019</v>
      </c>
      <c r="H177" s="95">
        <v>4.3539000000000003</v>
      </c>
      <c r="I177" s="93">
        <v>40.555980000000012</v>
      </c>
      <c r="J177" s="94">
        <v>3.0065509497843354E-2</v>
      </c>
      <c r="K177" s="94">
        <f>I177/'סכום נכסי הקרן'!$C$42</f>
        <v>7.6017510617328426E-7</v>
      </c>
    </row>
    <row r="178" spans="2:11" s="151" customFormat="1">
      <c r="B178" s="86" t="s">
        <v>2470</v>
      </c>
      <c r="C178" s="83" t="s">
        <v>2471</v>
      </c>
      <c r="D178" s="96"/>
      <c r="E178" s="96" t="s">
        <v>159</v>
      </c>
      <c r="F178" s="116">
        <v>42675</v>
      </c>
      <c r="G178" s="93">
        <v>10616429.500000002</v>
      </c>
      <c r="H178" s="95">
        <v>4.6593</v>
      </c>
      <c r="I178" s="93">
        <v>494.65127000000007</v>
      </c>
      <c r="J178" s="94">
        <v>0.36670159262099633</v>
      </c>
      <c r="K178" s="94">
        <f>I178/'סכום נכסי הקרן'!$C$42</f>
        <v>9.271667993006207E-6</v>
      </c>
    </row>
    <row r="179" spans="2:11" s="151" customFormat="1">
      <c r="B179" s="86" t="s">
        <v>2472</v>
      </c>
      <c r="C179" s="83" t="s">
        <v>2473</v>
      </c>
      <c r="D179" s="96"/>
      <c r="E179" s="96" t="s">
        <v>159</v>
      </c>
      <c r="F179" s="116">
        <v>42675</v>
      </c>
      <c r="G179" s="93">
        <v>16987825.200000003</v>
      </c>
      <c r="H179" s="95">
        <v>4.6679000000000004</v>
      </c>
      <c r="I179" s="93">
        <v>792.97879000000012</v>
      </c>
      <c r="J179" s="94">
        <v>0.58786179849021836</v>
      </c>
      <c r="K179" s="94">
        <f>I179/'סכום נכסי הקרן'!$C$42</f>
        <v>1.4863473546476066E-5</v>
      </c>
    </row>
    <row r="180" spans="2:11" s="151" customFormat="1">
      <c r="B180" s="86" t="s">
        <v>2474</v>
      </c>
      <c r="C180" s="83" t="s">
        <v>2475</v>
      </c>
      <c r="D180" s="96"/>
      <c r="E180" s="96" t="s">
        <v>159</v>
      </c>
      <c r="F180" s="116">
        <v>42675</v>
      </c>
      <c r="G180" s="93">
        <v>1913137.4300000004</v>
      </c>
      <c r="H180" s="95">
        <v>4.8563999999999998</v>
      </c>
      <c r="I180" s="93">
        <v>92.909700000000015</v>
      </c>
      <c r="J180" s="94">
        <v>6.8877079725154625E-2</v>
      </c>
      <c r="K180" s="94">
        <f>I180/'סכום נכסי הקרן'!$C$42</f>
        <v>1.7414852522865428E-6</v>
      </c>
    </row>
    <row r="181" spans="2:11" s="151" customFormat="1">
      <c r="B181" s="86" t="s">
        <v>2476</v>
      </c>
      <c r="C181" s="83" t="s">
        <v>2477</v>
      </c>
      <c r="D181" s="96"/>
      <c r="E181" s="96" t="s">
        <v>159</v>
      </c>
      <c r="F181" s="116">
        <v>42683</v>
      </c>
      <c r="G181" s="93">
        <v>17056420.000000004</v>
      </c>
      <c r="H181" s="95">
        <v>5.0285000000000002</v>
      </c>
      <c r="I181" s="93">
        <v>857.69021000000021</v>
      </c>
      <c r="J181" s="94">
        <v>0.63583454659367766</v>
      </c>
      <c r="K181" s="94">
        <f>I181/'סכום נכסי הקרן'!$C$42</f>
        <v>1.6076414537400808E-5</v>
      </c>
    </row>
    <row r="182" spans="2:11" s="151" customFormat="1">
      <c r="B182" s="86" t="s">
        <v>2478</v>
      </c>
      <c r="C182" s="83" t="s">
        <v>2479</v>
      </c>
      <c r="D182" s="96"/>
      <c r="E182" s="96" t="s">
        <v>159</v>
      </c>
      <c r="F182" s="116">
        <v>42683</v>
      </c>
      <c r="G182" s="93">
        <v>170664.17000000004</v>
      </c>
      <c r="H182" s="95">
        <v>5.0841000000000003</v>
      </c>
      <c r="I182" s="93">
        <v>8.6767800000000026</v>
      </c>
      <c r="J182" s="94">
        <v>6.4323883062546447E-3</v>
      </c>
      <c r="K182" s="94">
        <f>I182/'סכום נכסי הקרן'!$C$42</f>
        <v>1.6263624150476033E-7</v>
      </c>
    </row>
    <row r="183" spans="2:11" s="151" customFormat="1">
      <c r="B183" s="86" t="s">
        <v>2478</v>
      </c>
      <c r="C183" s="83" t="s">
        <v>2480</v>
      </c>
      <c r="D183" s="96"/>
      <c r="E183" s="96" t="s">
        <v>159</v>
      </c>
      <c r="F183" s="116">
        <v>42683</v>
      </c>
      <c r="G183" s="93">
        <v>74238913.950000003</v>
      </c>
      <c r="H183" s="95">
        <v>5.0841000000000003</v>
      </c>
      <c r="I183" s="93">
        <v>3774.3972400000007</v>
      </c>
      <c r="J183" s="94">
        <v>2.7980873860736128</v>
      </c>
      <c r="K183" s="94">
        <f>I183/'סכום נכסי הקרן'!$C$42</f>
        <v>7.0746726442244795E-5</v>
      </c>
    </row>
    <row r="184" spans="2:11" s="151" customFormat="1">
      <c r="B184" s="86" t="s">
        <v>2478</v>
      </c>
      <c r="C184" s="83" t="s">
        <v>2481</v>
      </c>
      <c r="D184" s="96"/>
      <c r="E184" s="96" t="s">
        <v>159</v>
      </c>
      <c r="F184" s="116">
        <v>42683</v>
      </c>
      <c r="G184" s="93">
        <v>853320.85000000009</v>
      </c>
      <c r="H184" s="95">
        <v>5.0841000000000003</v>
      </c>
      <c r="I184" s="93">
        <v>43.383879999999998</v>
      </c>
      <c r="J184" s="94">
        <v>3.216192670460178E-2</v>
      </c>
      <c r="K184" s="94">
        <f>I184/'סכום נכסי הקרן'!$C$42</f>
        <v>8.131808326468504E-7</v>
      </c>
    </row>
    <row r="185" spans="2:11" s="151" customFormat="1">
      <c r="B185" s="86" t="s">
        <v>2482</v>
      </c>
      <c r="C185" s="83" t="s">
        <v>2483</v>
      </c>
      <c r="D185" s="96"/>
      <c r="E185" s="96" t="s">
        <v>159</v>
      </c>
      <c r="F185" s="116">
        <v>42635</v>
      </c>
      <c r="G185" s="93">
        <v>43395439.000000007</v>
      </c>
      <c r="H185" s="95">
        <v>6.8034999999999997</v>
      </c>
      <c r="I185" s="93">
        <v>2952.3984200000004</v>
      </c>
      <c r="J185" s="94">
        <v>2.1887120650993439</v>
      </c>
      <c r="K185" s="94">
        <f>I185/'סכום נכסי הקרן'!$C$42</f>
        <v>5.5339305877686508E-5</v>
      </c>
    </row>
    <row r="186" spans="2:11" s="151" customFormat="1">
      <c r="B186" s="86" t="s">
        <v>2484</v>
      </c>
      <c r="C186" s="83" t="s">
        <v>2485</v>
      </c>
      <c r="D186" s="96"/>
      <c r="E186" s="96" t="s">
        <v>159</v>
      </c>
      <c r="F186" s="116">
        <v>42635</v>
      </c>
      <c r="G186" s="93">
        <v>78145703.100000009</v>
      </c>
      <c r="H186" s="95">
        <v>6.8438999999999997</v>
      </c>
      <c r="I186" s="93">
        <v>5348.2273900000009</v>
      </c>
      <c r="J186" s="94">
        <v>3.9648205120594038</v>
      </c>
      <c r="K186" s="94">
        <f>I186/'סכום נכסי הקרן'!$C$42</f>
        <v>1.0024635883615971E-4</v>
      </c>
    </row>
    <row r="187" spans="2:11" s="151" customFormat="1">
      <c r="B187" s="86" t="s">
        <v>2486</v>
      </c>
      <c r="C187" s="83" t="s">
        <v>2487</v>
      </c>
      <c r="D187" s="96"/>
      <c r="E187" s="96" t="s">
        <v>159</v>
      </c>
      <c r="F187" s="116">
        <v>42639</v>
      </c>
      <c r="G187" s="93">
        <v>2040814.5000000002</v>
      </c>
      <c r="H187" s="95">
        <v>6.8442999999999996</v>
      </c>
      <c r="I187" s="93">
        <v>139.68000000000004</v>
      </c>
      <c r="J187" s="94">
        <v>0.10354947326285198</v>
      </c>
      <c r="K187" s="94">
        <f>I187/'סכום נכסי הקרן'!$C$42</f>
        <v>2.6181406251380031E-6</v>
      </c>
    </row>
    <row r="188" spans="2:11" s="151" customFormat="1">
      <c r="B188" s="86" t="s">
        <v>2486</v>
      </c>
      <c r="C188" s="83" t="s">
        <v>2488</v>
      </c>
      <c r="D188" s="96"/>
      <c r="E188" s="96" t="s">
        <v>159</v>
      </c>
      <c r="F188" s="116">
        <v>42639</v>
      </c>
      <c r="G188" s="93">
        <v>47763743.500000007</v>
      </c>
      <c r="H188" s="95">
        <v>6.8442999999999996</v>
      </c>
      <c r="I188" s="93">
        <v>3269.1064200000005</v>
      </c>
      <c r="J188" s="94">
        <v>2.4234983378522887</v>
      </c>
      <c r="K188" s="94">
        <f>I188/'סכום נכסי הקרן'!$C$42</f>
        <v>6.127563234608718E-5</v>
      </c>
    </row>
    <row r="189" spans="2:11" s="151" customFormat="1">
      <c r="B189" s="86" t="s">
        <v>2489</v>
      </c>
      <c r="C189" s="83" t="s">
        <v>2490</v>
      </c>
      <c r="D189" s="96"/>
      <c r="E189" s="96" t="s">
        <v>159</v>
      </c>
      <c r="F189" s="116">
        <v>42635</v>
      </c>
      <c r="G189" s="93">
        <v>2822977.8500000006</v>
      </c>
      <c r="H189" s="95">
        <v>6.8785999999999996</v>
      </c>
      <c r="I189" s="93">
        <v>194.18004000000005</v>
      </c>
      <c r="J189" s="94">
        <v>0.14395218256127953</v>
      </c>
      <c r="K189" s="94">
        <f>I189/'סכום נכסי הקרן'!$C$42</f>
        <v>3.6396810661148511E-6</v>
      </c>
    </row>
    <row r="190" spans="2:11" s="151" customFormat="1">
      <c r="B190" s="86" t="s">
        <v>2491</v>
      </c>
      <c r="C190" s="83" t="s">
        <v>2492</v>
      </c>
      <c r="D190" s="96"/>
      <c r="E190" s="96" t="s">
        <v>159</v>
      </c>
      <c r="F190" s="116">
        <v>42639</v>
      </c>
      <c r="G190" s="93">
        <v>34744035.20000001</v>
      </c>
      <c r="H190" s="95">
        <v>6.8624999999999998</v>
      </c>
      <c r="I190" s="93">
        <v>2384.2979100000007</v>
      </c>
      <c r="J190" s="94">
        <v>1.7675600850674316</v>
      </c>
      <c r="K190" s="94">
        <f>I190/'סכום נכסי הקרן'!$C$42</f>
        <v>4.4690916527796638E-5</v>
      </c>
    </row>
    <row r="191" spans="2:11" s="151" customFormat="1">
      <c r="B191" s="86" t="s">
        <v>2493</v>
      </c>
      <c r="C191" s="83" t="s">
        <v>2494</v>
      </c>
      <c r="D191" s="96"/>
      <c r="E191" s="96" t="s">
        <v>160</v>
      </c>
      <c r="F191" s="116">
        <v>42726</v>
      </c>
      <c r="G191" s="93">
        <v>950130.26000000013</v>
      </c>
      <c r="H191" s="95">
        <v>0.36930000000000002</v>
      </c>
      <c r="I191" s="93">
        <v>3.5085400000000004</v>
      </c>
      <c r="J191" s="94">
        <v>2.6009984888434035E-3</v>
      </c>
      <c r="K191" s="94">
        <f>I191/'סכום נכסי הקרן'!$C$42</f>
        <v>6.5763538866850578E-8</v>
      </c>
    </row>
    <row r="192" spans="2:11" s="151" customFormat="1">
      <c r="B192" s="86" t="s">
        <v>2495</v>
      </c>
      <c r="C192" s="83" t="s">
        <v>2496</v>
      </c>
      <c r="D192" s="96"/>
      <c r="E192" s="96" t="s">
        <v>160</v>
      </c>
      <c r="F192" s="116">
        <v>42724</v>
      </c>
      <c r="G192" s="93">
        <v>92682686.849999994</v>
      </c>
      <c r="H192" s="95">
        <v>0.3498</v>
      </c>
      <c r="I192" s="93">
        <v>324.21910000000003</v>
      </c>
      <c r="J192" s="94">
        <v>0.24035450334160885</v>
      </c>
      <c r="K192" s="94">
        <f>I192/'סכום נכסי הקרן'!$C$42</f>
        <v>6.0771133816987437E-6</v>
      </c>
    </row>
    <row r="193" spans="2:11" s="151" customFormat="1">
      <c r="B193" s="86" t="s">
        <v>2497</v>
      </c>
      <c r="C193" s="83" t="s">
        <v>2498</v>
      </c>
      <c r="D193" s="96"/>
      <c r="E193" s="96" t="s">
        <v>160</v>
      </c>
      <c r="F193" s="116">
        <v>42724</v>
      </c>
      <c r="G193" s="93">
        <v>80838856.450000018</v>
      </c>
      <c r="H193" s="95">
        <v>0.3972</v>
      </c>
      <c r="I193" s="93">
        <v>321.07169000000005</v>
      </c>
      <c r="J193" s="94">
        <v>0.23802122264543021</v>
      </c>
      <c r="K193" s="94">
        <f>I193/'סכום נכסי הקרן'!$C$42</f>
        <v>6.0181188084959552E-6</v>
      </c>
    </row>
    <row r="194" spans="2:11" s="151" customFormat="1">
      <c r="B194" s="86" t="s">
        <v>2499</v>
      </c>
      <c r="C194" s="83" t="s">
        <v>2500</v>
      </c>
      <c r="D194" s="96"/>
      <c r="E194" s="96" t="s">
        <v>160</v>
      </c>
      <c r="F194" s="116">
        <v>42723</v>
      </c>
      <c r="G194" s="93">
        <v>286171.82000000007</v>
      </c>
      <c r="H194" s="95">
        <v>0.76259999999999994</v>
      </c>
      <c r="I194" s="93">
        <v>2.1823100000000002</v>
      </c>
      <c r="J194" s="94">
        <v>1.6178196663534825E-3</v>
      </c>
      <c r="K194" s="94">
        <f>I194/'סכום נכסי הקרן'!$C$42</f>
        <v>4.0904885936747667E-8</v>
      </c>
    </row>
    <row r="195" spans="2:11" s="151" customFormat="1">
      <c r="B195" s="86" t="s">
        <v>2501</v>
      </c>
      <c r="C195" s="83" t="s">
        <v>2502</v>
      </c>
      <c r="D195" s="96"/>
      <c r="E195" s="96" t="s">
        <v>160</v>
      </c>
      <c r="F195" s="116">
        <v>42703</v>
      </c>
      <c r="G195" s="93">
        <v>139300966.40000001</v>
      </c>
      <c r="H195" s="95">
        <v>1.5158</v>
      </c>
      <c r="I195" s="93">
        <v>2111.4959800000006</v>
      </c>
      <c r="J195" s="94">
        <v>1.5653228559967742</v>
      </c>
      <c r="K195" s="94">
        <f>I195/'סכום נכסי הקרן'!$C$42</f>
        <v>3.9577558741792529E-5</v>
      </c>
    </row>
    <row r="196" spans="2:11" s="151" customFormat="1">
      <c r="B196" s="86" t="s">
        <v>2503</v>
      </c>
      <c r="C196" s="83" t="s">
        <v>2504</v>
      </c>
      <c r="D196" s="96"/>
      <c r="E196" s="96" t="s">
        <v>160</v>
      </c>
      <c r="F196" s="116">
        <v>42703</v>
      </c>
      <c r="G196" s="93">
        <v>5816865.1900000013</v>
      </c>
      <c r="H196" s="95">
        <v>1.5944</v>
      </c>
      <c r="I196" s="93">
        <v>92.744320000000016</v>
      </c>
      <c r="J196" s="94">
        <v>6.8754477979105E-2</v>
      </c>
      <c r="K196" s="94">
        <f>I196/'סכום נכסי הקרן'!$C$42</f>
        <v>1.7383853947794885E-6</v>
      </c>
    </row>
    <row r="197" spans="2:11" s="151" customFormat="1">
      <c r="B197" s="86" t="s">
        <v>2503</v>
      </c>
      <c r="C197" s="83" t="s">
        <v>2505</v>
      </c>
      <c r="D197" s="96"/>
      <c r="E197" s="96" t="s">
        <v>160</v>
      </c>
      <c r="F197" s="116">
        <v>42703</v>
      </c>
      <c r="G197" s="93">
        <v>624952.46000000008</v>
      </c>
      <c r="H197" s="95">
        <v>1.5944</v>
      </c>
      <c r="I197" s="93">
        <v>9.9642700000000026</v>
      </c>
      <c r="J197" s="94">
        <v>7.3868478661858394E-3</v>
      </c>
      <c r="K197" s="94">
        <f>I197/'סכום נכסי הקרן'!$C$42</f>
        <v>1.8676875778095539E-7</v>
      </c>
    </row>
    <row r="198" spans="2:11" s="151" customFormat="1">
      <c r="B198" s="86" t="s">
        <v>2506</v>
      </c>
      <c r="C198" s="83" t="s">
        <v>2507</v>
      </c>
      <c r="D198" s="96"/>
      <c r="E198" s="96" t="s">
        <v>160</v>
      </c>
      <c r="F198" s="116">
        <v>42704</v>
      </c>
      <c r="G198" s="93">
        <v>69764775.830000013</v>
      </c>
      <c r="H198" s="95">
        <v>1.6592</v>
      </c>
      <c r="I198" s="93">
        <v>1157.5232000000001</v>
      </c>
      <c r="J198" s="94">
        <v>0.8581108079147397</v>
      </c>
      <c r="K198" s="94">
        <f>I198/'סכום נכסי הקרן'!$C$42</f>
        <v>2.1696438391034802E-5</v>
      </c>
    </row>
    <row r="199" spans="2:11" s="151" customFormat="1">
      <c r="B199" s="86" t="s">
        <v>2508</v>
      </c>
      <c r="C199" s="83" t="s">
        <v>2509</v>
      </c>
      <c r="D199" s="96"/>
      <c r="E199" s="96" t="s">
        <v>160</v>
      </c>
      <c r="F199" s="116">
        <v>42704</v>
      </c>
      <c r="G199" s="93">
        <v>481328.64000000007</v>
      </c>
      <c r="H199" s="95">
        <v>1.6983999999999999</v>
      </c>
      <c r="I199" s="93">
        <v>8.1747700000000005</v>
      </c>
      <c r="J199" s="94">
        <v>6.0602314400412674E-3</v>
      </c>
      <c r="K199" s="94">
        <f>I199/'סכום נכסי הקרן'!$C$42</f>
        <v>1.5322664259850652E-7</v>
      </c>
    </row>
    <row r="200" spans="2:11" s="151" customFormat="1">
      <c r="B200" s="86" t="s">
        <v>2510</v>
      </c>
      <c r="C200" s="83" t="s">
        <v>2511</v>
      </c>
      <c r="D200" s="96"/>
      <c r="E200" s="96" t="s">
        <v>160</v>
      </c>
      <c r="F200" s="116">
        <v>42716</v>
      </c>
      <c r="G200" s="93">
        <v>3692491.9200000004</v>
      </c>
      <c r="H200" s="95">
        <v>2.5758999999999999</v>
      </c>
      <c r="I200" s="93">
        <v>95.113280000000017</v>
      </c>
      <c r="J200" s="94">
        <v>7.0510667556573259E-2</v>
      </c>
      <c r="K200" s="94">
        <f>I200/'סכום נכסי הקרן'!$C$42</f>
        <v>1.7827888198605807E-6</v>
      </c>
    </row>
    <row r="201" spans="2:11" s="151" customFormat="1">
      <c r="B201" s="86" t="s">
        <v>2510</v>
      </c>
      <c r="C201" s="83" t="s">
        <v>2512</v>
      </c>
      <c r="D201" s="96"/>
      <c r="E201" s="96" t="s">
        <v>160</v>
      </c>
      <c r="F201" s="116">
        <v>42716</v>
      </c>
      <c r="G201" s="93">
        <v>2404978.2900000005</v>
      </c>
      <c r="H201" s="95">
        <v>2.5758999999999999</v>
      </c>
      <c r="I201" s="93">
        <v>61.948780000000006</v>
      </c>
      <c r="J201" s="94">
        <v>4.5924710325574873E-2</v>
      </c>
      <c r="K201" s="94">
        <f>I201/'סכום נכסי הקרן'!$C$42</f>
        <v>1.1611584879419858E-6</v>
      </c>
    </row>
    <row r="202" spans="2:11" s="151" customFormat="1">
      <c r="B202" s="86" t="s">
        <v>2513</v>
      </c>
      <c r="C202" s="83" t="s">
        <v>2514</v>
      </c>
      <c r="D202" s="96"/>
      <c r="E202" s="96" t="s">
        <v>160</v>
      </c>
      <c r="F202" s="116">
        <v>42716</v>
      </c>
      <c r="G202" s="93">
        <v>840993.40000000014</v>
      </c>
      <c r="H202" s="95">
        <v>2.6297000000000001</v>
      </c>
      <c r="I202" s="93">
        <v>22.115189999999998</v>
      </c>
      <c r="J202" s="94">
        <v>1.6394732786425333E-2</v>
      </c>
      <c r="K202" s="94">
        <f>I202/'סכום נכסי הקרן'!$C$42</f>
        <v>4.1452374979700525E-7</v>
      </c>
    </row>
    <row r="203" spans="2:11" s="151" customFormat="1">
      <c r="B203" s="86" t="s">
        <v>2515</v>
      </c>
      <c r="C203" s="83" t="s">
        <v>2516</v>
      </c>
      <c r="D203" s="96"/>
      <c r="E203" s="96" t="s">
        <v>160</v>
      </c>
      <c r="F203" s="116">
        <v>42718</v>
      </c>
      <c r="G203" s="93">
        <v>45452629.350000009</v>
      </c>
      <c r="H203" s="95">
        <v>3.0951</v>
      </c>
      <c r="I203" s="93">
        <v>1406.78567</v>
      </c>
      <c r="J203" s="94">
        <v>1.0428974450331348</v>
      </c>
      <c r="K203" s="94">
        <f>I203/'סכום נכסי הקרן'!$C$42</f>
        <v>2.636857612749845E-5</v>
      </c>
    </row>
    <row r="204" spans="2:11" s="151" customFormat="1">
      <c r="B204" s="86" t="s">
        <v>2517</v>
      </c>
      <c r="C204" s="83" t="s">
        <v>2518</v>
      </c>
      <c r="D204" s="96"/>
      <c r="E204" s="96" t="s">
        <v>160</v>
      </c>
      <c r="F204" s="116">
        <v>42712</v>
      </c>
      <c r="G204" s="93">
        <v>694089.79000000015</v>
      </c>
      <c r="H204" s="95">
        <v>3.2147000000000001</v>
      </c>
      <c r="I204" s="93">
        <v>22.3126</v>
      </c>
      <c r="J204" s="94">
        <v>1.6541079446769118E-2</v>
      </c>
      <c r="K204" s="94">
        <f>I204/'סכום נכסי הקרן'!$C$42</f>
        <v>4.1822397274093779E-7</v>
      </c>
    </row>
    <row r="205" spans="2:11" s="151" customFormat="1">
      <c r="B205" s="86" t="s">
        <v>2519</v>
      </c>
      <c r="C205" s="83" t="s">
        <v>2520</v>
      </c>
      <c r="D205" s="96"/>
      <c r="E205" s="96" t="s">
        <v>160</v>
      </c>
      <c r="F205" s="116">
        <v>42718</v>
      </c>
      <c r="G205" s="93">
        <v>66015958.500000007</v>
      </c>
      <c r="H205" s="95">
        <v>3.1482000000000001</v>
      </c>
      <c r="I205" s="93">
        <v>2078.3148900000006</v>
      </c>
      <c r="J205" s="94">
        <v>1.5407246000418251</v>
      </c>
      <c r="K205" s="94">
        <f>I205/'סכום נכסי הקרן'!$C$42</f>
        <v>3.8955617449443153E-5</v>
      </c>
    </row>
    <row r="206" spans="2:11" s="151" customFormat="1">
      <c r="B206" s="86" t="s">
        <v>2521</v>
      </c>
      <c r="C206" s="83" t="s">
        <v>2522</v>
      </c>
      <c r="D206" s="96"/>
      <c r="E206" s="96" t="s">
        <v>157</v>
      </c>
      <c r="F206" s="116">
        <v>42677</v>
      </c>
      <c r="G206" s="93">
        <v>14462936.820000002</v>
      </c>
      <c r="H206" s="95">
        <v>12.356</v>
      </c>
      <c r="I206" s="93">
        <v>1787.0361900000005</v>
      </c>
      <c r="J206" s="94">
        <v>1.3247899210778484</v>
      </c>
      <c r="K206" s="94">
        <f>I206/'סכום נכסי הקרן'!$C$42</f>
        <v>3.3495933903428085E-5</v>
      </c>
    </row>
    <row r="207" spans="2:11" s="151" customFormat="1">
      <c r="B207" s="86" t="s">
        <v>2523</v>
      </c>
      <c r="C207" s="83" t="s">
        <v>2524</v>
      </c>
      <c r="D207" s="96"/>
      <c r="E207" s="96" t="s">
        <v>157</v>
      </c>
      <c r="F207" s="116">
        <v>42677</v>
      </c>
      <c r="G207" s="93">
        <v>51006719.659999996</v>
      </c>
      <c r="H207" s="95">
        <v>12.3034</v>
      </c>
      <c r="I207" s="93">
        <v>6275.5624500000013</v>
      </c>
      <c r="J207" s="94">
        <v>4.6522851240380358</v>
      </c>
      <c r="K207" s="94">
        <f>I207/'סכום נכסי הקרן'!$C$42</f>
        <v>1.1762818582428104E-4</v>
      </c>
    </row>
    <row r="208" spans="2:11" s="151" customFormat="1">
      <c r="B208" s="86" t="s">
        <v>2525</v>
      </c>
      <c r="C208" s="83" t="s">
        <v>2526</v>
      </c>
      <c r="D208" s="96"/>
      <c r="E208" s="96" t="s">
        <v>157</v>
      </c>
      <c r="F208" s="116">
        <v>42677</v>
      </c>
      <c r="G208" s="93">
        <v>10922015.680000002</v>
      </c>
      <c r="H208" s="95">
        <v>12.2966</v>
      </c>
      <c r="I208" s="93">
        <v>1343.0328000000002</v>
      </c>
      <c r="J208" s="94">
        <v>0.99563530222460772</v>
      </c>
      <c r="K208" s="94">
        <f>I208/'סכום נכסי הקרן'!$C$42</f>
        <v>2.5173602051638331E-5</v>
      </c>
    </row>
    <row r="209" spans="2:11" s="151" customFormat="1">
      <c r="B209" s="86" t="s">
        <v>2525</v>
      </c>
      <c r="C209" s="83" t="s">
        <v>2527</v>
      </c>
      <c r="D209" s="96"/>
      <c r="E209" s="96" t="s">
        <v>157</v>
      </c>
      <c r="F209" s="116">
        <v>42677</v>
      </c>
      <c r="G209" s="93">
        <v>8662176.4499999993</v>
      </c>
      <c r="H209" s="95">
        <v>12.2966</v>
      </c>
      <c r="I209" s="93">
        <v>1065.1501900000001</v>
      </c>
      <c r="J209" s="94">
        <v>0.78963159450405696</v>
      </c>
      <c r="K209" s="94">
        <f>I209/'סכום נכסי הקרן'!$C$42</f>
        <v>1.9965012774287385E-5</v>
      </c>
    </row>
    <row r="210" spans="2:11" s="151" customFormat="1">
      <c r="B210" s="86" t="s">
        <v>2528</v>
      </c>
      <c r="C210" s="83" t="s">
        <v>2529</v>
      </c>
      <c r="D210" s="96"/>
      <c r="E210" s="96" t="s">
        <v>157</v>
      </c>
      <c r="F210" s="116">
        <v>42681</v>
      </c>
      <c r="G210" s="93">
        <v>518094.33000000007</v>
      </c>
      <c r="H210" s="95">
        <v>11.1068</v>
      </c>
      <c r="I210" s="93">
        <v>57.543490000000013</v>
      </c>
      <c r="J210" s="94">
        <v>4.2658920956516251E-2</v>
      </c>
      <c r="K210" s="94">
        <f>I210/'סכום נכסי הקרן'!$C$42</f>
        <v>1.0785864037888202E-6</v>
      </c>
    </row>
    <row r="211" spans="2:11" s="151" customFormat="1">
      <c r="B211" s="86" t="s">
        <v>2530</v>
      </c>
      <c r="C211" s="83" t="s">
        <v>2531</v>
      </c>
      <c r="D211" s="96"/>
      <c r="E211" s="96" t="s">
        <v>157</v>
      </c>
      <c r="F211" s="116">
        <v>42691</v>
      </c>
      <c r="G211" s="93">
        <v>192250.00000000003</v>
      </c>
      <c r="H211" s="95">
        <v>6.7816999999999998</v>
      </c>
      <c r="I211" s="93">
        <v>13.037879999999999</v>
      </c>
      <c r="J211" s="94">
        <v>9.6654181447900344E-3</v>
      </c>
      <c r="K211" s="94">
        <f>I211/'סכום נכסי הקרן'!$C$42</f>
        <v>2.4438003503489589E-7</v>
      </c>
    </row>
    <row r="212" spans="2:11" s="151" customFormat="1">
      <c r="B212" s="86" t="s">
        <v>2532</v>
      </c>
      <c r="C212" s="83" t="s">
        <v>2533</v>
      </c>
      <c r="D212" s="96"/>
      <c r="E212" s="96" t="s">
        <v>157</v>
      </c>
      <c r="F212" s="116">
        <v>42695</v>
      </c>
      <c r="G212" s="93">
        <v>5831577.5000000009</v>
      </c>
      <c r="H212" s="95">
        <v>5.7988</v>
      </c>
      <c r="I212" s="93">
        <v>338.15996000000007</v>
      </c>
      <c r="J212" s="94">
        <v>0.25068933087476442</v>
      </c>
      <c r="K212" s="94">
        <f>I212/'סכום נכסי הקרן'!$C$42</f>
        <v>6.3384187361901635E-6</v>
      </c>
    </row>
    <row r="213" spans="2:11" s="151" customFormat="1">
      <c r="B213" s="86" t="s">
        <v>2534</v>
      </c>
      <c r="C213" s="83" t="s">
        <v>2535</v>
      </c>
      <c r="D213" s="96"/>
      <c r="E213" s="96" t="s">
        <v>157</v>
      </c>
      <c r="F213" s="116">
        <v>42703</v>
      </c>
      <c r="G213" s="93">
        <v>115350.00000000001</v>
      </c>
      <c r="H213" s="95">
        <v>3.7517</v>
      </c>
      <c r="I213" s="93">
        <v>4.3275300000000003</v>
      </c>
      <c r="J213" s="94">
        <v>3.2081432705411634E-3</v>
      </c>
      <c r="K213" s="94">
        <f>I213/'סכום נכסי הקרן'!$C$42</f>
        <v>8.1114562568037375E-8</v>
      </c>
    </row>
    <row r="214" spans="2:11" s="151" customFormat="1">
      <c r="B214" s="86" t="s">
        <v>2536</v>
      </c>
      <c r="C214" s="83" t="s">
        <v>2537</v>
      </c>
      <c r="D214" s="96"/>
      <c r="E214" s="96" t="s">
        <v>157</v>
      </c>
      <c r="F214" s="116">
        <v>42723</v>
      </c>
      <c r="G214" s="93">
        <v>24190163.850000005</v>
      </c>
      <c r="H214" s="95">
        <v>7.5200000000000003E-2</v>
      </c>
      <c r="I214" s="93">
        <v>18.184410000000003</v>
      </c>
      <c r="J214" s="94">
        <v>1.3480713610364676E-2</v>
      </c>
      <c r="K214" s="94">
        <f>I214/'סכום נכסי הקרן'!$C$42</f>
        <v>3.4084580874259556E-7</v>
      </c>
    </row>
    <row r="215" spans="2:11" s="151" customFormat="1">
      <c r="B215" s="86" t="s">
        <v>2538</v>
      </c>
      <c r="C215" s="83" t="s">
        <v>2539</v>
      </c>
      <c r="D215" s="96"/>
      <c r="E215" s="96" t="s">
        <v>157</v>
      </c>
      <c r="F215" s="116">
        <v>42723</v>
      </c>
      <c r="G215" s="93">
        <v>82888234.030000016</v>
      </c>
      <c r="H215" s="95">
        <v>6.83E-2</v>
      </c>
      <c r="I215" s="93">
        <v>56.647600000000004</v>
      </c>
      <c r="J215" s="94">
        <v>4.1994767623172481E-2</v>
      </c>
      <c r="K215" s="94">
        <f>I215/'סכום נכסי הקרן'!$C$42</f>
        <v>1.0617939782113939E-6</v>
      </c>
    </row>
    <row r="216" spans="2:11" s="151" customFormat="1">
      <c r="B216" s="86" t="s">
        <v>2540</v>
      </c>
      <c r="C216" s="83" t="s">
        <v>2541</v>
      </c>
      <c r="D216" s="96"/>
      <c r="E216" s="96" t="s">
        <v>157</v>
      </c>
      <c r="F216" s="116">
        <v>42723</v>
      </c>
      <c r="G216" s="93">
        <v>4433949.95</v>
      </c>
      <c r="H216" s="95">
        <v>3.4200000000000001E-2</v>
      </c>
      <c r="I216" s="93">
        <v>1.5142700000000002</v>
      </c>
      <c r="J216" s="94">
        <v>1.1225791872690352E-3</v>
      </c>
      <c r="K216" s="94">
        <f>I216/'סכום נכסי הקרן'!$C$42</f>
        <v>2.8383246022535248E-8</v>
      </c>
    </row>
    <row r="217" spans="2:11" s="151" customFormat="1">
      <c r="B217" s="86" t="s">
        <v>2542</v>
      </c>
      <c r="C217" s="83" t="s">
        <v>2543</v>
      </c>
      <c r="D217" s="96"/>
      <c r="E217" s="96" t="s">
        <v>157</v>
      </c>
      <c r="F217" s="116">
        <v>42725</v>
      </c>
      <c r="G217" s="93">
        <v>1153500.0000000002</v>
      </c>
      <c r="H217" s="95">
        <v>-0.10150000000000001</v>
      </c>
      <c r="I217" s="93">
        <v>-1.1713699999999998</v>
      </c>
      <c r="J217" s="94">
        <v>-8.6837590561216252E-4</v>
      </c>
      <c r="K217" s="94">
        <f>I217/'סכום נכסי הקרן'!$C$42</f>
        <v>-2.1955980699226097E-8</v>
      </c>
    </row>
    <row r="218" spans="2:11" s="151" customFormat="1">
      <c r="B218" s="86" t="s">
        <v>2542</v>
      </c>
      <c r="C218" s="83" t="s">
        <v>2544</v>
      </c>
      <c r="D218" s="96"/>
      <c r="E218" s="96" t="s">
        <v>157</v>
      </c>
      <c r="F218" s="116">
        <v>42725</v>
      </c>
      <c r="G218" s="93">
        <v>269150.00000000006</v>
      </c>
      <c r="H218" s="95">
        <v>-0.10150000000000001</v>
      </c>
      <c r="I218" s="93">
        <v>-0.27332000000000006</v>
      </c>
      <c r="J218" s="94">
        <v>-2.0262129175402851E-4</v>
      </c>
      <c r="K218" s="94">
        <f>I218/'סכום נכסי הקרן'!$C$42</f>
        <v>-5.1230684111019402E-9</v>
      </c>
    </row>
    <row r="219" spans="2:11" s="151" customFormat="1">
      <c r="B219" s="82"/>
      <c r="C219" s="83"/>
      <c r="D219" s="83"/>
      <c r="E219" s="83"/>
      <c r="F219" s="83"/>
      <c r="G219" s="93"/>
      <c r="H219" s="95"/>
      <c r="I219" s="83"/>
      <c r="J219" s="94"/>
      <c r="K219" s="83"/>
    </row>
    <row r="220" spans="2:11" s="151" customFormat="1">
      <c r="B220" s="100" t="s">
        <v>221</v>
      </c>
      <c r="C220" s="81"/>
      <c r="D220" s="81"/>
      <c r="E220" s="81"/>
      <c r="F220" s="81"/>
      <c r="G220" s="90"/>
      <c r="H220" s="92"/>
      <c r="I220" s="90">
        <v>947.83253000000013</v>
      </c>
      <c r="J220" s="91">
        <v>0.70266007461981905</v>
      </c>
      <c r="K220" s="91">
        <f>I220/'סכום נכסי הקרן'!$C$42</f>
        <v>1.7766028440867231E-5</v>
      </c>
    </row>
    <row r="221" spans="2:11" s="151" customFormat="1">
      <c r="B221" s="162" t="s">
        <v>2795</v>
      </c>
      <c r="C221" s="83" t="s">
        <v>2545</v>
      </c>
      <c r="D221" s="96" t="s">
        <v>385</v>
      </c>
      <c r="E221" s="96" t="s">
        <v>158</v>
      </c>
      <c r="F221" s="116">
        <v>42369</v>
      </c>
      <c r="G221" s="93">
        <v>23190.250000000004</v>
      </c>
      <c r="H221" s="95">
        <v>2040.8720000000001</v>
      </c>
      <c r="I221" s="93">
        <v>947.83253000000013</v>
      </c>
      <c r="J221" s="94">
        <v>0.70266007461981905</v>
      </c>
      <c r="K221" s="94">
        <f>I221/'סכום נכסי הקרן'!$C$42</f>
        <v>1.7766028440867231E-5</v>
      </c>
    </row>
    <row r="222" spans="2:11" s="151" customFormat="1">
      <c r="B222" s="152"/>
    </row>
    <row r="223" spans="2:11" s="151" customFormat="1">
      <c r="B223" s="153" t="s">
        <v>2756</v>
      </c>
    </row>
    <row r="224" spans="2:11" s="151" customFormat="1">
      <c r="B224" s="153" t="s">
        <v>139</v>
      </c>
    </row>
    <row r="225" spans="2:2" s="151" customFormat="1">
      <c r="B225" s="152"/>
    </row>
    <row r="226" spans="2:2" s="151" customFormat="1">
      <c r="B226" s="152"/>
    </row>
    <row r="227" spans="2:2" s="151" customFormat="1">
      <c r="B227" s="152"/>
    </row>
    <row r="228" spans="2:2" s="151" customFormat="1">
      <c r="B228" s="152"/>
    </row>
    <row r="229" spans="2:2" s="151" customFormat="1">
      <c r="B229" s="152"/>
    </row>
    <row r="230" spans="2:2" s="151" customFormat="1">
      <c r="B230" s="152"/>
    </row>
    <row r="231" spans="2:2" s="151" customFormat="1">
      <c r="B231" s="152"/>
    </row>
    <row r="232" spans="2:2" s="151" customFormat="1">
      <c r="B232" s="152"/>
    </row>
    <row r="233" spans="2:2" s="151" customFormat="1">
      <c r="B233" s="152"/>
    </row>
    <row r="234" spans="2:2" s="151" customFormat="1">
      <c r="B234" s="152"/>
    </row>
    <row r="235" spans="2:2" s="151" customFormat="1">
      <c r="B235" s="152"/>
    </row>
    <row r="236" spans="2:2" s="151" customFormat="1">
      <c r="B236" s="152"/>
    </row>
    <row r="237" spans="2:2" s="151" customFormat="1">
      <c r="B237" s="152"/>
    </row>
    <row r="238" spans="2:2" s="151" customFormat="1">
      <c r="B238" s="152"/>
    </row>
    <row r="239" spans="2:2" s="151" customFormat="1">
      <c r="B239" s="152"/>
    </row>
    <row r="240" spans="2:2" s="151" customFormat="1">
      <c r="B240" s="152"/>
    </row>
    <row r="241" spans="2:2" s="151" customFormat="1">
      <c r="B241" s="152"/>
    </row>
    <row r="242" spans="2:2" s="151" customFormat="1">
      <c r="B242" s="152"/>
    </row>
    <row r="243" spans="2:2" s="151" customFormat="1">
      <c r="B243" s="152"/>
    </row>
    <row r="244" spans="2:2" s="151" customFormat="1">
      <c r="B244" s="152"/>
    </row>
    <row r="245" spans="2:2" s="151" customFormat="1">
      <c r="B245" s="152"/>
    </row>
    <row r="246" spans="2:2" s="151" customFormat="1">
      <c r="B246" s="152"/>
    </row>
    <row r="247" spans="2:2" s="151" customFormat="1">
      <c r="B247" s="152"/>
    </row>
    <row r="248" spans="2:2" s="151" customFormat="1">
      <c r="B248" s="152"/>
    </row>
    <row r="249" spans="2:2" s="151" customFormat="1">
      <c r="B249" s="152"/>
    </row>
    <row r="250" spans="2:2" s="151" customFormat="1">
      <c r="B250" s="152"/>
    </row>
    <row r="251" spans="2:2" s="151" customFormat="1">
      <c r="B251" s="152"/>
    </row>
    <row r="252" spans="2:2" s="151" customFormat="1">
      <c r="B252" s="152"/>
    </row>
    <row r="253" spans="2:2" s="151" customFormat="1">
      <c r="B253" s="152"/>
    </row>
    <row r="254" spans="2:2" s="151" customFormat="1">
      <c r="B254" s="152"/>
    </row>
    <row r="255" spans="2:2" s="151" customFormat="1">
      <c r="B255" s="152"/>
    </row>
    <row r="256" spans="2:2" s="151" customFormat="1">
      <c r="B256" s="152"/>
    </row>
    <row r="257" spans="2:2" s="151" customFormat="1">
      <c r="B257" s="152"/>
    </row>
    <row r="258" spans="2:2" s="151" customFormat="1">
      <c r="B258" s="152"/>
    </row>
    <row r="259" spans="2:2" s="151" customFormat="1">
      <c r="B259" s="152"/>
    </row>
    <row r="260" spans="2:2" s="151" customFormat="1">
      <c r="B260" s="152"/>
    </row>
    <row r="261" spans="2:2" s="151" customFormat="1">
      <c r="B261" s="152"/>
    </row>
    <row r="262" spans="2:2" s="151" customFormat="1">
      <c r="B262" s="152"/>
    </row>
    <row r="263" spans="2:2" s="151" customFormat="1">
      <c r="B263" s="152"/>
    </row>
    <row r="264" spans="2:2" s="151" customFormat="1">
      <c r="B264" s="152"/>
    </row>
    <row r="265" spans="2:2" s="151" customFormat="1">
      <c r="B265" s="152"/>
    </row>
    <row r="266" spans="2:2" s="151" customFormat="1">
      <c r="B266" s="152"/>
    </row>
    <row r="267" spans="2:2" s="151" customFormat="1">
      <c r="B267" s="152"/>
    </row>
    <row r="268" spans="2:2" s="151" customFormat="1">
      <c r="B268" s="152"/>
    </row>
    <row r="269" spans="2:2" s="151" customFormat="1">
      <c r="B269" s="152"/>
    </row>
    <row r="270" spans="2:2" s="151" customFormat="1">
      <c r="B270" s="152"/>
    </row>
    <row r="271" spans="2:2" s="151" customFormat="1">
      <c r="B271" s="152"/>
    </row>
    <row r="272" spans="2:2" s="151" customFormat="1">
      <c r="B272" s="152"/>
    </row>
    <row r="273" spans="2:2" s="151" customFormat="1">
      <c r="B273" s="152"/>
    </row>
    <row r="274" spans="2:2" s="151" customFormat="1">
      <c r="B274" s="152"/>
    </row>
    <row r="275" spans="2:2" s="151" customFormat="1">
      <c r="B275" s="152"/>
    </row>
    <row r="276" spans="2:2" s="151" customFormat="1">
      <c r="B276" s="152"/>
    </row>
    <row r="277" spans="2:2" s="151" customFormat="1">
      <c r="B277" s="152"/>
    </row>
    <row r="278" spans="2:2" s="151" customFormat="1">
      <c r="B278" s="152"/>
    </row>
    <row r="279" spans="2:2" s="151" customFormat="1">
      <c r="B279" s="152"/>
    </row>
    <row r="280" spans="2:2" s="151" customFormat="1">
      <c r="B280" s="152"/>
    </row>
    <row r="281" spans="2:2" s="151" customFormat="1">
      <c r="B281" s="152"/>
    </row>
    <row r="282" spans="2:2" s="151" customFormat="1">
      <c r="B282" s="152"/>
    </row>
    <row r="283" spans="2:2" s="151" customFormat="1">
      <c r="B283" s="152"/>
    </row>
    <row r="284" spans="2:2" s="151" customFormat="1">
      <c r="B284" s="152"/>
    </row>
    <row r="285" spans="2:2" s="151" customFormat="1">
      <c r="B285" s="152"/>
    </row>
    <row r="286" spans="2:2" s="151" customFormat="1">
      <c r="B286" s="152"/>
    </row>
    <row r="287" spans="2:2" s="151" customFormat="1">
      <c r="B287" s="152"/>
    </row>
    <row r="288" spans="2:2" s="151" customFormat="1">
      <c r="B288" s="152"/>
    </row>
    <row r="289" spans="2:2" s="151" customFormat="1">
      <c r="B289" s="152"/>
    </row>
    <row r="290" spans="2:2" s="151" customFormat="1">
      <c r="B290" s="152"/>
    </row>
    <row r="291" spans="2:2" s="151" customFormat="1">
      <c r="B291" s="152"/>
    </row>
    <row r="292" spans="2:2" s="151" customFormat="1">
      <c r="B292" s="152"/>
    </row>
    <row r="293" spans="2:2" s="151" customFormat="1">
      <c r="B293" s="152"/>
    </row>
    <row r="294" spans="2:2" s="151" customFormat="1">
      <c r="B294" s="152"/>
    </row>
    <row r="295" spans="2:2" s="151" customFormat="1">
      <c r="B295" s="152"/>
    </row>
    <row r="296" spans="2:2" s="151" customFormat="1">
      <c r="B296" s="152"/>
    </row>
    <row r="297" spans="2:2" s="151" customFormat="1">
      <c r="B297" s="152"/>
    </row>
    <row r="298" spans="2:2" s="151" customFormat="1">
      <c r="B298" s="152"/>
    </row>
    <row r="299" spans="2:2" s="151" customFormat="1">
      <c r="B299" s="152"/>
    </row>
    <row r="300" spans="2:2" s="151" customFormat="1">
      <c r="B300" s="152"/>
    </row>
    <row r="301" spans="2:2" s="151" customFormat="1">
      <c r="B301" s="152"/>
    </row>
    <row r="302" spans="2:2" s="151" customFormat="1">
      <c r="B302" s="152"/>
    </row>
    <row r="303" spans="2:2" s="151" customFormat="1">
      <c r="B303" s="152"/>
    </row>
    <row r="304" spans="2:2" s="151" customFormat="1">
      <c r="B304" s="152"/>
    </row>
    <row r="305" spans="2:2" s="151" customFormat="1">
      <c r="B305" s="152"/>
    </row>
    <row r="306" spans="2:2" s="151" customFormat="1">
      <c r="B306" s="152"/>
    </row>
    <row r="307" spans="2:2" s="151" customFormat="1">
      <c r="B307" s="152"/>
    </row>
    <row r="308" spans="2:2" s="151" customFormat="1">
      <c r="B308" s="152"/>
    </row>
    <row r="309" spans="2:2" s="151" customFormat="1">
      <c r="B309" s="152"/>
    </row>
    <row r="310" spans="2:2" s="151" customFormat="1">
      <c r="B310" s="152"/>
    </row>
    <row r="311" spans="2:2" s="151" customFormat="1">
      <c r="B311" s="152"/>
    </row>
    <row r="312" spans="2:2" s="151" customFormat="1">
      <c r="B312" s="152"/>
    </row>
    <row r="313" spans="2:2" s="151" customFormat="1">
      <c r="B313" s="152"/>
    </row>
    <row r="314" spans="2:2" s="151" customFormat="1">
      <c r="B314" s="152"/>
    </row>
    <row r="315" spans="2:2" s="151" customFormat="1">
      <c r="B315" s="152"/>
    </row>
    <row r="316" spans="2:2" s="151" customFormat="1">
      <c r="B316" s="152"/>
    </row>
    <row r="317" spans="2:2" s="151" customFormat="1">
      <c r="B317" s="152"/>
    </row>
    <row r="318" spans="2:2" s="151" customFormat="1">
      <c r="B318" s="152"/>
    </row>
    <row r="319" spans="2:2" s="151" customFormat="1">
      <c r="B319" s="152"/>
    </row>
    <row r="320" spans="2:2" s="151" customFormat="1">
      <c r="B320" s="152"/>
    </row>
    <row r="321" spans="2:2" s="151" customFormat="1">
      <c r="B321" s="152"/>
    </row>
    <row r="322" spans="2:2" s="151" customFormat="1">
      <c r="B322" s="152"/>
    </row>
    <row r="323" spans="2:2" s="151" customFormat="1">
      <c r="B323" s="152"/>
    </row>
    <row r="324" spans="2:2" s="151" customFormat="1">
      <c r="B324" s="152"/>
    </row>
    <row r="325" spans="2:2" s="151" customFormat="1">
      <c r="B325" s="152"/>
    </row>
    <row r="326" spans="2:2" s="151" customFormat="1">
      <c r="B326" s="152"/>
    </row>
    <row r="327" spans="2:2" s="151" customFormat="1">
      <c r="B327" s="152"/>
    </row>
    <row r="328" spans="2:2" s="151" customFormat="1">
      <c r="B328" s="152"/>
    </row>
    <row r="329" spans="2:2" s="151" customFormat="1">
      <c r="B329" s="152"/>
    </row>
    <row r="330" spans="2:2" s="151" customFormat="1">
      <c r="B330" s="152"/>
    </row>
    <row r="331" spans="2:2" s="151" customFormat="1">
      <c r="B331" s="152"/>
    </row>
    <row r="332" spans="2:2" s="151" customFormat="1">
      <c r="B332" s="152"/>
    </row>
    <row r="333" spans="2:2" s="151" customFormat="1">
      <c r="B333" s="152"/>
    </row>
    <row r="334" spans="2:2" s="151" customFormat="1">
      <c r="B334" s="152"/>
    </row>
    <row r="335" spans="2:2" s="151" customFormat="1">
      <c r="B335" s="152"/>
    </row>
    <row r="336" spans="2:2" s="151" customFormat="1">
      <c r="B336" s="152"/>
    </row>
    <row r="337" spans="2:2" s="151" customFormat="1">
      <c r="B337" s="152"/>
    </row>
    <row r="338" spans="2:2" s="151" customFormat="1">
      <c r="B338" s="152"/>
    </row>
    <row r="339" spans="2:2" s="151" customFormat="1">
      <c r="B339" s="152"/>
    </row>
    <row r="340" spans="2:2" s="151" customFormat="1">
      <c r="B340" s="152"/>
    </row>
    <row r="341" spans="2:2" s="151" customFormat="1">
      <c r="B341" s="152"/>
    </row>
    <row r="342" spans="2:2" s="151" customFormat="1">
      <c r="B342" s="152"/>
    </row>
    <row r="343" spans="2:2" s="151" customFormat="1">
      <c r="B343" s="152"/>
    </row>
    <row r="344" spans="2:2" s="151" customFormat="1">
      <c r="B344" s="152"/>
    </row>
    <row r="345" spans="2:2" s="151" customFormat="1">
      <c r="B345" s="152"/>
    </row>
    <row r="346" spans="2:2" s="151" customFormat="1">
      <c r="B346" s="152"/>
    </row>
    <row r="347" spans="2:2" s="151" customFormat="1">
      <c r="B347" s="152"/>
    </row>
    <row r="348" spans="2:2" s="151" customFormat="1">
      <c r="B348" s="152"/>
    </row>
    <row r="349" spans="2:2" s="151" customFormat="1">
      <c r="B349" s="152"/>
    </row>
    <row r="350" spans="2:2" s="151" customFormat="1">
      <c r="B350" s="152"/>
    </row>
    <row r="351" spans="2:2" s="151" customFormat="1">
      <c r="B351" s="152"/>
    </row>
    <row r="352" spans="2:2" s="151" customFormat="1">
      <c r="B352" s="152"/>
    </row>
    <row r="353" spans="2:2" s="151" customFormat="1">
      <c r="B353" s="152"/>
    </row>
    <row r="354" spans="2:2" s="151" customFormat="1">
      <c r="B354" s="152"/>
    </row>
    <row r="355" spans="2:2" s="151" customFormat="1">
      <c r="B355" s="152"/>
    </row>
    <row r="356" spans="2:2" s="151" customFormat="1">
      <c r="B356" s="152"/>
    </row>
    <row r="357" spans="2:2" s="151" customFormat="1">
      <c r="B357" s="152"/>
    </row>
    <row r="358" spans="2:2" s="151" customFormat="1">
      <c r="B358" s="152"/>
    </row>
    <row r="359" spans="2:2" s="151" customFormat="1">
      <c r="B359" s="152"/>
    </row>
    <row r="360" spans="2:2" s="151" customFormat="1">
      <c r="B360" s="152"/>
    </row>
    <row r="361" spans="2:2" s="151" customFormat="1">
      <c r="B361" s="152"/>
    </row>
    <row r="362" spans="2:2" s="151" customFormat="1">
      <c r="B362" s="152"/>
    </row>
    <row r="363" spans="2:2" s="151" customFormat="1">
      <c r="B363" s="152"/>
    </row>
    <row r="364" spans="2:2" s="151" customFormat="1">
      <c r="B364" s="152"/>
    </row>
    <row r="365" spans="2:2" s="151" customFormat="1">
      <c r="B365" s="152"/>
    </row>
    <row r="366" spans="2:2" s="151" customFormat="1">
      <c r="B366" s="152"/>
    </row>
    <row r="367" spans="2:2" s="151" customFormat="1">
      <c r="B367" s="152"/>
    </row>
    <row r="368" spans="2:2" s="151" customFormat="1">
      <c r="B368" s="152"/>
    </row>
    <row r="369" spans="2:2" s="151" customFormat="1">
      <c r="B369" s="152"/>
    </row>
    <row r="370" spans="2:2" s="151" customFormat="1">
      <c r="B370" s="152"/>
    </row>
    <row r="371" spans="2:2" s="151" customFormat="1">
      <c r="B371" s="152"/>
    </row>
    <row r="372" spans="2:2" s="151" customFormat="1">
      <c r="B372" s="152"/>
    </row>
    <row r="373" spans="2:2" s="151" customFormat="1">
      <c r="B373" s="152"/>
    </row>
    <row r="374" spans="2:2" s="151" customFormat="1">
      <c r="B374" s="152"/>
    </row>
    <row r="375" spans="2:2" s="151" customFormat="1">
      <c r="B375" s="152"/>
    </row>
    <row r="376" spans="2:2" s="151" customFormat="1">
      <c r="B376" s="152"/>
    </row>
    <row r="377" spans="2:2" s="151" customFormat="1">
      <c r="B377" s="152"/>
    </row>
    <row r="378" spans="2:2" s="151" customFormat="1">
      <c r="B378" s="152"/>
    </row>
    <row r="379" spans="2:2" s="151" customFormat="1">
      <c r="B379" s="152"/>
    </row>
    <row r="380" spans="2:2" s="151" customFormat="1">
      <c r="B380" s="152"/>
    </row>
    <row r="381" spans="2:2" s="151" customFormat="1">
      <c r="B381" s="152"/>
    </row>
    <row r="382" spans="2:2" s="151" customFormat="1">
      <c r="B382" s="152"/>
    </row>
    <row r="383" spans="2:2" s="151" customFormat="1">
      <c r="B383" s="152"/>
    </row>
    <row r="384" spans="2:2" s="151" customFormat="1">
      <c r="B384" s="152"/>
    </row>
    <row r="385" spans="2:2" s="151" customFormat="1">
      <c r="B385" s="152"/>
    </row>
    <row r="386" spans="2:2" s="151" customFormat="1">
      <c r="B386" s="152"/>
    </row>
    <row r="387" spans="2:2" s="151" customFormat="1">
      <c r="B387" s="152"/>
    </row>
    <row r="388" spans="2:2" s="151" customFormat="1">
      <c r="B388" s="152"/>
    </row>
    <row r="389" spans="2:2" s="151" customFormat="1">
      <c r="B389" s="152"/>
    </row>
    <row r="390" spans="2:2" s="151" customFormat="1">
      <c r="B390" s="152"/>
    </row>
    <row r="391" spans="2:2" s="151" customFormat="1">
      <c r="B391" s="152"/>
    </row>
    <row r="392" spans="2:2" s="151" customFormat="1">
      <c r="B392" s="152"/>
    </row>
    <row r="393" spans="2:2" s="151" customFormat="1">
      <c r="B393" s="152"/>
    </row>
    <row r="394" spans="2:2" s="151" customFormat="1">
      <c r="B394" s="152"/>
    </row>
    <row r="395" spans="2:2" s="151" customFormat="1">
      <c r="B395" s="152"/>
    </row>
    <row r="396" spans="2:2" s="151" customFormat="1">
      <c r="B396" s="152"/>
    </row>
    <row r="397" spans="2:2" s="151" customFormat="1">
      <c r="B397" s="152"/>
    </row>
    <row r="398" spans="2:2" s="151" customFormat="1">
      <c r="B398" s="152"/>
    </row>
    <row r="399" spans="2:2" s="151" customFormat="1">
      <c r="B399" s="152"/>
    </row>
    <row r="400" spans="2:2" s="151" customFormat="1">
      <c r="B400" s="152"/>
    </row>
    <row r="401" spans="2:4" s="151" customFormat="1">
      <c r="B401" s="152"/>
    </row>
    <row r="402" spans="2:4" s="151" customFormat="1">
      <c r="B402" s="152"/>
    </row>
    <row r="403" spans="2:4" s="151" customFormat="1">
      <c r="B403" s="152"/>
    </row>
    <row r="404" spans="2:4" s="151" customFormat="1">
      <c r="B404" s="152"/>
    </row>
    <row r="405" spans="2:4" s="151" customFormat="1">
      <c r="B405" s="152"/>
    </row>
    <row r="406" spans="2:4" s="151" customFormat="1">
      <c r="B406" s="152"/>
    </row>
    <row r="407" spans="2:4" s="151" customFormat="1">
      <c r="B407" s="152"/>
    </row>
    <row r="408" spans="2:4" s="151" customFormat="1">
      <c r="B408" s="152"/>
    </row>
    <row r="409" spans="2:4" s="151" customFormat="1">
      <c r="B409" s="152"/>
    </row>
    <row r="410" spans="2:4" s="151" customFormat="1">
      <c r="B410" s="152"/>
    </row>
    <row r="411" spans="2:4" s="151" customFormat="1">
      <c r="B411" s="152"/>
    </row>
    <row r="412" spans="2:4" s="151" customFormat="1">
      <c r="B412" s="152"/>
    </row>
    <row r="413" spans="2:4">
      <c r="C413" s="1"/>
      <c r="D413" s="1"/>
    </row>
    <row r="414" spans="2:4">
      <c r="C414" s="1"/>
      <c r="D414" s="1"/>
    </row>
    <row r="415" spans="2:4">
      <c r="C415" s="1"/>
      <c r="D415" s="1"/>
    </row>
    <row r="416" spans="2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</sheetData>
  <sheetProtection password="CC0D"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AH1:XFD2 D1:AF2 B1:B220 B222:B1048576 A1:A1048576 D3:XFD1048576 C5:C1048576"/>
  </dataValidations>
  <pageMargins left="0.11811023622047245" right="0.11811023622047245" top="0.15748031496062992" bottom="0.15748031496062992" header="0.31496062992125984" footer="0.31496062992125984"/>
  <pageSetup paperSize="9" scale="84" fitToHeight="2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2.85546875" style="2" customWidth="1"/>
    <col min="4" max="4" width="8.7109375" style="2" bestFit="1" customWidth="1"/>
    <col min="5" max="5" width="4.5703125" style="1" bestFit="1" customWidth="1"/>
    <col min="6" max="6" width="7.85546875" style="1" bestFit="1" customWidth="1"/>
    <col min="7" max="7" width="11.28515625" style="1" bestFit="1" customWidth="1"/>
    <col min="8" max="8" width="5.140625" style="1" bestFit="1" customWidth="1"/>
    <col min="9" max="9" width="12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4" t="s">
        <v>171</v>
      </c>
      <c r="C1" s="77" t="s" vm="1">
        <v>232</v>
      </c>
    </row>
    <row r="2" spans="2:78">
      <c r="B2" s="54" t="s">
        <v>170</v>
      </c>
      <c r="C2" s="77" t="s">
        <v>233</v>
      </c>
    </row>
    <row r="3" spans="2:78">
      <c r="B3" s="54" t="s">
        <v>172</v>
      </c>
      <c r="C3" s="77" t="s">
        <v>234</v>
      </c>
    </row>
    <row r="4" spans="2:78">
      <c r="B4" s="54" t="s">
        <v>173</v>
      </c>
      <c r="C4" s="77">
        <v>162</v>
      </c>
    </row>
    <row r="6" spans="2:78" ht="26.25" customHeight="1">
      <c r="B6" s="217" t="s">
        <v>200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9"/>
    </row>
    <row r="7" spans="2:78" ht="26.25" customHeight="1">
      <c r="B7" s="217" t="s">
        <v>128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9"/>
    </row>
    <row r="8" spans="2:78" s="3" customFormat="1" ht="47.25">
      <c r="B8" s="20" t="s">
        <v>143</v>
      </c>
      <c r="C8" s="28" t="s">
        <v>60</v>
      </c>
      <c r="D8" s="28" t="s">
        <v>67</v>
      </c>
      <c r="E8" s="28" t="s">
        <v>15</v>
      </c>
      <c r="F8" s="28" t="s">
        <v>85</v>
      </c>
      <c r="G8" s="28" t="s">
        <v>130</v>
      </c>
      <c r="H8" s="28" t="s">
        <v>18</v>
      </c>
      <c r="I8" s="28" t="s">
        <v>129</v>
      </c>
      <c r="J8" s="28" t="s">
        <v>17</v>
      </c>
      <c r="K8" s="28" t="s">
        <v>19</v>
      </c>
      <c r="L8" s="28" t="s">
        <v>0</v>
      </c>
      <c r="M8" s="28" t="s">
        <v>133</v>
      </c>
      <c r="N8" s="28" t="s">
        <v>137</v>
      </c>
      <c r="O8" s="28" t="s">
        <v>75</v>
      </c>
      <c r="P8" s="69" t="s">
        <v>174</v>
      </c>
      <c r="Q8" s="29" t="s">
        <v>176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24</v>
      </c>
      <c r="H9" s="15" t="s">
        <v>21</v>
      </c>
      <c r="I9" s="15"/>
      <c r="J9" s="15" t="s">
        <v>20</v>
      </c>
      <c r="K9" s="15" t="s">
        <v>20</v>
      </c>
      <c r="L9" s="15" t="s">
        <v>22</v>
      </c>
      <c r="M9" s="15" t="s">
        <v>81</v>
      </c>
      <c r="N9" s="15" t="s">
        <v>23</v>
      </c>
      <c r="O9" s="15" t="s">
        <v>20</v>
      </c>
      <c r="P9" s="30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140</v>
      </c>
      <c r="R10" s="1"/>
      <c r="S10" s="1"/>
      <c r="T10" s="1"/>
      <c r="U10" s="1"/>
      <c r="V10" s="1"/>
    </row>
    <row r="11" spans="2:78" s="4" customFormat="1" ht="18" customHeight="1">
      <c r="B11" s="129" t="s">
        <v>66</v>
      </c>
      <c r="C11" s="124"/>
      <c r="D11" s="124"/>
      <c r="E11" s="124"/>
      <c r="F11" s="124"/>
      <c r="G11" s="124"/>
      <c r="H11" s="124"/>
      <c r="I11" s="124"/>
      <c r="J11" s="124"/>
      <c r="K11" s="124"/>
      <c r="L11" s="125"/>
      <c r="M11" s="127"/>
      <c r="N11" s="125">
        <v>48.987460000000006</v>
      </c>
      <c r="O11" s="124"/>
      <c r="P11" s="126">
        <v>1</v>
      </c>
      <c r="Q11" s="126">
        <f>N11/'סכום נכסי הקרן'!$C$42</f>
        <v>9.1821348187516391E-7</v>
      </c>
      <c r="R11" s="128"/>
      <c r="S11" s="128"/>
      <c r="T11" s="128"/>
      <c r="U11" s="128"/>
      <c r="V11" s="128"/>
      <c r="BZ11" s="128"/>
    </row>
    <row r="12" spans="2:78" s="128" customFormat="1" ht="18" customHeight="1">
      <c r="B12" s="130" t="s">
        <v>227</v>
      </c>
      <c r="C12" s="124"/>
      <c r="D12" s="124"/>
      <c r="E12" s="124"/>
      <c r="F12" s="124"/>
      <c r="G12" s="124"/>
      <c r="H12" s="124"/>
      <c r="I12" s="124"/>
      <c r="J12" s="124"/>
      <c r="K12" s="124"/>
      <c r="L12" s="125"/>
      <c r="M12" s="127"/>
      <c r="N12" s="125">
        <v>48.987460000000006</v>
      </c>
      <c r="O12" s="124"/>
      <c r="P12" s="126">
        <v>1</v>
      </c>
      <c r="Q12" s="126">
        <f>N12/'סכום נכסי הקרן'!$C$42</f>
        <v>9.1821348187516391E-7</v>
      </c>
    </row>
    <row r="13" spans="2:78">
      <c r="B13" s="100" t="s">
        <v>79</v>
      </c>
      <c r="C13" s="81"/>
      <c r="D13" s="81"/>
      <c r="E13" s="81"/>
      <c r="F13" s="81"/>
      <c r="G13" s="81"/>
      <c r="H13" s="81"/>
      <c r="I13" s="81"/>
      <c r="J13" s="81"/>
      <c r="K13" s="81"/>
      <c r="L13" s="90"/>
      <c r="M13" s="92"/>
      <c r="N13" s="90">
        <v>48.987460000000006</v>
      </c>
      <c r="O13" s="81"/>
      <c r="P13" s="91">
        <v>1</v>
      </c>
      <c r="Q13" s="91">
        <f>N13/'סכום נכסי הקרן'!$C$42</f>
        <v>9.1821348187516391E-7</v>
      </c>
    </row>
    <row r="14" spans="2:78" s="128" customFormat="1">
      <c r="B14" s="136" t="s">
        <v>78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5"/>
      <c r="M14" s="127"/>
      <c r="N14" s="125">
        <v>48.987460000000006</v>
      </c>
      <c r="O14" s="124"/>
      <c r="P14" s="126">
        <v>1</v>
      </c>
      <c r="Q14" s="126">
        <f>N14/'סכום נכסי הקרן'!$C$42</f>
        <v>9.1821348187516391E-7</v>
      </c>
    </row>
    <row r="15" spans="2:78">
      <c r="B15" s="85" t="s">
        <v>2546</v>
      </c>
      <c r="C15" s="83" t="s">
        <v>2547</v>
      </c>
      <c r="D15" s="96" t="s">
        <v>1576</v>
      </c>
      <c r="E15" s="83" t="s">
        <v>719</v>
      </c>
      <c r="F15" s="83"/>
      <c r="G15" s="116">
        <v>39071</v>
      </c>
      <c r="H15" s="83"/>
      <c r="I15" s="96" t="s">
        <v>159</v>
      </c>
      <c r="J15" s="97">
        <v>0</v>
      </c>
      <c r="K15" s="164">
        <v>0</v>
      </c>
      <c r="L15" s="93">
        <v>800000.00000000012</v>
      </c>
      <c r="M15" s="95">
        <v>1.5</v>
      </c>
      <c r="N15" s="93">
        <v>48.525680000000008</v>
      </c>
      <c r="O15" s="94"/>
      <c r="P15" s="94">
        <v>0.99057350595438098</v>
      </c>
      <c r="Q15" s="94">
        <f>N15/'סכום נכסי הקרן'!$C$42</f>
        <v>9.0955794795566065E-7</v>
      </c>
    </row>
    <row r="16" spans="2:78">
      <c r="B16" s="85" t="s">
        <v>2548</v>
      </c>
      <c r="C16" s="83" t="s">
        <v>2549</v>
      </c>
      <c r="D16" s="96" t="s">
        <v>1576</v>
      </c>
      <c r="E16" s="83" t="s">
        <v>719</v>
      </c>
      <c r="F16" s="83"/>
      <c r="G16" s="116">
        <v>39267</v>
      </c>
      <c r="H16" s="83"/>
      <c r="I16" s="96" t="s">
        <v>157</v>
      </c>
      <c r="J16" s="97">
        <v>9.9999999999999995E-7</v>
      </c>
      <c r="K16" s="164">
        <v>0</v>
      </c>
      <c r="L16" s="93">
        <v>1200000.0000000002</v>
      </c>
      <c r="M16" s="95">
        <v>0.01</v>
      </c>
      <c r="N16" s="93">
        <v>0.46140000000000009</v>
      </c>
      <c r="O16" s="94"/>
      <c r="P16" s="94">
        <v>9.4187369583971087E-3</v>
      </c>
      <c r="Q16" s="94">
        <f>N16/'סכום נכסי הקרן'!$C$42</f>
        <v>8.6484112574361009E-9</v>
      </c>
    </row>
    <row r="17" spans="2:17">
      <c r="B17" s="85" t="s">
        <v>2550</v>
      </c>
      <c r="C17" s="83" t="s">
        <v>2551</v>
      </c>
      <c r="D17" s="96" t="s">
        <v>1576</v>
      </c>
      <c r="E17" s="83" t="s">
        <v>719</v>
      </c>
      <c r="F17" s="83"/>
      <c r="G17" s="116">
        <v>38472</v>
      </c>
      <c r="H17" s="83"/>
      <c r="I17" s="96" t="s">
        <v>157</v>
      </c>
      <c r="J17" s="97">
        <v>0</v>
      </c>
      <c r="K17" s="164">
        <v>0</v>
      </c>
      <c r="L17" s="93">
        <v>1000000.0000000001</v>
      </c>
      <c r="M17" s="95">
        <v>0</v>
      </c>
      <c r="N17" s="93">
        <v>3.8000000000000008E-4</v>
      </c>
      <c r="O17" s="83"/>
      <c r="P17" s="94">
        <v>7.7570872219135267E-6</v>
      </c>
      <c r="Q17" s="94">
        <f>N17/'סכום נכסי הקרן'!$C$42</f>
        <v>7.1226620672425619E-12</v>
      </c>
    </row>
    <row r="18" spans="2:17">
      <c r="B18" s="86"/>
      <c r="C18" s="83"/>
      <c r="D18" s="83"/>
      <c r="E18" s="83"/>
      <c r="F18" s="83"/>
      <c r="G18" s="83"/>
      <c r="H18" s="83"/>
      <c r="I18" s="83"/>
      <c r="J18" s="83"/>
      <c r="K18" s="83"/>
      <c r="L18" s="93"/>
      <c r="M18" s="95"/>
      <c r="N18" s="83"/>
      <c r="O18" s="83"/>
      <c r="P18" s="94"/>
      <c r="Q18" s="83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108" t="s">
        <v>2756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108" t="s">
        <v>139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</row>
    <row r="112" spans="2:17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</row>
    <row r="113" spans="2:17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</row>
    <row r="114" spans="2:17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  <row r="115" spans="2:17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</row>
    <row r="116" spans="2:17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</row>
    <row r="117" spans="2:17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</row>
    <row r="118" spans="2:17">
      <c r="D118" s="1"/>
    </row>
    <row r="119" spans="2:17">
      <c r="D119" s="1"/>
    </row>
    <row r="120" spans="2:17">
      <c r="D120" s="1"/>
    </row>
    <row r="121" spans="2:17">
      <c r="D121" s="1"/>
    </row>
    <row r="122" spans="2:17">
      <c r="D122" s="1"/>
    </row>
    <row r="123" spans="2:17">
      <c r="D123" s="1"/>
    </row>
    <row r="124" spans="2:17">
      <c r="D124" s="1"/>
    </row>
    <row r="125" spans="2:17">
      <c r="D125" s="1"/>
    </row>
    <row r="126" spans="2:17">
      <c r="D126" s="1"/>
    </row>
    <row r="127" spans="2:17">
      <c r="D127" s="1"/>
    </row>
    <row r="128" spans="2:17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password="CC0D" sheet="1" objects="1" scenarios="1"/>
  <mergeCells count="2">
    <mergeCell ref="B6:Q6"/>
    <mergeCell ref="B7:Q7"/>
  </mergeCells>
  <phoneticPr fontId="5" type="noConversion"/>
  <conditionalFormatting sqref="B12:B20 B23:B117">
    <cfRule type="cellIs" dxfId="6" priority="2" operator="equal">
      <formula>"NR3"</formula>
    </cfRule>
  </conditionalFormatting>
  <conditionalFormatting sqref="B22">
    <cfRule type="cellIs" dxfId="5" priority="1" operator="equal">
      <formula>"NR3"</formula>
    </cfRule>
  </conditionalFormatting>
  <dataValidations count="1">
    <dataValidation allowBlank="1" showInputMessage="1" showErrorMessage="1" sqref="C5:C1048576 AH1:XFD2 A1:B1048576 D1:AF2 D3:XFD1048576"/>
  </dataValidations>
  <pageMargins left="0.11811023622047245" right="0.11811023622047245" top="0.74803149606299213" bottom="0.74803149606299213" header="0.31496062992125984" footer="0.31496062992125984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U203"/>
  <sheetViews>
    <sheetView rightToLeft="1" zoomScale="90" zoomScaleNormal="90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10.28515625" style="131" customWidth="1"/>
    <col min="2" max="2" width="46.7109375" style="2" bestFit="1" customWidth="1"/>
    <col min="3" max="3" width="22.85546875" style="2" customWidth="1"/>
    <col min="4" max="4" width="11.28515625" style="2" bestFit="1" customWidth="1"/>
    <col min="5" max="5" width="6.5703125" style="1" bestFit="1" customWidth="1"/>
    <col min="6" max="6" width="9.5703125" style="1" bestFit="1" customWidth="1"/>
    <col min="7" max="7" width="6.140625" style="1" bestFit="1" customWidth="1"/>
    <col min="8" max="8" width="16.28515625" style="1" bestFit="1" customWidth="1"/>
    <col min="9" max="9" width="7.5703125" style="1" customWidth="1"/>
    <col min="10" max="10" width="8" style="1" bestFit="1" customWidth="1"/>
    <col min="11" max="11" width="22.5703125" style="1" bestFit="1" customWidth="1"/>
    <col min="12" max="12" width="11.42578125" style="1" bestFit="1" customWidth="1"/>
    <col min="13" max="13" width="13.140625" style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140625" style="1" customWidth="1"/>
    <col min="18" max="19" width="5.7109375" style="1" customWidth="1"/>
    <col min="20" max="20" width="6.85546875" style="1" customWidth="1"/>
    <col min="21" max="21" width="6.42578125" style="1" customWidth="1"/>
    <col min="22" max="22" width="6.7109375" style="1" customWidth="1"/>
    <col min="23" max="23" width="7.28515625" style="1" customWidth="1"/>
    <col min="24" max="35" width="5.7109375" style="1" customWidth="1"/>
    <col min="36" max="16384" width="9.140625" style="1"/>
  </cols>
  <sheetData>
    <row r="1" spans="1:47">
      <c r="B1" s="54" t="s">
        <v>171</v>
      </c>
      <c r="C1" s="77" t="s" vm="1">
        <v>232</v>
      </c>
    </row>
    <row r="2" spans="1:47">
      <c r="B2" s="54" t="s">
        <v>170</v>
      </c>
      <c r="C2" s="77" t="s">
        <v>233</v>
      </c>
    </row>
    <row r="3" spans="1:47">
      <c r="B3" s="54" t="s">
        <v>172</v>
      </c>
      <c r="C3" s="77" t="s">
        <v>234</v>
      </c>
    </row>
    <row r="4" spans="1:47">
      <c r="B4" s="54" t="s">
        <v>173</v>
      </c>
      <c r="C4" s="77">
        <v>162</v>
      </c>
    </row>
    <row r="6" spans="1:47" ht="24.75" customHeight="1">
      <c r="B6" s="217" t="s">
        <v>201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9"/>
    </row>
    <row r="7" spans="1:47" s="3" customFormat="1" ht="63">
      <c r="A7" s="134"/>
      <c r="B7" s="20" t="s">
        <v>143</v>
      </c>
      <c r="C7" s="28" t="s">
        <v>216</v>
      </c>
      <c r="D7" s="28" t="s">
        <v>60</v>
      </c>
      <c r="E7" s="28" t="s">
        <v>15</v>
      </c>
      <c r="F7" s="28" t="s">
        <v>85</v>
      </c>
      <c r="G7" s="28" t="s">
        <v>18</v>
      </c>
      <c r="H7" s="28" t="s">
        <v>129</v>
      </c>
      <c r="I7" s="12" t="s">
        <v>46</v>
      </c>
      <c r="J7" s="69" t="s">
        <v>19</v>
      </c>
      <c r="K7" s="28" t="s">
        <v>0</v>
      </c>
      <c r="L7" s="28" t="s">
        <v>133</v>
      </c>
      <c r="M7" s="28" t="s">
        <v>137</v>
      </c>
      <c r="N7" s="69" t="s">
        <v>174</v>
      </c>
      <c r="O7" s="29" t="s">
        <v>176</v>
      </c>
      <c r="P7" s="1"/>
    </row>
    <row r="8" spans="1:47" s="3" customFormat="1" ht="24" customHeight="1">
      <c r="A8" s="134"/>
      <c r="B8" s="14"/>
      <c r="C8" s="68"/>
      <c r="D8" s="15"/>
      <c r="E8" s="15"/>
      <c r="F8" s="15"/>
      <c r="G8" s="15" t="s">
        <v>21</v>
      </c>
      <c r="H8" s="15"/>
      <c r="I8" s="15" t="s">
        <v>20</v>
      </c>
      <c r="J8" s="15" t="s">
        <v>20</v>
      </c>
      <c r="K8" s="15" t="s">
        <v>22</v>
      </c>
      <c r="L8" s="15" t="s">
        <v>81</v>
      </c>
      <c r="M8" s="15" t="s">
        <v>23</v>
      </c>
      <c r="N8" s="30" t="s">
        <v>20</v>
      </c>
      <c r="O8" s="16" t="s">
        <v>20</v>
      </c>
      <c r="P8" s="1"/>
    </row>
    <row r="9" spans="1:47" s="4" customFormat="1" ht="18" customHeight="1">
      <c r="A9" s="135"/>
      <c r="B9" s="17"/>
      <c r="C9" s="12" t="s">
        <v>1</v>
      </c>
      <c r="D9" s="12" t="s">
        <v>2</v>
      </c>
      <c r="E9" s="12" t="s">
        <v>3</v>
      </c>
      <c r="F9" s="12" t="s">
        <v>4</v>
      </c>
      <c r="G9" s="12" t="s">
        <v>5</v>
      </c>
      <c r="H9" s="12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"/>
    </row>
    <row r="10" spans="1:47" s="150" customFormat="1" ht="18" customHeight="1">
      <c r="A10" s="165"/>
      <c r="B10" s="78" t="s">
        <v>52</v>
      </c>
      <c r="C10" s="79"/>
      <c r="D10" s="79"/>
      <c r="E10" s="79"/>
      <c r="F10" s="79"/>
      <c r="G10" s="87">
        <v>8.598391563094582</v>
      </c>
      <c r="H10" s="79"/>
      <c r="I10" s="79"/>
      <c r="J10" s="101">
        <v>2.6385953463111293E-2</v>
      </c>
      <c r="K10" s="87"/>
      <c r="L10" s="89"/>
      <c r="M10" s="87">
        <f>M11+M173</f>
        <v>2583263.8824000005</v>
      </c>
      <c r="N10" s="88">
        <f>M10/$M$10</f>
        <v>1</v>
      </c>
      <c r="O10" s="88">
        <f>M10/'סכום נכסי הקרן'!$C$42</f>
        <v>4.8420304381179557E-2</v>
      </c>
      <c r="P10" s="151"/>
      <c r="AU10" s="151"/>
    </row>
    <row r="11" spans="1:47" s="151" customFormat="1" ht="21.75" customHeight="1">
      <c r="A11" s="166"/>
      <c r="B11" s="80" t="s">
        <v>50</v>
      </c>
      <c r="C11" s="81"/>
      <c r="D11" s="81"/>
      <c r="E11" s="81"/>
      <c r="F11" s="81"/>
      <c r="G11" s="90">
        <v>9.1592395769995836</v>
      </c>
      <c r="H11" s="81"/>
      <c r="I11" s="81"/>
      <c r="J11" s="102">
        <v>2.4636042051599957E-2</v>
      </c>
      <c r="K11" s="90"/>
      <c r="L11" s="92"/>
      <c r="M11" s="90">
        <f>M12+M15+M25+M168</f>
        <v>2263206.1527500004</v>
      </c>
      <c r="N11" s="91">
        <f t="shared" ref="N11:N13" si="0">M11/$M$10</f>
        <v>0.87610335443057874</v>
      </c>
      <c r="O11" s="91">
        <f>M11/'סכום נכסי הקרן'!$C$42</f>
        <v>4.2421191090901054E-2</v>
      </c>
    </row>
    <row r="12" spans="1:47" s="151" customFormat="1">
      <c r="A12" s="166"/>
      <c r="B12" s="100" t="s">
        <v>110</v>
      </c>
      <c r="C12" s="81"/>
      <c r="D12" s="81"/>
      <c r="E12" s="81"/>
      <c r="F12" s="81"/>
      <c r="G12" s="90">
        <v>2.5306664152261287</v>
      </c>
      <c r="H12" s="81"/>
      <c r="I12" s="81"/>
      <c r="J12" s="102">
        <v>2.810030676004226E-2</v>
      </c>
      <c r="K12" s="90"/>
      <c r="L12" s="92"/>
      <c r="M12" s="90">
        <f>M13</f>
        <v>157615.90815</v>
      </c>
      <c r="N12" s="91">
        <f t="shared" si="0"/>
        <v>6.1014249927717715E-2</v>
      </c>
      <c r="O12" s="91">
        <f>M12/'סכום נכסי הקרן'!$C$42</f>
        <v>2.954328553089454E-3</v>
      </c>
    </row>
    <row r="13" spans="1:47" s="151" customFormat="1">
      <c r="A13" s="166"/>
      <c r="B13" s="86" t="s">
        <v>2613</v>
      </c>
      <c r="C13" s="96" t="s">
        <v>2612</v>
      </c>
      <c r="D13" s="83" t="s">
        <v>2614</v>
      </c>
      <c r="E13" s="83" t="s">
        <v>347</v>
      </c>
      <c r="F13" s="83" t="s">
        <v>2559</v>
      </c>
      <c r="G13" s="93">
        <v>2.5299999999999998</v>
      </c>
      <c r="H13" s="96" t="s">
        <v>158</v>
      </c>
      <c r="I13" s="83"/>
      <c r="J13" s="97">
        <v>2.81E-2</v>
      </c>
      <c r="K13" s="93">
        <v>142264661.83000025</v>
      </c>
      <c r="L13" s="95">
        <f>M13*1000/K13*100</f>
        <v>110.79062510853454</v>
      </c>
      <c r="M13" s="93">
        <v>157615.90815</v>
      </c>
      <c r="N13" s="94">
        <f t="shared" si="0"/>
        <v>6.1014249927717715E-2</v>
      </c>
      <c r="O13" s="94">
        <f>M13/'סכום נכסי הקרן'!$C$42</f>
        <v>2.954328553089454E-3</v>
      </c>
    </row>
    <row r="14" spans="1:47" s="151" customFormat="1">
      <c r="A14" s="166"/>
      <c r="B14" s="82"/>
      <c r="C14" s="83"/>
      <c r="D14" s="83"/>
      <c r="E14" s="83"/>
      <c r="F14" s="83"/>
      <c r="G14" s="83"/>
      <c r="H14" s="83"/>
      <c r="I14" s="83"/>
      <c r="J14" s="83"/>
      <c r="K14" s="93"/>
      <c r="L14" s="95"/>
      <c r="M14" s="83"/>
      <c r="N14" s="94"/>
      <c r="O14" s="83"/>
    </row>
    <row r="15" spans="1:47" s="151" customFormat="1">
      <c r="A15" s="166"/>
      <c r="B15" s="100" t="s">
        <v>47</v>
      </c>
      <c r="C15" s="81"/>
      <c r="D15" s="81"/>
      <c r="E15" s="81"/>
      <c r="F15" s="81"/>
      <c r="G15" s="90">
        <f>AVERAGE(G16:G23)</f>
        <v>8.5225000000000009</v>
      </c>
      <c r="H15" s="81"/>
      <c r="I15" s="90"/>
      <c r="J15" s="167">
        <f>AVERAGE(J16:J23)</f>
        <v>3.3037499999999997E-2</v>
      </c>
      <c r="K15" s="90"/>
      <c r="L15" s="92"/>
      <c r="M15" s="90">
        <v>408625.98452000011</v>
      </c>
      <c r="N15" s="91">
        <f t="shared" ref="N15:N23" si="1">M15/$M$10</f>
        <v>0.15818205306240843</v>
      </c>
      <c r="O15" s="91">
        <f>M15/'סכום נכסי הקרן'!$C$42</f>
        <v>7.6592231569217123E-3</v>
      </c>
    </row>
    <row r="16" spans="1:47" s="151" customFormat="1">
      <c r="A16" s="166"/>
      <c r="B16" s="86" t="s">
        <v>2796</v>
      </c>
      <c r="C16" s="96" t="s">
        <v>2612</v>
      </c>
      <c r="D16" s="83">
        <v>5212</v>
      </c>
      <c r="E16" s="83" t="s">
        <v>719</v>
      </c>
      <c r="F16" s="83"/>
      <c r="G16" s="93">
        <v>8.99</v>
      </c>
      <c r="H16" s="96" t="s">
        <v>158</v>
      </c>
      <c r="I16" s="97">
        <v>3.4200000000000001E-2</v>
      </c>
      <c r="J16" s="97">
        <v>3.4200000000000001E-2</v>
      </c>
      <c r="K16" s="93">
        <v>61580466.780000001</v>
      </c>
      <c r="L16" s="95">
        <v>98.96</v>
      </c>
      <c r="M16" s="93">
        <v>60940.029920000001</v>
      </c>
      <c r="N16" s="94">
        <f t="shared" si="1"/>
        <v>2.3590323209018514E-2</v>
      </c>
      <c r="O16" s="94">
        <f>M16/'סכום נכסי הקרן'!$C$42</f>
        <v>1.1422506302310809E-3</v>
      </c>
    </row>
    <row r="17" spans="1:15" s="151" customFormat="1">
      <c r="A17" s="166"/>
      <c r="B17" s="86" t="s">
        <v>2796</v>
      </c>
      <c r="C17" s="96" t="s">
        <v>2612</v>
      </c>
      <c r="D17" s="83">
        <v>5211</v>
      </c>
      <c r="E17" s="83" t="s">
        <v>719</v>
      </c>
      <c r="F17" s="83"/>
      <c r="G17" s="93">
        <v>6.37</v>
      </c>
      <c r="H17" s="96" t="s">
        <v>158</v>
      </c>
      <c r="I17" s="97">
        <v>3.7999999999999999E-2</v>
      </c>
      <c r="J17" s="168">
        <v>3.7999999999999999E-2</v>
      </c>
      <c r="K17" s="93">
        <v>67702531.830000013</v>
      </c>
      <c r="L17" s="95">
        <v>100.12</v>
      </c>
      <c r="M17" s="93">
        <v>67783.774870000023</v>
      </c>
      <c r="N17" s="94">
        <f t="shared" si="1"/>
        <v>2.6239586025963792E-2</v>
      </c>
      <c r="O17" s="94">
        <f>M17/'סכום נכסי הקרן'!$C$42</f>
        <v>1.2705287422133124E-3</v>
      </c>
    </row>
    <row r="18" spans="1:15" s="151" customFormat="1">
      <c r="A18" s="166"/>
      <c r="B18" s="86" t="s">
        <v>2796</v>
      </c>
      <c r="C18" s="96" t="s">
        <v>2612</v>
      </c>
      <c r="D18" s="83">
        <v>5025</v>
      </c>
      <c r="E18" s="83" t="s">
        <v>719</v>
      </c>
      <c r="F18" s="83"/>
      <c r="G18" s="93">
        <v>9.89</v>
      </c>
      <c r="H18" s="96" t="s">
        <v>158</v>
      </c>
      <c r="I18" s="97">
        <v>3.7199999999999997E-2</v>
      </c>
      <c r="J18" s="97">
        <v>3.7199999999999997E-2</v>
      </c>
      <c r="K18" s="93">
        <v>58087224.910000011</v>
      </c>
      <c r="L18" s="95">
        <v>97.36</v>
      </c>
      <c r="M18" s="93">
        <v>56553.722180000004</v>
      </c>
      <c r="N18" s="94">
        <f t="shared" si="1"/>
        <v>2.1892351983591529E-2</v>
      </c>
      <c r="O18" s="94">
        <f>M18/'סכום נכסי הקרן'!$C$42</f>
        <v>1.0600343466654219E-3</v>
      </c>
    </row>
    <row r="19" spans="1:15" s="151" customFormat="1">
      <c r="A19" s="166"/>
      <c r="B19" s="86" t="s">
        <v>2796</v>
      </c>
      <c r="C19" s="96" t="s">
        <v>2612</v>
      </c>
      <c r="D19" s="83">
        <v>5024</v>
      </c>
      <c r="E19" s="83" t="s">
        <v>719</v>
      </c>
      <c r="F19" s="83"/>
      <c r="G19" s="93">
        <v>7.49</v>
      </c>
      <c r="H19" s="96" t="s">
        <v>158</v>
      </c>
      <c r="I19" s="97">
        <v>4.2200000000000001E-2</v>
      </c>
      <c r="J19" s="97">
        <v>4.2200000000000001E-2</v>
      </c>
      <c r="K19" s="93">
        <v>49090340.409999996</v>
      </c>
      <c r="L19" s="95">
        <v>101.01</v>
      </c>
      <c r="M19" s="93">
        <v>49586.152850000006</v>
      </c>
      <c r="N19" s="94">
        <f t="shared" si="1"/>
        <v>1.9195155859931593E-2</v>
      </c>
      <c r="O19" s="94">
        <f>M19/'סכום נכסי הקרן'!$C$42</f>
        <v>9.2943528938207011E-4</v>
      </c>
    </row>
    <row r="20" spans="1:15" s="151" customFormat="1">
      <c r="A20" s="166"/>
      <c r="B20" s="86" t="s">
        <v>2796</v>
      </c>
      <c r="C20" s="96" t="s">
        <v>2612</v>
      </c>
      <c r="D20" s="83">
        <v>5023</v>
      </c>
      <c r="E20" s="83" t="s">
        <v>719</v>
      </c>
      <c r="F20" s="83"/>
      <c r="G20" s="93">
        <v>10.09</v>
      </c>
      <c r="H20" s="96" t="s">
        <v>158</v>
      </c>
      <c r="I20" s="97">
        <v>3.1800000000000002E-2</v>
      </c>
      <c r="J20" s="97">
        <v>3.1800000000000002E-2</v>
      </c>
      <c r="K20" s="93">
        <v>52135257.320000008</v>
      </c>
      <c r="L20" s="95">
        <v>96.78</v>
      </c>
      <c r="M20" s="93">
        <v>50456.479450000006</v>
      </c>
      <c r="N20" s="94">
        <f t="shared" si="1"/>
        <v>1.9532065536844435E-2</v>
      </c>
      <c r="O20" s="94">
        <f>M20/'סכום נכסי הקרן'!$C$42</f>
        <v>9.457485584871548E-4</v>
      </c>
    </row>
    <row r="21" spans="1:15" s="151" customFormat="1">
      <c r="A21" s="166"/>
      <c r="B21" s="86" t="s">
        <v>2796</v>
      </c>
      <c r="C21" s="96" t="s">
        <v>2612</v>
      </c>
      <c r="D21" s="83">
        <v>5210</v>
      </c>
      <c r="E21" s="83" t="s">
        <v>719</v>
      </c>
      <c r="F21" s="83"/>
      <c r="G21" s="93">
        <v>9.43</v>
      </c>
      <c r="H21" s="96" t="s">
        <v>158</v>
      </c>
      <c r="I21" s="97">
        <v>2.4E-2</v>
      </c>
      <c r="J21" s="97">
        <v>2.4E-2</v>
      </c>
      <c r="K21" s="93">
        <v>45503793.390000001</v>
      </c>
      <c r="L21" s="95">
        <v>102.97</v>
      </c>
      <c r="M21" s="93">
        <v>46855.236440000001</v>
      </c>
      <c r="N21" s="94">
        <f t="shared" si="1"/>
        <v>1.8137998506164533E-2</v>
      </c>
      <c r="O21" s="94">
        <f>M21/'סכום נכסי הקרן'!$C$42</f>
        <v>8.7824740853386675E-4</v>
      </c>
    </row>
    <row r="22" spans="1:15" s="151" customFormat="1">
      <c r="A22" s="166"/>
      <c r="B22" s="86" t="s">
        <v>2796</v>
      </c>
      <c r="C22" s="96" t="s">
        <v>2612</v>
      </c>
      <c r="D22" s="83">
        <v>5022</v>
      </c>
      <c r="E22" s="83" t="s">
        <v>719</v>
      </c>
      <c r="F22" s="83"/>
      <c r="G22" s="93">
        <v>8.66</v>
      </c>
      <c r="H22" s="96" t="s">
        <v>158</v>
      </c>
      <c r="I22" s="97">
        <v>3.0099999999999998E-2</v>
      </c>
      <c r="J22" s="97">
        <v>3.0099999999999998E-2</v>
      </c>
      <c r="K22" s="93">
        <v>40188691.600000001</v>
      </c>
      <c r="L22" s="95">
        <v>96.95</v>
      </c>
      <c r="M22" s="93">
        <v>38962.926320000013</v>
      </c>
      <c r="N22" s="94">
        <f t="shared" si="1"/>
        <v>1.508282858187961E-2</v>
      </c>
      <c r="O22" s="94">
        <f>M22/'סכום נכסי הקרן'!$C$42</f>
        <v>7.3031515086376543E-4</v>
      </c>
    </row>
    <row r="23" spans="1:15" s="151" customFormat="1">
      <c r="A23" s="166"/>
      <c r="B23" s="86" t="s">
        <v>2796</v>
      </c>
      <c r="C23" s="96" t="s">
        <v>2612</v>
      </c>
      <c r="D23" s="83">
        <v>5209</v>
      </c>
      <c r="E23" s="83" t="s">
        <v>719</v>
      </c>
      <c r="F23" s="83"/>
      <c r="G23" s="93">
        <v>7.26</v>
      </c>
      <c r="H23" s="96" t="s">
        <v>158</v>
      </c>
      <c r="I23" s="97">
        <v>2.6800000000000001E-2</v>
      </c>
      <c r="J23" s="97">
        <v>2.6800000000000001E-2</v>
      </c>
      <c r="K23" s="93">
        <v>38012220.330000006</v>
      </c>
      <c r="L23" s="95">
        <v>98.62</v>
      </c>
      <c r="M23" s="93">
        <v>37487.662490000017</v>
      </c>
      <c r="N23" s="94">
        <f t="shared" si="1"/>
        <v>1.4511743359014421E-2</v>
      </c>
      <c r="O23" s="94">
        <f>M23/'סכום נכסי הקרן'!$C$42</f>
        <v>7.0266303054503923E-4</v>
      </c>
    </row>
    <row r="24" spans="1:15" s="151" customFormat="1">
      <c r="A24" s="166"/>
      <c r="B24" s="82"/>
      <c r="C24" s="83"/>
      <c r="D24" s="83"/>
      <c r="E24" s="83"/>
      <c r="F24" s="83"/>
      <c r="G24" s="83"/>
      <c r="H24" s="83"/>
      <c r="I24" s="83"/>
      <c r="J24" s="83"/>
      <c r="K24" s="93"/>
      <c r="L24" s="95"/>
      <c r="M24" s="83"/>
      <c r="N24" s="94"/>
      <c r="O24" s="83"/>
    </row>
    <row r="25" spans="1:15" s="151" customFormat="1">
      <c r="A25" s="166"/>
      <c r="B25" s="100" t="s">
        <v>49</v>
      </c>
      <c r="C25" s="81"/>
      <c r="D25" s="81"/>
      <c r="E25" s="81"/>
      <c r="F25" s="81"/>
      <c r="G25" s="90">
        <v>5.2745296702454594</v>
      </c>
      <c r="H25" s="81"/>
      <c r="I25" s="81"/>
      <c r="J25" s="102">
        <v>3.0300344518507556E-2</v>
      </c>
      <c r="K25" s="90"/>
      <c r="L25" s="92"/>
      <c r="M25" s="90">
        <v>1660654.0603800002</v>
      </c>
      <c r="N25" s="91">
        <f t="shared" ref="N25:N87" si="2">M25/$M$10</f>
        <v>0.64285111238312875</v>
      </c>
      <c r="O25" s="91">
        <f>M25/'סכום נכסי הקרן'!$C$42</f>
        <v>3.1127046533370957E-2</v>
      </c>
    </row>
    <row r="26" spans="1:15" s="151" customFormat="1">
      <c r="A26" s="166"/>
      <c r="B26" s="86" t="s">
        <v>2797</v>
      </c>
      <c r="C26" s="96" t="s">
        <v>2615</v>
      </c>
      <c r="D26" s="83">
        <v>90148620</v>
      </c>
      <c r="E26" s="83" t="s">
        <v>379</v>
      </c>
      <c r="F26" s="83" t="s">
        <v>156</v>
      </c>
      <c r="G26" s="93">
        <v>10.7</v>
      </c>
      <c r="H26" s="96" t="s">
        <v>158</v>
      </c>
      <c r="I26" s="97">
        <v>3.1699999999999999E-2</v>
      </c>
      <c r="J26" s="97">
        <v>2.6100000000000002E-2</v>
      </c>
      <c r="K26" s="93">
        <v>4140068.1500000004</v>
      </c>
      <c r="L26" s="95">
        <v>106.44</v>
      </c>
      <c r="M26" s="93">
        <v>4406.6884800000007</v>
      </c>
      <c r="N26" s="94">
        <f t="shared" si="2"/>
        <v>1.7058607562406415E-3</v>
      </c>
      <c r="O26" s="94">
        <f>M26/'סכום נכסי הקרן'!$C$42</f>
        <v>8.2598297049081009E-5</v>
      </c>
    </row>
    <row r="27" spans="1:15" s="151" customFormat="1">
      <c r="A27" s="166"/>
      <c r="B27" s="86" t="s">
        <v>2797</v>
      </c>
      <c r="C27" s="96" t="s">
        <v>2615</v>
      </c>
      <c r="D27" s="83">
        <v>90148621</v>
      </c>
      <c r="E27" s="83" t="s">
        <v>379</v>
      </c>
      <c r="F27" s="83" t="s">
        <v>156</v>
      </c>
      <c r="G27" s="93">
        <v>10.69</v>
      </c>
      <c r="H27" s="96" t="s">
        <v>158</v>
      </c>
      <c r="I27" s="97">
        <v>3.1899999999999998E-2</v>
      </c>
      <c r="J27" s="97">
        <v>2.6099999999999998E-2</v>
      </c>
      <c r="K27" s="93">
        <v>5796095.4100000011</v>
      </c>
      <c r="L27" s="95">
        <v>106.63</v>
      </c>
      <c r="M27" s="93">
        <v>6180.3765900000008</v>
      </c>
      <c r="N27" s="94">
        <f t="shared" si="2"/>
        <v>2.3924681609600318E-3</v>
      </c>
      <c r="O27" s="94">
        <f>M27/'סכום נכסי הקרן'!$C$42</f>
        <v>1.1584403657596562E-4</v>
      </c>
    </row>
    <row r="28" spans="1:15" s="151" customFormat="1">
      <c r="A28" s="166"/>
      <c r="B28" s="86" t="s">
        <v>2797</v>
      </c>
      <c r="C28" s="96" t="s">
        <v>2615</v>
      </c>
      <c r="D28" s="83">
        <v>90148622</v>
      </c>
      <c r="E28" s="83" t="s">
        <v>379</v>
      </c>
      <c r="F28" s="83" t="s">
        <v>156</v>
      </c>
      <c r="G28" s="93">
        <v>10.809999999999999</v>
      </c>
      <c r="H28" s="96" t="s">
        <v>158</v>
      </c>
      <c r="I28" s="97">
        <v>2.7400000000000001E-2</v>
      </c>
      <c r="J28" s="97">
        <v>2.7900000000000001E-2</v>
      </c>
      <c r="K28" s="93">
        <v>5796095.4100000011</v>
      </c>
      <c r="L28" s="95">
        <v>100.23</v>
      </c>
      <c r="M28" s="93">
        <v>5809.4268700000011</v>
      </c>
      <c r="N28" s="94">
        <f t="shared" si="2"/>
        <v>2.2488708604568534E-3</v>
      </c>
      <c r="O28" s="94">
        <f>M28/'סכום נכסי הקרן'!$C$42</f>
        <v>1.0889101157728602E-4</v>
      </c>
    </row>
    <row r="29" spans="1:15" s="151" customFormat="1">
      <c r="A29" s="166"/>
      <c r="B29" s="86" t="s">
        <v>2797</v>
      </c>
      <c r="C29" s="96" t="s">
        <v>2615</v>
      </c>
      <c r="D29" s="83">
        <v>90148623</v>
      </c>
      <c r="E29" s="83" t="s">
        <v>379</v>
      </c>
      <c r="F29" s="83" t="s">
        <v>156</v>
      </c>
      <c r="G29" s="93">
        <v>10.519999999999996</v>
      </c>
      <c r="H29" s="96" t="s">
        <v>158</v>
      </c>
      <c r="I29" s="97">
        <v>3.15E-2</v>
      </c>
      <c r="J29" s="97">
        <v>3.1899999999999998E-2</v>
      </c>
      <c r="K29" s="93">
        <v>828013.62000000011</v>
      </c>
      <c r="L29" s="95">
        <v>100.12</v>
      </c>
      <c r="M29" s="93">
        <v>829.00720000000024</v>
      </c>
      <c r="N29" s="94">
        <f t="shared" si="2"/>
        <v>3.2091464044695464E-4</v>
      </c>
      <c r="O29" s="94">
        <f>M29/'סכום נכסי הקרן'!$C$42</f>
        <v>1.553878457081834E-5</v>
      </c>
    </row>
    <row r="30" spans="1:15" s="151" customFormat="1">
      <c r="A30" s="166"/>
      <c r="B30" s="86" t="s">
        <v>2798</v>
      </c>
      <c r="C30" s="96" t="s">
        <v>2615</v>
      </c>
      <c r="D30" s="83">
        <v>90150400</v>
      </c>
      <c r="E30" s="83" t="s">
        <v>379</v>
      </c>
      <c r="F30" s="83" t="s">
        <v>154</v>
      </c>
      <c r="G30" s="93">
        <v>5.2499999999999991</v>
      </c>
      <c r="H30" s="96" t="s">
        <v>157</v>
      </c>
      <c r="I30" s="97">
        <v>9.8519999999999996E-2</v>
      </c>
      <c r="J30" s="97">
        <v>2.7599999999999989E-2</v>
      </c>
      <c r="K30" s="93">
        <v>9287886.8000000026</v>
      </c>
      <c r="L30" s="95">
        <v>131.41</v>
      </c>
      <c r="M30" s="93">
        <v>46929.040320000022</v>
      </c>
      <c r="N30" s="94">
        <f t="shared" si="2"/>
        <v>1.8166568518118344E-2</v>
      </c>
      <c r="O30" s="94">
        <f>M30/'סכום נכסי הקרן'!$C$42</f>
        <v>8.7963077720884433E-4</v>
      </c>
    </row>
    <row r="31" spans="1:15" s="151" customFormat="1">
      <c r="A31" s="166"/>
      <c r="B31" s="86" t="s">
        <v>2799</v>
      </c>
      <c r="C31" s="96" t="s">
        <v>2615</v>
      </c>
      <c r="D31" s="83">
        <v>90150520</v>
      </c>
      <c r="E31" s="83" t="s">
        <v>379</v>
      </c>
      <c r="F31" s="83" t="s">
        <v>154</v>
      </c>
      <c r="G31" s="93">
        <v>5.280467040832467</v>
      </c>
      <c r="H31" s="96" t="s">
        <v>158</v>
      </c>
      <c r="I31" s="97">
        <v>3.8241999999999998E-2</v>
      </c>
      <c r="J31" s="97">
        <v>1.2787785085920095E-2</v>
      </c>
      <c r="K31" s="93">
        <v>65793383.31000001</v>
      </c>
      <c r="L31" s="95">
        <v>142.72</v>
      </c>
      <c r="M31" s="93">
        <v>93900.35464000002</v>
      </c>
      <c r="N31" s="94">
        <f t="shared" si="2"/>
        <v>3.6349501605217813E-2</v>
      </c>
      <c r="O31" s="94">
        <f>M31/'סכום נכסי הקרן'!$C$42</f>
        <v>1.7600539318288213E-3</v>
      </c>
    </row>
    <row r="32" spans="1:15" s="151" customFormat="1">
      <c r="A32" s="166"/>
      <c r="B32" s="86" t="s">
        <v>2800</v>
      </c>
      <c r="C32" s="96" t="s">
        <v>2615</v>
      </c>
      <c r="D32" s="83">
        <v>92322010</v>
      </c>
      <c r="E32" s="83" t="s">
        <v>379</v>
      </c>
      <c r="F32" s="83" t="s">
        <v>156</v>
      </c>
      <c r="G32" s="93">
        <v>3.34</v>
      </c>
      <c r="H32" s="96" t="s">
        <v>158</v>
      </c>
      <c r="I32" s="97">
        <v>0.06</v>
      </c>
      <c r="J32" s="97">
        <v>1.4299999999999997E-2</v>
      </c>
      <c r="K32" s="93">
        <v>54232610.180000007</v>
      </c>
      <c r="L32" s="95">
        <v>118.05</v>
      </c>
      <c r="M32" s="93">
        <v>64021.59595000001</v>
      </c>
      <c r="N32" s="94">
        <f t="shared" si="2"/>
        <v>2.4783219548798193E-2</v>
      </c>
      <c r="O32" s="94">
        <f>M32/'סכום נכסי הקרן'!$C$42</f>
        <v>1.2000110340984079E-3</v>
      </c>
    </row>
    <row r="33" spans="1:15" s="151" customFormat="1">
      <c r="A33" s="166"/>
      <c r="B33" s="86" t="s">
        <v>2801</v>
      </c>
      <c r="C33" s="96" t="s">
        <v>2615</v>
      </c>
      <c r="D33" s="83">
        <v>92321020</v>
      </c>
      <c r="E33" s="83" t="s">
        <v>379</v>
      </c>
      <c r="F33" s="83" t="s">
        <v>156</v>
      </c>
      <c r="G33" s="93">
        <v>1.5600000000000003</v>
      </c>
      <c r="H33" s="96" t="s">
        <v>157</v>
      </c>
      <c r="I33" s="97">
        <v>4.0955999999999999E-2</v>
      </c>
      <c r="J33" s="97">
        <v>2.7100000000000009E-2</v>
      </c>
      <c r="K33" s="93">
        <v>4243297.9000000013</v>
      </c>
      <c r="L33" s="95">
        <v>103.57</v>
      </c>
      <c r="M33" s="93">
        <v>16897.943489999998</v>
      </c>
      <c r="N33" s="94">
        <f t="shared" si="2"/>
        <v>6.5413152737229608E-3</v>
      </c>
      <c r="O33" s="94">
        <f>M33/'סכום נכסי הקרן'!$C$42</f>
        <v>3.1673247660692462E-4</v>
      </c>
    </row>
    <row r="34" spans="1:15" s="151" customFormat="1">
      <c r="A34" s="166"/>
      <c r="B34" s="86" t="s">
        <v>2839</v>
      </c>
      <c r="C34" s="96" t="s">
        <v>2612</v>
      </c>
      <c r="D34" s="83">
        <v>455531</v>
      </c>
      <c r="E34" s="83" t="s">
        <v>379</v>
      </c>
      <c r="F34" s="83" t="s">
        <v>154</v>
      </c>
      <c r="G34" s="93">
        <v>1.9799999999999998</v>
      </c>
      <c r="H34" s="96" t="s">
        <v>158</v>
      </c>
      <c r="I34" s="97">
        <v>2.0119999999999999E-2</v>
      </c>
      <c r="J34" s="97">
        <v>2.0199999999999996E-2</v>
      </c>
      <c r="K34" s="93">
        <v>118838868.40000002</v>
      </c>
      <c r="L34" s="95">
        <v>100.08</v>
      </c>
      <c r="M34" s="93">
        <v>118933.93982000003</v>
      </c>
      <c r="N34" s="94">
        <f t="shared" si="2"/>
        <v>4.6040182201403122E-2</v>
      </c>
      <c r="O34" s="94">
        <f>M34/'סכום נכסי הקרן'!$C$42</f>
        <v>2.2292796359569046E-3</v>
      </c>
    </row>
    <row r="35" spans="1:15" s="151" customFormat="1">
      <c r="A35" s="166"/>
      <c r="B35" s="86" t="s">
        <v>2802</v>
      </c>
      <c r="C35" s="96" t="s">
        <v>2612</v>
      </c>
      <c r="D35" s="83">
        <v>14811160</v>
      </c>
      <c r="E35" s="83" t="s">
        <v>379</v>
      </c>
      <c r="F35" s="83" t="s">
        <v>155</v>
      </c>
      <c r="G35" s="93">
        <v>8.1100000000000012</v>
      </c>
      <c r="H35" s="96" t="s">
        <v>158</v>
      </c>
      <c r="I35" s="97">
        <v>4.2030000000000005E-2</v>
      </c>
      <c r="J35" s="97">
        <v>2.76E-2</v>
      </c>
      <c r="K35" s="93">
        <v>2977694.6000000006</v>
      </c>
      <c r="L35" s="95">
        <v>113.25</v>
      </c>
      <c r="M35" s="93">
        <v>3372.2390000000005</v>
      </c>
      <c r="N35" s="94">
        <f t="shared" si="2"/>
        <v>1.3054179338686054E-3</v>
      </c>
      <c r="O35" s="94">
        <f>M35/'סכום נכסי הקרן'!$C$42</f>
        <v>6.3208733702568395E-5</v>
      </c>
    </row>
    <row r="36" spans="1:15" s="151" customFormat="1">
      <c r="A36" s="166"/>
      <c r="B36" s="86" t="s">
        <v>2803</v>
      </c>
      <c r="C36" s="96" t="s">
        <v>2612</v>
      </c>
      <c r="D36" s="83">
        <v>14760843</v>
      </c>
      <c r="E36" s="83" t="s">
        <v>379</v>
      </c>
      <c r="F36" s="83" t="s">
        <v>155</v>
      </c>
      <c r="G36" s="93">
        <v>6.2100000000000017</v>
      </c>
      <c r="H36" s="96" t="s">
        <v>158</v>
      </c>
      <c r="I36" s="97">
        <v>4.4999999999999998E-2</v>
      </c>
      <c r="J36" s="97">
        <v>1.5000000000000005E-2</v>
      </c>
      <c r="K36" s="93">
        <v>39925909.060000002</v>
      </c>
      <c r="L36" s="95">
        <v>123.13</v>
      </c>
      <c r="M36" s="93">
        <v>49160.773229999999</v>
      </c>
      <c r="N36" s="94">
        <f t="shared" si="2"/>
        <v>1.9030488354262444E-2</v>
      </c>
      <c r="O36" s="94">
        <f>M36/'סכום נכסי הקרן'!$C$42</f>
        <v>9.2146203863588036E-4</v>
      </c>
    </row>
    <row r="37" spans="1:15" s="151" customFormat="1">
      <c r="A37" s="166"/>
      <c r="B37" s="86" t="s">
        <v>2840</v>
      </c>
      <c r="C37" s="96" t="s">
        <v>2612</v>
      </c>
      <c r="D37" s="83">
        <v>454099</v>
      </c>
      <c r="E37" s="83" t="s">
        <v>442</v>
      </c>
      <c r="F37" s="83" t="s">
        <v>155</v>
      </c>
      <c r="G37" s="93">
        <v>4.8499999999999996</v>
      </c>
      <c r="H37" s="96" t="s">
        <v>158</v>
      </c>
      <c r="I37" s="97">
        <v>4.1500000000000002E-2</v>
      </c>
      <c r="J37" s="97">
        <v>3.1299999999999994E-2</v>
      </c>
      <c r="K37" s="93">
        <v>113794235.00000001</v>
      </c>
      <c r="L37" s="95">
        <v>105.3</v>
      </c>
      <c r="M37" s="93">
        <v>119825.33451000002</v>
      </c>
      <c r="N37" s="94">
        <f t="shared" si="2"/>
        <v>4.6385247487250661E-2</v>
      </c>
      <c r="O37" s="94">
        <f>M37/'סכום נכסי הקרן'!$C$42</f>
        <v>2.2459878021290213E-3</v>
      </c>
    </row>
    <row r="38" spans="1:15" s="151" customFormat="1">
      <c r="A38" s="166"/>
      <c r="B38" s="86" t="s">
        <v>2804</v>
      </c>
      <c r="C38" s="96" t="s">
        <v>2612</v>
      </c>
      <c r="D38" s="83">
        <v>2963</v>
      </c>
      <c r="E38" s="83" t="s">
        <v>442</v>
      </c>
      <c r="F38" s="83" t="s">
        <v>155</v>
      </c>
      <c r="G38" s="93">
        <v>5.78</v>
      </c>
      <c r="H38" s="96" t="s">
        <v>158</v>
      </c>
      <c r="I38" s="97">
        <v>0.05</v>
      </c>
      <c r="J38" s="97">
        <v>1.8800000000000004E-2</v>
      </c>
      <c r="K38" s="93">
        <v>11639796.750000002</v>
      </c>
      <c r="L38" s="95">
        <v>116.87</v>
      </c>
      <c r="M38" s="93">
        <v>13603.430600000002</v>
      </c>
      <c r="N38" s="94">
        <f t="shared" si="2"/>
        <v>5.2659856752077664E-3</v>
      </c>
      <c r="O38" s="94">
        <f>M38/'סכום נכסי הקרן'!$C$42</f>
        <v>2.5498062926049134E-4</v>
      </c>
    </row>
    <row r="39" spans="1:15" s="151" customFormat="1">
      <c r="A39" s="166"/>
      <c r="B39" s="86" t="s">
        <v>2804</v>
      </c>
      <c r="C39" s="96" t="s">
        <v>2612</v>
      </c>
      <c r="D39" s="83">
        <v>2968</v>
      </c>
      <c r="E39" s="83" t="s">
        <v>442</v>
      </c>
      <c r="F39" s="83" t="s">
        <v>155</v>
      </c>
      <c r="G39" s="93">
        <v>5.78</v>
      </c>
      <c r="H39" s="96" t="s">
        <v>158</v>
      </c>
      <c r="I39" s="97">
        <v>0.05</v>
      </c>
      <c r="J39" s="97">
        <v>1.8800000000000001E-2</v>
      </c>
      <c r="K39" s="93">
        <v>3743590.0800000005</v>
      </c>
      <c r="L39" s="95">
        <v>116.87</v>
      </c>
      <c r="M39" s="93">
        <v>4375.1337800000001</v>
      </c>
      <c r="N39" s="94">
        <f t="shared" si="2"/>
        <v>1.6936457052677289E-3</v>
      </c>
      <c r="O39" s="94">
        <f>M39/'סכום נכסי הקרן'!$C$42</f>
        <v>8.2006840562940948E-5</v>
      </c>
    </row>
    <row r="40" spans="1:15" s="151" customFormat="1">
      <c r="A40" s="166"/>
      <c r="B40" s="86" t="s">
        <v>2804</v>
      </c>
      <c r="C40" s="96" t="s">
        <v>2612</v>
      </c>
      <c r="D40" s="83">
        <v>4605</v>
      </c>
      <c r="E40" s="83" t="s">
        <v>442</v>
      </c>
      <c r="F40" s="83" t="s">
        <v>155</v>
      </c>
      <c r="G40" s="93">
        <v>7.5900000000000007</v>
      </c>
      <c r="H40" s="96" t="s">
        <v>158</v>
      </c>
      <c r="I40" s="97">
        <v>0.05</v>
      </c>
      <c r="J40" s="97">
        <v>2.9200000000000007E-2</v>
      </c>
      <c r="K40" s="93">
        <v>10748588.82</v>
      </c>
      <c r="L40" s="95">
        <v>114.18</v>
      </c>
      <c r="M40" s="93">
        <v>12272.73883</v>
      </c>
      <c r="N40" s="94">
        <f t="shared" si="2"/>
        <v>4.7508653349799951E-3</v>
      </c>
      <c r="O40" s="94">
        <f>M40/'סכום נכסי הקרן'!$C$42</f>
        <v>2.3003834559372593E-4</v>
      </c>
    </row>
    <row r="41" spans="1:15" s="151" customFormat="1">
      <c r="A41" s="166"/>
      <c r="B41" s="86" t="s">
        <v>2804</v>
      </c>
      <c r="C41" s="96" t="s">
        <v>2612</v>
      </c>
      <c r="D41" s="83">
        <v>4606</v>
      </c>
      <c r="E41" s="83" t="s">
        <v>442</v>
      </c>
      <c r="F41" s="83" t="s">
        <v>155</v>
      </c>
      <c r="G41" s="93">
        <v>8.77</v>
      </c>
      <c r="H41" s="96" t="s">
        <v>158</v>
      </c>
      <c r="I41" s="97">
        <v>4.0999999999999995E-2</v>
      </c>
      <c r="J41" s="97">
        <v>2.6999999999999996E-2</v>
      </c>
      <c r="K41" s="93">
        <v>27075044.060000006</v>
      </c>
      <c r="L41" s="95">
        <v>110.84</v>
      </c>
      <c r="M41" s="93">
        <v>30009.979410000004</v>
      </c>
      <c r="N41" s="94">
        <f t="shared" si="2"/>
        <v>1.1617078539463421E-2</v>
      </c>
      <c r="O41" s="94">
        <f>M41/'סכום נכסי הקרן'!$C$42</f>
        <v>5.6250247890088768E-4</v>
      </c>
    </row>
    <row r="42" spans="1:15" s="151" customFormat="1">
      <c r="A42" s="166"/>
      <c r="B42" s="86" t="s">
        <v>2804</v>
      </c>
      <c r="C42" s="96" t="s">
        <v>2612</v>
      </c>
      <c r="D42" s="83">
        <v>5150</v>
      </c>
      <c r="E42" s="83" t="s">
        <v>442</v>
      </c>
      <c r="F42" s="83" t="s">
        <v>155</v>
      </c>
      <c r="G42" s="93">
        <v>9.36</v>
      </c>
      <c r="H42" s="96" t="s">
        <v>158</v>
      </c>
      <c r="I42" s="97">
        <v>4.0999999999999995E-2</v>
      </c>
      <c r="J42" s="97">
        <v>3.9099999999999996E-2</v>
      </c>
      <c r="K42" s="93">
        <v>8034539.4900000002</v>
      </c>
      <c r="L42" s="95">
        <v>99.76</v>
      </c>
      <c r="M42" s="93">
        <v>8015.2568900000015</v>
      </c>
      <c r="N42" s="94">
        <f t="shared" si="2"/>
        <v>3.1027635018662388E-3</v>
      </c>
      <c r="O42" s="94">
        <f>M42/'סכום נכסי הקרן'!$C$42</f>
        <v>1.5023675318317787E-4</v>
      </c>
    </row>
    <row r="43" spans="1:15" s="151" customFormat="1">
      <c r="A43" s="166"/>
      <c r="B43" s="86" t="s">
        <v>2805</v>
      </c>
      <c r="C43" s="96" t="s">
        <v>2615</v>
      </c>
      <c r="D43" s="83">
        <v>90145563</v>
      </c>
      <c r="E43" s="83" t="s">
        <v>442</v>
      </c>
      <c r="F43" s="83" t="s">
        <v>155</v>
      </c>
      <c r="G43" s="93">
        <v>6.79</v>
      </c>
      <c r="H43" s="96" t="s">
        <v>158</v>
      </c>
      <c r="I43" s="97">
        <v>2.4799999999999999E-2</v>
      </c>
      <c r="J43" s="97">
        <v>2.4000000000000004E-2</v>
      </c>
      <c r="K43" s="93">
        <v>130889380.38000004</v>
      </c>
      <c r="L43" s="95">
        <v>100.85</v>
      </c>
      <c r="M43" s="93">
        <v>132001.9393</v>
      </c>
      <c r="N43" s="94">
        <f t="shared" si="2"/>
        <v>5.109889864498187E-2</v>
      </c>
      <c r="O43" s="94">
        <f>M43/'סכום נכסי הקרן'!$C$42</f>
        <v>2.4742242259330658E-3</v>
      </c>
    </row>
    <row r="44" spans="1:15" s="151" customFormat="1">
      <c r="A44" s="166"/>
      <c r="B44" s="86" t="s">
        <v>2841</v>
      </c>
      <c r="C44" s="96" t="s">
        <v>2615</v>
      </c>
      <c r="D44" s="83">
        <v>455954</v>
      </c>
      <c r="E44" s="83" t="s">
        <v>442</v>
      </c>
      <c r="F44" s="83" t="s">
        <v>155</v>
      </c>
      <c r="G44" s="93">
        <v>4.8100000000000005</v>
      </c>
      <c r="H44" s="96" t="s">
        <v>158</v>
      </c>
      <c r="I44" s="97">
        <v>2.1613000000000004E-2</v>
      </c>
      <c r="J44" s="97">
        <v>2.1700000000000004E-2</v>
      </c>
      <c r="K44" s="93">
        <v>39796837.700000003</v>
      </c>
      <c r="L44" s="95">
        <v>100.06</v>
      </c>
      <c r="M44" s="93">
        <v>39820.716100000005</v>
      </c>
      <c r="N44" s="94">
        <f t="shared" si="2"/>
        <v>1.5414885165740123E-2</v>
      </c>
      <c r="O44" s="94">
        <f>M44/'סכום נכסי הקרן'!$C$42</f>
        <v>7.4639343172606617E-4</v>
      </c>
    </row>
    <row r="45" spans="1:15" s="151" customFormat="1">
      <c r="A45" s="166"/>
      <c r="B45" s="86" t="s">
        <v>2799</v>
      </c>
      <c r="C45" s="96" t="s">
        <v>2615</v>
      </c>
      <c r="D45" s="83">
        <v>90150300</v>
      </c>
      <c r="E45" s="83" t="s">
        <v>442</v>
      </c>
      <c r="F45" s="83" t="s">
        <v>154</v>
      </c>
      <c r="G45" s="93">
        <v>5.59</v>
      </c>
      <c r="H45" s="96" t="s">
        <v>158</v>
      </c>
      <c r="I45" s="97">
        <v>4.7039999999999998E-2</v>
      </c>
      <c r="J45" s="97">
        <v>8.0000000000000002E-3</v>
      </c>
      <c r="K45" s="93">
        <v>22838385.870000005</v>
      </c>
      <c r="L45" s="95">
        <v>141.52000000000001</v>
      </c>
      <c r="M45" s="93">
        <v>32320.884360000004</v>
      </c>
      <c r="N45" s="94">
        <f t="shared" si="2"/>
        <v>1.2511646440847556E-2</v>
      </c>
      <c r="O45" s="94">
        <f>M45/'סכום נכסי הקרן'!$C$42</f>
        <v>6.0581772897554044E-4</v>
      </c>
    </row>
    <row r="46" spans="1:15" s="151" customFormat="1">
      <c r="A46" s="166"/>
      <c r="B46" s="86" t="s">
        <v>2807</v>
      </c>
      <c r="C46" s="96" t="s">
        <v>2615</v>
      </c>
      <c r="D46" s="83">
        <v>90145980</v>
      </c>
      <c r="E46" s="83" t="s">
        <v>442</v>
      </c>
      <c r="F46" s="83" t="s">
        <v>156</v>
      </c>
      <c r="G46" s="93">
        <v>6.2500000000000018</v>
      </c>
      <c r="H46" s="96" t="s">
        <v>158</v>
      </c>
      <c r="I46" s="97">
        <v>2.3599999999999999E-2</v>
      </c>
      <c r="J46" s="97">
        <v>1.9000000000000003E-2</v>
      </c>
      <c r="K46" s="93">
        <v>46455952.430000007</v>
      </c>
      <c r="L46" s="95">
        <v>102.98</v>
      </c>
      <c r="M46" s="93">
        <v>47840.34001</v>
      </c>
      <c r="N46" s="94">
        <f t="shared" si="2"/>
        <v>1.8519339172409121E-2</v>
      </c>
      <c r="O46" s="94">
        <f>M46/'סכום נכסי הקרן'!$C$42</f>
        <v>8.9671203966635151E-4</v>
      </c>
    </row>
    <row r="47" spans="1:15" s="151" customFormat="1">
      <c r="A47" s="166"/>
      <c r="B47" s="86" t="s">
        <v>2808</v>
      </c>
      <c r="C47" s="96" t="s">
        <v>2612</v>
      </c>
      <c r="D47" s="83">
        <v>4176</v>
      </c>
      <c r="E47" s="83" t="s">
        <v>442</v>
      </c>
      <c r="F47" s="83" t="s">
        <v>155</v>
      </c>
      <c r="G47" s="93">
        <v>1.3799999999999997</v>
      </c>
      <c r="H47" s="96" t="s">
        <v>158</v>
      </c>
      <c r="I47" s="97">
        <v>1E-3</v>
      </c>
      <c r="J47" s="97">
        <v>2.0299999999999999E-2</v>
      </c>
      <c r="K47" s="93">
        <v>2312495.83</v>
      </c>
      <c r="L47" s="95">
        <v>102.08</v>
      </c>
      <c r="M47" s="93">
        <v>2360.5956600000004</v>
      </c>
      <c r="N47" s="94">
        <f t="shared" si="2"/>
        <v>9.1380353206768465E-4</v>
      </c>
      <c r="O47" s="94">
        <f>M47/'סכום נכסי הקרן'!$C$42</f>
        <v>4.4246645167314263E-5</v>
      </c>
    </row>
    <row r="48" spans="1:15" s="151" customFormat="1">
      <c r="A48" s="166"/>
      <c r="B48" s="86" t="s">
        <v>2808</v>
      </c>
      <c r="C48" s="96" t="s">
        <v>2612</v>
      </c>
      <c r="D48" s="83">
        <v>439284</v>
      </c>
      <c r="E48" s="83" t="s">
        <v>442</v>
      </c>
      <c r="F48" s="83" t="s">
        <v>155</v>
      </c>
      <c r="G48" s="93">
        <v>1.3900000000000001</v>
      </c>
      <c r="H48" s="96" t="s">
        <v>158</v>
      </c>
      <c r="I48" s="97">
        <v>1E-3</v>
      </c>
      <c r="J48" s="97">
        <v>3.5900000000000001E-2</v>
      </c>
      <c r="K48" s="93">
        <v>3249940.43</v>
      </c>
      <c r="L48" s="95">
        <v>99.96</v>
      </c>
      <c r="M48" s="93">
        <v>3248.6403300000002</v>
      </c>
      <c r="N48" s="94">
        <f t="shared" si="2"/>
        <v>1.2575720011158236E-3</v>
      </c>
      <c r="O48" s="94">
        <f>M48/'סכום נכסי הקרן'!$C$42</f>
        <v>6.0892019075277252E-5</v>
      </c>
    </row>
    <row r="49" spans="1:15" s="151" customFormat="1">
      <c r="A49" s="166"/>
      <c r="B49" s="86" t="s">
        <v>2808</v>
      </c>
      <c r="C49" s="96" t="s">
        <v>2612</v>
      </c>
      <c r="D49" s="83">
        <v>453772</v>
      </c>
      <c r="E49" s="83" t="s">
        <v>442</v>
      </c>
      <c r="F49" s="83" t="s">
        <v>155</v>
      </c>
      <c r="G49" s="93">
        <v>1.39</v>
      </c>
      <c r="H49" s="96" t="s">
        <v>158</v>
      </c>
      <c r="I49" s="97">
        <v>1E-3</v>
      </c>
      <c r="J49" s="97">
        <v>3.5099999999999992E-2</v>
      </c>
      <c r="K49" s="93">
        <v>1954212.5400000003</v>
      </c>
      <c r="L49" s="95">
        <v>100.06</v>
      </c>
      <c r="M49" s="93">
        <v>1955.3849900000002</v>
      </c>
      <c r="N49" s="94">
        <f t="shared" si="2"/>
        <v>7.5694357178227392E-4</v>
      </c>
      <c r="O49" s="94">
        <f>M49/'סכום נכסי הקרן'!$C$42</f>
        <v>3.6651438145074935E-5</v>
      </c>
    </row>
    <row r="50" spans="1:15" s="151" customFormat="1">
      <c r="A50" s="166"/>
      <c r="B50" s="86" t="s">
        <v>2809</v>
      </c>
      <c r="C50" s="96" t="s">
        <v>2612</v>
      </c>
      <c r="D50" s="83">
        <v>4260</v>
      </c>
      <c r="E50" s="83" t="s">
        <v>442</v>
      </c>
      <c r="F50" s="83" t="s">
        <v>155</v>
      </c>
      <c r="G50" s="93">
        <v>1.38</v>
      </c>
      <c r="H50" s="96" t="s">
        <v>158</v>
      </c>
      <c r="I50" s="97">
        <v>1E-3</v>
      </c>
      <c r="J50" s="97">
        <v>2.0300000000000002E-2</v>
      </c>
      <c r="K50" s="93">
        <v>4342738.620000001</v>
      </c>
      <c r="L50" s="95">
        <v>102.08</v>
      </c>
      <c r="M50" s="93">
        <v>4433.0674000000008</v>
      </c>
      <c r="N50" s="94">
        <f t="shared" si="2"/>
        <v>1.7160722256068656E-3</v>
      </c>
      <c r="O50" s="94">
        <f>M50/'סכום נכסי הקרן'!$C$42</f>
        <v>8.3092739503972662E-5</v>
      </c>
    </row>
    <row r="51" spans="1:15" s="151" customFormat="1">
      <c r="A51" s="166"/>
      <c r="B51" s="86" t="s">
        <v>2809</v>
      </c>
      <c r="C51" s="96" t="s">
        <v>2612</v>
      </c>
      <c r="D51" s="83">
        <v>4280</v>
      </c>
      <c r="E51" s="83" t="s">
        <v>442</v>
      </c>
      <c r="F51" s="83" t="s">
        <v>155</v>
      </c>
      <c r="G51" s="93">
        <v>1.3800000000000006</v>
      </c>
      <c r="H51" s="96" t="s">
        <v>158</v>
      </c>
      <c r="I51" s="97">
        <v>1E-3</v>
      </c>
      <c r="J51" s="97">
        <v>2.0300000000000006E-2</v>
      </c>
      <c r="K51" s="93">
        <v>4516177.9800000004</v>
      </c>
      <c r="L51" s="95">
        <v>102.08</v>
      </c>
      <c r="M51" s="93">
        <v>4610.1143099999999</v>
      </c>
      <c r="N51" s="94">
        <f t="shared" si="2"/>
        <v>1.7846083558900451E-3</v>
      </c>
      <c r="O51" s="94">
        <f>M51/'סכום נכסי הקרן'!$C$42</f>
        <v>8.6411279793392404E-5</v>
      </c>
    </row>
    <row r="52" spans="1:15" s="151" customFormat="1">
      <c r="A52" s="166"/>
      <c r="B52" s="86" t="s">
        <v>2809</v>
      </c>
      <c r="C52" s="96" t="s">
        <v>2612</v>
      </c>
      <c r="D52" s="83">
        <v>4344</v>
      </c>
      <c r="E52" s="83" t="s">
        <v>442</v>
      </c>
      <c r="F52" s="83" t="s">
        <v>155</v>
      </c>
      <c r="G52" s="93">
        <v>1.3799999999999997</v>
      </c>
      <c r="H52" s="96" t="s">
        <v>158</v>
      </c>
      <c r="I52" s="97">
        <v>1E-3</v>
      </c>
      <c r="J52" s="97">
        <v>2.0299999999999999E-2</v>
      </c>
      <c r="K52" s="93">
        <v>3548895.45</v>
      </c>
      <c r="L52" s="95">
        <v>102.08</v>
      </c>
      <c r="M52" s="93">
        <v>3622.7123200000005</v>
      </c>
      <c r="N52" s="94">
        <f t="shared" si="2"/>
        <v>1.402377954757875E-3</v>
      </c>
      <c r="O52" s="94">
        <f>M52/'סכום נכסי הקרן'!$C$42</f>
        <v>6.7903567426832358E-5</v>
      </c>
    </row>
    <row r="53" spans="1:15" s="151" customFormat="1">
      <c r="A53" s="166"/>
      <c r="B53" s="86" t="s">
        <v>2809</v>
      </c>
      <c r="C53" s="96" t="s">
        <v>2612</v>
      </c>
      <c r="D53" s="83">
        <v>4452</v>
      </c>
      <c r="E53" s="83" t="s">
        <v>442</v>
      </c>
      <c r="F53" s="83" t="s">
        <v>155</v>
      </c>
      <c r="G53" s="93">
        <v>1.38</v>
      </c>
      <c r="H53" s="96" t="s">
        <v>158</v>
      </c>
      <c r="I53" s="97">
        <v>1E-3</v>
      </c>
      <c r="J53" s="97">
        <v>2.0499999999999994E-2</v>
      </c>
      <c r="K53" s="93">
        <v>1404373.8600000003</v>
      </c>
      <c r="L53" s="95">
        <v>102.05</v>
      </c>
      <c r="M53" s="93">
        <v>1433.1634700000002</v>
      </c>
      <c r="N53" s="94">
        <f t="shared" si="2"/>
        <v>5.5478787117501488E-4</v>
      </c>
      <c r="O53" s="94">
        <f>M53/'סכום נכסי הקרן'!$C$42</f>
        <v>2.686299758928085E-5</v>
      </c>
    </row>
    <row r="54" spans="1:15" s="151" customFormat="1">
      <c r="A54" s="166"/>
      <c r="B54" s="86" t="s">
        <v>2809</v>
      </c>
      <c r="C54" s="96" t="s">
        <v>2612</v>
      </c>
      <c r="D54" s="83">
        <v>4464</v>
      </c>
      <c r="E54" s="83" t="s">
        <v>442</v>
      </c>
      <c r="F54" s="83" t="s">
        <v>155</v>
      </c>
      <c r="G54" s="93">
        <v>1.3800000000000003</v>
      </c>
      <c r="H54" s="96" t="s">
        <v>158</v>
      </c>
      <c r="I54" s="97">
        <v>1E-3</v>
      </c>
      <c r="J54" s="97">
        <v>2.0300000000000002E-2</v>
      </c>
      <c r="K54" s="93">
        <v>2196956.9600000004</v>
      </c>
      <c r="L54" s="95">
        <v>102.08</v>
      </c>
      <c r="M54" s="93">
        <v>2242.6535800000001</v>
      </c>
      <c r="N54" s="94">
        <f t="shared" si="2"/>
        <v>8.6814730592541954E-4</v>
      </c>
      <c r="O54" s="94">
        <f>M54/'סכום נכסי הקרן'!$C$42</f>
        <v>4.2035956800609818E-5</v>
      </c>
    </row>
    <row r="55" spans="1:15" s="151" customFormat="1">
      <c r="A55" s="166"/>
      <c r="B55" s="86" t="s">
        <v>2809</v>
      </c>
      <c r="C55" s="96" t="s">
        <v>2612</v>
      </c>
      <c r="D55" s="83">
        <v>4495</v>
      </c>
      <c r="E55" s="83" t="s">
        <v>442</v>
      </c>
      <c r="F55" s="83" t="s">
        <v>155</v>
      </c>
      <c r="G55" s="93">
        <v>1.3800000000000003</v>
      </c>
      <c r="H55" s="96" t="s">
        <v>158</v>
      </c>
      <c r="I55" s="97">
        <v>1E-3</v>
      </c>
      <c r="J55" s="97">
        <v>2.0299898373593014E-2</v>
      </c>
      <c r="K55" s="93">
        <v>993712.83000000019</v>
      </c>
      <c r="L55" s="95">
        <v>102.08</v>
      </c>
      <c r="M55" s="93">
        <v>1014.3820200000001</v>
      </c>
      <c r="N55" s="94">
        <f t="shared" si="2"/>
        <v>3.9267456449612923E-4</v>
      </c>
      <c r="O55" s="94">
        <f>M55/'סכום נכסי הקרן'!$C$42</f>
        <v>1.9013421935649698E-5</v>
      </c>
    </row>
    <row r="56" spans="1:15" s="151" customFormat="1">
      <c r="A56" s="166"/>
      <c r="B56" s="86" t="s">
        <v>2809</v>
      </c>
      <c r="C56" s="96" t="s">
        <v>2612</v>
      </c>
      <c r="D56" s="83">
        <v>4680</v>
      </c>
      <c r="E56" s="83" t="s">
        <v>442</v>
      </c>
      <c r="F56" s="83" t="s">
        <v>155</v>
      </c>
      <c r="G56" s="93">
        <v>1.3800000000000003</v>
      </c>
      <c r="H56" s="96" t="s">
        <v>158</v>
      </c>
      <c r="I56" s="97">
        <v>1E-3</v>
      </c>
      <c r="J56" s="97">
        <v>2.3400000000000004E-2</v>
      </c>
      <c r="K56" s="93">
        <v>423886.6</v>
      </c>
      <c r="L56" s="95">
        <v>101.64</v>
      </c>
      <c r="M56" s="93">
        <v>430.83833000000004</v>
      </c>
      <c r="N56" s="94">
        <f t="shared" si="2"/>
        <v>1.6678061151063146E-4</v>
      </c>
      <c r="O56" s="94">
        <f>M56/'סכום נכסי הקרן'!$C$42</f>
        <v>8.0755679742240338E-6</v>
      </c>
    </row>
    <row r="57" spans="1:15" s="151" customFormat="1">
      <c r="A57" s="166"/>
      <c r="B57" s="86" t="s">
        <v>2809</v>
      </c>
      <c r="C57" s="96" t="s">
        <v>2612</v>
      </c>
      <c r="D57" s="83">
        <v>4859</v>
      </c>
      <c r="E57" s="83" t="s">
        <v>442</v>
      </c>
      <c r="F57" s="83" t="s">
        <v>155</v>
      </c>
      <c r="G57" s="93">
        <v>1.3800000000000003</v>
      </c>
      <c r="H57" s="96" t="s">
        <v>158</v>
      </c>
      <c r="I57" s="97">
        <v>1E-3</v>
      </c>
      <c r="J57" s="97">
        <v>2.4700000000000003E-2</v>
      </c>
      <c r="K57" s="93">
        <v>4451292.53</v>
      </c>
      <c r="L57" s="95">
        <v>101.47</v>
      </c>
      <c r="M57" s="93">
        <v>4516.7263600000006</v>
      </c>
      <c r="N57" s="94">
        <f t="shared" si="2"/>
        <v>1.7484572098006891E-3</v>
      </c>
      <c r="O57" s="94">
        <f>M57/'סכום נכסי הקרן'!$C$42</f>
        <v>8.466083029601729E-5</v>
      </c>
    </row>
    <row r="58" spans="1:15" s="151" customFormat="1">
      <c r="A58" s="166"/>
      <c r="B58" s="86" t="s">
        <v>2810</v>
      </c>
      <c r="C58" s="96" t="s">
        <v>2615</v>
      </c>
      <c r="D58" s="83">
        <v>90143221</v>
      </c>
      <c r="E58" s="83" t="s">
        <v>442</v>
      </c>
      <c r="F58" s="83" t="s">
        <v>156</v>
      </c>
      <c r="G58" s="93">
        <v>6.31</v>
      </c>
      <c r="H58" s="96" t="s">
        <v>158</v>
      </c>
      <c r="I58" s="97">
        <v>2.3269999999999999E-2</v>
      </c>
      <c r="J58" s="97">
        <v>2.3700000000000002E-2</v>
      </c>
      <c r="K58" s="93">
        <v>43333573.540000007</v>
      </c>
      <c r="L58" s="95">
        <v>100.33</v>
      </c>
      <c r="M58" s="93">
        <v>43476.57203000001</v>
      </c>
      <c r="N58" s="94">
        <f t="shared" si="2"/>
        <v>1.6830093249942307E-2</v>
      </c>
      <c r="O58" s="94">
        <f>M58/'סכום נכסי הקרן'!$C$42</f>
        <v>8.1491823792584198E-4</v>
      </c>
    </row>
    <row r="59" spans="1:15" s="151" customFormat="1">
      <c r="A59" s="166"/>
      <c r="B59" s="86" t="s">
        <v>2811</v>
      </c>
      <c r="C59" s="96" t="s">
        <v>2615</v>
      </c>
      <c r="D59" s="83">
        <v>95350502</v>
      </c>
      <c r="E59" s="83" t="s">
        <v>442</v>
      </c>
      <c r="F59" s="83" t="s">
        <v>155</v>
      </c>
      <c r="G59" s="93">
        <v>7.19</v>
      </c>
      <c r="H59" s="96" t="s">
        <v>158</v>
      </c>
      <c r="I59" s="97">
        <v>5.3499999999999999E-2</v>
      </c>
      <c r="J59" s="97">
        <v>2.8399999999999998E-2</v>
      </c>
      <c r="K59" s="93">
        <v>763511.0900000002</v>
      </c>
      <c r="L59" s="95">
        <v>120.51</v>
      </c>
      <c r="M59" s="93">
        <v>920.10717000000011</v>
      </c>
      <c r="N59" s="94">
        <f t="shared" si="2"/>
        <v>3.5618009304770203E-4</v>
      </c>
      <c r="O59" s="94">
        <f>M59/'סכום נכסי הקרן'!$C$42</f>
        <v>1.7246348519886586E-5</v>
      </c>
    </row>
    <row r="60" spans="1:15" s="151" customFormat="1">
      <c r="A60" s="166"/>
      <c r="B60" s="86" t="s">
        <v>2811</v>
      </c>
      <c r="C60" s="96" t="s">
        <v>2615</v>
      </c>
      <c r="D60" s="83">
        <v>95350101</v>
      </c>
      <c r="E60" s="83" t="s">
        <v>442</v>
      </c>
      <c r="F60" s="83" t="s">
        <v>154</v>
      </c>
      <c r="G60" s="93">
        <v>7.38</v>
      </c>
      <c r="H60" s="96" t="s">
        <v>158</v>
      </c>
      <c r="I60" s="97">
        <v>5.3499999999999999E-2</v>
      </c>
      <c r="J60" s="97">
        <v>1.9299999999999998E-2</v>
      </c>
      <c r="K60" s="93">
        <v>3792022.5700000008</v>
      </c>
      <c r="L60" s="95">
        <v>129.34</v>
      </c>
      <c r="M60" s="93">
        <v>4904.601740000001</v>
      </c>
      <c r="N60" s="94">
        <f t="shared" si="2"/>
        <v>1.8986065548376515E-3</v>
      </c>
      <c r="O60" s="94">
        <f>M60/'סכום נכסי הקרן'!$C$42</f>
        <v>9.1931107285341755E-5</v>
      </c>
    </row>
    <row r="61" spans="1:15" s="151" customFormat="1">
      <c r="A61" s="166"/>
      <c r="B61" s="86" t="s">
        <v>2811</v>
      </c>
      <c r="C61" s="96" t="s">
        <v>2615</v>
      </c>
      <c r="D61" s="83">
        <v>95350102</v>
      </c>
      <c r="E61" s="83" t="s">
        <v>442</v>
      </c>
      <c r="F61" s="83" t="s">
        <v>155</v>
      </c>
      <c r="G61" s="93">
        <v>7.1899999999999995</v>
      </c>
      <c r="H61" s="96" t="s">
        <v>158</v>
      </c>
      <c r="I61" s="97">
        <v>5.3499999999999999E-2</v>
      </c>
      <c r="J61" s="97">
        <v>2.8399999999999998E-2</v>
      </c>
      <c r="K61" s="93">
        <v>597530.50000000012</v>
      </c>
      <c r="L61" s="95">
        <v>120.51</v>
      </c>
      <c r="M61" s="93">
        <v>720.08399000000009</v>
      </c>
      <c r="N61" s="94">
        <f t="shared" si="2"/>
        <v>2.7874968364865641E-4</v>
      </c>
      <c r="O61" s="94">
        <f>M61/'סכום נכסי הקרן'!$C$42</f>
        <v>1.3497144528425453E-5</v>
      </c>
    </row>
    <row r="62" spans="1:15" s="151" customFormat="1">
      <c r="A62" s="166"/>
      <c r="B62" s="86" t="s">
        <v>2811</v>
      </c>
      <c r="C62" s="96" t="s">
        <v>2615</v>
      </c>
      <c r="D62" s="83">
        <v>95350202</v>
      </c>
      <c r="E62" s="83" t="s">
        <v>442</v>
      </c>
      <c r="F62" s="83" t="s">
        <v>155</v>
      </c>
      <c r="G62" s="93">
        <v>7.19</v>
      </c>
      <c r="H62" s="96" t="s">
        <v>158</v>
      </c>
      <c r="I62" s="97">
        <v>5.3499999999999999E-2</v>
      </c>
      <c r="J62" s="97">
        <v>2.8400000000000002E-2</v>
      </c>
      <c r="K62" s="93">
        <v>763511.2300000001</v>
      </c>
      <c r="L62" s="95">
        <v>120.51</v>
      </c>
      <c r="M62" s="93">
        <v>920.10736000000009</v>
      </c>
      <c r="N62" s="94">
        <f t="shared" si="2"/>
        <v>3.5618016659806645E-4</v>
      </c>
      <c r="O62" s="94">
        <f>M62/'סכום נכסי הקרן'!$C$42</f>
        <v>1.7246352081217619E-5</v>
      </c>
    </row>
    <row r="63" spans="1:15" s="151" customFormat="1">
      <c r="A63" s="166"/>
      <c r="B63" s="86" t="s">
        <v>2811</v>
      </c>
      <c r="C63" s="96" t="s">
        <v>2615</v>
      </c>
      <c r="D63" s="83">
        <v>95350201</v>
      </c>
      <c r="E63" s="83" t="s">
        <v>442</v>
      </c>
      <c r="F63" s="83" t="s">
        <v>154</v>
      </c>
      <c r="G63" s="93">
        <v>7.38</v>
      </c>
      <c r="H63" s="96" t="s">
        <v>158</v>
      </c>
      <c r="I63" s="97">
        <v>5.3499999999999999E-2</v>
      </c>
      <c r="J63" s="97">
        <v>1.9299999999999998E-2</v>
      </c>
      <c r="K63" s="93">
        <v>4029024.7900000005</v>
      </c>
      <c r="L63" s="95">
        <v>129.34</v>
      </c>
      <c r="M63" s="93">
        <v>5211.1404300000004</v>
      </c>
      <c r="N63" s="94">
        <f t="shared" si="2"/>
        <v>2.0172698830746441E-3</v>
      </c>
      <c r="O63" s="94">
        <f>M63/'סכום נכסי הקרן'!$C$42</f>
        <v>9.7676821757460762E-5</v>
      </c>
    </row>
    <row r="64" spans="1:15" s="151" customFormat="1">
      <c r="A64" s="166"/>
      <c r="B64" s="86" t="s">
        <v>2811</v>
      </c>
      <c r="C64" s="96" t="s">
        <v>2615</v>
      </c>
      <c r="D64" s="83">
        <v>95350301</v>
      </c>
      <c r="E64" s="83" t="s">
        <v>442</v>
      </c>
      <c r="F64" s="83" t="s">
        <v>154</v>
      </c>
      <c r="G64" s="93">
        <v>7.370000000000001</v>
      </c>
      <c r="H64" s="96" t="s">
        <v>158</v>
      </c>
      <c r="I64" s="97">
        <v>5.3499999999999999E-2</v>
      </c>
      <c r="J64" s="97">
        <v>1.9500000000000003E-2</v>
      </c>
      <c r="K64" s="93">
        <v>5075989.080000001</v>
      </c>
      <c r="L64" s="95">
        <v>129.06</v>
      </c>
      <c r="M64" s="93">
        <v>6551.0711900000006</v>
      </c>
      <c r="N64" s="94">
        <f t="shared" si="2"/>
        <v>2.5359667026791238E-3</v>
      </c>
      <c r="O64" s="94">
        <f>M64/'סכום נכסי הקרן'!$C$42</f>
        <v>1.2279227964425945E-4</v>
      </c>
    </row>
    <row r="65" spans="1:15" s="151" customFormat="1">
      <c r="A65" s="166"/>
      <c r="B65" s="86" t="s">
        <v>2811</v>
      </c>
      <c r="C65" s="96" t="s">
        <v>2615</v>
      </c>
      <c r="D65" s="83">
        <v>95350302</v>
      </c>
      <c r="E65" s="83" t="s">
        <v>442</v>
      </c>
      <c r="F65" s="83" t="s">
        <v>155</v>
      </c>
      <c r="G65" s="93">
        <v>7.19</v>
      </c>
      <c r="H65" s="96" t="s">
        <v>158</v>
      </c>
      <c r="I65" s="97">
        <v>5.3499999999999999E-2</v>
      </c>
      <c r="J65" s="97">
        <v>2.8399999999999998E-2</v>
      </c>
      <c r="K65" s="93">
        <v>896295.6100000001</v>
      </c>
      <c r="L65" s="95">
        <v>120.51</v>
      </c>
      <c r="M65" s="93">
        <v>1080.12581</v>
      </c>
      <c r="N65" s="94">
        <f t="shared" si="2"/>
        <v>4.1812445772922786E-4</v>
      </c>
      <c r="O65" s="94">
        <f>M65/'סכום נכסי הקרן'!$C$42</f>
        <v>2.0245713512464857E-5</v>
      </c>
    </row>
    <row r="66" spans="1:15" s="151" customFormat="1">
      <c r="A66" s="166"/>
      <c r="B66" s="86" t="s">
        <v>2811</v>
      </c>
      <c r="C66" s="96" t="s">
        <v>2615</v>
      </c>
      <c r="D66" s="83">
        <v>95350401</v>
      </c>
      <c r="E66" s="83" t="s">
        <v>442</v>
      </c>
      <c r="F66" s="83" t="s">
        <v>154</v>
      </c>
      <c r="G66" s="93">
        <v>7.370000000000001</v>
      </c>
      <c r="H66" s="96" t="s">
        <v>158</v>
      </c>
      <c r="I66" s="97">
        <v>5.3499999999999999E-2</v>
      </c>
      <c r="J66" s="97">
        <v>1.9500000000000003E-2</v>
      </c>
      <c r="K66" s="93">
        <v>3656432.8100000005</v>
      </c>
      <c r="L66" s="95">
        <v>129.06</v>
      </c>
      <c r="M66" s="93">
        <v>4718.9919800000007</v>
      </c>
      <c r="N66" s="94">
        <f t="shared" si="2"/>
        <v>1.8267556838273086E-3</v>
      </c>
      <c r="O66" s="94">
        <f>M66/'סכום נכסי הקרן'!$C$42</f>
        <v>8.8452066240968073E-5</v>
      </c>
    </row>
    <row r="67" spans="1:15" s="151" customFormat="1">
      <c r="A67" s="166"/>
      <c r="B67" s="86" t="s">
        <v>2811</v>
      </c>
      <c r="C67" s="96" t="s">
        <v>2615</v>
      </c>
      <c r="D67" s="83">
        <v>95350402</v>
      </c>
      <c r="E67" s="83" t="s">
        <v>442</v>
      </c>
      <c r="F67" s="83" t="s">
        <v>155</v>
      </c>
      <c r="G67" s="93">
        <v>7.1899999999999986</v>
      </c>
      <c r="H67" s="96" t="s">
        <v>158</v>
      </c>
      <c r="I67" s="97">
        <v>5.3499999999999999E-2</v>
      </c>
      <c r="J67" s="97">
        <v>2.8399999999999998E-2</v>
      </c>
      <c r="K67" s="93">
        <v>730315.01000000013</v>
      </c>
      <c r="L67" s="95">
        <v>120.51</v>
      </c>
      <c r="M67" s="93">
        <v>880.10259000000019</v>
      </c>
      <c r="N67" s="94">
        <f t="shared" si="2"/>
        <v>3.4069403284589506E-4</v>
      </c>
      <c r="O67" s="94">
        <f>M67/'סכום נכסי הקרן'!$C$42</f>
        <v>1.6496508771249823E-5</v>
      </c>
    </row>
    <row r="68" spans="1:15" s="151" customFormat="1">
      <c r="A68" s="166"/>
      <c r="B68" s="86" t="s">
        <v>2811</v>
      </c>
      <c r="C68" s="96" t="s">
        <v>2615</v>
      </c>
      <c r="D68" s="83">
        <v>95350501</v>
      </c>
      <c r="E68" s="83" t="s">
        <v>442</v>
      </c>
      <c r="F68" s="83" t="s">
        <v>154</v>
      </c>
      <c r="G68" s="93">
        <v>7.37</v>
      </c>
      <c r="H68" s="96" t="s">
        <v>158</v>
      </c>
      <c r="I68" s="97">
        <v>5.3499999999999999E-2</v>
      </c>
      <c r="J68" s="97">
        <v>1.95E-2</v>
      </c>
      <c r="K68" s="93">
        <v>4391304.2600000007</v>
      </c>
      <c r="L68" s="95">
        <v>129.06</v>
      </c>
      <c r="M68" s="93">
        <v>5667.4170300000014</v>
      </c>
      <c r="N68" s="94">
        <f t="shared" si="2"/>
        <v>2.1938978315814354E-3</v>
      </c>
      <c r="O68" s="94">
        <f>M68/'סכום נכסי הקרן'!$C$42</f>
        <v>1.0622920078638291E-4</v>
      </c>
    </row>
    <row r="69" spans="1:15" s="151" customFormat="1">
      <c r="A69" s="166"/>
      <c r="B69" s="86" t="s">
        <v>2804</v>
      </c>
      <c r="C69" s="96" t="s">
        <v>2612</v>
      </c>
      <c r="D69" s="83">
        <v>9922</v>
      </c>
      <c r="E69" s="83" t="s">
        <v>442</v>
      </c>
      <c r="F69" s="83" t="s">
        <v>155</v>
      </c>
      <c r="G69" s="93">
        <v>4.97</v>
      </c>
      <c r="H69" s="96" t="s">
        <v>158</v>
      </c>
      <c r="I69" s="97">
        <v>5.7000000000000002E-2</v>
      </c>
      <c r="J69" s="97">
        <v>1.8499999999999999E-2</v>
      </c>
      <c r="K69" s="93">
        <v>10106793.720000003</v>
      </c>
      <c r="L69" s="95">
        <v>125.2</v>
      </c>
      <c r="M69" s="93">
        <v>12653.705750000001</v>
      </c>
      <c r="N69" s="94">
        <f t="shared" si="2"/>
        <v>4.8983403655394209E-3</v>
      </c>
      <c r="O69" s="94">
        <f>M69/'סכום נכסי הקרן'!$C$42</f>
        <v>2.3717913146203707E-4</v>
      </c>
    </row>
    <row r="70" spans="1:15" s="151" customFormat="1">
      <c r="A70" s="166"/>
      <c r="B70" s="86" t="s">
        <v>2812</v>
      </c>
      <c r="C70" s="96" t="s">
        <v>2612</v>
      </c>
      <c r="D70" s="83">
        <v>4069</v>
      </c>
      <c r="E70" s="83" t="s">
        <v>543</v>
      </c>
      <c r="F70" s="83" t="s">
        <v>154</v>
      </c>
      <c r="G70" s="93">
        <v>6.5699999999999994</v>
      </c>
      <c r="H70" s="96" t="s">
        <v>158</v>
      </c>
      <c r="I70" s="97">
        <v>2.9779E-2</v>
      </c>
      <c r="J70" s="97">
        <v>2.1500000000000005E-2</v>
      </c>
      <c r="K70" s="93">
        <v>20291796.840000004</v>
      </c>
      <c r="L70" s="95">
        <v>106.35</v>
      </c>
      <c r="M70" s="93">
        <v>21580.326069999999</v>
      </c>
      <c r="N70" s="94">
        <f t="shared" si="2"/>
        <v>8.3538991959081765E-3</v>
      </c>
      <c r="O70" s="94">
        <f>M70/'סכום נכסי הקרן'!$C$42</f>
        <v>4.0449834183556505E-4</v>
      </c>
    </row>
    <row r="71" spans="1:15" s="151" customFormat="1">
      <c r="A71" s="166"/>
      <c r="B71" s="86" t="s">
        <v>2813</v>
      </c>
      <c r="C71" s="96" t="s">
        <v>2615</v>
      </c>
      <c r="D71" s="83">
        <v>90135669</v>
      </c>
      <c r="E71" s="83" t="s">
        <v>543</v>
      </c>
      <c r="F71" s="83" t="s">
        <v>155</v>
      </c>
      <c r="G71" s="93">
        <v>0.48</v>
      </c>
      <c r="H71" s="96" t="s">
        <v>158</v>
      </c>
      <c r="I71" s="97">
        <v>3.4000000000000002E-2</v>
      </c>
      <c r="J71" s="97">
        <v>2.6199999999999998E-2</v>
      </c>
      <c r="K71" s="93">
        <v>823142.33000000019</v>
      </c>
      <c r="L71" s="95">
        <v>101.28</v>
      </c>
      <c r="M71" s="93">
        <v>833.67857000000015</v>
      </c>
      <c r="N71" s="94">
        <f t="shared" si="2"/>
        <v>3.2272296132033747E-4</v>
      </c>
      <c r="O71" s="94">
        <f>M71/'סכום נכסי הקרן'!$C$42</f>
        <v>1.5626344017926375E-5</v>
      </c>
    </row>
    <row r="72" spans="1:15" s="151" customFormat="1">
      <c r="A72" s="166"/>
      <c r="B72" s="86" t="s">
        <v>2813</v>
      </c>
      <c r="C72" s="96" t="s">
        <v>2615</v>
      </c>
      <c r="D72" s="83">
        <v>4991</v>
      </c>
      <c r="E72" s="83" t="s">
        <v>543</v>
      </c>
      <c r="F72" s="83" t="s">
        <v>155</v>
      </c>
      <c r="G72" s="93">
        <v>0.48000000000000009</v>
      </c>
      <c r="H72" s="96" t="s">
        <v>158</v>
      </c>
      <c r="I72" s="97">
        <v>3.4000000000000002E-2</v>
      </c>
      <c r="J72" s="97">
        <v>2.6200000000000001E-2</v>
      </c>
      <c r="K72" s="93">
        <v>807470.18000000017</v>
      </c>
      <c r="L72" s="95">
        <v>101.28</v>
      </c>
      <c r="M72" s="93">
        <v>817.80581000000006</v>
      </c>
      <c r="N72" s="94">
        <f t="shared" si="2"/>
        <v>3.1657850193771592E-4</v>
      </c>
      <c r="O72" s="94">
        <f>M72/'סכום נכסי הקרן'!$C$42</f>
        <v>1.5328827424362045E-5</v>
      </c>
    </row>
    <row r="73" spans="1:15" s="151" customFormat="1">
      <c r="A73" s="166"/>
      <c r="B73" s="86" t="s">
        <v>2813</v>
      </c>
      <c r="C73" s="96" t="s">
        <v>2615</v>
      </c>
      <c r="D73" s="83">
        <v>90135664</v>
      </c>
      <c r="E73" s="83" t="s">
        <v>543</v>
      </c>
      <c r="F73" s="83" t="s">
        <v>155</v>
      </c>
      <c r="G73" s="93">
        <v>2.5599999999999992</v>
      </c>
      <c r="H73" s="96" t="s">
        <v>158</v>
      </c>
      <c r="I73" s="97">
        <v>4.4000000000000004E-2</v>
      </c>
      <c r="J73" s="97">
        <v>3.7900000000000003E-2</v>
      </c>
      <c r="K73" s="93">
        <v>2571311.7800000007</v>
      </c>
      <c r="L73" s="95">
        <v>101.78</v>
      </c>
      <c r="M73" s="93">
        <v>2617.0812200000005</v>
      </c>
      <c r="N73" s="94">
        <f t="shared" si="2"/>
        <v>1.0130909342364906E-3</v>
      </c>
      <c r="O73" s="94">
        <f>M73/'סכום נכסי הקרן'!$C$42</f>
        <v>4.9054171401544435E-5</v>
      </c>
    </row>
    <row r="74" spans="1:15" s="151" customFormat="1">
      <c r="A74" s="166"/>
      <c r="B74" s="86" t="s">
        <v>2813</v>
      </c>
      <c r="C74" s="96" t="s">
        <v>2615</v>
      </c>
      <c r="D74" s="83">
        <v>90135667</v>
      </c>
      <c r="E74" s="83" t="s">
        <v>543</v>
      </c>
      <c r="F74" s="83" t="s">
        <v>155</v>
      </c>
      <c r="G74" s="93">
        <v>2.54</v>
      </c>
      <c r="H74" s="96" t="s">
        <v>158</v>
      </c>
      <c r="I74" s="97">
        <v>4.4500000000000005E-2</v>
      </c>
      <c r="J74" s="97">
        <v>3.8199999999999998E-2</v>
      </c>
      <c r="K74" s="93">
        <v>1496530.7300000002</v>
      </c>
      <c r="L74" s="95">
        <v>102.88</v>
      </c>
      <c r="M74" s="93">
        <v>1539.6308100000003</v>
      </c>
      <c r="N74" s="94">
        <f t="shared" si="2"/>
        <v>5.9600214306004037E-4</v>
      </c>
      <c r="O74" s="94">
        <f>M74/'סכום נכסי הקרן'!$C$42</f>
        <v>2.8858605178802474E-5</v>
      </c>
    </row>
    <row r="75" spans="1:15" s="151" customFormat="1">
      <c r="A75" s="166"/>
      <c r="B75" s="86" t="s">
        <v>2813</v>
      </c>
      <c r="C75" s="96" t="s">
        <v>2615</v>
      </c>
      <c r="D75" s="83">
        <v>4985</v>
      </c>
      <c r="E75" s="83" t="s">
        <v>543</v>
      </c>
      <c r="F75" s="83" t="s">
        <v>155</v>
      </c>
      <c r="G75" s="93">
        <v>2.54</v>
      </c>
      <c r="H75" s="96" t="s">
        <v>158</v>
      </c>
      <c r="I75" s="97">
        <v>4.4500000000000005E-2</v>
      </c>
      <c r="J75" s="97">
        <v>3.8199999999999998E-2</v>
      </c>
      <c r="K75" s="93">
        <v>1713386.3900000004</v>
      </c>
      <c r="L75" s="95">
        <v>102.88</v>
      </c>
      <c r="M75" s="93">
        <v>1762.7319200000004</v>
      </c>
      <c r="N75" s="94">
        <f t="shared" si="2"/>
        <v>6.8236618489099965E-4</v>
      </c>
      <c r="O75" s="94">
        <f>M75/'סכום נכסי הקרן'!$C$42</f>
        <v>3.304037837184645E-5</v>
      </c>
    </row>
    <row r="76" spans="1:15" s="151" customFormat="1">
      <c r="A76" s="166"/>
      <c r="B76" s="86" t="s">
        <v>2813</v>
      </c>
      <c r="C76" s="96" t="s">
        <v>2615</v>
      </c>
      <c r="D76" s="83">
        <v>90135668</v>
      </c>
      <c r="E76" s="83" t="s">
        <v>543</v>
      </c>
      <c r="F76" s="83" t="s">
        <v>155</v>
      </c>
      <c r="G76" s="93">
        <v>0.47999999999999993</v>
      </c>
      <c r="H76" s="96" t="s">
        <v>158</v>
      </c>
      <c r="I76" s="97">
        <v>3.4500000000000003E-2</v>
      </c>
      <c r="J76" s="97">
        <v>3.4799999999999998E-2</v>
      </c>
      <c r="K76" s="93">
        <v>1428506.16</v>
      </c>
      <c r="L76" s="95">
        <v>100.92</v>
      </c>
      <c r="M76" s="93">
        <v>1441.6484200000004</v>
      </c>
      <c r="N76" s="94">
        <f t="shared" si="2"/>
        <v>5.5807245625275656E-4</v>
      </c>
      <c r="O76" s="94">
        <f>M76/'סכום נכסי הקרן'!$C$42</f>
        <v>2.7022038198510984E-5</v>
      </c>
    </row>
    <row r="77" spans="1:15" s="151" customFormat="1">
      <c r="A77" s="166"/>
      <c r="B77" s="86" t="s">
        <v>2813</v>
      </c>
      <c r="C77" s="96" t="s">
        <v>2615</v>
      </c>
      <c r="D77" s="83">
        <v>4984</v>
      </c>
      <c r="E77" s="83" t="s">
        <v>543</v>
      </c>
      <c r="F77" s="83" t="s">
        <v>155</v>
      </c>
      <c r="G77" s="93">
        <v>0.48</v>
      </c>
      <c r="H77" s="96" t="s">
        <v>158</v>
      </c>
      <c r="I77" s="97">
        <v>3.4500000000000003E-2</v>
      </c>
      <c r="J77" s="97">
        <v>3.4800000000000011E-2</v>
      </c>
      <c r="K77" s="93">
        <v>1401861.7000000002</v>
      </c>
      <c r="L77" s="95">
        <v>100.92</v>
      </c>
      <c r="M77" s="93">
        <v>1414.7588400000002</v>
      </c>
      <c r="N77" s="94">
        <f t="shared" si="2"/>
        <v>5.476633067333439E-4</v>
      </c>
      <c r="O77" s="94">
        <f>M77/'סכום נכסי הקרן'!$C$42</f>
        <v>2.6518024010431812E-5</v>
      </c>
    </row>
    <row r="78" spans="1:15" s="151" customFormat="1">
      <c r="A78" s="166"/>
      <c r="B78" s="86" t="s">
        <v>2813</v>
      </c>
      <c r="C78" s="96" t="s">
        <v>2615</v>
      </c>
      <c r="D78" s="83">
        <v>4987</v>
      </c>
      <c r="E78" s="83" t="s">
        <v>543</v>
      </c>
      <c r="F78" s="83" t="s">
        <v>155</v>
      </c>
      <c r="G78" s="93">
        <v>3.2399999999999998</v>
      </c>
      <c r="H78" s="96" t="s">
        <v>158</v>
      </c>
      <c r="I78" s="97">
        <v>3.4000000000000002E-2</v>
      </c>
      <c r="J78" s="97">
        <v>2.8400000000000009E-2</v>
      </c>
      <c r="K78" s="93">
        <v>5971608.1300000008</v>
      </c>
      <c r="L78" s="95">
        <v>103.2</v>
      </c>
      <c r="M78" s="93">
        <v>6162.6995900000002</v>
      </c>
      <c r="N78" s="94">
        <f t="shared" si="2"/>
        <v>2.3856252673166703E-3</v>
      </c>
      <c r="O78" s="94">
        <f>M78/'סכום נכסי הקרן'!$C$42</f>
        <v>1.15512701582906E-4</v>
      </c>
    </row>
    <row r="79" spans="1:15" s="151" customFormat="1">
      <c r="A79" s="166"/>
      <c r="B79" s="86" t="s">
        <v>2813</v>
      </c>
      <c r="C79" s="96" t="s">
        <v>2615</v>
      </c>
      <c r="D79" s="83">
        <v>90135663</v>
      </c>
      <c r="E79" s="83" t="s">
        <v>543</v>
      </c>
      <c r="F79" s="83" t="s">
        <v>155</v>
      </c>
      <c r="G79" s="93">
        <v>3.24</v>
      </c>
      <c r="H79" s="96" t="s">
        <v>158</v>
      </c>
      <c r="I79" s="97">
        <v>3.4000000000000002E-2</v>
      </c>
      <c r="J79" s="97">
        <v>2.8399999999999998E-2</v>
      </c>
      <c r="K79" s="93">
        <v>5429790.080000001</v>
      </c>
      <c r="L79" s="95">
        <v>103.2</v>
      </c>
      <c r="M79" s="93">
        <v>5603.5433600000015</v>
      </c>
      <c r="N79" s="94">
        <f t="shared" si="2"/>
        <v>2.1691718752301788E-3</v>
      </c>
      <c r="O79" s="94">
        <f>M79/'סכום נכסי הקרן'!$C$42</f>
        <v>1.050319624537393E-4</v>
      </c>
    </row>
    <row r="80" spans="1:15" s="151" customFormat="1">
      <c r="A80" s="166"/>
      <c r="B80" s="86" t="s">
        <v>2813</v>
      </c>
      <c r="C80" s="96" t="s">
        <v>2615</v>
      </c>
      <c r="D80" s="83">
        <v>90135701</v>
      </c>
      <c r="E80" s="83" t="s">
        <v>543</v>
      </c>
      <c r="F80" s="83" t="s">
        <v>155</v>
      </c>
      <c r="G80" s="93">
        <v>0.47999999999999993</v>
      </c>
      <c r="H80" s="96" t="s">
        <v>158</v>
      </c>
      <c r="I80" s="97">
        <v>3.3500000000000002E-2</v>
      </c>
      <c r="J80" s="97">
        <v>2.9899999999999996E-2</v>
      </c>
      <c r="K80" s="93">
        <v>1087075.2200000002</v>
      </c>
      <c r="L80" s="95">
        <v>100.6</v>
      </c>
      <c r="M80" s="93">
        <v>1093.5976300000004</v>
      </c>
      <c r="N80" s="94">
        <f t="shared" si="2"/>
        <v>4.2333949599604416E-4</v>
      </c>
      <c r="O80" s="94">
        <f>M80/'סכום נכסי הקרן'!$C$42</f>
        <v>2.04982272527036E-5</v>
      </c>
    </row>
    <row r="81" spans="1:15" s="151" customFormat="1">
      <c r="A81" s="166"/>
      <c r="B81" s="86" t="s">
        <v>2813</v>
      </c>
      <c r="C81" s="96" t="s">
        <v>2615</v>
      </c>
      <c r="D81" s="83">
        <v>90135666</v>
      </c>
      <c r="E81" s="83" t="s">
        <v>543</v>
      </c>
      <c r="F81" s="83" t="s">
        <v>155</v>
      </c>
      <c r="G81" s="93">
        <v>2.5599999999999996</v>
      </c>
      <c r="H81" s="96" t="s">
        <v>158</v>
      </c>
      <c r="I81" s="97">
        <v>4.4000000000000004E-2</v>
      </c>
      <c r="J81" s="97">
        <v>3.7900000000000003E-2</v>
      </c>
      <c r="K81" s="93">
        <v>1142805.1900000002</v>
      </c>
      <c r="L81" s="95">
        <v>101.78</v>
      </c>
      <c r="M81" s="93">
        <v>1163.1471500000005</v>
      </c>
      <c r="N81" s="94">
        <f t="shared" si="2"/>
        <v>4.5026261464212864E-4</v>
      </c>
      <c r="O81" s="94">
        <f>M81/'סכום נכסי הקרן'!$C$42</f>
        <v>2.1801852852437621E-5</v>
      </c>
    </row>
    <row r="82" spans="1:15" s="151" customFormat="1">
      <c r="A82" s="166"/>
      <c r="B82" s="86" t="s">
        <v>2813</v>
      </c>
      <c r="C82" s="96" t="s">
        <v>2615</v>
      </c>
      <c r="D82" s="83">
        <v>4983</v>
      </c>
      <c r="E82" s="83" t="s">
        <v>543</v>
      </c>
      <c r="F82" s="83" t="s">
        <v>155</v>
      </c>
      <c r="G82" s="93">
        <v>2.5600000000000005</v>
      </c>
      <c r="H82" s="96" t="s">
        <v>158</v>
      </c>
      <c r="I82" s="97">
        <v>4.4000000000000004E-2</v>
      </c>
      <c r="J82" s="97">
        <v>3.7900000000000003E-2</v>
      </c>
      <c r="K82" s="93">
        <v>1365291.29</v>
      </c>
      <c r="L82" s="95">
        <v>101.78</v>
      </c>
      <c r="M82" s="93">
        <v>1389.5935200000001</v>
      </c>
      <c r="N82" s="94">
        <f t="shared" si="2"/>
        <v>5.379216306423128E-4</v>
      </c>
      <c r="O82" s="94">
        <f>M82/'סכום נכסי הקרן'!$C$42</f>
        <v>2.6046329088921232E-5</v>
      </c>
    </row>
    <row r="83" spans="1:15" s="151" customFormat="1">
      <c r="A83" s="166"/>
      <c r="B83" s="86" t="s">
        <v>2813</v>
      </c>
      <c r="C83" s="96" t="s">
        <v>2615</v>
      </c>
      <c r="D83" s="83">
        <v>90135662</v>
      </c>
      <c r="E83" s="83" t="s">
        <v>543</v>
      </c>
      <c r="F83" s="83" t="s">
        <v>155</v>
      </c>
      <c r="G83" s="93">
        <v>0.15999999999999998</v>
      </c>
      <c r="H83" s="96" t="s">
        <v>158</v>
      </c>
      <c r="I83" s="97">
        <v>0.03</v>
      </c>
      <c r="J83" s="97">
        <v>3.44E-2</v>
      </c>
      <c r="K83" s="93">
        <v>1904675.4700000002</v>
      </c>
      <c r="L83" s="95">
        <v>103.31</v>
      </c>
      <c r="M83" s="93">
        <v>1967.7202700000005</v>
      </c>
      <c r="N83" s="94">
        <f t="shared" si="2"/>
        <v>7.6171864725328622E-4</v>
      </c>
      <c r="O83" s="94">
        <f>M83/'סכום נכסי הקרן'!$C$42</f>
        <v>3.6882648752824455E-5</v>
      </c>
    </row>
    <row r="84" spans="1:15" s="151" customFormat="1">
      <c r="A84" s="166"/>
      <c r="B84" s="86" t="s">
        <v>2813</v>
      </c>
      <c r="C84" s="96" t="s">
        <v>2615</v>
      </c>
      <c r="D84" s="83">
        <v>90135661</v>
      </c>
      <c r="E84" s="83" t="s">
        <v>543</v>
      </c>
      <c r="F84" s="83" t="s">
        <v>155</v>
      </c>
      <c r="G84" s="93">
        <v>3.6300000000000003</v>
      </c>
      <c r="H84" s="96" t="s">
        <v>158</v>
      </c>
      <c r="I84" s="97">
        <v>3.5000000000000003E-2</v>
      </c>
      <c r="J84" s="97">
        <v>2.8600000000000004E-2</v>
      </c>
      <c r="K84" s="93">
        <v>1904675.4700000002</v>
      </c>
      <c r="L84" s="95">
        <v>108.77</v>
      </c>
      <c r="M84" s="93">
        <v>2071.7156100000002</v>
      </c>
      <c r="N84" s="94">
        <f t="shared" si="2"/>
        <v>8.0197599018620486E-4</v>
      </c>
      <c r="O84" s="94">
        <f>M84/'סכום נכסי הקרן'!$C$42</f>
        <v>3.8831921551213908E-5</v>
      </c>
    </row>
    <row r="85" spans="1:15" s="151" customFormat="1">
      <c r="A85" s="166"/>
      <c r="B85" s="86" t="s">
        <v>2813</v>
      </c>
      <c r="C85" s="96" t="s">
        <v>2615</v>
      </c>
      <c r="D85" s="83">
        <v>4988</v>
      </c>
      <c r="E85" s="83" t="s">
        <v>543</v>
      </c>
      <c r="F85" s="83" t="s">
        <v>155</v>
      </c>
      <c r="G85" s="93">
        <v>0.16</v>
      </c>
      <c r="H85" s="96" t="s">
        <v>158</v>
      </c>
      <c r="I85" s="97">
        <v>0.03</v>
      </c>
      <c r="J85" s="97">
        <v>3.4400000000000007E-2</v>
      </c>
      <c r="K85" s="93">
        <v>1869148.79</v>
      </c>
      <c r="L85" s="95">
        <v>103.31</v>
      </c>
      <c r="M85" s="93">
        <v>1931.0176500000005</v>
      </c>
      <c r="N85" s="94">
        <f t="shared" si="2"/>
        <v>7.4751079947975513E-4</v>
      </c>
      <c r="O85" s="94">
        <f>M85/'סכום נכסי הקרן'!$C$42</f>
        <v>3.6194700439028616E-5</v>
      </c>
    </row>
    <row r="86" spans="1:15" s="151" customFormat="1">
      <c r="A86" s="166"/>
      <c r="B86" s="86" t="s">
        <v>2813</v>
      </c>
      <c r="C86" s="96" t="s">
        <v>2615</v>
      </c>
      <c r="D86" s="83">
        <v>4989</v>
      </c>
      <c r="E86" s="83" t="s">
        <v>543</v>
      </c>
      <c r="F86" s="83" t="s">
        <v>155</v>
      </c>
      <c r="G86" s="93">
        <v>3.63</v>
      </c>
      <c r="H86" s="96" t="s">
        <v>158</v>
      </c>
      <c r="I86" s="97">
        <v>3.5000000000000003E-2</v>
      </c>
      <c r="J86" s="97">
        <v>2.86E-2</v>
      </c>
      <c r="K86" s="93">
        <v>1869148.79</v>
      </c>
      <c r="L86" s="95">
        <v>108.77</v>
      </c>
      <c r="M86" s="93">
        <v>2033.0732200000002</v>
      </c>
      <c r="N86" s="94">
        <f t="shared" si="2"/>
        <v>7.8701724351565609E-4</v>
      </c>
      <c r="O86" s="94">
        <f>M86/'סכום נכסי הקרן'!$C$42</f>
        <v>3.8107614484264978E-5</v>
      </c>
    </row>
    <row r="87" spans="1:15" s="151" customFormat="1">
      <c r="A87" s="166"/>
      <c r="B87" s="86" t="s">
        <v>2813</v>
      </c>
      <c r="C87" s="96" t="s">
        <v>2615</v>
      </c>
      <c r="D87" s="83">
        <v>90135670</v>
      </c>
      <c r="E87" s="83" t="s">
        <v>543</v>
      </c>
      <c r="F87" s="83" t="s">
        <v>155</v>
      </c>
      <c r="G87" s="93">
        <v>0.22999999999999998</v>
      </c>
      <c r="H87" s="96" t="s">
        <v>158</v>
      </c>
      <c r="I87" s="97">
        <v>2.9500000000000002E-2</v>
      </c>
      <c r="J87" s="97">
        <v>2.2200000000000001E-2</v>
      </c>
      <c r="K87" s="93">
        <v>3276041.9000000004</v>
      </c>
      <c r="L87" s="95">
        <v>100.22</v>
      </c>
      <c r="M87" s="93">
        <v>3283.2492200000002</v>
      </c>
      <c r="N87" s="94">
        <f t="shared" si="2"/>
        <v>1.2709693509707081E-3</v>
      </c>
      <c r="O87" s="94">
        <f>M87/'סכום נכסי הקרן'!$C$42</f>
        <v>6.1540722833151905E-5</v>
      </c>
    </row>
    <row r="88" spans="1:15" s="151" customFormat="1">
      <c r="A88" s="166"/>
      <c r="B88" s="86" t="s">
        <v>2813</v>
      </c>
      <c r="C88" s="96" t="s">
        <v>2615</v>
      </c>
      <c r="D88" s="83">
        <v>4990</v>
      </c>
      <c r="E88" s="83" t="s">
        <v>543</v>
      </c>
      <c r="F88" s="83" t="s">
        <v>155</v>
      </c>
      <c r="G88" s="93">
        <v>0.23000000000000004</v>
      </c>
      <c r="H88" s="96" t="s">
        <v>158</v>
      </c>
      <c r="I88" s="97">
        <v>2.9500000000000002E-2</v>
      </c>
      <c r="J88" s="97">
        <v>2.2200000000000008E-2</v>
      </c>
      <c r="K88" s="93">
        <v>3214935.9200000004</v>
      </c>
      <c r="L88" s="95">
        <v>100.22</v>
      </c>
      <c r="M88" s="93">
        <v>3222.0087999999996</v>
      </c>
      <c r="N88" s="94">
        <f t="shared" ref="N88:N152" si="3">M88/$M$10</f>
        <v>1.2472627446045383E-3</v>
      </c>
      <c r="O88" s="94">
        <f>M88/'סכום נכסי הקרן'!$C$42</f>
        <v>6.0392841737057158E-5</v>
      </c>
    </row>
    <row r="89" spans="1:15" s="151" customFormat="1">
      <c r="A89" s="166"/>
      <c r="B89" s="86" t="s">
        <v>2813</v>
      </c>
      <c r="C89" s="96" t="s">
        <v>2615</v>
      </c>
      <c r="D89" s="83">
        <v>4986</v>
      </c>
      <c r="E89" s="83" t="s">
        <v>543</v>
      </c>
      <c r="F89" s="83" t="s">
        <v>155</v>
      </c>
      <c r="G89" s="93">
        <v>2.56</v>
      </c>
      <c r="H89" s="96" t="s">
        <v>158</v>
      </c>
      <c r="I89" s="97">
        <v>4.4000000000000004E-2</v>
      </c>
      <c r="J89" s="97">
        <v>3.7899999999999996E-2</v>
      </c>
      <c r="K89" s="93">
        <v>3071905.4100000006</v>
      </c>
      <c r="L89" s="95">
        <v>101.78</v>
      </c>
      <c r="M89" s="93">
        <v>3126.5854200000003</v>
      </c>
      <c r="N89" s="94">
        <f t="shared" si="3"/>
        <v>1.2103236689452038E-3</v>
      </c>
      <c r="O89" s="94">
        <f>M89/'סכום נכסי הקרן'!$C$42</f>
        <v>5.8604240450072772E-5</v>
      </c>
    </row>
    <row r="90" spans="1:15" s="151" customFormat="1">
      <c r="A90" s="166"/>
      <c r="B90" s="86" t="s">
        <v>2814</v>
      </c>
      <c r="C90" s="96" t="s">
        <v>2612</v>
      </c>
      <c r="D90" s="83">
        <v>4099</v>
      </c>
      <c r="E90" s="83" t="s">
        <v>543</v>
      </c>
      <c r="F90" s="83" t="s">
        <v>154</v>
      </c>
      <c r="G90" s="93">
        <v>6.56</v>
      </c>
      <c r="H90" s="96" t="s">
        <v>158</v>
      </c>
      <c r="I90" s="97">
        <v>2.9779E-2</v>
      </c>
      <c r="J90" s="97">
        <v>2.1499999999999995E-2</v>
      </c>
      <c r="K90" s="93">
        <v>14869711.410000002</v>
      </c>
      <c r="L90" s="95">
        <v>106.33</v>
      </c>
      <c r="M90" s="93">
        <v>15810.964220000002</v>
      </c>
      <c r="N90" s="94">
        <f t="shared" si="3"/>
        <v>6.1205377924111676E-3</v>
      </c>
      <c r="O90" s="94">
        <f>M90/'סכום נכסי הקרן'!$C$42</f>
        <v>2.9635830288506153E-4</v>
      </c>
    </row>
    <row r="91" spans="1:15" s="151" customFormat="1">
      <c r="A91" s="166"/>
      <c r="B91" s="86" t="s">
        <v>2814</v>
      </c>
      <c r="C91" s="96" t="s">
        <v>2612</v>
      </c>
      <c r="D91" s="83">
        <v>40999</v>
      </c>
      <c r="E91" s="83" t="s">
        <v>543</v>
      </c>
      <c r="F91" s="83" t="s">
        <v>154</v>
      </c>
      <c r="G91" s="93">
        <v>6.5600000000000005</v>
      </c>
      <c r="H91" s="96" t="s">
        <v>158</v>
      </c>
      <c r="I91" s="97">
        <v>2.9779E-2</v>
      </c>
      <c r="J91" s="97">
        <v>2.1600000000000001E-2</v>
      </c>
      <c r="K91" s="93">
        <v>420523.52000000008</v>
      </c>
      <c r="L91" s="95">
        <v>106.25</v>
      </c>
      <c r="M91" s="93">
        <v>446.80625000000003</v>
      </c>
      <c r="N91" s="94">
        <f t="shared" si="3"/>
        <v>1.7296190801262292E-4</v>
      </c>
      <c r="O91" s="94">
        <f>M91/'סכום נכסי הקרן'!$C$42</f>
        <v>8.3748682323207807E-6</v>
      </c>
    </row>
    <row r="92" spans="1:15" s="151" customFormat="1">
      <c r="A92" s="166"/>
      <c r="B92" s="86" t="s">
        <v>2803</v>
      </c>
      <c r="C92" s="96" t="s">
        <v>2612</v>
      </c>
      <c r="D92" s="83">
        <v>14760844</v>
      </c>
      <c r="E92" s="83" t="s">
        <v>543</v>
      </c>
      <c r="F92" s="83" t="s">
        <v>155</v>
      </c>
      <c r="G92" s="93">
        <v>9.1699999999999982</v>
      </c>
      <c r="H92" s="96" t="s">
        <v>158</v>
      </c>
      <c r="I92" s="97">
        <v>0.06</v>
      </c>
      <c r="J92" s="97">
        <v>1.9500000000000003E-2</v>
      </c>
      <c r="K92" s="93">
        <v>35175313.680000015</v>
      </c>
      <c r="L92" s="95">
        <v>146.87</v>
      </c>
      <c r="M92" s="93">
        <v>51661.983700000012</v>
      </c>
      <c r="N92" s="94">
        <f t="shared" si="3"/>
        <v>1.9998724889074462E-2</v>
      </c>
      <c r="O92" s="94">
        <f>M92/'סכום נכסי הקרן'!$C$42</f>
        <v>9.6834434636445675E-4</v>
      </c>
    </row>
    <row r="93" spans="1:15" s="151" customFormat="1">
      <c r="A93" s="166"/>
      <c r="B93" s="86" t="s">
        <v>2842</v>
      </c>
      <c r="C93" s="96" t="s">
        <v>2615</v>
      </c>
      <c r="D93" s="83">
        <v>90136004</v>
      </c>
      <c r="E93" s="83" t="s">
        <v>543</v>
      </c>
      <c r="F93" s="83" t="s">
        <v>155</v>
      </c>
      <c r="G93" s="93">
        <v>4.63</v>
      </c>
      <c r="H93" s="96" t="s">
        <v>158</v>
      </c>
      <c r="I93" s="97">
        <v>2.3E-2</v>
      </c>
      <c r="J93" s="97">
        <v>2.5699999999999997E-2</v>
      </c>
      <c r="K93" s="93">
        <v>7019469.1900000023</v>
      </c>
      <c r="L93" s="95">
        <v>99.39</v>
      </c>
      <c r="M93" s="93">
        <v>6976.6507300000012</v>
      </c>
      <c r="N93" s="94">
        <f t="shared" si="3"/>
        <v>2.7007115988159493E-3</v>
      </c>
      <c r="O93" s="94">
        <f>M93/'סכום נכסי הקרן'!$C$42</f>
        <v>1.3076927766045033E-4</v>
      </c>
    </row>
    <row r="94" spans="1:15" s="151" customFormat="1">
      <c r="A94" s="166"/>
      <c r="B94" s="86" t="s">
        <v>2815</v>
      </c>
      <c r="C94" s="96" t="s">
        <v>2612</v>
      </c>
      <c r="D94" s="83">
        <v>4100</v>
      </c>
      <c r="E94" s="83" t="s">
        <v>543</v>
      </c>
      <c r="F94" s="83" t="s">
        <v>154</v>
      </c>
      <c r="G94" s="93">
        <v>6.5399999999999991</v>
      </c>
      <c r="H94" s="96" t="s">
        <v>158</v>
      </c>
      <c r="I94" s="97">
        <v>2.9779E-2</v>
      </c>
      <c r="J94" s="97">
        <v>2.1499999999999998E-2</v>
      </c>
      <c r="K94" s="93">
        <v>16938236.309999999</v>
      </c>
      <c r="L94" s="95">
        <v>106.33</v>
      </c>
      <c r="M94" s="93">
        <v>18010.426760000006</v>
      </c>
      <c r="N94" s="94">
        <f t="shared" si="3"/>
        <v>6.9719655365859433E-3</v>
      </c>
      <c r="O94" s="94">
        <f>M94/'סכום נכסי הקרן'!$C$42</f>
        <v>3.375846934165852E-4</v>
      </c>
    </row>
    <row r="95" spans="1:15" s="151" customFormat="1">
      <c r="A95" s="166"/>
      <c r="B95" s="86" t="s">
        <v>2816</v>
      </c>
      <c r="C95" s="96" t="s">
        <v>2612</v>
      </c>
      <c r="D95" s="83">
        <v>443423</v>
      </c>
      <c r="E95" s="83" t="s">
        <v>543</v>
      </c>
      <c r="F95" s="83" t="s">
        <v>155</v>
      </c>
      <c r="G95" s="93">
        <v>1.9700000000000002</v>
      </c>
      <c r="H95" s="96" t="s">
        <v>158</v>
      </c>
      <c r="I95" s="97">
        <v>2.75E-2</v>
      </c>
      <c r="J95" s="97">
        <v>2.0899999999999998E-2</v>
      </c>
      <c r="K95" s="93">
        <v>18021491.870000001</v>
      </c>
      <c r="L95" s="95">
        <v>101.93</v>
      </c>
      <c r="M95" s="93">
        <v>18369.306520000002</v>
      </c>
      <c r="N95" s="94">
        <f t="shared" si="3"/>
        <v>7.1108904688954432E-3</v>
      </c>
      <c r="O95" s="94">
        <f>M95/'סכום נכסי הקרן'!$C$42</f>
        <v>3.4431148092514593E-4</v>
      </c>
    </row>
    <row r="96" spans="1:15" s="151" customFormat="1">
      <c r="A96" s="166"/>
      <c r="B96" s="86" t="s">
        <v>2816</v>
      </c>
      <c r="C96" s="96" t="s">
        <v>2612</v>
      </c>
      <c r="D96" s="83">
        <v>443424</v>
      </c>
      <c r="E96" s="83" t="s">
        <v>543</v>
      </c>
      <c r="F96" s="83" t="s">
        <v>155</v>
      </c>
      <c r="G96" s="93">
        <v>2.5399999999999996</v>
      </c>
      <c r="H96" s="96" t="s">
        <v>158</v>
      </c>
      <c r="I96" s="97">
        <v>3.1699999999999999E-2</v>
      </c>
      <c r="J96" s="97">
        <v>2.2799999999999997E-2</v>
      </c>
      <c r="K96" s="93">
        <v>34982896.150000006</v>
      </c>
      <c r="L96" s="95">
        <v>103.03</v>
      </c>
      <c r="M96" s="93">
        <v>36042.879650000003</v>
      </c>
      <c r="N96" s="94">
        <f t="shared" si="3"/>
        <v>1.3952457546270534E-2</v>
      </c>
      <c r="O96" s="94">
        <f>M96/'סכום נכסי הקרן'!$C$42</f>
        <v>6.7558224125590489E-4</v>
      </c>
    </row>
    <row r="97" spans="1:15" s="151" customFormat="1">
      <c r="A97" s="166"/>
      <c r="B97" s="86" t="s">
        <v>2842</v>
      </c>
      <c r="C97" s="96" t="s">
        <v>2615</v>
      </c>
      <c r="D97" s="83">
        <v>90136001</v>
      </c>
      <c r="E97" s="83" t="s">
        <v>543</v>
      </c>
      <c r="F97" s="83" t="s">
        <v>155</v>
      </c>
      <c r="G97" s="93">
        <v>3.5300000000000007</v>
      </c>
      <c r="H97" s="96" t="s">
        <v>158</v>
      </c>
      <c r="I97" s="97">
        <v>2.2000000000000002E-2</v>
      </c>
      <c r="J97" s="97">
        <v>2.1000000000000008E-2</v>
      </c>
      <c r="K97" s="93">
        <v>16211334.600000005</v>
      </c>
      <c r="L97" s="95">
        <v>100.53</v>
      </c>
      <c r="M97" s="93">
        <v>16297.253990000001</v>
      </c>
      <c r="N97" s="94">
        <f t="shared" si="3"/>
        <v>6.3087840545577234E-3</v>
      </c>
      <c r="O97" s="94">
        <f>M97/'סכום נכסי הקרן'!$C$42</f>
        <v>3.0547324419681707E-4</v>
      </c>
    </row>
    <row r="98" spans="1:15" s="151" customFormat="1">
      <c r="A98" s="166"/>
      <c r="B98" s="86" t="s">
        <v>2842</v>
      </c>
      <c r="C98" s="96" t="s">
        <v>2615</v>
      </c>
      <c r="D98" s="83">
        <v>90136005</v>
      </c>
      <c r="E98" s="83" t="s">
        <v>543</v>
      </c>
      <c r="F98" s="83" t="s">
        <v>155</v>
      </c>
      <c r="G98" s="93">
        <v>4.57</v>
      </c>
      <c r="H98" s="96" t="s">
        <v>158</v>
      </c>
      <c r="I98" s="97">
        <v>3.3700000000000001E-2</v>
      </c>
      <c r="J98" s="97">
        <v>3.5300000000000005E-2</v>
      </c>
      <c r="K98" s="93">
        <v>3521877.9600000014</v>
      </c>
      <c r="L98" s="95">
        <v>99.68</v>
      </c>
      <c r="M98" s="93">
        <v>3510.6079400000003</v>
      </c>
      <c r="N98" s="94">
        <f t="shared" si="3"/>
        <v>1.3589815442077268E-3</v>
      </c>
      <c r="O98" s="94">
        <f>M98/'סכום נכסי הקרן'!$C$42</f>
        <v>6.5802300018943558E-5</v>
      </c>
    </row>
    <row r="99" spans="1:15" s="151" customFormat="1">
      <c r="A99" s="166"/>
      <c r="B99" s="86" t="s">
        <v>2842</v>
      </c>
      <c r="C99" s="96" t="s">
        <v>2615</v>
      </c>
      <c r="D99" s="83">
        <v>90136035</v>
      </c>
      <c r="E99" s="83" t="s">
        <v>543</v>
      </c>
      <c r="F99" s="83" t="s">
        <v>155</v>
      </c>
      <c r="G99" s="93">
        <v>4.4200000000000017</v>
      </c>
      <c r="H99" s="96" t="s">
        <v>158</v>
      </c>
      <c r="I99" s="97">
        <v>3.85E-2</v>
      </c>
      <c r="J99" s="97">
        <v>3.8500000000000006E-2</v>
      </c>
      <c r="K99" s="93">
        <v>927910.3400000002</v>
      </c>
      <c r="L99" s="95">
        <v>100.47</v>
      </c>
      <c r="M99" s="93">
        <v>932.27152999999998</v>
      </c>
      <c r="N99" s="94">
        <f t="shared" si="3"/>
        <v>3.60889004159291E-4</v>
      </c>
      <c r="O99" s="94">
        <f>M99/'סכום נכסי הקרן'!$C$42</f>
        <v>1.7474355429213645E-5</v>
      </c>
    </row>
    <row r="100" spans="1:15" s="151" customFormat="1">
      <c r="A100" s="166"/>
      <c r="B100" s="86" t="s">
        <v>2842</v>
      </c>
      <c r="C100" s="96" t="s">
        <v>2615</v>
      </c>
      <c r="D100" s="83">
        <v>90136025</v>
      </c>
      <c r="E100" s="83" t="s">
        <v>543</v>
      </c>
      <c r="F100" s="83" t="s">
        <v>155</v>
      </c>
      <c r="G100" s="93">
        <v>4.419999999999999</v>
      </c>
      <c r="H100" s="96" t="s">
        <v>158</v>
      </c>
      <c r="I100" s="97">
        <v>3.8399999999999997E-2</v>
      </c>
      <c r="J100" s="97">
        <v>3.8299999999999987E-2</v>
      </c>
      <c r="K100" s="93">
        <v>2774195.4200000004</v>
      </c>
      <c r="L100" s="95">
        <v>100.6</v>
      </c>
      <c r="M100" s="93">
        <v>2790.8407000000011</v>
      </c>
      <c r="N100" s="94">
        <f t="shared" si="3"/>
        <v>1.080354476758739E-3</v>
      </c>
      <c r="O100" s="94">
        <f>M100/'סכום נכסי הקרן'!$C$42</f>
        <v>5.2311092604228113E-5</v>
      </c>
    </row>
    <row r="101" spans="1:15" s="151" customFormat="1">
      <c r="A101" s="166"/>
      <c r="B101" s="86" t="s">
        <v>2842</v>
      </c>
      <c r="C101" s="96" t="s">
        <v>2615</v>
      </c>
      <c r="D101" s="83">
        <v>90136003</v>
      </c>
      <c r="E101" s="83" t="s">
        <v>543</v>
      </c>
      <c r="F101" s="83" t="s">
        <v>155</v>
      </c>
      <c r="G101" s="93">
        <v>5.4499999999999984</v>
      </c>
      <c r="H101" s="96" t="s">
        <v>158</v>
      </c>
      <c r="I101" s="97">
        <v>3.6699999999999997E-2</v>
      </c>
      <c r="J101" s="97">
        <v>3.8299999999999994E-2</v>
      </c>
      <c r="K101" s="93">
        <v>11054100.570000002</v>
      </c>
      <c r="L101" s="95">
        <v>99.66</v>
      </c>
      <c r="M101" s="93">
        <v>11016.517130000004</v>
      </c>
      <c r="N101" s="94">
        <f t="shared" si="3"/>
        <v>4.2645728936391222E-3</v>
      </c>
      <c r="O101" s="94">
        <f>M101/'סכום נכסי הקרן'!$C$42</f>
        <v>2.0649191756573398E-4</v>
      </c>
    </row>
    <row r="102" spans="1:15" s="151" customFormat="1">
      <c r="A102" s="166"/>
      <c r="B102" s="86" t="s">
        <v>2842</v>
      </c>
      <c r="C102" s="96" t="s">
        <v>2615</v>
      </c>
      <c r="D102" s="83">
        <v>90136002</v>
      </c>
      <c r="E102" s="83" t="s">
        <v>543</v>
      </c>
      <c r="F102" s="83" t="s">
        <v>155</v>
      </c>
      <c r="G102" s="93">
        <v>3.48</v>
      </c>
      <c r="H102" s="96" t="s">
        <v>158</v>
      </c>
      <c r="I102" s="97">
        <v>3.1800000000000002E-2</v>
      </c>
      <c r="J102" s="97">
        <v>3.2099999999999997E-2</v>
      </c>
      <c r="K102" s="93">
        <v>16268278.710000003</v>
      </c>
      <c r="L102" s="95">
        <v>100.21</v>
      </c>
      <c r="M102" s="93">
        <v>16302.442900000002</v>
      </c>
      <c r="N102" s="94">
        <f t="shared" si="3"/>
        <v>6.3107927188817024E-3</v>
      </c>
      <c r="O102" s="94">
        <f>M102/'סכום נכסי הקרן'!$C$42</f>
        <v>3.0557050433478375E-4</v>
      </c>
    </row>
    <row r="103" spans="1:15" s="151" customFormat="1">
      <c r="A103" s="166"/>
      <c r="B103" s="86" t="s">
        <v>2817</v>
      </c>
      <c r="C103" s="96" t="s">
        <v>2615</v>
      </c>
      <c r="D103" s="83">
        <v>22333</v>
      </c>
      <c r="E103" s="83" t="s">
        <v>543</v>
      </c>
      <c r="F103" s="83" t="s">
        <v>156</v>
      </c>
      <c r="G103" s="93">
        <v>3.2699999999999991</v>
      </c>
      <c r="H103" s="96" t="s">
        <v>158</v>
      </c>
      <c r="I103" s="97">
        <v>3.7000000000000005E-2</v>
      </c>
      <c r="J103" s="97">
        <v>1.7699999999999994E-2</v>
      </c>
      <c r="K103" s="93">
        <v>59761961.70000001</v>
      </c>
      <c r="L103" s="95">
        <v>108.31</v>
      </c>
      <c r="M103" s="93">
        <v>64728.181610000021</v>
      </c>
      <c r="N103" s="94">
        <f t="shared" si="3"/>
        <v>2.5056743931968661E-2</v>
      </c>
      <c r="O103" s="94">
        <f>M103/'סכום נכסי הקרן'!$C$42</f>
        <v>1.2132551679871965E-3</v>
      </c>
    </row>
    <row r="104" spans="1:15" s="151" customFormat="1">
      <c r="A104" s="166"/>
      <c r="B104" s="86" t="s">
        <v>2817</v>
      </c>
      <c r="C104" s="96" t="s">
        <v>2615</v>
      </c>
      <c r="D104" s="83">
        <v>22334</v>
      </c>
      <c r="E104" s="83" t="s">
        <v>543</v>
      </c>
      <c r="F104" s="83" t="s">
        <v>156</v>
      </c>
      <c r="G104" s="93">
        <v>3.98</v>
      </c>
      <c r="H104" s="96" t="s">
        <v>158</v>
      </c>
      <c r="I104" s="97">
        <v>3.7000000000000005E-2</v>
      </c>
      <c r="J104" s="97">
        <v>1.9300000000000001E-2</v>
      </c>
      <c r="K104" s="93">
        <v>20786769.300000001</v>
      </c>
      <c r="L104" s="95">
        <v>109.12</v>
      </c>
      <c r="M104" s="93">
        <v>22682.522980000005</v>
      </c>
      <c r="N104" s="94">
        <f t="shared" si="3"/>
        <v>8.7805675349460002E-3</v>
      </c>
      <c r="O104" s="94">
        <f>M104/'סכום נכסי הקרן'!$C$42</f>
        <v>4.2515775268158878E-4</v>
      </c>
    </row>
    <row r="105" spans="1:15" s="151" customFormat="1">
      <c r="A105" s="166"/>
      <c r="B105" s="86" t="s">
        <v>2806</v>
      </c>
      <c r="C105" s="96" t="s">
        <v>2612</v>
      </c>
      <c r="D105" s="83">
        <v>414968</v>
      </c>
      <c r="E105" s="83" t="s">
        <v>596</v>
      </c>
      <c r="F105" s="83" t="s">
        <v>154</v>
      </c>
      <c r="G105" s="93">
        <v>7.0299999999999985</v>
      </c>
      <c r="H105" s="96" t="s">
        <v>158</v>
      </c>
      <c r="I105" s="97">
        <v>2.5399999999999999E-2</v>
      </c>
      <c r="J105" s="97">
        <v>2.23E-2</v>
      </c>
      <c r="K105" s="93">
        <v>24015224.629999999</v>
      </c>
      <c r="L105" s="95">
        <v>102.98</v>
      </c>
      <c r="M105" s="93">
        <v>24730.879290000008</v>
      </c>
      <c r="N105" s="94">
        <f>M105/$M$10</f>
        <v>9.573500972352697E-3</v>
      </c>
      <c r="O105" s="94">
        <f>M105/'סכום נכסי הקרן'!$C$42</f>
        <v>4.6355183107483605E-4</v>
      </c>
    </row>
    <row r="106" spans="1:15" s="151" customFormat="1">
      <c r="A106" s="166"/>
      <c r="B106" s="86" t="s">
        <v>2818</v>
      </c>
      <c r="C106" s="96" t="s">
        <v>2615</v>
      </c>
      <c r="D106" s="83">
        <v>11898420</v>
      </c>
      <c r="E106" s="83" t="s">
        <v>596</v>
      </c>
      <c r="F106" s="83" t="s">
        <v>155</v>
      </c>
      <c r="G106" s="93">
        <v>6.57</v>
      </c>
      <c r="H106" s="96" t="s">
        <v>158</v>
      </c>
      <c r="I106" s="97">
        <v>5.5E-2</v>
      </c>
      <c r="J106" s="97">
        <v>3.3000000000000002E-2</v>
      </c>
      <c r="K106" s="93">
        <v>2473217.85</v>
      </c>
      <c r="L106" s="95">
        <v>115.65</v>
      </c>
      <c r="M106" s="93">
        <v>2860.2765000000004</v>
      </c>
      <c r="N106" s="94">
        <f t="shared" si="3"/>
        <v>1.1072335735761688E-3</v>
      </c>
      <c r="O106" s="94">
        <f>M106/'סכום נכסי הקרן'!$C$42</f>
        <v>5.3612586653619259E-5</v>
      </c>
    </row>
    <row r="107" spans="1:15" s="151" customFormat="1">
      <c r="A107" s="166"/>
      <c r="B107" s="86" t="s">
        <v>2818</v>
      </c>
      <c r="C107" s="96" t="s">
        <v>2615</v>
      </c>
      <c r="D107" s="83">
        <v>11898421</v>
      </c>
      <c r="E107" s="83" t="s">
        <v>596</v>
      </c>
      <c r="F107" s="83" t="s">
        <v>155</v>
      </c>
      <c r="G107" s="93">
        <v>6.4399999999999995</v>
      </c>
      <c r="H107" s="96" t="s">
        <v>158</v>
      </c>
      <c r="I107" s="97">
        <v>5.5E-2</v>
      </c>
      <c r="J107" s="97">
        <v>4.1099999999999998E-2</v>
      </c>
      <c r="K107" s="93">
        <v>4831210.0900000008</v>
      </c>
      <c r="L107" s="95">
        <v>109.94</v>
      </c>
      <c r="M107" s="93">
        <v>5311.4324800000013</v>
      </c>
      <c r="N107" s="94">
        <f t="shared" si="3"/>
        <v>2.056093655854227E-3</v>
      </c>
      <c r="O107" s="94">
        <f>M107/'סכום נכסי הקרן'!$C$42</f>
        <v>9.955668065267392E-5</v>
      </c>
    </row>
    <row r="108" spans="1:15" s="151" customFormat="1">
      <c r="A108" s="166"/>
      <c r="B108" s="86" t="s">
        <v>2818</v>
      </c>
      <c r="C108" s="96" t="s">
        <v>2615</v>
      </c>
      <c r="D108" s="83">
        <v>11898422</v>
      </c>
      <c r="E108" s="83" t="s">
        <v>596</v>
      </c>
      <c r="F108" s="83" t="s">
        <v>155</v>
      </c>
      <c r="G108" s="93">
        <v>6.24</v>
      </c>
      <c r="H108" s="96" t="s">
        <v>158</v>
      </c>
      <c r="I108" s="97">
        <v>5.5E-2</v>
      </c>
      <c r="J108" s="97">
        <v>5.4000000000000013E-2</v>
      </c>
      <c r="K108" s="93">
        <v>5896921.5900000008</v>
      </c>
      <c r="L108" s="95">
        <v>101.79</v>
      </c>
      <c r="M108" s="93">
        <v>6002.4766</v>
      </c>
      <c r="N108" s="94">
        <f t="shared" si="3"/>
        <v>2.3236017972826511E-3</v>
      </c>
      <c r="O108" s="94">
        <f>M108/'סכום נכסי הקרן'!$C$42</f>
        <v>1.1250950628508183E-4</v>
      </c>
    </row>
    <row r="109" spans="1:15" s="151" customFormat="1">
      <c r="A109" s="166"/>
      <c r="B109" s="86" t="s">
        <v>2818</v>
      </c>
      <c r="C109" s="96" t="s">
        <v>2615</v>
      </c>
      <c r="D109" s="83">
        <v>11896110</v>
      </c>
      <c r="E109" s="83" t="s">
        <v>596</v>
      </c>
      <c r="F109" s="83" t="s">
        <v>155</v>
      </c>
      <c r="G109" s="93">
        <v>6.8000000000000007</v>
      </c>
      <c r="H109" s="96" t="s">
        <v>158</v>
      </c>
      <c r="I109" s="97">
        <v>5.5E-2</v>
      </c>
      <c r="J109" s="97">
        <v>1.8699999999999998E-2</v>
      </c>
      <c r="K109" s="93">
        <v>29900008.230000004</v>
      </c>
      <c r="L109" s="95">
        <v>132.37</v>
      </c>
      <c r="M109" s="93">
        <v>39578.640040000006</v>
      </c>
      <c r="N109" s="94">
        <f t="shared" si="3"/>
        <v>1.5321175784499869E-2</v>
      </c>
      <c r="O109" s="94">
        <f>M109/'סכום נכסי הקרן'!$C$42</f>
        <v>7.4185599496304113E-4</v>
      </c>
    </row>
    <row r="110" spans="1:15" s="151" customFormat="1">
      <c r="A110" s="166"/>
      <c r="B110" s="86" t="s">
        <v>2818</v>
      </c>
      <c r="C110" s="96" t="s">
        <v>2615</v>
      </c>
      <c r="D110" s="83">
        <v>11898200</v>
      </c>
      <c r="E110" s="83" t="s">
        <v>596</v>
      </c>
      <c r="F110" s="83" t="s">
        <v>155</v>
      </c>
      <c r="G110" s="93">
        <v>6.82</v>
      </c>
      <c r="H110" s="96" t="s">
        <v>158</v>
      </c>
      <c r="I110" s="97">
        <v>5.5E-2</v>
      </c>
      <c r="J110" s="97">
        <v>1.78E-2</v>
      </c>
      <c r="K110" s="93">
        <v>425008.40000000008</v>
      </c>
      <c r="L110" s="95">
        <v>127.69</v>
      </c>
      <c r="M110" s="93">
        <v>542.69324000000006</v>
      </c>
      <c r="N110" s="94">
        <f t="shared" si="3"/>
        <v>2.1008045043226743E-4</v>
      </c>
      <c r="O110" s="94">
        <f>M110/'סכום נכסי הקרן'!$C$42</f>
        <v>1.0172159354465694E-5</v>
      </c>
    </row>
    <row r="111" spans="1:15" s="151" customFormat="1">
      <c r="A111" s="166"/>
      <c r="B111" s="86" t="s">
        <v>2818</v>
      </c>
      <c r="C111" s="96" t="s">
        <v>2615</v>
      </c>
      <c r="D111" s="83">
        <v>11898230</v>
      </c>
      <c r="E111" s="83" t="s">
        <v>596</v>
      </c>
      <c r="F111" s="83" t="s">
        <v>155</v>
      </c>
      <c r="G111" s="93">
        <v>6.4399999999999995</v>
      </c>
      <c r="H111" s="96" t="s">
        <v>158</v>
      </c>
      <c r="I111" s="97">
        <v>5.5E-2</v>
      </c>
      <c r="J111" s="97">
        <v>4.1100000000000005E-2</v>
      </c>
      <c r="K111" s="93">
        <v>3748051.9200000004</v>
      </c>
      <c r="L111" s="95">
        <v>110.07</v>
      </c>
      <c r="M111" s="93">
        <v>4125.480880000001</v>
      </c>
      <c r="N111" s="94">
        <f t="shared" si="3"/>
        <v>1.5970032748521194E-3</v>
      </c>
      <c r="O111" s="94">
        <f>M111/'סכום נכסי הקרן'!$C$42</f>
        <v>7.7327384666080171E-5</v>
      </c>
    </row>
    <row r="112" spans="1:15" s="151" customFormat="1">
      <c r="A112" s="166"/>
      <c r="B112" s="86" t="s">
        <v>2818</v>
      </c>
      <c r="C112" s="96" t="s">
        <v>2615</v>
      </c>
      <c r="D112" s="83">
        <v>11898120</v>
      </c>
      <c r="E112" s="83" t="s">
        <v>596</v>
      </c>
      <c r="F112" s="83" t="s">
        <v>155</v>
      </c>
      <c r="G112" s="93">
        <v>6.8000000000000007</v>
      </c>
      <c r="H112" s="96" t="s">
        <v>158</v>
      </c>
      <c r="I112" s="97">
        <v>5.5E-2</v>
      </c>
      <c r="J112" s="97">
        <v>1.9000000000000003E-2</v>
      </c>
      <c r="K112" s="93">
        <v>1020426.6100000001</v>
      </c>
      <c r="L112" s="95">
        <v>127.44</v>
      </c>
      <c r="M112" s="93">
        <v>1300.4316600000002</v>
      </c>
      <c r="N112" s="94">
        <f t="shared" si="3"/>
        <v>5.0340643434066226E-4</v>
      </c>
      <c r="O112" s="94">
        <f>M112/'סכום נכסי הקרן'!$C$42</f>
        <v>2.4375092778219148E-5</v>
      </c>
    </row>
    <row r="113" spans="1:15" s="151" customFormat="1">
      <c r="A113" s="166"/>
      <c r="B113" s="86" t="s">
        <v>2818</v>
      </c>
      <c r="C113" s="96" t="s">
        <v>2615</v>
      </c>
      <c r="D113" s="83">
        <v>11898130</v>
      </c>
      <c r="E113" s="83" t="s">
        <v>596</v>
      </c>
      <c r="F113" s="83" t="s">
        <v>155</v>
      </c>
      <c r="G113" s="93">
        <v>6.4499999999999993</v>
      </c>
      <c r="H113" s="96" t="s">
        <v>158</v>
      </c>
      <c r="I113" s="97">
        <v>5.5E-2</v>
      </c>
      <c r="J113" s="97">
        <v>4.0599999999999997E-2</v>
      </c>
      <c r="K113" s="93">
        <v>2064821.6600000004</v>
      </c>
      <c r="L113" s="95">
        <v>110.74</v>
      </c>
      <c r="M113" s="93">
        <v>2286.5835400000005</v>
      </c>
      <c r="N113" s="94">
        <f t="shared" si="3"/>
        <v>8.8515290891445168E-4</v>
      </c>
      <c r="O113" s="94">
        <f>M113/'סכום נכסי הקרן'!$C$42</f>
        <v>4.2859373273524257E-5</v>
      </c>
    </row>
    <row r="114" spans="1:15" s="151" customFormat="1">
      <c r="A114" s="166"/>
      <c r="B114" s="86" t="s">
        <v>2818</v>
      </c>
      <c r="C114" s="96" t="s">
        <v>2615</v>
      </c>
      <c r="D114" s="83">
        <v>11898140</v>
      </c>
      <c r="E114" s="83" t="s">
        <v>596</v>
      </c>
      <c r="F114" s="83" t="s">
        <v>155</v>
      </c>
      <c r="G114" s="93">
        <v>6.44</v>
      </c>
      <c r="H114" s="96" t="s">
        <v>158</v>
      </c>
      <c r="I114" s="97">
        <v>5.5E-2</v>
      </c>
      <c r="J114" s="97">
        <v>4.1100000000000005E-2</v>
      </c>
      <c r="K114" s="93">
        <v>3200825.5800000005</v>
      </c>
      <c r="L114" s="95">
        <v>110.57</v>
      </c>
      <c r="M114" s="93">
        <v>3539.1529200000004</v>
      </c>
      <c r="N114" s="94">
        <f t="shared" si="3"/>
        <v>1.3700315109550188E-3</v>
      </c>
      <c r="O114" s="94">
        <f>M114/'סכום נכסי הקרן'!$C$42</f>
        <v>6.6337342772249344E-5</v>
      </c>
    </row>
    <row r="115" spans="1:15" s="151" customFormat="1">
      <c r="A115" s="166"/>
      <c r="B115" s="86" t="s">
        <v>2818</v>
      </c>
      <c r="C115" s="96" t="s">
        <v>2615</v>
      </c>
      <c r="D115" s="83">
        <v>11898150</v>
      </c>
      <c r="E115" s="83" t="s">
        <v>596</v>
      </c>
      <c r="F115" s="83" t="s">
        <v>155</v>
      </c>
      <c r="G115" s="93">
        <v>6.79</v>
      </c>
      <c r="H115" s="96" t="s">
        <v>158</v>
      </c>
      <c r="I115" s="97">
        <v>5.5E-2</v>
      </c>
      <c r="J115" s="97">
        <v>1.9899999999999998E-2</v>
      </c>
      <c r="K115" s="93">
        <v>1401049.41</v>
      </c>
      <c r="L115" s="95">
        <v>126.41</v>
      </c>
      <c r="M115" s="93">
        <v>1771.0665400000003</v>
      </c>
      <c r="N115" s="94">
        <f t="shared" si="3"/>
        <v>6.8559257614618052E-4</v>
      </c>
      <c r="O115" s="94">
        <f>M115/'סכום נכסי הקרן'!$C$42</f>
        <v>3.3196601218475082E-5</v>
      </c>
    </row>
    <row r="116" spans="1:15" s="151" customFormat="1">
      <c r="A116" s="166"/>
      <c r="B116" s="86" t="s">
        <v>2818</v>
      </c>
      <c r="C116" s="96" t="s">
        <v>2615</v>
      </c>
      <c r="D116" s="83">
        <v>11898160</v>
      </c>
      <c r="E116" s="83" t="s">
        <v>596</v>
      </c>
      <c r="F116" s="83" t="s">
        <v>155</v>
      </c>
      <c r="G116" s="93">
        <v>6.7700000000000014</v>
      </c>
      <c r="H116" s="96" t="s">
        <v>158</v>
      </c>
      <c r="I116" s="97">
        <v>5.5E-2</v>
      </c>
      <c r="J116" s="97">
        <v>2.07E-2</v>
      </c>
      <c r="K116" s="93">
        <v>513140.78000000009</v>
      </c>
      <c r="L116" s="95">
        <v>125.29</v>
      </c>
      <c r="M116" s="93">
        <v>642.91410000000008</v>
      </c>
      <c r="N116" s="94">
        <f t="shared" si="3"/>
        <v>2.4887666505161521E-4</v>
      </c>
      <c r="O116" s="94">
        <f>M116/'סכום נכסי הקרן'!$C$42</f>
        <v>1.2050683875172081E-5</v>
      </c>
    </row>
    <row r="117" spans="1:15" s="151" customFormat="1">
      <c r="A117" s="166"/>
      <c r="B117" s="86" t="s">
        <v>2818</v>
      </c>
      <c r="C117" s="96" t="s">
        <v>2615</v>
      </c>
      <c r="D117" s="83">
        <v>11898270</v>
      </c>
      <c r="E117" s="83" t="s">
        <v>596</v>
      </c>
      <c r="F117" s="83" t="s">
        <v>155</v>
      </c>
      <c r="G117" s="93">
        <v>6.7700000000000022</v>
      </c>
      <c r="H117" s="96" t="s">
        <v>158</v>
      </c>
      <c r="I117" s="97">
        <v>5.5E-2</v>
      </c>
      <c r="J117" s="97">
        <v>2.0799999999999999E-2</v>
      </c>
      <c r="K117" s="93">
        <v>845360.01000000013</v>
      </c>
      <c r="L117" s="95">
        <v>125.17</v>
      </c>
      <c r="M117" s="93">
        <v>1058.1371399999998</v>
      </c>
      <c r="N117" s="94">
        <f t="shared" si="3"/>
        <v>4.096124856655874E-4</v>
      </c>
      <c r="O117" s="94">
        <f>M117/'סכום נכסי הקרן'!$C$42</f>
        <v>1.9833561234259287E-5</v>
      </c>
    </row>
    <row r="118" spans="1:15" s="151" customFormat="1">
      <c r="A118" s="166"/>
      <c r="B118" s="86" t="s">
        <v>2818</v>
      </c>
      <c r="C118" s="96" t="s">
        <v>2615</v>
      </c>
      <c r="D118" s="83">
        <v>11898280</v>
      </c>
      <c r="E118" s="83" t="s">
        <v>596</v>
      </c>
      <c r="F118" s="83" t="s">
        <v>155</v>
      </c>
      <c r="G118" s="93">
        <v>6.75</v>
      </c>
      <c r="H118" s="96" t="s">
        <v>158</v>
      </c>
      <c r="I118" s="97">
        <v>5.5E-2</v>
      </c>
      <c r="J118" s="97">
        <v>2.1499999999999998E-2</v>
      </c>
      <c r="K118" s="93">
        <v>742392.58</v>
      </c>
      <c r="L118" s="95">
        <v>124.62</v>
      </c>
      <c r="M118" s="93">
        <v>925.16965000000016</v>
      </c>
      <c r="N118" s="94">
        <f t="shared" si="3"/>
        <v>3.5813981541075253E-4</v>
      </c>
      <c r="O118" s="94">
        <f>M118/'סכום נכסי הקרן'!$C$42</f>
        <v>1.7341238873208098E-5</v>
      </c>
    </row>
    <row r="119" spans="1:15" s="151" customFormat="1">
      <c r="A119" s="166"/>
      <c r="B119" s="86" t="s">
        <v>2819</v>
      </c>
      <c r="C119" s="96" t="s">
        <v>2615</v>
      </c>
      <c r="D119" s="83">
        <v>11898290</v>
      </c>
      <c r="E119" s="83" t="s">
        <v>596</v>
      </c>
      <c r="F119" s="83" t="s">
        <v>155</v>
      </c>
      <c r="G119" s="93">
        <v>6.45</v>
      </c>
      <c r="H119" s="96" t="s">
        <v>158</v>
      </c>
      <c r="I119" s="97">
        <v>5.5E-2</v>
      </c>
      <c r="J119" s="97">
        <v>4.0600000000000004E-2</v>
      </c>
      <c r="K119" s="93">
        <v>2314543.3600000003</v>
      </c>
      <c r="L119" s="95">
        <v>110.31</v>
      </c>
      <c r="M119" s="93">
        <v>2553.17283</v>
      </c>
      <c r="N119" s="94">
        <f t="shared" si="3"/>
        <v>9.8835153752390012E-4</v>
      </c>
      <c r="O119" s="94">
        <f>M119/'סכום נכסי הקרן'!$C$42</f>
        <v>4.7856282282514052E-5</v>
      </c>
    </row>
    <row r="120" spans="1:15" s="151" customFormat="1">
      <c r="A120" s="166"/>
      <c r="B120" s="86" t="s">
        <v>2818</v>
      </c>
      <c r="C120" s="96" t="s">
        <v>2615</v>
      </c>
      <c r="D120" s="83">
        <v>11896120</v>
      </c>
      <c r="E120" s="83" t="s">
        <v>596</v>
      </c>
      <c r="F120" s="83" t="s">
        <v>155</v>
      </c>
      <c r="G120" s="93">
        <v>6.5000000000000009</v>
      </c>
      <c r="H120" s="96" t="s">
        <v>158</v>
      </c>
      <c r="I120" s="97">
        <v>5.5888E-2</v>
      </c>
      <c r="J120" s="97">
        <v>3.7200000000000004E-2</v>
      </c>
      <c r="K120" s="93">
        <v>1164819.8799999999</v>
      </c>
      <c r="L120" s="95">
        <v>115.46</v>
      </c>
      <c r="M120" s="93">
        <v>1344.9010200000002</v>
      </c>
      <c r="N120" s="94">
        <f t="shared" si="3"/>
        <v>5.2062084294327298E-4</v>
      </c>
      <c r="O120" s="94">
        <f>M120/'סכום נכסי הקרן'!$C$42</f>
        <v>2.5208619682499552E-5</v>
      </c>
    </row>
    <row r="121" spans="1:15" s="151" customFormat="1">
      <c r="A121" s="166"/>
      <c r="B121" s="86" t="s">
        <v>2818</v>
      </c>
      <c r="C121" s="96" t="s">
        <v>2615</v>
      </c>
      <c r="D121" s="83">
        <v>11898300</v>
      </c>
      <c r="E121" s="83" t="s">
        <v>596</v>
      </c>
      <c r="F121" s="83" t="s">
        <v>155</v>
      </c>
      <c r="G121" s="93">
        <v>6.45</v>
      </c>
      <c r="H121" s="96" t="s">
        <v>158</v>
      </c>
      <c r="I121" s="97">
        <v>5.5E-2</v>
      </c>
      <c r="J121" s="97">
        <v>4.0600000000000004E-2</v>
      </c>
      <c r="K121" s="93">
        <v>1693571.7200000002</v>
      </c>
      <c r="L121" s="95">
        <v>110.31</v>
      </c>
      <c r="M121" s="93">
        <v>1868.1790000000003</v>
      </c>
      <c r="N121" s="94">
        <f t="shared" si="3"/>
        <v>7.2318550680325962E-4</v>
      </c>
      <c r="O121" s="94">
        <f>M121/'סכום נכסי הקרן'!$C$42</f>
        <v>3.5016862363471429E-5</v>
      </c>
    </row>
    <row r="122" spans="1:15" s="151" customFormat="1">
      <c r="A122" s="166"/>
      <c r="B122" s="86" t="s">
        <v>2818</v>
      </c>
      <c r="C122" s="96" t="s">
        <v>2615</v>
      </c>
      <c r="D122" s="83">
        <v>11898310</v>
      </c>
      <c r="E122" s="83" t="s">
        <v>596</v>
      </c>
      <c r="F122" s="83" t="s">
        <v>155</v>
      </c>
      <c r="G122" s="93">
        <v>6.73</v>
      </c>
      <c r="H122" s="96" t="s">
        <v>158</v>
      </c>
      <c r="I122" s="97">
        <v>5.5E-2</v>
      </c>
      <c r="J122" s="97">
        <v>2.3200000000000002E-2</v>
      </c>
      <c r="K122" s="93">
        <v>825777.49000000011</v>
      </c>
      <c r="L122" s="95">
        <v>123.27</v>
      </c>
      <c r="M122" s="93">
        <v>1017.9359300000002</v>
      </c>
      <c r="N122" s="94">
        <f t="shared" si="3"/>
        <v>3.9405030857872687E-4</v>
      </c>
      <c r="O122" s="94">
        <f>M122/'סכום נכסי הקרן'!$C$42</f>
        <v>1.9080035882879686E-5</v>
      </c>
    </row>
    <row r="123" spans="1:15" s="151" customFormat="1">
      <c r="A123" s="166"/>
      <c r="B123" s="86" t="s">
        <v>2818</v>
      </c>
      <c r="C123" s="96" t="s">
        <v>2615</v>
      </c>
      <c r="D123" s="83">
        <v>11898320</v>
      </c>
      <c r="E123" s="83" t="s">
        <v>596</v>
      </c>
      <c r="F123" s="83" t="s">
        <v>155</v>
      </c>
      <c r="G123" s="93">
        <v>6.7299999999999995</v>
      </c>
      <c r="H123" s="96" t="s">
        <v>158</v>
      </c>
      <c r="I123" s="97">
        <v>5.5E-2</v>
      </c>
      <c r="J123" s="97">
        <v>2.3400000000000004E-2</v>
      </c>
      <c r="K123" s="93">
        <v>213264.89000000004</v>
      </c>
      <c r="L123" s="95">
        <v>123.04</v>
      </c>
      <c r="M123" s="93">
        <v>262.40112000000005</v>
      </c>
      <c r="N123" s="94">
        <f t="shared" si="3"/>
        <v>1.0157735792605684E-4</v>
      </c>
      <c r="O123" s="94">
        <f>M123/'סכום נכסי הקרן'!$C$42</f>
        <v>4.9184065890156933E-6</v>
      </c>
    </row>
    <row r="124" spans="1:15" s="151" customFormat="1">
      <c r="A124" s="166"/>
      <c r="B124" s="86" t="s">
        <v>2818</v>
      </c>
      <c r="C124" s="96" t="s">
        <v>2615</v>
      </c>
      <c r="D124" s="83">
        <v>11898330</v>
      </c>
      <c r="E124" s="83" t="s">
        <v>596</v>
      </c>
      <c r="F124" s="83" t="s">
        <v>155</v>
      </c>
      <c r="G124" s="93">
        <v>6.4500000000000011</v>
      </c>
      <c r="H124" s="96" t="s">
        <v>158</v>
      </c>
      <c r="I124" s="97">
        <v>5.5E-2</v>
      </c>
      <c r="J124" s="97">
        <v>4.059999999999999E-2</v>
      </c>
      <c r="K124" s="93">
        <v>2426266.0500000003</v>
      </c>
      <c r="L124" s="95">
        <v>110.31</v>
      </c>
      <c r="M124" s="93">
        <v>2676.4141300000006</v>
      </c>
      <c r="N124" s="94">
        <f t="shared" si="3"/>
        <v>1.0360591297833104E-3</v>
      </c>
      <c r="O124" s="94">
        <f>M124/'סכום נכסי הקרן'!$C$42</f>
        <v>5.0166298421007903E-5</v>
      </c>
    </row>
    <row r="125" spans="1:15" s="151" customFormat="1">
      <c r="A125" s="166"/>
      <c r="B125" s="86" t="s">
        <v>2818</v>
      </c>
      <c r="C125" s="96" t="s">
        <v>2615</v>
      </c>
      <c r="D125" s="83">
        <v>11898340</v>
      </c>
      <c r="E125" s="83" t="s">
        <v>596</v>
      </c>
      <c r="F125" s="83" t="s">
        <v>155</v>
      </c>
      <c r="G125" s="93">
        <v>6.68</v>
      </c>
      <c r="H125" s="96" t="s">
        <v>158</v>
      </c>
      <c r="I125" s="97">
        <v>5.5E-2</v>
      </c>
      <c r="J125" s="97">
        <v>2.6200000000000001E-2</v>
      </c>
      <c r="K125" s="93">
        <v>469287.87000000005</v>
      </c>
      <c r="L125" s="95">
        <v>120.87</v>
      </c>
      <c r="M125" s="93">
        <v>567.22826000000009</v>
      </c>
      <c r="N125" s="94">
        <f t="shared" si="3"/>
        <v>2.1957813286694214E-4</v>
      </c>
      <c r="O125" s="94">
        <f>M125/'סכום נכסי הקרן'!$C$42</f>
        <v>1.0632040028868425E-5</v>
      </c>
    </row>
    <row r="126" spans="1:15" s="151" customFormat="1">
      <c r="A126" s="166"/>
      <c r="B126" s="86" t="s">
        <v>2818</v>
      </c>
      <c r="C126" s="96" t="s">
        <v>2615</v>
      </c>
      <c r="D126" s="83">
        <v>11898350</v>
      </c>
      <c r="E126" s="83" t="s">
        <v>596</v>
      </c>
      <c r="F126" s="83" t="s">
        <v>155</v>
      </c>
      <c r="G126" s="93">
        <v>6.68</v>
      </c>
      <c r="H126" s="96" t="s">
        <v>158</v>
      </c>
      <c r="I126" s="97">
        <v>5.5E-2</v>
      </c>
      <c r="J126" s="97">
        <v>2.64E-2</v>
      </c>
      <c r="K126" s="93">
        <v>451689.40000000008</v>
      </c>
      <c r="L126" s="95">
        <v>120.7</v>
      </c>
      <c r="M126" s="93">
        <v>545.18912000000012</v>
      </c>
      <c r="N126" s="94">
        <f t="shared" si="3"/>
        <v>2.1104662350386293E-4</v>
      </c>
      <c r="O126" s="94">
        <f>M126/'סכום נכסי הקרן'!$C$42</f>
        <v>1.0218941748677245E-5</v>
      </c>
    </row>
    <row r="127" spans="1:15" s="151" customFormat="1">
      <c r="A127" s="166"/>
      <c r="B127" s="86" t="s">
        <v>2818</v>
      </c>
      <c r="C127" s="96" t="s">
        <v>2615</v>
      </c>
      <c r="D127" s="83">
        <v>11898360</v>
      </c>
      <c r="E127" s="83" t="s">
        <v>596</v>
      </c>
      <c r="F127" s="83" t="s">
        <v>155</v>
      </c>
      <c r="G127" s="93">
        <v>6.66</v>
      </c>
      <c r="H127" s="96" t="s">
        <v>158</v>
      </c>
      <c r="I127" s="97">
        <v>5.5E-2</v>
      </c>
      <c r="J127" s="97">
        <v>2.7300000000000005E-2</v>
      </c>
      <c r="K127" s="93">
        <v>899553.25000000012</v>
      </c>
      <c r="L127" s="95">
        <v>119.99</v>
      </c>
      <c r="M127" s="93">
        <v>1079.3739700000001</v>
      </c>
      <c r="N127" s="94">
        <f t="shared" si="3"/>
        <v>4.1783341506605964E-4</v>
      </c>
      <c r="O127" s="94">
        <f>M127/'סכום נכסי הקרן'!$C$42</f>
        <v>2.0231621138126342E-5</v>
      </c>
    </row>
    <row r="128" spans="1:15" s="151" customFormat="1">
      <c r="A128" s="166"/>
      <c r="B128" s="86" t="s">
        <v>2818</v>
      </c>
      <c r="C128" s="96" t="s">
        <v>2615</v>
      </c>
      <c r="D128" s="83">
        <v>11898380</v>
      </c>
      <c r="E128" s="83" t="s">
        <v>596</v>
      </c>
      <c r="F128" s="83" t="s">
        <v>155</v>
      </c>
      <c r="G128" s="93">
        <v>6.6199999999999983</v>
      </c>
      <c r="H128" s="96" t="s">
        <v>158</v>
      </c>
      <c r="I128" s="97">
        <v>5.5E-2</v>
      </c>
      <c r="J128" s="97">
        <v>3.0299999999999997E-2</v>
      </c>
      <c r="K128" s="93">
        <v>566329.04000000015</v>
      </c>
      <c r="L128" s="95">
        <v>117.72</v>
      </c>
      <c r="M128" s="93">
        <v>666.68256000000019</v>
      </c>
      <c r="N128" s="94">
        <f t="shared" si="3"/>
        <v>2.5807760660541336E-4</v>
      </c>
      <c r="O128" s="94">
        <f>M128/'סכום נכסי הקרן'!$C$42</f>
        <v>1.2496196265800431E-5</v>
      </c>
    </row>
    <row r="129" spans="1:15" s="151" customFormat="1">
      <c r="A129" s="166"/>
      <c r="B129" s="86" t="s">
        <v>2818</v>
      </c>
      <c r="C129" s="96" t="s">
        <v>2615</v>
      </c>
      <c r="D129" s="83">
        <v>11898390</v>
      </c>
      <c r="E129" s="83" t="s">
        <v>596</v>
      </c>
      <c r="F129" s="83" t="s">
        <v>155</v>
      </c>
      <c r="G129" s="93">
        <v>6.6000000000000005</v>
      </c>
      <c r="H129" s="96" t="s">
        <v>158</v>
      </c>
      <c r="I129" s="97">
        <v>5.5E-2</v>
      </c>
      <c r="J129" s="97">
        <v>3.1300000000000001E-2</v>
      </c>
      <c r="K129" s="93">
        <v>318420.71000000008</v>
      </c>
      <c r="L129" s="95">
        <v>116.94</v>
      </c>
      <c r="M129" s="93">
        <v>372.36118000000005</v>
      </c>
      <c r="N129" s="94">
        <f t="shared" si="3"/>
        <v>1.4414368680525783E-4</v>
      </c>
      <c r="O129" s="94">
        <f>M129/'סכום נכסי הקרן'!$C$42</f>
        <v>6.9794811897359989E-6</v>
      </c>
    </row>
    <row r="130" spans="1:15" s="151" customFormat="1">
      <c r="A130" s="166"/>
      <c r="B130" s="86" t="s">
        <v>2818</v>
      </c>
      <c r="C130" s="96" t="s">
        <v>2615</v>
      </c>
      <c r="D130" s="83">
        <v>11898400</v>
      </c>
      <c r="E130" s="83" t="s">
        <v>596</v>
      </c>
      <c r="F130" s="83" t="s">
        <v>155</v>
      </c>
      <c r="G130" s="93">
        <v>6.64</v>
      </c>
      <c r="H130" s="96" t="s">
        <v>158</v>
      </c>
      <c r="I130" s="97">
        <v>5.5E-2</v>
      </c>
      <c r="J130" s="97">
        <v>2.8799999999999999E-2</v>
      </c>
      <c r="K130" s="93">
        <v>946627.41000000015</v>
      </c>
      <c r="L130" s="95">
        <v>118.82</v>
      </c>
      <c r="M130" s="93">
        <v>1124.7827100000002</v>
      </c>
      <c r="N130" s="94">
        <f t="shared" si="3"/>
        <v>4.3541146441261451E-4</v>
      </c>
      <c r="O130" s="94">
        <f>M130/'סכום נכסי הקרן'!$C$42</f>
        <v>2.1082755637913924E-5</v>
      </c>
    </row>
    <row r="131" spans="1:15" s="151" customFormat="1">
      <c r="A131" s="166"/>
      <c r="B131" s="86" t="s">
        <v>2818</v>
      </c>
      <c r="C131" s="96" t="s">
        <v>2615</v>
      </c>
      <c r="D131" s="83">
        <v>11896130</v>
      </c>
      <c r="E131" s="83" t="s">
        <v>596</v>
      </c>
      <c r="F131" s="83" t="s">
        <v>155</v>
      </c>
      <c r="G131" s="93">
        <v>6.8199999999999994</v>
      </c>
      <c r="H131" s="96" t="s">
        <v>158</v>
      </c>
      <c r="I131" s="97">
        <v>5.6619999999999997E-2</v>
      </c>
      <c r="J131" s="97">
        <v>1.6800000000000002E-2</v>
      </c>
      <c r="K131" s="93">
        <v>1195121.79</v>
      </c>
      <c r="L131" s="95">
        <v>132.43</v>
      </c>
      <c r="M131" s="93">
        <v>1582.6997400000002</v>
      </c>
      <c r="N131" s="94">
        <f t="shared" si="3"/>
        <v>6.1267443515278101E-4</v>
      </c>
      <c r="O131" s="94">
        <f>M131/'סכום נכסי הקרן'!$C$42</f>
        <v>2.9665882636664909E-5</v>
      </c>
    </row>
    <row r="132" spans="1:15" s="151" customFormat="1">
      <c r="A132" s="166"/>
      <c r="B132" s="86" t="s">
        <v>2818</v>
      </c>
      <c r="C132" s="96" t="s">
        <v>2615</v>
      </c>
      <c r="D132" s="83">
        <v>11898410</v>
      </c>
      <c r="E132" s="83" t="s">
        <v>596</v>
      </c>
      <c r="F132" s="83" t="s">
        <v>155</v>
      </c>
      <c r="G132" s="93">
        <v>6.6300000000000008</v>
      </c>
      <c r="H132" s="96" t="s">
        <v>158</v>
      </c>
      <c r="I132" s="97">
        <v>5.5E-2</v>
      </c>
      <c r="J132" s="97">
        <v>2.9300000000000003E-2</v>
      </c>
      <c r="K132" s="93">
        <v>371549.95000000007</v>
      </c>
      <c r="L132" s="95">
        <v>118.44</v>
      </c>
      <c r="M132" s="93">
        <v>440.06377000000009</v>
      </c>
      <c r="N132" s="94">
        <f t="shared" si="3"/>
        <v>1.7035184558503391E-4</v>
      </c>
      <c r="O132" s="94">
        <f>M132/'סכום נכסי הקרן'!$C$42</f>
        <v>8.2484882151230409E-6</v>
      </c>
    </row>
    <row r="133" spans="1:15" s="151" customFormat="1">
      <c r="A133" s="166"/>
      <c r="B133" s="86" t="s">
        <v>2818</v>
      </c>
      <c r="C133" s="96" t="s">
        <v>2615</v>
      </c>
      <c r="D133" s="83">
        <v>11896140</v>
      </c>
      <c r="E133" s="83" t="s">
        <v>596</v>
      </c>
      <c r="F133" s="83" t="s">
        <v>155</v>
      </c>
      <c r="G133" s="93">
        <v>6.4299999999999988</v>
      </c>
      <c r="H133" s="96" t="s">
        <v>158</v>
      </c>
      <c r="I133" s="97">
        <v>5.5309999999999998E-2</v>
      </c>
      <c r="J133" s="97">
        <v>4.1099999999999998E-2</v>
      </c>
      <c r="K133" s="93">
        <v>4407076.8899999997</v>
      </c>
      <c r="L133" s="95">
        <v>112.4</v>
      </c>
      <c r="M133" s="93">
        <v>4953.5542800000012</v>
      </c>
      <c r="N133" s="94">
        <f t="shared" si="3"/>
        <v>1.9175564346132013E-3</v>
      </c>
      <c r="O133" s="94">
        <f>M133/'סכום נכסי הקרן'!$C$42</f>
        <v>9.2848666232060639E-5</v>
      </c>
    </row>
    <row r="134" spans="1:15" s="151" customFormat="1">
      <c r="A134" s="166"/>
      <c r="B134" s="86" t="s">
        <v>2818</v>
      </c>
      <c r="C134" s="96" t="s">
        <v>2615</v>
      </c>
      <c r="D134" s="83">
        <v>11896150</v>
      </c>
      <c r="E134" s="83" t="s">
        <v>596</v>
      </c>
      <c r="F134" s="83" t="s">
        <v>155</v>
      </c>
      <c r="G134" s="93">
        <v>6.43</v>
      </c>
      <c r="H134" s="96" t="s">
        <v>158</v>
      </c>
      <c r="I134" s="97">
        <v>5.5452000000000001E-2</v>
      </c>
      <c r="J134" s="97">
        <v>4.1099999999999998E-2</v>
      </c>
      <c r="K134" s="93">
        <v>2564804.2200000007</v>
      </c>
      <c r="L134" s="95">
        <v>112.49</v>
      </c>
      <c r="M134" s="93">
        <v>2885.1482500000006</v>
      </c>
      <c r="N134" s="94">
        <f t="shared" si="3"/>
        <v>1.1168616066119935E-3</v>
      </c>
      <c r="O134" s="94">
        <f>M134/'סכום נכסי הקרן'!$C$42</f>
        <v>5.4078778943805948E-5</v>
      </c>
    </row>
    <row r="135" spans="1:15" s="151" customFormat="1">
      <c r="A135" s="166"/>
      <c r="B135" s="86" t="s">
        <v>2818</v>
      </c>
      <c r="C135" s="96" t="s">
        <v>2615</v>
      </c>
      <c r="D135" s="83">
        <v>11896160</v>
      </c>
      <c r="E135" s="83" t="s">
        <v>596</v>
      </c>
      <c r="F135" s="83" t="s">
        <v>155</v>
      </c>
      <c r="G135" s="93">
        <v>6.55</v>
      </c>
      <c r="H135" s="96" t="s">
        <v>158</v>
      </c>
      <c r="I135" s="97">
        <v>5.5E-2</v>
      </c>
      <c r="J135" s="97">
        <v>3.4200000000000001E-2</v>
      </c>
      <c r="K135" s="93">
        <v>1806587.8400000003</v>
      </c>
      <c r="L135" s="95">
        <v>115.68</v>
      </c>
      <c r="M135" s="93">
        <v>2089.8608900000004</v>
      </c>
      <c r="N135" s="94">
        <f t="shared" si="3"/>
        <v>8.0900015838041277E-4</v>
      </c>
      <c r="O135" s="94">
        <f>M135/'סכום נכסי הקרן'!$C$42</f>
        <v>3.9172033913202057E-5</v>
      </c>
    </row>
    <row r="136" spans="1:15" s="151" customFormat="1">
      <c r="A136" s="166"/>
      <c r="B136" s="86" t="s">
        <v>2818</v>
      </c>
      <c r="C136" s="96" t="s">
        <v>2615</v>
      </c>
      <c r="D136" s="83">
        <v>11898170</v>
      </c>
      <c r="E136" s="83" t="s">
        <v>596</v>
      </c>
      <c r="F136" s="83" t="s">
        <v>155</v>
      </c>
      <c r="G136" s="93">
        <v>6.44</v>
      </c>
      <c r="H136" s="96" t="s">
        <v>158</v>
      </c>
      <c r="I136" s="97">
        <v>5.5E-2</v>
      </c>
      <c r="J136" s="97">
        <v>4.1100000000000005E-2</v>
      </c>
      <c r="K136" s="93">
        <v>3324246.6800000006</v>
      </c>
      <c r="L136" s="95">
        <v>110.8</v>
      </c>
      <c r="M136" s="93">
        <v>3683.2654400000006</v>
      </c>
      <c r="N136" s="94">
        <f t="shared" si="3"/>
        <v>1.4258185023583558E-3</v>
      </c>
      <c r="O136" s="94">
        <f>M136/'סכום נכסי הקרן'!$C$42</f>
        <v>6.903856587650917E-5</v>
      </c>
    </row>
    <row r="137" spans="1:15" s="151" customFormat="1">
      <c r="A137" s="166"/>
      <c r="B137" s="86" t="s">
        <v>2818</v>
      </c>
      <c r="C137" s="96" t="s">
        <v>2615</v>
      </c>
      <c r="D137" s="83">
        <v>11898180</v>
      </c>
      <c r="E137" s="83" t="s">
        <v>596</v>
      </c>
      <c r="F137" s="83" t="s">
        <v>155</v>
      </c>
      <c r="G137" s="93">
        <v>6.45</v>
      </c>
      <c r="H137" s="96" t="s">
        <v>158</v>
      </c>
      <c r="I137" s="97">
        <v>5.5E-2</v>
      </c>
      <c r="J137" s="97">
        <v>4.0599999999999997E-2</v>
      </c>
      <c r="K137" s="93">
        <v>1474138.3000000003</v>
      </c>
      <c r="L137" s="95">
        <v>111.49</v>
      </c>
      <c r="M137" s="93">
        <v>1643.5167500000002</v>
      </c>
      <c r="N137" s="94">
        <f t="shared" si="3"/>
        <v>6.3621713646732779E-4</v>
      </c>
      <c r="O137" s="94">
        <f>M137/'סכום נכסי הקרן'!$C$42</f>
        <v>3.0805827400270464E-5</v>
      </c>
    </row>
    <row r="138" spans="1:15" s="151" customFormat="1">
      <c r="A138" s="166"/>
      <c r="B138" s="86" t="s">
        <v>2818</v>
      </c>
      <c r="C138" s="96" t="s">
        <v>2615</v>
      </c>
      <c r="D138" s="83">
        <v>11898190</v>
      </c>
      <c r="E138" s="83" t="s">
        <v>596</v>
      </c>
      <c r="F138" s="83" t="s">
        <v>155</v>
      </c>
      <c r="G138" s="93">
        <v>6.57</v>
      </c>
      <c r="H138" s="96" t="s">
        <v>158</v>
      </c>
      <c r="I138" s="97">
        <v>5.5E-2</v>
      </c>
      <c r="J138" s="97">
        <v>3.3000000000000008E-2</v>
      </c>
      <c r="K138" s="93">
        <v>1858888.5100000002</v>
      </c>
      <c r="L138" s="95">
        <v>115.65</v>
      </c>
      <c r="M138" s="93">
        <v>2149.8045999999999</v>
      </c>
      <c r="N138" s="94">
        <f t="shared" si="3"/>
        <v>8.3220479899355384E-4</v>
      </c>
      <c r="O138" s="94">
        <f>M138/'סכום נכסי הקרן'!$C$42</f>
        <v>4.0295609674746228E-5</v>
      </c>
    </row>
    <row r="139" spans="1:15" s="151" customFormat="1">
      <c r="A139" s="166"/>
      <c r="B139" s="86" t="s">
        <v>2799</v>
      </c>
      <c r="C139" s="96" t="s">
        <v>2615</v>
      </c>
      <c r="D139" s="83">
        <v>2424</v>
      </c>
      <c r="E139" s="83" t="s">
        <v>596</v>
      </c>
      <c r="F139" s="83" t="s">
        <v>154</v>
      </c>
      <c r="G139" s="93">
        <v>5.29</v>
      </c>
      <c r="H139" s="96" t="s">
        <v>158</v>
      </c>
      <c r="I139" s="97">
        <v>7.1500000000000008E-2</v>
      </c>
      <c r="J139" s="97">
        <v>1.6099999999999996E-2</v>
      </c>
      <c r="K139" s="93">
        <v>38623918.81000001</v>
      </c>
      <c r="L139" s="95">
        <v>141.19999999999999</v>
      </c>
      <c r="M139" s="93">
        <v>54536.970850000012</v>
      </c>
      <c r="N139" s="94">
        <f t="shared" si="3"/>
        <v>2.1111653060906822E-2</v>
      </c>
      <c r="O139" s="94">
        <f>M139/'סכום נכסי הקרן'!$C$42</f>
        <v>1.0222326671989693E-3</v>
      </c>
    </row>
    <row r="140" spans="1:15" s="151" customFormat="1">
      <c r="A140" s="166"/>
      <c r="B140" s="86" t="s">
        <v>2820</v>
      </c>
      <c r="C140" s="96" t="s">
        <v>2615</v>
      </c>
      <c r="D140" s="83">
        <v>91102799</v>
      </c>
      <c r="E140" s="83" t="s">
        <v>596</v>
      </c>
      <c r="F140" s="83" t="s">
        <v>155</v>
      </c>
      <c r="G140" s="93">
        <v>3.8300000000000005</v>
      </c>
      <c r="H140" s="96" t="s">
        <v>158</v>
      </c>
      <c r="I140" s="97">
        <v>4.7500000000000001E-2</v>
      </c>
      <c r="J140" s="97">
        <v>1.44E-2</v>
      </c>
      <c r="K140" s="93">
        <v>11023576.640000002</v>
      </c>
      <c r="L140" s="95">
        <v>113.62</v>
      </c>
      <c r="M140" s="93">
        <v>12524.987840000002</v>
      </c>
      <c r="N140" s="94">
        <f t="shared" si="3"/>
        <v>4.8485127382199792E-3</v>
      </c>
      <c r="O140" s="94">
        <f>M140/'סכום נכסי הקרן'!$C$42</f>
        <v>2.3476646258063774E-4</v>
      </c>
    </row>
    <row r="141" spans="1:15" s="151" customFormat="1">
      <c r="A141" s="166"/>
      <c r="B141" s="86" t="s">
        <v>2820</v>
      </c>
      <c r="C141" s="96" t="s">
        <v>2615</v>
      </c>
      <c r="D141" s="83">
        <v>91102798</v>
      </c>
      <c r="E141" s="83" t="s">
        <v>596</v>
      </c>
      <c r="F141" s="83" t="s">
        <v>155</v>
      </c>
      <c r="G141" s="93">
        <v>3.84</v>
      </c>
      <c r="H141" s="96" t="s">
        <v>158</v>
      </c>
      <c r="I141" s="97">
        <v>4.4999999999999998E-2</v>
      </c>
      <c r="J141" s="97">
        <v>1.44E-2</v>
      </c>
      <c r="K141" s="93">
        <v>18749756.620000005</v>
      </c>
      <c r="L141" s="95">
        <v>112.63</v>
      </c>
      <c r="M141" s="93">
        <v>21117.849270000002</v>
      </c>
      <c r="N141" s="94">
        <f t="shared" si="3"/>
        <v>8.174871105456059E-3</v>
      </c>
      <c r="O141" s="94">
        <f>M141/'סכום נכסי הקרן'!$C$42</f>
        <v>3.9582974720309215E-4</v>
      </c>
    </row>
    <row r="142" spans="1:15" s="151" customFormat="1">
      <c r="A142" s="166"/>
      <c r="B142" s="86" t="s">
        <v>2821</v>
      </c>
      <c r="C142" s="96" t="s">
        <v>2615</v>
      </c>
      <c r="D142" s="83">
        <v>90240690</v>
      </c>
      <c r="E142" s="83" t="s">
        <v>596</v>
      </c>
      <c r="F142" s="83" t="s">
        <v>154</v>
      </c>
      <c r="G142" s="93">
        <v>1.95</v>
      </c>
      <c r="H142" s="96" t="s">
        <v>158</v>
      </c>
      <c r="I142" s="97">
        <v>3.4000000000000002E-2</v>
      </c>
      <c r="J142" s="97">
        <v>-2.9399999999999996E-2</v>
      </c>
      <c r="K142" s="93">
        <v>610921.03</v>
      </c>
      <c r="L142" s="95">
        <v>114.13</v>
      </c>
      <c r="M142" s="93">
        <v>697.2441500000001</v>
      </c>
      <c r="N142" s="94">
        <f t="shared" si="3"/>
        <v>2.6990821756553196E-4</v>
      </c>
      <c r="O142" s="94">
        <f>M142/'סכום נכסי הקרן'!$C$42</f>
        <v>1.3069038049504692E-5</v>
      </c>
    </row>
    <row r="143" spans="1:15" s="151" customFormat="1">
      <c r="A143" s="166"/>
      <c r="B143" s="86" t="s">
        <v>2821</v>
      </c>
      <c r="C143" s="96" t="s">
        <v>2615</v>
      </c>
      <c r="D143" s="83">
        <v>90240692</v>
      </c>
      <c r="E143" s="83" t="s">
        <v>596</v>
      </c>
      <c r="F143" s="83" t="s">
        <v>154</v>
      </c>
      <c r="G143" s="93">
        <v>1.9500000000000002</v>
      </c>
      <c r="H143" s="96" t="s">
        <v>158</v>
      </c>
      <c r="I143" s="97">
        <v>3.4000000000000002E-2</v>
      </c>
      <c r="J143" s="97">
        <v>1.7499999999999998E-2</v>
      </c>
      <c r="K143" s="93">
        <v>2569703.5600000005</v>
      </c>
      <c r="L143" s="95">
        <v>104.1</v>
      </c>
      <c r="M143" s="93">
        <v>2675.0613300000005</v>
      </c>
      <c r="N143" s="94">
        <f t="shared" si="3"/>
        <v>1.0355354511884843E-3</v>
      </c>
      <c r="O143" s="94">
        <f>M143/'סכום נכסי הקרן'!$C$42</f>
        <v>5.0140941744048518E-5</v>
      </c>
    </row>
    <row r="144" spans="1:15" s="151" customFormat="1">
      <c r="A144" s="166"/>
      <c r="B144" s="86" t="s">
        <v>2821</v>
      </c>
      <c r="C144" s="96" t="s">
        <v>2615</v>
      </c>
      <c r="D144" s="83">
        <v>90240693</v>
      </c>
      <c r="E144" s="83" t="s">
        <v>596</v>
      </c>
      <c r="F144" s="83" t="s">
        <v>154</v>
      </c>
      <c r="G144" s="93">
        <v>1.9500000000000002</v>
      </c>
      <c r="H144" s="96" t="s">
        <v>158</v>
      </c>
      <c r="I144" s="97">
        <v>3.4000000000000002E-2</v>
      </c>
      <c r="J144" s="97">
        <v>1.0999999999999999E-2</v>
      </c>
      <c r="K144" s="93">
        <v>2357203.5099999998</v>
      </c>
      <c r="L144" s="95">
        <v>105.41</v>
      </c>
      <c r="M144" s="93">
        <v>2484.7281600000006</v>
      </c>
      <c r="N144" s="94">
        <f t="shared" si="3"/>
        <v>9.6185611424704528E-4</v>
      </c>
      <c r="O144" s="94">
        <f>M144/'סכום נכסי הקרן'!$C$42</f>
        <v>4.6573365822740545E-5</v>
      </c>
    </row>
    <row r="145" spans="1:15" s="151" customFormat="1">
      <c r="A145" s="166"/>
      <c r="B145" s="86" t="s">
        <v>2821</v>
      </c>
      <c r="C145" s="96" t="s">
        <v>2615</v>
      </c>
      <c r="D145" s="83">
        <v>90240694</v>
      </c>
      <c r="E145" s="83" t="s">
        <v>596</v>
      </c>
      <c r="F145" s="83" t="s">
        <v>154</v>
      </c>
      <c r="G145" s="93">
        <v>1.9600000000000002</v>
      </c>
      <c r="H145" s="96" t="s">
        <v>158</v>
      </c>
      <c r="I145" s="97">
        <v>3.4000000000000002E-2</v>
      </c>
      <c r="J145" s="97">
        <v>2.5200000000000004E-2</v>
      </c>
      <c r="K145" s="93">
        <v>1646918.9</v>
      </c>
      <c r="L145" s="95">
        <v>101.95</v>
      </c>
      <c r="M145" s="93">
        <v>1679.03386</v>
      </c>
      <c r="N145" s="94">
        <f t="shared" si="3"/>
        <v>6.4996606480638788E-4</v>
      </c>
      <c r="O145" s="94">
        <f>M145/'סכום נכסי הקרן'!$C$42</f>
        <v>3.147155469536278E-5</v>
      </c>
    </row>
    <row r="146" spans="1:15" s="151" customFormat="1">
      <c r="A146" s="166"/>
      <c r="B146" s="86" t="s">
        <v>2822</v>
      </c>
      <c r="C146" s="96" t="s">
        <v>2615</v>
      </c>
      <c r="D146" s="83">
        <v>90240790</v>
      </c>
      <c r="E146" s="83" t="s">
        <v>596</v>
      </c>
      <c r="F146" s="83" t="s">
        <v>154</v>
      </c>
      <c r="G146" s="93">
        <v>11.729999999999997</v>
      </c>
      <c r="H146" s="96" t="s">
        <v>158</v>
      </c>
      <c r="I146" s="97">
        <v>3.4000000000000002E-2</v>
      </c>
      <c r="J146" s="97">
        <v>2.3299999999999998E-2</v>
      </c>
      <c r="K146" s="93">
        <v>1359791.9100000004</v>
      </c>
      <c r="L146" s="95">
        <v>114.09</v>
      </c>
      <c r="M146" s="93">
        <v>1551.3865500000002</v>
      </c>
      <c r="N146" s="94">
        <f t="shared" si="3"/>
        <v>6.0055287443521756E-4</v>
      </c>
      <c r="O146" s="94">
        <f>M146/'סכום נכסי הקרן'!$C$42</f>
        <v>2.9078952977145542E-5</v>
      </c>
    </row>
    <row r="147" spans="1:15" s="151" customFormat="1">
      <c r="A147" s="166"/>
      <c r="B147" s="86" t="s">
        <v>2822</v>
      </c>
      <c r="C147" s="96" t="s">
        <v>2615</v>
      </c>
      <c r="D147" s="83">
        <v>90240792</v>
      </c>
      <c r="E147" s="83" t="s">
        <v>596</v>
      </c>
      <c r="F147" s="83" t="s">
        <v>154</v>
      </c>
      <c r="G147" s="93">
        <v>11.350000000000001</v>
      </c>
      <c r="H147" s="96" t="s">
        <v>158</v>
      </c>
      <c r="I147" s="97">
        <v>3.4000000000000002E-2</v>
      </c>
      <c r="J147" s="97">
        <v>3.2199999999999999E-2</v>
      </c>
      <c r="K147" s="93">
        <v>5719662.4500000011</v>
      </c>
      <c r="L147" s="95">
        <v>103.32</v>
      </c>
      <c r="M147" s="93">
        <v>5909.555080000001</v>
      </c>
      <c r="N147" s="94">
        <f t="shared" si="3"/>
        <v>2.2876312095958563E-3</v>
      </c>
      <c r="O147" s="94">
        <f>M147/'סכום נכסי הקרן'!$C$42</f>
        <v>1.1076779948051733E-4</v>
      </c>
    </row>
    <row r="148" spans="1:15" s="151" customFormat="1">
      <c r="A148" s="166"/>
      <c r="B148" s="86" t="s">
        <v>2822</v>
      </c>
      <c r="C148" s="96" t="s">
        <v>2615</v>
      </c>
      <c r="D148" s="83">
        <v>90240793</v>
      </c>
      <c r="E148" s="83" t="s">
        <v>596</v>
      </c>
      <c r="F148" s="83" t="s">
        <v>154</v>
      </c>
      <c r="G148" s="93">
        <v>11.37</v>
      </c>
      <c r="H148" s="96" t="s">
        <v>158</v>
      </c>
      <c r="I148" s="97">
        <v>3.4000000000000002E-2</v>
      </c>
      <c r="J148" s="97">
        <v>3.1599999999999996E-2</v>
      </c>
      <c r="K148" s="93">
        <v>5246679.1000000006</v>
      </c>
      <c r="L148" s="95">
        <v>103.91</v>
      </c>
      <c r="M148" s="93">
        <v>5451.8240800000012</v>
      </c>
      <c r="N148" s="94">
        <f t="shared" si="3"/>
        <v>2.1104402524046223E-3</v>
      </c>
      <c r="O148" s="94">
        <f>M148/'סכום נכסי הקרן'!$C$42</f>
        <v>1.0218815939972521E-4</v>
      </c>
    </row>
    <row r="149" spans="1:15" s="151" customFormat="1">
      <c r="A149" s="166"/>
      <c r="B149" s="86" t="s">
        <v>2822</v>
      </c>
      <c r="C149" s="96" t="s">
        <v>2615</v>
      </c>
      <c r="D149" s="83">
        <v>90240794</v>
      </c>
      <c r="E149" s="83" t="s">
        <v>596</v>
      </c>
      <c r="F149" s="83" t="s">
        <v>154</v>
      </c>
      <c r="G149" s="93">
        <v>11.39</v>
      </c>
      <c r="H149" s="96" t="s">
        <v>158</v>
      </c>
      <c r="I149" s="97">
        <v>3.4000000000000002E-2</v>
      </c>
      <c r="J149" s="97">
        <v>3.2699999999999993E-2</v>
      </c>
      <c r="K149" s="93">
        <v>3665722.7500000005</v>
      </c>
      <c r="L149" s="95">
        <v>102.09</v>
      </c>
      <c r="M149" s="93">
        <v>3742.3364800000004</v>
      </c>
      <c r="N149" s="94">
        <f t="shared" si="3"/>
        <v>1.4486853261476155E-3</v>
      </c>
      <c r="O149" s="94">
        <f>M149/'סכום נכסי הקרן'!$C$42</f>
        <v>7.0145784444615927E-5</v>
      </c>
    </row>
    <row r="150" spans="1:15" s="151" customFormat="1">
      <c r="A150" s="166"/>
      <c r="B150" s="86" t="s">
        <v>2823</v>
      </c>
      <c r="C150" s="96" t="s">
        <v>2615</v>
      </c>
      <c r="D150" s="83">
        <v>4180</v>
      </c>
      <c r="E150" s="83" t="s">
        <v>596</v>
      </c>
      <c r="F150" s="83" t="s">
        <v>155</v>
      </c>
      <c r="G150" s="93">
        <v>2.4999999999999996</v>
      </c>
      <c r="H150" s="96" t="s">
        <v>157</v>
      </c>
      <c r="I150" s="97">
        <v>4.9599999999999998E-2</v>
      </c>
      <c r="J150" s="97">
        <v>3.5900000000000001E-2</v>
      </c>
      <c r="K150" s="93">
        <v>3753881.3000000007</v>
      </c>
      <c r="L150" s="95">
        <v>103.94</v>
      </c>
      <c r="M150" s="93">
        <v>15002.360490000003</v>
      </c>
      <c r="N150" s="94">
        <f t="shared" si="3"/>
        <v>5.8075214817241002E-3</v>
      </c>
      <c r="O150" s="94">
        <f>M150/'סכום נכסי הקרן'!$C$42</f>
        <v>2.8120195784531984E-4</v>
      </c>
    </row>
    <row r="151" spans="1:15" s="151" customFormat="1">
      <c r="A151" s="166"/>
      <c r="B151" s="86" t="s">
        <v>2823</v>
      </c>
      <c r="C151" s="96" t="s">
        <v>2615</v>
      </c>
      <c r="D151" s="83">
        <v>4179</v>
      </c>
      <c r="E151" s="83" t="s">
        <v>596</v>
      </c>
      <c r="F151" s="83" t="s">
        <v>155</v>
      </c>
      <c r="G151" s="93">
        <v>2.54</v>
      </c>
      <c r="H151" s="96" t="s">
        <v>159</v>
      </c>
      <c r="I151" s="97">
        <v>-3.0100000000000001E-3</v>
      </c>
      <c r="J151" s="97">
        <v>2.4600000000000004E-2</v>
      </c>
      <c r="K151" s="93">
        <v>3536665.5200000014</v>
      </c>
      <c r="L151" s="95">
        <v>103.87</v>
      </c>
      <c r="M151" s="93">
        <f>14855.03825-389.98</f>
        <v>14465.05825</v>
      </c>
      <c r="N151" s="94">
        <f t="shared" si="3"/>
        <v>5.5995279261060737E-3</v>
      </c>
      <c r="O151" s="94">
        <f>M151/'סכום נכסי הקרן'!$C$42</f>
        <v>2.7113084657297119E-4</v>
      </c>
    </row>
    <row r="152" spans="1:15" s="151" customFormat="1">
      <c r="A152" s="166"/>
      <c r="B152" s="86" t="s">
        <v>2824</v>
      </c>
      <c r="C152" s="96" t="s">
        <v>2615</v>
      </c>
      <c r="D152" s="83">
        <v>90839532</v>
      </c>
      <c r="E152" s="83" t="s">
        <v>596</v>
      </c>
      <c r="F152" s="83" t="s">
        <v>155</v>
      </c>
      <c r="G152" s="93">
        <v>0.19</v>
      </c>
      <c r="H152" s="96" t="s">
        <v>158</v>
      </c>
      <c r="I152" s="97">
        <v>2.6000000000000002E-2</v>
      </c>
      <c r="J152" s="97">
        <v>2.6000000000000002E-2</v>
      </c>
      <c r="K152" s="93">
        <v>2504542.9300000002</v>
      </c>
      <c r="L152" s="95">
        <v>100.16</v>
      </c>
      <c r="M152" s="93">
        <v>2508.5521500000004</v>
      </c>
      <c r="N152" s="94">
        <f t="shared" si="3"/>
        <v>9.7107855186261941E-4</v>
      </c>
      <c r="O152" s="94">
        <f>M152/'סכום נכסי הקרן'!$C$42</f>
        <v>4.7019919059223086E-5</v>
      </c>
    </row>
    <row r="153" spans="1:15" s="151" customFormat="1">
      <c r="A153" s="166"/>
      <c r="B153" s="86" t="s">
        <v>2824</v>
      </c>
      <c r="C153" s="96" t="s">
        <v>2615</v>
      </c>
      <c r="D153" s="83">
        <v>90839511</v>
      </c>
      <c r="E153" s="83" t="s">
        <v>596</v>
      </c>
      <c r="F153" s="83" t="s">
        <v>155</v>
      </c>
      <c r="G153" s="93">
        <v>9.4599999999999991</v>
      </c>
      <c r="H153" s="96" t="s">
        <v>158</v>
      </c>
      <c r="I153" s="97">
        <v>4.4999999999999998E-2</v>
      </c>
      <c r="J153" s="97">
        <v>2.8399999999999991E-2</v>
      </c>
      <c r="K153" s="93">
        <v>4675295.7</v>
      </c>
      <c r="L153" s="95">
        <v>116.9</v>
      </c>
      <c r="M153" s="93">
        <v>5465.4204700000018</v>
      </c>
      <c r="N153" s="94">
        <f t="shared" ref="N153:N166" si="4">M153/$M$10</f>
        <v>2.1157035126130098E-3</v>
      </c>
      <c r="O153" s="94">
        <f>M153/'סכום נכסי הקרן'!$C$42</f>
        <v>1.0244300806105269E-4</v>
      </c>
    </row>
    <row r="154" spans="1:15" s="151" customFormat="1">
      <c r="A154" s="166"/>
      <c r="B154" s="86" t="s">
        <v>2824</v>
      </c>
      <c r="C154" s="96" t="s">
        <v>2615</v>
      </c>
      <c r="D154" s="83">
        <v>90839541</v>
      </c>
      <c r="E154" s="83" t="s">
        <v>596</v>
      </c>
      <c r="F154" s="83" t="s">
        <v>155</v>
      </c>
      <c r="G154" s="93">
        <v>9.0699999999999985</v>
      </c>
      <c r="H154" s="96" t="s">
        <v>158</v>
      </c>
      <c r="I154" s="97">
        <v>4.4999999999999998E-2</v>
      </c>
      <c r="J154" s="97">
        <v>4.6399999999999997E-2</v>
      </c>
      <c r="K154" s="93">
        <v>1301876.0200000003</v>
      </c>
      <c r="L154" s="95">
        <v>99.95</v>
      </c>
      <c r="M154" s="93">
        <v>1301.2250300000003</v>
      </c>
      <c r="N154" s="94">
        <f t="shared" si="4"/>
        <v>5.0371355356506882E-4</v>
      </c>
      <c r="O154" s="94">
        <f>M154/'סכום נכסי הקרן'!$C$42</f>
        <v>2.4389963584546223E-5</v>
      </c>
    </row>
    <row r="155" spans="1:15" s="151" customFormat="1">
      <c r="A155" s="166"/>
      <c r="B155" s="86" t="s">
        <v>2824</v>
      </c>
      <c r="C155" s="96" t="s">
        <v>2615</v>
      </c>
      <c r="D155" s="83">
        <v>90839542</v>
      </c>
      <c r="E155" s="83" t="s">
        <v>596</v>
      </c>
      <c r="F155" s="83" t="s">
        <v>155</v>
      </c>
      <c r="G155" s="93">
        <v>9.1500000000000039</v>
      </c>
      <c r="H155" s="96" t="s">
        <v>158</v>
      </c>
      <c r="I155" s="97">
        <v>4.4999999999999998E-2</v>
      </c>
      <c r="J155" s="97">
        <v>4.3000000000000017E-2</v>
      </c>
      <c r="K155" s="93">
        <v>984945.70000000019</v>
      </c>
      <c r="L155" s="95">
        <v>102.92</v>
      </c>
      <c r="M155" s="93">
        <v>1013.7060799999999</v>
      </c>
      <c r="N155" s="94">
        <f t="shared" si="4"/>
        <v>3.9241290326801954E-4</v>
      </c>
      <c r="O155" s="94">
        <f>M155/'סכום נכסי הקרן'!$C$42</f>
        <v>1.9000752219339874E-5</v>
      </c>
    </row>
    <row r="156" spans="1:15" s="151" customFormat="1">
      <c r="A156" s="166"/>
      <c r="B156" s="86" t="s">
        <v>2824</v>
      </c>
      <c r="C156" s="96" t="s">
        <v>2615</v>
      </c>
      <c r="D156" s="83">
        <v>90839512</v>
      </c>
      <c r="E156" s="83" t="s">
        <v>596</v>
      </c>
      <c r="F156" s="83" t="s">
        <v>155</v>
      </c>
      <c r="G156" s="93">
        <v>9.4800000000000022</v>
      </c>
      <c r="H156" s="96" t="s">
        <v>158</v>
      </c>
      <c r="I156" s="97">
        <v>4.4999999999999998E-2</v>
      </c>
      <c r="J156" s="97">
        <v>2.7699999999999999E-2</v>
      </c>
      <c r="K156" s="93">
        <v>917242.69000000018</v>
      </c>
      <c r="L156" s="95">
        <v>117.62</v>
      </c>
      <c r="M156" s="93">
        <v>1078.8608100000001</v>
      </c>
      <c r="N156" s="94">
        <f t="shared" si="4"/>
        <v>4.1763476714491764E-4</v>
      </c>
      <c r="O156" s="94">
        <f>M156/'סכום נכסי הקרן'!$C$42</f>
        <v>2.022200254531996E-5</v>
      </c>
    </row>
    <row r="157" spans="1:15" s="151" customFormat="1">
      <c r="A157" s="166"/>
      <c r="B157" s="86" t="s">
        <v>2825</v>
      </c>
      <c r="C157" s="96" t="s">
        <v>2615</v>
      </c>
      <c r="D157" s="83">
        <v>90839513</v>
      </c>
      <c r="E157" s="83" t="s">
        <v>596</v>
      </c>
      <c r="F157" s="83" t="s">
        <v>155</v>
      </c>
      <c r="G157" s="93">
        <v>9.4400000000000013</v>
      </c>
      <c r="H157" s="96" t="s">
        <v>158</v>
      </c>
      <c r="I157" s="97">
        <v>4.4999999999999998E-2</v>
      </c>
      <c r="J157" s="97">
        <v>2.9600000000000008E-2</v>
      </c>
      <c r="K157" s="93">
        <v>3359110.3400000008</v>
      </c>
      <c r="L157" s="95">
        <v>116.1</v>
      </c>
      <c r="M157" s="93">
        <v>3899.92695</v>
      </c>
      <c r="N157" s="94">
        <f t="shared" si="4"/>
        <v>1.5096897287847899E-3</v>
      </c>
      <c r="O157" s="94">
        <f>M157/'סכום נכסי הקרן'!$C$42</f>
        <v>7.309963618889994E-5</v>
      </c>
    </row>
    <row r="158" spans="1:15" s="151" customFormat="1">
      <c r="A158" s="166"/>
      <c r="B158" s="86" t="s">
        <v>2825</v>
      </c>
      <c r="C158" s="96" t="s">
        <v>2615</v>
      </c>
      <c r="D158" s="83">
        <v>90839515</v>
      </c>
      <c r="E158" s="83" t="s">
        <v>596</v>
      </c>
      <c r="F158" s="83" t="s">
        <v>155</v>
      </c>
      <c r="G158" s="93">
        <v>9.44</v>
      </c>
      <c r="H158" s="96" t="s">
        <v>158</v>
      </c>
      <c r="I158" s="97">
        <v>4.4999999999999998E-2</v>
      </c>
      <c r="J158" s="97">
        <v>2.8999999999999998E-2</v>
      </c>
      <c r="K158" s="93">
        <v>3160553.5300000007</v>
      </c>
      <c r="L158" s="95">
        <v>116.7</v>
      </c>
      <c r="M158" s="93">
        <v>3688.3658300000006</v>
      </c>
      <c r="N158" s="94">
        <f t="shared" si="4"/>
        <v>1.4277928999546486E-3</v>
      </c>
      <c r="O158" s="94">
        <f>M158/'סכום נכסי הקרן'!$C$42</f>
        <v>6.9134166809091123E-5</v>
      </c>
    </row>
    <row r="159" spans="1:15" s="151" customFormat="1">
      <c r="A159" s="166"/>
      <c r="B159" s="86" t="s">
        <v>2825</v>
      </c>
      <c r="C159" s="96" t="s">
        <v>2615</v>
      </c>
      <c r="D159" s="83">
        <v>90839516</v>
      </c>
      <c r="E159" s="83" t="s">
        <v>596</v>
      </c>
      <c r="F159" s="83" t="s">
        <v>155</v>
      </c>
      <c r="G159" s="93">
        <v>9.4400000000000031</v>
      </c>
      <c r="H159" s="96" t="s">
        <v>158</v>
      </c>
      <c r="I159" s="97">
        <v>4.4999999999999998E-2</v>
      </c>
      <c r="J159" s="97">
        <v>2.9100000000000001E-2</v>
      </c>
      <c r="K159" s="93">
        <v>1679532.2700000003</v>
      </c>
      <c r="L159" s="95">
        <v>116.55</v>
      </c>
      <c r="M159" s="93">
        <v>1957.4947900000002</v>
      </c>
      <c r="N159" s="94">
        <f t="shared" si="4"/>
        <v>7.5776029051332348E-4</v>
      </c>
      <c r="O159" s="94">
        <f>M159/'סכום נכסי הקרן'!$C$42</f>
        <v>3.6690983914626168E-5</v>
      </c>
    </row>
    <row r="160" spans="1:15" s="151" customFormat="1">
      <c r="A160" s="166"/>
      <c r="B160" s="86" t="s">
        <v>2824</v>
      </c>
      <c r="C160" s="96" t="s">
        <v>2615</v>
      </c>
      <c r="D160" s="83">
        <v>90839517</v>
      </c>
      <c r="E160" s="83" t="s">
        <v>596</v>
      </c>
      <c r="F160" s="83" t="s">
        <v>155</v>
      </c>
      <c r="G160" s="93">
        <v>9.42</v>
      </c>
      <c r="H160" s="96" t="s">
        <v>158</v>
      </c>
      <c r="I160" s="97">
        <v>4.4999999999999998E-2</v>
      </c>
      <c r="J160" s="97">
        <v>3.0200000000000001E-2</v>
      </c>
      <c r="K160" s="93">
        <v>2908425.0300000007</v>
      </c>
      <c r="L160" s="95">
        <v>115.37</v>
      </c>
      <c r="M160" s="93">
        <v>3355.4498300000005</v>
      </c>
      <c r="N160" s="94">
        <f t="shared" si="4"/>
        <v>1.2989187255939936E-3</v>
      </c>
      <c r="O160" s="94">
        <f>M160/'סכום נכסי הקרן'!$C$42</f>
        <v>6.2894040059675003E-5</v>
      </c>
    </row>
    <row r="161" spans="1:15" s="151" customFormat="1">
      <c r="A161" s="166"/>
      <c r="B161" s="86" t="s">
        <v>2824</v>
      </c>
      <c r="C161" s="96" t="s">
        <v>2615</v>
      </c>
      <c r="D161" s="83">
        <v>90839518</v>
      </c>
      <c r="E161" s="83" t="s">
        <v>596</v>
      </c>
      <c r="F161" s="83" t="s">
        <v>155</v>
      </c>
      <c r="G161" s="93">
        <v>9.3700000000000028</v>
      </c>
      <c r="H161" s="96" t="s">
        <v>158</v>
      </c>
      <c r="I161" s="97">
        <v>4.4999999999999998E-2</v>
      </c>
      <c r="J161" s="97">
        <v>3.2800000000000003E-2</v>
      </c>
      <c r="K161" s="93">
        <v>3454293.78</v>
      </c>
      <c r="L161" s="95">
        <v>113.1</v>
      </c>
      <c r="M161" s="93">
        <v>3906.8061800000005</v>
      </c>
      <c r="N161" s="94">
        <f t="shared" si="4"/>
        <v>1.5123527281194181E-3</v>
      </c>
      <c r="O161" s="94">
        <f>M161/'סכום נכסי הקרן'!$C$42</f>
        <v>7.3228579427249519E-5</v>
      </c>
    </row>
    <row r="162" spans="1:15" s="151" customFormat="1">
      <c r="A162" s="166"/>
      <c r="B162" s="86" t="s">
        <v>2824</v>
      </c>
      <c r="C162" s="96" t="s">
        <v>2615</v>
      </c>
      <c r="D162" s="83">
        <v>90839519</v>
      </c>
      <c r="E162" s="83" t="s">
        <v>596</v>
      </c>
      <c r="F162" s="83" t="s">
        <v>155</v>
      </c>
      <c r="G162" s="93">
        <v>9.1799999999999962</v>
      </c>
      <c r="H162" s="96" t="s">
        <v>158</v>
      </c>
      <c r="I162" s="97">
        <v>4.4999999999999998E-2</v>
      </c>
      <c r="J162" s="97">
        <v>4.1399999999999999E-2</v>
      </c>
      <c r="K162" s="93">
        <v>2429709.9200000004</v>
      </c>
      <c r="L162" s="95">
        <v>104.47</v>
      </c>
      <c r="M162" s="93">
        <v>2538.3177800000008</v>
      </c>
      <c r="N162" s="94">
        <f t="shared" si="4"/>
        <v>9.8260104099073212E-4</v>
      </c>
      <c r="O162" s="94">
        <f>M162/'סכום נכסי הקרן'!$C$42</f>
        <v>4.7577841490035139E-5</v>
      </c>
    </row>
    <row r="163" spans="1:15" s="151" customFormat="1">
      <c r="A163" s="166"/>
      <c r="B163" s="86" t="s">
        <v>2824</v>
      </c>
      <c r="C163" s="96" t="s">
        <v>2615</v>
      </c>
      <c r="D163" s="83">
        <v>90839520</v>
      </c>
      <c r="E163" s="83" t="s">
        <v>596</v>
      </c>
      <c r="F163" s="83" t="s">
        <v>155</v>
      </c>
      <c r="G163" s="93">
        <v>9.0699999999999985</v>
      </c>
      <c r="H163" s="96" t="s">
        <v>158</v>
      </c>
      <c r="I163" s="97">
        <v>4.4999999999999998E-2</v>
      </c>
      <c r="J163" s="97">
        <v>4.6300000000000001E-2</v>
      </c>
      <c r="K163" s="93">
        <v>3177268.5900000008</v>
      </c>
      <c r="L163" s="95">
        <v>99.97</v>
      </c>
      <c r="M163" s="93">
        <v>3176.3152600000008</v>
      </c>
      <c r="N163" s="94">
        <f t="shared" si="4"/>
        <v>1.2295744471327572E-3</v>
      </c>
      <c r="O163" s="94">
        <f>M163/'סכום נכסי הקרן'!$C$42</f>
        <v>5.9536368989488677E-5</v>
      </c>
    </row>
    <row r="164" spans="1:15" s="151" customFormat="1">
      <c r="A164" s="166"/>
      <c r="B164" s="86" t="s">
        <v>2826</v>
      </c>
      <c r="C164" s="96" t="s">
        <v>2612</v>
      </c>
      <c r="D164" s="83">
        <v>4540060</v>
      </c>
      <c r="E164" s="83" t="s">
        <v>645</v>
      </c>
      <c r="F164" s="83" t="s">
        <v>155</v>
      </c>
      <c r="G164" s="93">
        <v>0.5</v>
      </c>
      <c r="H164" s="96" t="s">
        <v>158</v>
      </c>
      <c r="I164" s="97">
        <v>6.2950000000000006E-2</v>
      </c>
      <c r="J164" s="97">
        <v>2.1000000000000001E-2</v>
      </c>
      <c r="K164" s="93">
        <v>781862.2</v>
      </c>
      <c r="L164" s="95">
        <v>121.54</v>
      </c>
      <c r="M164" s="93">
        <v>950.27531000000022</v>
      </c>
      <c r="N164" s="94">
        <f t="shared" si="4"/>
        <v>3.6785839668734881E-4</v>
      </c>
      <c r="O164" s="94">
        <f>M164/'סכום נכסי הקרן'!$C$42</f>
        <v>1.7811815536774122E-5</v>
      </c>
    </row>
    <row r="165" spans="1:15" s="151" customFormat="1">
      <c r="A165" s="166"/>
      <c r="B165" s="86" t="s">
        <v>2827</v>
      </c>
      <c r="C165" s="96" t="s">
        <v>2612</v>
      </c>
      <c r="D165" s="83">
        <v>90141407</v>
      </c>
      <c r="E165" s="83" t="s">
        <v>679</v>
      </c>
      <c r="F165" s="83" t="s">
        <v>154</v>
      </c>
      <c r="G165" s="93">
        <v>11.180000000000001</v>
      </c>
      <c r="H165" s="96" t="s">
        <v>158</v>
      </c>
      <c r="I165" s="97">
        <v>6.7000000000000004E-2</v>
      </c>
      <c r="J165" s="97">
        <v>4.6300000000000008E-2</v>
      </c>
      <c r="K165" s="93">
        <v>18755288.050000001</v>
      </c>
      <c r="L165" s="95">
        <v>127.39</v>
      </c>
      <c r="M165" s="93">
        <v>23892.362059999999</v>
      </c>
      <c r="N165" s="94">
        <f t="shared" si="4"/>
        <v>9.248904930998619E-3</v>
      </c>
      <c r="O165" s="94">
        <f>M165/'סכום נכסי הקרן'!$C$42</f>
        <v>4.4783479195154561E-4</v>
      </c>
    </row>
    <row r="166" spans="1:15" s="151" customFormat="1">
      <c r="A166" s="166"/>
      <c r="B166" s="86" t="s">
        <v>2828</v>
      </c>
      <c r="C166" s="96" t="s">
        <v>2615</v>
      </c>
      <c r="D166" s="83">
        <v>90800100</v>
      </c>
      <c r="E166" s="83" t="s">
        <v>715</v>
      </c>
      <c r="F166" s="83" t="s">
        <v>155</v>
      </c>
      <c r="G166" s="93">
        <v>1.1300000000000001</v>
      </c>
      <c r="H166" s="96" t="s">
        <v>158</v>
      </c>
      <c r="I166" s="97">
        <v>8.9487999999999998E-2</v>
      </c>
      <c r="J166" s="97">
        <v>0.95310000000000006</v>
      </c>
      <c r="K166" s="93">
        <v>32195020.240000006</v>
      </c>
      <c r="L166" s="95">
        <v>40.869999999999997</v>
      </c>
      <c r="M166" s="93">
        <v>13165.998210000002</v>
      </c>
      <c r="N166" s="94">
        <f t="shared" si="4"/>
        <v>5.0966524557173902E-3</v>
      </c>
      <c r="O166" s="94">
        <f>M166/'סכום נכסי הקרן'!$C$42</f>
        <v>2.4678146323092227E-4</v>
      </c>
    </row>
    <row r="167" spans="1:15" s="151" customFormat="1">
      <c r="A167" s="166"/>
      <c r="B167" s="82"/>
      <c r="C167" s="83"/>
      <c r="D167" s="83"/>
      <c r="E167" s="83"/>
      <c r="F167" s="83"/>
      <c r="G167" s="83"/>
      <c r="H167" s="83"/>
      <c r="I167" s="83"/>
      <c r="J167" s="83"/>
      <c r="K167" s="93"/>
      <c r="L167" s="95"/>
      <c r="M167" s="83"/>
      <c r="N167" s="94"/>
      <c r="O167" s="83"/>
    </row>
    <row r="168" spans="1:15" s="151" customFormat="1">
      <c r="A168" s="166"/>
      <c r="B168" s="100" t="s">
        <v>48</v>
      </c>
      <c r="C168" s="81"/>
      <c r="D168" s="81"/>
      <c r="E168" s="81"/>
      <c r="F168" s="81"/>
      <c r="G168" s="90">
        <v>1.3963570373175338</v>
      </c>
      <c r="H168" s="81"/>
      <c r="I168" s="81"/>
      <c r="J168" s="102">
        <v>2.400510109626304E-2</v>
      </c>
      <c r="K168" s="90"/>
      <c r="L168" s="92"/>
      <c r="M168" s="90">
        <v>36310.199700000005</v>
      </c>
      <c r="N168" s="91">
        <f t="shared" ref="N168:N171" si="5">M168/$M$10</f>
        <v>1.4055939057323771E-2</v>
      </c>
      <c r="O168" s="91">
        <f>M168/'סכום נכסי הקרן'!$C$42</f>
        <v>6.8059284751892694E-4</v>
      </c>
    </row>
    <row r="169" spans="1:15" s="151" customFormat="1">
      <c r="A169" s="166"/>
      <c r="B169" s="86" t="s">
        <v>2829</v>
      </c>
      <c r="C169" s="96" t="s">
        <v>2612</v>
      </c>
      <c r="D169" s="83">
        <v>4351</v>
      </c>
      <c r="E169" s="83" t="s">
        <v>596</v>
      </c>
      <c r="F169" s="83" t="s">
        <v>155</v>
      </c>
      <c r="G169" s="93">
        <v>1.7800000000000002</v>
      </c>
      <c r="H169" s="96" t="s">
        <v>158</v>
      </c>
      <c r="I169" s="97">
        <v>3.61E-2</v>
      </c>
      <c r="J169" s="97">
        <v>2.18E-2</v>
      </c>
      <c r="K169" s="93">
        <v>17459729.710000001</v>
      </c>
      <c r="L169" s="95">
        <v>102.67</v>
      </c>
      <c r="M169" s="93">
        <v>17925.905070000001</v>
      </c>
      <c r="N169" s="94">
        <f t="shared" si="5"/>
        <v>6.9392465834136174E-3</v>
      </c>
      <c r="O169" s="94">
        <f>M169/'סכום נכסי הקרן'!$C$42</f>
        <v>3.3600043174494766E-4</v>
      </c>
    </row>
    <row r="170" spans="1:15" s="151" customFormat="1">
      <c r="A170" s="166"/>
      <c r="B170" s="86" t="s">
        <v>2830</v>
      </c>
      <c r="C170" s="96" t="s">
        <v>2612</v>
      </c>
      <c r="D170" s="83">
        <v>10510</v>
      </c>
      <c r="E170" s="83" t="s">
        <v>596</v>
      </c>
      <c r="F170" s="83" t="s">
        <v>155</v>
      </c>
      <c r="G170" s="93">
        <v>0.72</v>
      </c>
      <c r="H170" s="96" t="s">
        <v>158</v>
      </c>
      <c r="I170" s="97">
        <v>4.2500000000000003E-2</v>
      </c>
      <c r="J170" s="97">
        <v>3.0399999999999996E-2</v>
      </c>
      <c r="K170" s="93">
        <v>6493581.5500000007</v>
      </c>
      <c r="L170" s="95">
        <v>101.03</v>
      </c>
      <c r="M170" s="93">
        <v>6560.4654400000018</v>
      </c>
      <c r="N170" s="94">
        <f t="shared" si="5"/>
        <v>2.5396032843167972E-3</v>
      </c>
      <c r="O170" s="94">
        <f>M170/'סכום נכסי הקרן'!$C$42</f>
        <v>1.229683640340626E-4</v>
      </c>
    </row>
    <row r="171" spans="1:15" s="151" customFormat="1">
      <c r="A171" s="166"/>
      <c r="B171" s="86" t="s">
        <v>2830</v>
      </c>
      <c r="C171" s="96" t="s">
        <v>2612</v>
      </c>
      <c r="D171" s="83">
        <v>3880</v>
      </c>
      <c r="E171" s="83" t="s">
        <v>645</v>
      </c>
      <c r="F171" s="83" t="s">
        <v>155</v>
      </c>
      <c r="G171" s="93">
        <v>1.1900000000000002</v>
      </c>
      <c r="H171" s="96" t="s">
        <v>158</v>
      </c>
      <c r="I171" s="97">
        <v>4.4999999999999998E-2</v>
      </c>
      <c r="J171" s="97">
        <v>2.3800000000000002E-2</v>
      </c>
      <c r="K171" s="93">
        <v>11504017.500000002</v>
      </c>
      <c r="L171" s="95">
        <v>102.78</v>
      </c>
      <c r="M171" s="93">
        <v>11823.82919</v>
      </c>
      <c r="N171" s="94">
        <f t="shared" si="5"/>
        <v>4.5770891895933544E-3</v>
      </c>
      <c r="O171" s="94">
        <f>M171/'סכום נכסי הקרן'!$C$42</f>
        <v>2.2162405173991668E-4</v>
      </c>
    </row>
    <row r="172" spans="1:15" s="151" customFormat="1">
      <c r="A172" s="166"/>
      <c r="B172" s="82"/>
      <c r="C172" s="83"/>
      <c r="D172" s="83"/>
      <c r="E172" s="83"/>
      <c r="F172" s="83"/>
      <c r="G172" s="83"/>
      <c r="H172" s="83"/>
      <c r="I172" s="83"/>
      <c r="J172" s="83"/>
      <c r="K172" s="93"/>
      <c r="L172" s="95"/>
      <c r="M172" s="83"/>
      <c r="N172" s="94"/>
      <c r="O172" s="83"/>
    </row>
    <row r="173" spans="1:15" s="151" customFormat="1">
      <c r="A173" s="166"/>
      <c r="B173" s="80" t="s">
        <v>51</v>
      </c>
      <c r="C173" s="81"/>
      <c r="D173" s="81"/>
      <c r="E173" s="81"/>
      <c r="F173" s="81"/>
      <c r="G173" s="90">
        <v>4.6331225627760757</v>
      </c>
      <c r="H173" s="81"/>
      <c r="I173" s="81"/>
      <c r="J173" s="102">
        <v>3.8760188800698765E-2</v>
      </c>
      <c r="K173" s="90"/>
      <c r="L173" s="92"/>
      <c r="M173" s="90">
        <v>320057.72964999999</v>
      </c>
      <c r="N173" s="91">
        <f t="shared" ref="N173:N200" si="6">M173/$M$10</f>
        <v>0.12389664556942126</v>
      </c>
      <c r="O173" s="91">
        <f>M173/'סכום נכסי הקרן'!$C$42</f>
        <v>5.9991132902784986E-3</v>
      </c>
    </row>
    <row r="174" spans="1:15" s="160" customFormat="1">
      <c r="A174" s="166"/>
      <c r="B174" s="123" t="s">
        <v>49</v>
      </c>
      <c r="C174" s="124"/>
      <c r="D174" s="124"/>
      <c r="E174" s="124"/>
      <c r="F174" s="124"/>
      <c r="G174" s="125">
        <v>4.6331225627760739</v>
      </c>
      <c r="H174" s="124"/>
      <c r="I174" s="124"/>
      <c r="J174" s="137">
        <v>3.8760188800698758E-2</v>
      </c>
      <c r="K174" s="125"/>
      <c r="L174" s="127"/>
      <c r="M174" s="125">
        <v>320057.72965000005</v>
      </c>
      <c r="N174" s="126">
        <f t="shared" si="6"/>
        <v>0.12389664556942129</v>
      </c>
      <c r="O174" s="126">
        <f>M174/'סכום נכסי הקרן'!$C$42</f>
        <v>5.9991132902785004E-3</v>
      </c>
    </row>
    <row r="175" spans="1:15" s="151" customFormat="1">
      <c r="A175" s="166"/>
      <c r="B175" s="86" t="s">
        <v>2831</v>
      </c>
      <c r="C175" s="96" t="s">
        <v>2615</v>
      </c>
      <c r="D175" s="83">
        <v>4931</v>
      </c>
      <c r="E175" s="83" t="s">
        <v>442</v>
      </c>
      <c r="F175" s="83" t="s">
        <v>155</v>
      </c>
      <c r="G175" s="93">
        <v>5.5900000000000016</v>
      </c>
      <c r="H175" s="96" t="s">
        <v>157</v>
      </c>
      <c r="I175" s="97">
        <v>4.0199999999999993E-2</v>
      </c>
      <c r="J175" s="97">
        <v>3.8300000000000008E-2</v>
      </c>
      <c r="K175" s="93">
        <v>6863609.540000001</v>
      </c>
      <c r="L175" s="95">
        <v>101.37</v>
      </c>
      <c r="M175" s="93">
        <v>26752.13049</v>
      </c>
      <c r="N175" s="94">
        <f t="shared" si="6"/>
        <v>1.0355941827029197E-2</v>
      </c>
      <c r="O175" s="94">
        <f>M175/'סכום נכסי הקרן'!$C$42</f>
        <v>5.0143785541854251E-4</v>
      </c>
    </row>
    <row r="176" spans="1:15" s="151" customFormat="1">
      <c r="A176" s="166"/>
      <c r="B176" s="86" t="s">
        <v>2831</v>
      </c>
      <c r="C176" s="96" t="s">
        <v>2615</v>
      </c>
      <c r="D176" s="83">
        <v>434246</v>
      </c>
      <c r="E176" s="83" t="s">
        <v>442</v>
      </c>
      <c r="F176" s="83" t="s">
        <v>155</v>
      </c>
      <c r="G176" s="93">
        <v>5.59</v>
      </c>
      <c r="H176" s="96" t="s">
        <v>157</v>
      </c>
      <c r="I176" s="97">
        <v>4.0199999999999993E-2</v>
      </c>
      <c r="J176" s="97">
        <v>3.8300000000000001E-2</v>
      </c>
      <c r="K176" s="93">
        <v>256284.83000000005</v>
      </c>
      <c r="L176" s="95">
        <v>101.37</v>
      </c>
      <c r="M176" s="93">
        <v>998.91539000000012</v>
      </c>
      <c r="N176" s="94">
        <f t="shared" si="6"/>
        <v>3.8668732095303805E-4</v>
      </c>
      <c r="O176" s="94">
        <f>M176/'סכום נכסי הקרן'!$C$42</f>
        <v>1.8723517780888972E-5</v>
      </c>
    </row>
    <row r="177" spans="1:15" s="151" customFormat="1">
      <c r="A177" s="166"/>
      <c r="B177" s="86" t="s">
        <v>2831</v>
      </c>
      <c r="C177" s="96" t="s">
        <v>2615</v>
      </c>
      <c r="D177" s="83">
        <v>5046</v>
      </c>
      <c r="E177" s="83" t="s">
        <v>442</v>
      </c>
      <c r="F177" s="83" t="s">
        <v>155</v>
      </c>
      <c r="G177" s="93">
        <v>5.59</v>
      </c>
      <c r="H177" s="96" t="s">
        <v>157</v>
      </c>
      <c r="I177" s="97">
        <v>4.0111000000000001E-2</v>
      </c>
      <c r="J177" s="97">
        <v>3.8299999999999994E-2</v>
      </c>
      <c r="K177" s="93">
        <v>1223911.2700000003</v>
      </c>
      <c r="L177" s="95">
        <v>101.37</v>
      </c>
      <c r="M177" s="93">
        <v>4770.4104200000011</v>
      </c>
      <c r="N177" s="94">
        <f t="shared" si="6"/>
        <v>1.8466601312011593E-3</v>
      </c>
      <c r="O177" s="94">
        <f>M177/'סכום נכסי הקרן'!$C$42</f>
        <v>8.9415845641349111E-5</v>
      </c>
    </row>
    <row r="178" spans="1:15" s="151" customFormat="1">
      <c r="A178" s="166"/>
      <c r="B178" s="86" t="s">
        <v>2831</v>
      </c>
      <c r="C178" s="96" t="s">
        <v>2615</v>
      </c>
      <c r="D178" s="83">
        <v>5101</v>
      </c>
      <c r="E178" s="83" t="s">
        <v>442</v>
      </c>
      <c r="F178" s="83" t="s">
        <v>155</v>
      </c>
      <c r="G178" s="93">
        <v>5.59</v>
      </c>
      <c r="H178" s="96" t="s">
        <v>157</v>
      </c>
      <c r="I178" s="97">
        <v>4.0111000000000001E-2</v>
      </c>
      <c r="J178" s="97">
        <v>3.8300000000000001E-2</v>
      </c>
      <c r="K178" s="93">
        <v>907350.8400000002</v>
      </c>
      <c r="L178" s="95">
        <v>101.37</v>
      </c>
      <c r="M178" s="93">
        <v>3536.5601700000002</v>
      </c>
      <c r="N178" s="94">
        <f t="shared" si="6"/>
        <v>1.3690278388107733E-3</v>
      </c>
      <c r="O178" s="94">
        <f>M178/'סכום נכסי הקרן'!$C$42</f>
        <v>6.6288744661526059E-5</v>
      </c>
    </row>
    <row r="179" spans="1:15" s="151" customFormat="1">
      <c r="A179" s="166"/>
      <c r="B179" s="86" t="s">
        <v>2831</v>
      </c>
      <c r="C179" s="96" t="s">
        <v>2615</v>
      </c>
      <c r="D179" s="83">
        <v>5178</v>
      </c>
      <c r="E179" s="83" t="s">
        <v>442</v>
      </c>
      <c r="F179" s="83" t="s">
        <v>155</v>
      </c>
      <c r="G179" s="93">
        <v>5.59</v>
      </c>
      <c r="H179" s="96" t="s">
        <v>157</v>
      </c>
      <c r="I179" s="97">
        <v>4.0111000000000001E-2</v>
      </c>
      <c r="J179" s="97">
        <v>3.8299999999999994E-2</v>
      </c>
      <c r="K179" s="93">
        <v>950424.40000000014</v>
      </c>
      <c r="L179" s="95">
        <v>101.37</v>
      </c>
      <c r="M179" s="93">
        <v>3704.4469900000008</v>
      </c>
      <c r="N179" s="94">
        <f t="shared" si="6"/>
        <v>1.4340180324738474E-3</v>
      </c>
      <c r="O179" s="94">
        <f>M179/'סכום נכסי הקרן'!$C$42</f>
        <v>6.9435589620483909E-5</v>
      </c>
    </row>
    <row r="180" spans="1:15" s="151" customFormat="1">
      <c r="A180" s="166"/>
      <c r="B180" s="86" t="s">
        <v>2831</v>
      </c>
      <c r="C180" s="96" t="s">
        <v>2615</v>
      </c>
      <c r="D180" s="83">
        <v>450754</v>
      </c>
      <c r="E180" s="83" t="s">
        <v>442</v>
      </c>
      <c r="F180" s="83" t="s">
        <v>155</v>
      </c>
      <c r="G180" s="93">
        <v>5.589999999999999</v>
      </c>
      <c r="H180" s="96" t="s">
        <v>157</v>
      </c>
      <c r="I180" s="97">
        <v>4.0111000000000001E-2</v>
      </c>
      <c r="J180" s="97">
        <v>3.8299999999999994E-2</v>
      </c>
      <c r="K180" s="93">
        <v>1106487.81</v>
      </c>
      <c r="L180" s="95">
        <v>101.37</v>
      </c>
      <c r="M180" s="93">
        <v>4312.7317100000009</v>
      </c>
      <c r="N180" s="94">
        <f t="shared" si="6"/>
        <v>1.6694894158444339E-3</v>
      </c>
      <c r="O180" s="94">
        <f>M180/'סכום נכסי הקרן'!$C$42</f>
        <v>8.0837185676345134E-5</v>
      </c>
    </row>
    <row r="181" spans="1:15" s="151" customFormat="1">
      <c r="A181" s="166"/>
      <c r="B181" s="86" t="s">
        <v>2831</v>
      </c>
      <c r="C181" s="96" t="s">
        <v>2615</v>
      </c>
      <c r="D181" s="83">
        <v>453602</v>
      </c>
      <c r="E181" s="83" t="s">
        <v>442</v>
      </c>
      <c r="F181" s="83" t="s">
        <v>155</v>
      </c>
      <c r="G181" s="93">
        <v>5.589999999999999</v>
      </c>
      <c r="H181" s="96" t="s">
        <v>157</v>
      </c>
      <c r="I181" s="97">
        <v>4.0111000000000001E-2</v>
      </c>
      <c r="J181" s="97">
        <v>3.8299999999999994E-2</v>
      </c>
      <c r="K181" s="93">
        <v>1357495.5600000003</v>
      </c>
      <c r="L181" s="95">
        <v>101.37</v>
      </c>
      <c r="M181" s="93">
        <v>5291.0787300000011</v>
      </c>
      <c r="N181" s="94">
        <f t="shared" si="6"/>
        <v>2.0482145730633932E-3</v>
      </c>
      <c r="O181" s="94">
        <f>M181/'סכום נכסי הקרן'!$C$42</f>
        <v>9.9175173065697242E-5</v>
      </c>
    </row>
    <row r="182" spans="1:15" s="151" customFormat="1">
      <c r="A182" s="166"/>
      <c r="B182" s="86" t="s">
        <v>2831</v>
      </c>
      <c r="C182" s="96" t="s">
        <v>2615</v>
      </c>
      <c r="D182" s="83">
        <v>455953</v>
      </c>
      <c r="E182" s="83" t="s">
        <v>442</v>
      </c>
      <c r="F182" s="83" t="s">
        <v>155</v>
      </c>
      <c r="G182" s="93">
        <v>5.5799999999999992</v>
      </c>
      <c r="H182" s="96" t="s">
        <v>157</v>
      </c>
      <c r="I182" s="97">
        <v>4.0111000000000001E-2</v>
      </c>
      <c r="J182" s="97">
        <v>4.1499999999999995E-2</v>
      </c>
      <c r="K182" s="93">
        <v>1197392.2100000002</v>
      </c>
      <c r="L182" s="95">
        <v>100</v>
      </c>
      <c r="M182" s="93">
        <v>4603.9732300000014</v>
      </c>
      <c r="N182" s="94">
        <f t="shared" si="6"/>
        <v>1.7822310997212742E-3</v>
      </c>
      <c r="O182" s="94">
        <f>M182/'סכום נכסי הקרן'!$C$42</f>
        <v>8.6296172326108476E-5</v>
      </c>
    </row>
    <row r="183" spans="1:15" s="151" customFormat="1">
      <c r="A183" s="166"/>
      <c r="B183" s="86" t="s">
        <v>2832</v>
      </c>
      <c r="C183" s="96" t="s">
        <v>2615</v>
      </c>
      <c r="D183" s="83">
        <v>439880</v>
      </c>
      <c r="E183" s="83" t="s">
        <v>442</v>
      </c>
      <c r="F183" s="83" t="s">
        <v>155</v>
      </c>
      <c r="G183" s="93">
        <v>5.0399999999999991</v>
      </c>
      <c r="H183" s="96" t="s">
        <v>157</v>
      </c>
      <c r="I183" s="97">
        <v>3.0327000000000003E-2</v>
      </c>
      <c r="J183" s="97">
        <v>3.32E-2</v>
      </c>
      <c r="K183" s="93">
        <v>5977756.0000000009</v>
      </c>
      <c r="L183" s="95">
        <v>99.69</v>
      </c>
      <c r="M183" s="93">
        <v>22913.219580000004</v>
      </c>
      <c r="N183" s="94">
        <f t="shared" si="6"/>
        <v>8.8698718455012451E-3</v>
      </c>
      <c r="O183" s="94">
        <f>M183/'סכום נכסי הקרן'!$C$42</f>
        <v>4.2948189458122513E-4</v>
      </c>
    </row>
    <row r="184" spans="1:15" s="151" customFormat="1">
      <c r="A184" s="166"/>
      <c r="B184" s="86" t="s">
        <v>2832</v>
      </c>
      <c r="C184" s="96" t="s">
        <v>2615</v>
      </c>
      <c r="D184" s="83">
        <v>451488</v>
      </c>
      <c r="E184" s="83" t="s">
        <v>442</v>
      </c>
      <c r="F184" s="83" t="s">
        <v>155</v>
      </c>
      <c r="G184" s="93">
        <v>5.0400000000000009</v>
      </c>
      <c r="H184" s="96" t="s">
        <v>157</v>
      </c>
      <c r="I184" s="97">
        <v>3.0327000000000003E-2</v>
      </c>
      <c r="J184" s="97">
        <v>3.32E-2</v>
      </c>
      <c r="K184" s="93">
        <v>8711227.1999999993</v>
      </c>
      <c r="L184" s="95">
        <v>99.69</v>
      </c>
      <c r="M184" s="93">
        <v>33390.834520000004</v>
      </c>
      <c r="N184" s="94">
        <f t="shared" si="6"/>
        <v>1.2925831831387664E-2</v>
      </c>
      <c r="O184" s="94">
        <f>M184/'סכום נכסי הקרן'!$C$42</f>
        <v>6.258727116557302E-4</v>
      </c>
    </row>
    <row r="185" spans="1:15" s="151" customFormat="1">
      <c r="A185" s="166"/>
      <c r="B185" s="86" t="s">
        <v>2833</v>
      </c>
      <c r="C185" s="96" t="s">
        <v>2615</v>
      </c>
      <c r="D185" s="83">
        <v>5069</v>
      </c>
      <c r="E185" s="83" t="s">
        <v>442</v>
      </c>
      <c r="F185" s="83" t="s">
        <v>155</v>
      </c>
      <c r="G185" s="93">
        <v>1.9500000000000004</v>
      </c>
      <c r="H185" s="96" t="s">
        <v>157</v>
      </c>
      <c r="I185" s="97">
        <v>4.9000000000000002E-2</v>
      </c>
      <c r="J185" s="97">
        <v>4.9500000000000016E-2</v>
      </c>
      <c r="K185" s="93">
        <v>9052510.8100000005</v>
      </c>
      <c r="L185" s="95">
        <v>100.2</v>
      </c>
      <c r="M185" s="93">
        <v>34876.517479999995</v>
      </c>
      <c r="N185" s="94">
        <f t="shared" si="6"/>
        <v>1.3500950374298467E-2</v>
      </c>
      <c r="O185" s="94">
        <f>M185/'סכום נכסי הקרן'!$C$42</f>
        <v>6.5372012655873181E-4</v>
      </c>
    </row>
    <row r="186" spans="1:15" s="151" customFormat="1">
      <c r="A186" s="166"/>
      <c r="B186" s="86" t="s">
        <v>2834</v>
      </c>
      <c r="C186" s="96" t="s">
        <v>2615</v>
      </c>
      <c r="D186" s="83">
        <v>4901</v>
      </c>
      <c r="E186" s="83" t="s">
        <v>442</v>
      </c>
      <c r="F186" s="83" t="s">
        <v>155</v>
      </c>
      <c r="G186" s="93">
        <v>5.169999999999999</v>
      </c>
      <c r="H186" s="96" t="s">
        <v>157</v>
      </c>
      <c r="I186" s="97">
        <v>3.0327000000000003E-2</v>
      </c>
      <c r="J186" s="97">
        <v>3.3499999999999995E-2</v>
      </c>
      <c r="K186" s="93">
        <v>2367844.5099999998</v>
      </c>
      <c r="L186" s="95">
        <v>100.38</v>
      </c>
      <c r="M186" s="93">
        <v>9138.9589900000028</v>
      </c>
      <c r="N186" s="94">
        <f t="shared" si="6"/>
        <v>3.5377566543876985E-3</v>
      </c>
      <c r="O186" s="94">
        <f>M186/'סכום נכסי הקרן'!$C$42</f>
        <v>1.712992540319958E-4</v>
      </c>
    </row>
    <row r="187" spans="1:15" s="151" customFormat="1">
      <c r="A187" s="166"/>
      <c r="B187" s="86" t="s">
        <v>2834</v>
      </c>
      <c r="C187" s="96" t="s">
        <v>2615</v>
      </c>
      <c r="D187" s="83">
        <v>4934</v>
      </c>
      <c r="E187" s="83" t="s">
        <v>442</v>
      </c>
      <c r="F187" s="83" t="s">
        <v>155</v>
      </c>
      <c r="G187" s="93">
        <v>5.169999999999999</v>
      </c>
      <c r="H187" s="96" t="s">
        <v>157</v>
      </c>
      <c r="I187" s="97">
        <v>3.0327000000000003E-2</v>
      </c>
      <c r="J187" s="97">
        <v>3.3499999999999995E-2</v>
      </c>
      <c r="K187" s="93">
        <v>780199.81000000017</v>
      </c>
      <c r="L187" s="95">
        <v>100.38</v>
      </c>
      <c r="M187" s="93">
        <v>3011.2678500000006</v>
      </c>
      <c r="N187" s="94">
        <f t="shared" si="6"/>
        <v>1.1656834094712616E-3</v>
      </c>
      <c r="O187" s="94">
        <f>M187/'סכום נכסי הקרן'!$C$42</f>
        <v>5.6442745498689649E-5</v>
      </c>
    </row>
    <row r="188" spans="1:15" s="151" customFormat="1">
      <c r="A188" s="166"/>
      <c r="B188" s="86" t="s">
        <v>2834</v>
      </c>
      <c r="C188" s="96" t="s">
        <v>2615</v>
      </c>
      <c r="D188" s="83">
        <v>4978</v>
      </c>
      <c r="E188" s="83" t="s">
        <v>442</v>
      </c>
      <c r="F188" s="83" t="s">
        <v>155</v>
      </c>
      <c r="G188" s="93">
        <v>5.17</v>
      </c>
      <c r="H188" s="96" t="s">
        <v>157</v>
      </c>
      <c r="I188" s="97">
        <v>3.0327000000000003E-2</v>
      </c>
      <c r="J188" s="97">
        <v>3.3499999999999995E-2</v>
      </c>
      <c r="K188" s="93">
        <v>916425.18000000017</v>
      </c>
      <c r="L188" s="95">
        <v>100.38</v>
      </c>
      <c r="M188" s="93">
        <v>3537.0448400000009</v>
      </c>
      <c r="N188" s="94">
        <f t="shared" si="6"/>
        <v>1.3692154580483211E-3</v>
      </c>
      <c r="O188" s="94">
        <f>M188/'סכום נכסי הקרן'!$C$42</f>
        <v>6.6297829242115898E-5</v>
      </c>
    </row>
    <row r="189" spans="1:15" s="151" customFormat="1">
      <c r="A189" s="166"/>
      <c r="B189" s="86" t="s">
        <v>2834</v>
      </c>
      <c r="C189" s="96" t="s">
        <v>2615</v>
      </c>
      <c r="D189" s="83">
        <v>442732</v>
      </c>
      <c r="E189" s="83" t="s">
        <v>442</v>
      </c>
      <c r="F189" s="83" t="s">
        <v>155</v>
      </c>
      <c r="G189" s="93">
        <v>5.17</v>
      </c>
      <c r="H189" s="96" t="s">
        <v>157</v>
      </c>
      <c r="I189" s="97">
        <v>3.0327000000000003E-2</v>
      </c>
      <c r="J189" s="97">
        <v>3.3500000000000002E-2</v>
      </c>
      <c r="K189" s="93">
        <v>975868.9700000002</v>
      </c>
      <c r="L189" s="95">
        <v>100.38</v>
      </c>
      <c r="M189" s="93">
        <v>3766.4747500000003</v>
      </c>
      <c r="N189" s="94">
        <f t="shared" si="6"/>
        <v>1.4580294238081201E-3</v>
      </c>
      <c r="O189" s="94">
        <f>M189/'סכום נכסי הקרן'!$C$42</f>
        <v>7.0598228497505019E-5</v>
      </c>
    </row>
    <row r="190" spans="1:15" s="151" customFormat="1">
      <c r="A190" s="166"/>
      <c r="B190" s="86" t="s">
        <v>2834</v>
      </c>
      <c r="C190" s="96" t="s">
        <v>2615</v>
      </c>
      <c r="D190" s="83">
        <v>445631</v>
      </c>
      <c r="E190" s="83" t="s">
        <v>442</v>
      </c>
      <c r="F190" s="83" t="s">
        <v>155</v>
      </c>
      <c r="G190" s="93">
        <v>5.17</v>
      </c>
      <c r="H190" s="96" t="s">
        <v>157</v>
      </c>
      <c r="I190" s="97">
        <v>3.0327000000000003E-2</v>
      </c>
      <c r="J190" s="97">
        <v>3.4099999999999998E-2</v>
      </c>
      <c r="K190" s="93">
        <v>959769.6100000001</v>
      </c>
      <c r="L190" s="95">
        <v>100.35</v>
      </c>
      <c r="M190" s="93">
        <v>3703.2303500000007</v>
      </c>
      <c r="N190" s="94">
        <f t="shared" si="6"/>
        <v>1.4335470623928234E-3</v>
      </c>
      <c r="O190" s="94">
        <f>M190/'סכום נכסי הקרן'!$C$42</f>
        <v>6.9412785105806314E-5</v>
      </c>
    </row>
    <row r="191" spans="1:15" s="151" customFormat="1">
      <c r="A191" s="166"/>
      <c r="B191" s="86" t="s">
        <v>2834</v>
      </c>
      <c r="C191" s="96" t="s">
        <v>2615</v>
      </c>
      <c r="D191" s="83">
        <v>454193</v>
      </c>
      <c r="E191" s="83" t="s">
        <v>442</v>
      </c>
      <c r="F191" s="83" t="s">
        <v>155</v>
      </c>
      <c r="G191" s="93">
        <v>5.1800000000000006</v>
      </c>
      <c r="H191" s="96" t="s">
        <v>157</v>
      </c>
      <c r="I191" s="97">
        <v>3.2319000000000001E-2</v>
      </c>
      <c r="J191" s="97">
        <v>3.4200000000000001E-2</v>
      </c>
      <c r="K191" s="93">
        <v>1272468.7400000002</v>
      </c>
      <c r="L191" s="95">
        <v>100.34</v>
      </c>
      <c r="M191" s="93">
        <v>4909.2774600000012</v>
      </c>
      <c r="N191" s="94">
        <f t="shared" si="6"/>
        <v>1.9004165596272729E-3</v>
      </c>
      <c r="O191" s="94">
        <f>M191/'סכום נכסי הקרן'!$C$42</f>
        <v>9.2018748268186615E-5</v>
      </c>
    </row>
    <row r="192" spans="1:15" s="151" customFormat="1">
      <c r="A192" s="166"/>
      <c r="B192" s="86" t="s">
        <v>2834</v>
      </c>
      <c r="C192" s="96" t="s">
        <v>2615</v>
      </c>
      <c r="D192" s="83">
        <v>456225</v>
      </c>
      <c r="E192" s="83" t="s">
        <v>442</v>
      </c>
      <c r="F192" s="83" t="s">
        <v>155</v>
      </c>
      <c r="G192" s="93">
        <v>5.1899999999999995</v>
      </c>
      <c r="H192" s="96" t="s">
        <v>157</v>
      </c>
      <c r="I192" s="97">
        <v>3.2561E-2</v>
      </c>
      <c r="J192" s="97">
        <v>3.5199999999999988E-2</v>
      </c>
      <c r="K192" s="93">
        <v>318891.19000000006</v>
      </c>
      <c r="L192" s="95">
        <v>99.99</v>
      </c>
      <c r="M192" s="93">
        <v>1226.0140200000003</v>
      </c>
      <c r="N192" s="94">
        <f t="shared" si="6"/>
        <v>4.7459883148327954E-4</v>
      </c>
      <c r="O192" s="94">
        <f>M192/'סכום נכסי הקרן'!$C$42</f>
        <v>2.2980219879372539E-5</v>
      </c>
    </row>
    <row r="193" spans="1:15" s="151" customFormat="1">
      <c r="A193" s="166"/>
      <c r="B193" s="86" t="s">
        <v>2835</v>
      </c>
      <c r="C193" s="96" t="s">
        <v>2615</v>
      </c>
      <c r="D193" s="83">
        <v>415036</v>
      </c>
      <c r="E193" s="83" t="s">
        <v>543</v>
      </c>
      <c r="F193" s="83" t="s">
        <v>155</v>
      </c>
      <c r="G193" s="93">
        <v>4.669999999999999</v>
      </c>
      <c r="H193" s="96" t="s">
        <v>157</v>
      </c>
      <c r="I193" s="97">
        <v>3.8961000000000003E-2</v>
      </c>
      <c r="J193" s="97">
        <v>3.7199999999999997E-2</v>
      </c>
      <c r="K193" s="93">
        <v>2652125.5400000005</v>
      </c>
      <c r="L193" s="95">
        <v>102.64</v>
      </c>
      <c r="M193" s="93">
        <v>10466.634140000002</v>
      </c>
      <c r="N193" s="94">
        <f t="shared" si="6"/>
        <v>4.0517092393502971E-3</v>
      </c>
      <c r="O193" s="94">
        <f>M193/'סכום נכסי הקרן'!$C$42</f>
        <v>1.9618499463337888E-4</v>
      </c>
    </row>
    <row r="194" spans="1:15" s="151" customFormat="1">
      <c r="A194" s="166"/>
      <c r="B194" s="86" t="s">
        <v>2835</v>
      </c>
      <c r="C194" s="96" t="s">
        <v>2615</v>
      </c>
      <c r="D194" s="83">
        <v>4790</v>
      </c>
      <c r="E194" s="83" t="s">
        <v>543</v>
      </c>
      <c r="F194" s="83" t="s">
        <v>155</v>
      </c>
      <c r="G194" s="93">
        <v>4.6399999999999997</v>
      </c>
      <c r="H194" s="96" t="s">
        <v>157</v>
      </c>
      <c r="I194" s="97">
        <v>3.8961000000000003E-2</v>
      </c>
      <c r="J194" s="97">
        <v>3.5299999999999998E-2</v>
      </c>
      <c r="K194" s="93">
        <v>5304251.7000000011</v>
      </c>
      <c r="L194" s="95">
        <v>102.64</v>
      </c>
      <c r="M194" s="93">
        <v>20933.271290000004</v>
      </c>
      <c r="N194" s="94">
        <f t="shared" si="6"/>
        <v>8.1034196438932102E-3</v>
      </c>
      <c r="O194" s="94">
        <f>M194/'סכום נכסי הקרן'!$C$42</f>
        <v>3.923700456857389E-4</v>
      </c>
    </row>
    <row r="195" spans="1:15" s="151" customFormat="1">
      <c r="A195" s="166"/>
      <c r="B195" s="86" t="s">
        <v>2835</v>
      </c>
      <c r="C195" s="96" t="s">
        <v>2615</v>
      </c>
      <c r="D195" s="83">
        <v>4899</v>
      </c>
      <c r="E195" s="83" t="s">
        <v>543</v>
      </c>
      <c r="F195" s="83" t="s">
        <v>155</v>
      </c>
      <c r="G195" s="93">
        <v>4.6599999999999993</v>
      </c>
      <c r="H195" s="96" t="s">
        <v>157</v>
      </c>
      <c r="I195" s="97">
        <v>3.8961000000000003E-2</v>
      </c>
      <c r="J195" s="97">
        <v>4.1100000000000005E-2</v>
      </c>
      <c r="K195" s="93">
        <v>5421072.9400000013</v>
      </c>
      <c r="L195" s="95">
        <v>102.64</v>
      </c>
      <c r="M195" s="93">
        <v>21394.306660000006</v>
      </c>
      <c r="N195" s="94">
        <f t="shared" si="6"/>
        <v>8.2818897464410277E-3</v>
      </c>
      <c r="O195" s="94">
        <f>M195/'סכום נכסי הקרן'!$C$42</f>
        <v>4.0101162237404455E-4</v>
      </c>
    </row>
    <row r="196" spans="1:15" s="151" customFormat="1">
      <c r="A196" s="166"/>
      <c r="B196" s="86" t="s">
        <v>2843</v>
      </c>
      <c r="C196" s="96" t="s">
        <v>2615</v>
      </c>
      <c r="D196" s="83">
        <v>452639</v>
      </c>
      <c r="E196" s="83" t="s">
        <v>543</v>
      </c>
      <c r="F196" s="83" t="s">
        <v>155</v>
      </c>
      <c r="G196" s="93">
        <v>4.379999999999999</v>
      </c>
      <c r="H196" s="96" t="s">
        <v>157</v>
      </c>
      <c r="I196" s="97">
        <v>4.0111000000000001E-2</v>
      </c>
      <c r="J196" s="97">
        <v>3.6999999999999998E-2</v>
      </c>
      <c r="K196" s="93">
        <v>11391363.17</v>
      </c>
      <c r="L196" s="95">
        <v>101.56</v>
      </c>
      <c r="M196" s="93">
        <v>44483.069840000011</v>
      </c>
      <c r="N196" s="94">
        <f t="shared" si="6"/>
        <v>1.7219715780128774E-2</v>
      </c>
      <c r="O196" s="94">
        <f>M196/'סכום נכסי הקרן'!$C$42</f>
        <v>8.33783879431236E-4</v>
      </c>
    </row>
    <row r="197" spans="1:15" s="151" customFormat="1">
      <c r="A197" s="166"/>
      <c r="B197" s="86" t="s">
        <v>2836</v>
      </c>
      <c r="C197" s="96" t="s">
        <v>2615</v>
      </c>
      <c r="D197" s="83">
        <v>415761</v>
      </c>
      <c r="E197" s="83" t="s">
        <v>596</v>
      </c>
      <c r="F197" s="83" t="s">
        <v>155</v>
      </c>
      <c r="G197" s="93">
        <v>4.7700000000000005</v>
      </c>
      <c r="H197" s="96" t="s">
        <v>157</v>
      </c>
      <c r="I197" s="97">
        <v>6.7710999999999993E-2</v>
      </c>
      <c r="J197" s="97">
        <v>5.96E-2</v>
      </c>
      <c r="K197" s="93">
        <v>1739270.1500000004</v>
      </c>
      <c r="L197" s="95">
        <v>105.16</v>
      </c>
      <c r="M197" s="93">
        <v>7032.5682500000012</v>
      </c>
      <c r="N197" s="94">
        <f t="shared" si="6"/>
        <v>2.7223576723669212E-3</v>
      </c>
      <c r="O197" s="94">
        <f>M197/'סכום נכסי הקרן'!$C$42</f>
        <v>1.3181738713044581E-4</v>
      </c>
    </row>
    <row r="198" spans="1:15" s="151" customFormat="1">
      <c r="A198" s="166"/>
      <c r="B198" s="86" t="s">
        <v>2836</v>
      </c>
      <c r="C198" s="96" t="s">
        <v>2615</v>
      </c>
      <c r="D198" s="83">
        <v>445549</v>
      </c>
      <c r="E198" s="83" t="s">
        <v>596</v>
      </c>
      <c r="F198" s="83" t="s">
        <v>155</v>
      </c>
      <c r="G198" s="93">
        <v>4.8000000000000007</v>
      </c>
      <c r="H198" s="96" t="s">
        <v>157</v>
      </c>
      <c r="I198" s="97">
        <v>6.7710999999999993E-2</v>
      </c>
      <c r="J198" s="97">
        <v>5.8000000000000003E-2</v>
      </c>
      <c r="K198" s="93">
        <v>579756.7200000002</v>
      </c>
      <c r="L198" s="95">
        <v>105.96</v>
      </c>
      <c r="M198" s="93">
        <v>2362.0227599999998</v>
      </c>
      <c r="N198" s="94">
        <f t="shared" si="6"/>
        <v>9.1435597272607899E-4</v>
      </c>
      <c r="O198" s="94">
        <f>M198/'סכום נכסי הקרן'!$C$42</f>
        <v>4.427339451214626E-5</v>
      </c>
    </row>
    <row r="199" spans="1:15" s="151" customFormat="1">
      <c r="A199" s="166"/>
      <c r="B199" s="86" t="s">
        <v>2837</v>
      </c>
      <c r="C199" s="96" t="s">
        <v>2615</v>
      </c>
      <c r="D199" s="83">
        <v>90352101</v>
      </c>
      <c r="E199" s="83" t="s">
        <v>596</v>
      </c>
      <c r="F199" s="83" t="s">
        <v>155</v>
      </c>
      <c r="G199" s="93">
        <v>2.3399999999999994</v>
      </c>
      <c r="H199" s="96" t="s">
        <v>157</v>
      </c>
      <c r="I199" s="97">
        <v>4.7477999999999999E-2</v>
      </c>
      <c r="J199" s="97">
        <v>3.5399999999999994E-2</v>
      </c>
      <c r="K199" s="93">
        <v>4115895.0000000014</v>
      </c>
      <c r="L199" s="95">
        <v>104.36</v>
      </c>
      <c r="M199" s="93">
        <v>16515.612870000004</v>
      </c>
      <c r="N199" s="94">
        <f t="shared" si="6"/>
        <v>6.393312345100436E-3</v>
      </c>
      <c r="O199" s="94">
        <f>M199/'סכום נכסי הקרן'!$C$42</f>
        <v>3.0956612975371596E-4</v>
      </c>
    </row>
    <row r="200" spans="1:15" s="151" customFormat="1">
      <c r="A200" s="166"/>
      <c r="B200" s="86" t="s">
        <v>2838</v>
      </c>
      <c r="C200" s="96" t="s">
        <v>2615</v>
      </c>
      <c r="D200" s="83">
        <v>4623</v>
      </c>
      <c r="E200" s="83" t="s">
        <v>701</v>
      </c>
      <c r="F200" s="83" t="s">
        <v>889</v>
      </c>
      <c r="G200" s="93">
        <v>6.8600000000000012</v>
      </c>
      <c r="H200" s="96" t="s">
        <v>157</v>
      </c>
      <c r="I200" s="97">
        <v>5.0199999999999995E-2</v>
      </c>
      <c r="J200" s="97">
        <v>4.3800000000000006E-2</v>
      </c>
      <c r="K200" s="93">
        <v>5565659.0000000009</v>
      </c>
      <c r="L200" s="95">
        <v>104.8</v>
      </c>
      <c r="M200" s="93">
        <v>22427.156870000003</v>
      </c>
      <c r="N200" s="94">
        <f t="shared" si="6"/>
        <v>8.6817134799112693E-3</v>
      </c>
      <c r="O200" s="94">
        <f>M200/'סכום נכסי הקרן'!$C$42</f>
        <v>4.203712092474932E-4</v>
      </c>
    </row>
    <row r="201" spans="1:15" s="151" customFormat="1">
      <c r="A201" s="166"/>
      <c r="B201" s="152"/>
      <c r="C201" s="152"/>
      <c r="D201" s="152"/>
    </row>
    <row r="202" spans="1:15">
      <c r="B202" s="108" t="s">
        <v>2756</v>
      </c>
    </row>
    <row r="203" spans="1:15">
      <c r="B203" s="108" t="s">
        <v>139</v>
      </c>
    </row>
  </sheetData>
  <sheetProtection password="CC0D" sheet="1" objects="1" scenarios="1"/>
  <mergeCells count="1">
    <mergeCell ref="B6:O6"/>
  </mergeCells>
  <phoneticPr fontId="5" type="noConversion"/>
  <conditionalFormatting sqref="B53:B104 B106:B200">
    <cfRule type="cellIs" dxfId="4" priority="16" operator="equal">
      <formula>2958465</formula>
    </cfRule>
    <cfRule type="cellIs" dxfId="3" priority="17" operator="equal">
      <formula>"NR3"</formula>
    </cfRule>
    <cfRule type="cellIs" dxfId="2" priority="18" operator="equal">
      <formula>"דירוג פנימי"</formula>
    </cfRule>
  </conditionalFormatting>
  <conditionalFormatting sqref="B53:B104 B106:B200">
    <cfRule type="cellIs" dxfId="1" priority="15" operator="equal">
      <formula>2958465</formula>
    </cfRule>
  </conditionalFormatting>
  <conditionalFormatting sqref="B11:B39">
    <cfRule type="cellIs" dxfId="0" priority="14" operator="equal">
      <formula>"NR3"</formula>
    </cfRule>
  </conditionalFormatting>
  <dataValidations count="1">
    <dataValidation allowBlank="1" showInputMessage="1" showErrorMessage="1" sqref="W1:XFD2 B1:B45 C5:C45 D3:P45 D1:U2 A1:A1048576 B46:P1048576 Q3:XFD1048576"/>
  </dataValidations>
  <pageMargins left="0.11811023622047245" right="0.11811023622047245" top="0.15748031496062992" bottom="0.15748031496062992" header="0.31496062992125984" footer="0.31496062992125984"/>
  <pageSetup paperSize="9" scale="68" fitToHeight="2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77"/>
  <sheetViews>
    <sheetView rightToLeft="1" zoomScaleNormal="100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41.28515625" style="2" bestFit="1" customWidth="1"/>
    <col min="3" max="3" width="19.5703125" style="2" customWidth="1"/>
    <col min="4" max="4" width="11.28515625" style="2" bestFit="1" customWidth="1"/>
    <col min="5" max="5" width="4.85546875" style="1" bestFit="1" customWidth="1"/>
    <col min="6" max="6" width="7.8554687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5.42578125" style="1" bestFit="1" customWidth="1"/>
    <col min="12" max="12" width="7.28515625" style="1" bestFit="1" customWidth="1"/>
    <col min="13" max="13" width="13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4" t="s">
        <v>171</v>
      </c>
      <c r="C1" s="77" t="s" vm="1">
        <v>232</v>
      </c>
    </row>
    <row r="2" spans="2:64">
      <c r="B2" s="54" t="s">
        <v>170</v>
      </c>
      <c r="C2" s="77" t="s">
        <v>233</v>
      </c>
    </row>
    <row r="3" spans="2:64">
      <c r="B3" s="54" t="s">
        <v>172</v>
      </c>
      <c r="C3" s="77" t="s">
        <v>234</v>
      </c>
    </row>
    <row r="4" spans="2:64">
      <c r="B4" s="54" t="s">
        <v>173</v>
      </c>
      <c r="C4" s="77">
        <v>162</v>
      </c>
    </row>
    <row r="6" spans="2:64" ht="26.25" customHeight="1">
      <c r="B6" s="217" t="s">
        <v>202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9"/>
    </row>
    <row r="7" spans="2:64" s="3" customFormat="1" ht="63">
      <c r="B7" s="57" t="s">
        <v>143</v>
      </c>
      <c r="C7" s="58" t="s">
        <v>60</v>
      </c>
      <c r="D7" s="58" t="s">
        <v>144</v>
      </c>
      <c r="E7" s="58" t="s">
        <v>15</v>
      </c>
      <c r="F7" s="58" t="s">
        <v>85</v>
      </c>
      <c r="G7" s="58" t="s">
        <v>18</v>
      </c>
      <c r="H7" s="58" t="s">
        <v>129</v>
      </c>
      <c r="I7" s="58" t="s">
        <v>69</v>
      </c>
      <c r="J7" s="58" t="s">
        <v>19</v>
      </c>
      <c r="K7" s="58" t="s">
        <v>0</v>
      </c>
      <c r="L7" s="58" t="s">
        <v>133</v>
      </c>
      <c r="M7" s="58" t="s">
        <v>137</v>
      </c>
      <c r="N7" s="74" t="s">
        <v>174</v>
      </c>
      <c r="O7" s="60" t="s">
        <v>176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0"/>
      <c r="D8" s="30"/>
      <c r="E8" s="30"/>
      <c r="F8" s="30"/>
      <c r="G8" s="30" t="s">
        <v>21</v>
      </c>
      <c r="H8" s="30"/>
      <c r="I8" s="30" t="s">
        <v>20</v>
      </c>
      <c r="J8" s="30" t="s">
        <v>20</v>
      </c>
      <c r="K8" s="30" t="s">
        <v>22</v>
      </c>
      <c r="L8" s="30" t="s">
        <v>81</v>
      </c>
      <c r="M8" s="30" t="s">
        <v>23</v>
      </c>
      <c r="N8" s="30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8" t="s">
        <v>53</v>
      </c>
      <c r="C10" s="79"/>
      <c r="D10" s="79"/>
      <c r="E10" s="79"/>
      <c r="F10" s="79"/>
      <c r="G10" s="87">
        <v>1.4579650650999243</v>
      </c>
      <c r="H10" s="79"/>
      <c r="I10" s="79"/>
      <c r="J10" s="88">
        <v>6.7698658809574076E-3</v>
      </c>
      <c r="K10" s="87"/>
      <c r="L10" s="89"/>
      <c r="M10" s="87">
        <v>1568064.8812800003</v>
      </c>
      <c r="N10" s="88">
        <v>1</v>
      </c>
      <c r="O10" s="88">
        <f>M10/'סכום נכסי הקרן'!$C$42</f>
        <v>2.9391569075969126E-2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228</v>
      </c>
      <c r="C11" s="81"/>
      <c r="D11" s="81"/>
      <c r="E11" s="81"/>
      <c r="F11" s="81"/>
      <c r="G11" s="90">
        <v>1.4579650650999243</v>
      </c>
      <c r="H11" s="81"/>
      <c r="I11" s="81"/>
      <c r="J11" s="91">
        <v>6.7698658809574076E-3</v>
      </c>
      <c r="K11" s="90"/>
      <c r="L11" s="92"/>
      <c r="M11" s="90">
        <v>1568064.8812800003</v>
      </c>
      <c r="N11" s="91">
        <v>1</v>
      </c>
      <c r="O11" s="91">
        <f>M11/'סכום נכסי הקרן'!$C$42</f>
        <v>2.9391569075969126E-2</v>
      </c>
    </row>
    <row r="12" spans="2:64">
      <c r="B12" s="100" t="s">
        <v>224</v>
      </c>
      <c r="C12" s="81"/>
      <c r="D12" s="81"/>
      <c r="E12" s="81"/>
      <c r="F12" s="81"/>
      <c r="G12" s="90">
        <v>3.4262689397136428</v>
      </c>
      <c r="H12" s="81"/>
      <c r="I12" s="81"/>
      <c r="J12" s="91">
        <v>1.0349206906930378E-2</v>
      </c>
      <c r="K12" s="90"/>
      <c r="L12" s="92"/>
      <c r="M12" s="90">
        <v>403484.58303000015</v>
      </c>
      <c r="N12" s="91">
        <v>0.25731370420121807</v>
      </c>
      <c r="O12" s="91">
        <f>M12/'סכום נכסי הקרן'!$C$42</f>
        <v>7.5628535112235882E-3</v>
      </c>
    </row>
    <row r="13" spans="2:64">
      <c r="B13" s="86" t="s">
        <v>2616</v>
      </c>
      <c r="C13" s="83" t="s">
        <v>2617</v>
      </c>
      <c r="D13" s="83" t="s">
        <v>326</v>
      </c>
      <c r="E13" s="83" t="s">
        <v>323</v>
      </c>
      <c r="F13" s="83" t="s">
        <v>156</v>
      </c>
      <c r="G13" s="93">
        <v>0.62000000000000011</v>
      </c>
      <c r="H13" s="96" t="s">
        <v>158</v>
      </c>
      <c r="I13" s="97">
        <v>0.06</v>
      </c>
      <c r="J13" s="94">
        <v>1.1700000000000002E-2</v>
      </c>
      <c r="K13" s="93">
        <v>194295.17000000004</v>
      </c>
      <c r="L13" s="95">
        <v>127.82</v>
      </c>
      <c r="M13" s="93">
        <v>248.34809000000001</v>
      </c>
      <c r="N13" s="94">
        <v>1.5837870802723112E-4</v>
      </c>
      <c r="O13" s="94">
        <f>M13/'סכום נכסי הקרן'!$C$42</f>
        <v>4.6549987371451097E-6</v>
      </c>
    </row>
    <row r="14" spans="2:64">
      <c r="B14" s="86" t="s">
        <v>2618</v>
      </c>
      <c r="C14" s="83" t="s">
        <v>2619</v>
      </c>
      <c r="D14" s="83" t="s">
        <v>326</v>
      </c>
      <c r="E14" s="83" t="s">
        <v>323</v>
      </c>
      <c r="F14" s="83" t="s">
        <v>156</v>
      </c>
      <c r="G14" s="93">
        <v>0.77000000000000024</v>
      </c>
      <c r="H14" s="96" t="s">
        <v>158</v>
      </c>
      <c r="I14" s="97">
        <v>6.25E-2</v>
      </c>
      <c r="J14" s="94">
        <v>1.1000000000000001E-2</v>
      </c>
      <c r="K14" s="93">
        <v>10000000.000000002</v>
      </c>
      <c r="L14" s="95">
        <v>127.62</v>
      </c>
      <c r="M14" s="93">
        <v>12762.00029</v>
      </c>
      <c r="N14" s="94">
        <v>8.1386940313225228E-3</v>
      </c>
      <c r="O14" s="94">
        <f>M14/'סכום נכסי הקרן'!$C$42</f>
        <v>2.3920898780979357E-4</v>
      </c>
    </row>
    <row r="15" spans="2:64">
      <c r="B15" s="86" t="s">
        <v>2620</v>
      </c>
      <c r="C15" s="83" t="s">
        <v>2621</v>
      </c>
      <c r="D15" s="83" t="s">
        <v>326</v>
      </c>
      <c r="E15" s="83" t="s">
        <v>323</v>
      </c>
      <c r="F15" s="83" t="s">
        <v>156</v>
      </c>
      <c r="G15" s="93">
        <v>3.2800000000000011</v>
      </c>
      <c r="H15" s="96" t="s">
        <v>158</v>
      </c>
      <c r="I15" s="97">
        <v>6.2E-2</v>
      </c>
      <c r="J15" s="94">
        <v>1.4000000000000004E-3</v>
      </c>
      <c r="K15" s="93">
        <v>2010703.2300000002</v>
      </c>
      <c r="L15" s="95">
        <v>148.05000000000001</v>
      </c>
      <c r="M15" s="93">
        <v>2976.84609</v>
      </c>
      <c r="N15" s="94">
        <v>1.8984202283581668E-3</v>
      </c>
      <c r="O15" s="94">
        <f>M15/'סכום נכסי הקרן'!$C$42</f>
        <v>5.5797549277006143E-5</v>
      </c>
    </row>
    <row r="16" spans="2:64">
      <c r="B16" s="86" t="s">
        <v>2622</v>
      </c>
      <c r="C16" s="83" t="s">
        <v>2623</v>
      </c>
      <c r="D16" s="83" t="s">
        <v>326</v>
      </c>
      <c r="E16" s="83" t="s">
        <v>323</v>
      </c>
      <c r="F16" s="83" t="s">
        <v>156</v>
      </c>
      <c r="G16" s="93">
        <v>5.74</v>
      </c>
      <c r="H16" s="96" t="s">
        <v>158</v>
      </c>
      <c r="I16" s="97">
        <v>5.6500000000000002E-2</v>
      </c>
      <c r="J16" s="94">
        <v>1.3999999999999997E-2</v>
      </c>
      <c r="K16" s="93">
        <v>2150043.0200000005</v>
      </c>
      <c r="L16" s="95">
        <v>156.1</v>
      </c>
      <c r="M16" s="93">
        <v>3356.2171700000004</v>
      </c>
      <c r="N16" s="94">
        <v>2.1403560592852151E-3</v>
      </c>
      <c r="O16" s="94">
        <f>M16/'סכום נכסי הקרן'!$C$42</f>
        <v>6.2908422963650474E-5</v>
      </c>
    </row>
    <row r="17" spans="2:15">
      <c r="B17" s="86" t="s">
        <v>2624</v>
      </c>
      <c r="C17" s="83" t="s">
        <v>2625</v>
      </c>
      <c r="D17" s="83" t="s">
        <v>321</v>
      </c>
      <c r="E17" s="83" t="s">
        <v>323</v>
      </c>
      <c r="F17" s="83" t="s">
        <v>156</v>
      </c>
      <c r="G17" s="93">
        <v>0.31</v>
      </c>
      <c r="H17" s="96" t="s">
        <v>158</v>
      </c>
      <c r="I17" s="97">
        <v>5.5E-2</v>
      </c>
      <c r="J17" s="94">
        <v>1.2899999999999997E-2</v>
      </c>
      <c r="K17" s="93">
        <v>500000.00000000006</v>
      </c>
      <c r="L17" s="95">
        <v>132.53</v>
      </c>
      <c r="M17" s="93">
        <v>662.65005000000019</v>
      </c>
      <c r="N17" s="94">
        <v>4.2259096413095078E-4</v>
      </c>
      <c r="O17" s="94">
        <f>M17/'סכום נכסי הקרן'!$C$42</f>
        <v>1.242061151313523E-5</v>
      </c>
    </row>
    <row r="18" spans="2:15">
      <c r="B18" s="86" t="s">
        <v>2626</v>
      </c>
      <c r="C18" s="83" t="s">
        <v>2627</v>
      </c>
      <c r="D18" s="83" t="s">
        <v>321</v>
      </c>
      <c r="E18" s="83" t="s">
        <v>323</v>
      </c>
      <c r="F18" s="83" t="s">
        <v>156</v>
      </c>
      <c r="G18" s="93">
        <v>1.4899999999999998</v>
      </c>
      <c r="H18" s="96" t="s">
        <v>158</v>
      </c>
      <c r="I18" s="97">
        <v>5.2000000000000005E-2</v>
      </c>
      <c r="J18" s="94">
        <v>8.3000000000000001E-3</v>
      </c>
      <c r="K18" s="93">
        <v>3000000.0000000005</v>
      </c>
      <c r="L18" s="95">
        <v>132.08000000000001</v>
      </c>
      <c r="M18" s="93">
        <v>3962.3999000000003</v>
      </c>
      <c r="N18" s="94">
        <v>2.5269361920570027E-3</v>
      </c>
      <c r="O18" s="94">
        <f>M18/'סכום נכסי הקרן'!$C$42</f>
        <v>7.4270619639409788E-5</v>
      </c>
    </row>
    <row r="19" spans="2:15">
      <c r="B19" s="86" t="s">
        <v>2628</v>
      </c>
      <c r="C19" s="83" t="s">
        <v>2629</v>
      </c>
      <c r="D19" s="83" t="s">
        <v>321</v>
      </c>
      <c r="E19" s="83" t="s">
        <v>323</v>
      </c>
      <c r="F19" s="83" t="s">
        <v>156</v>
      </c>
      <c r="G19" s="93">
        <v>1.37</v>
      </c>
      <c r="H19" s="96" t="s">
        <v>158</v>
      </c>
      <c r="I19" s="97">
        <v>5.7500000000000002E-2</v>
      </c>
      <c r="J19" s="94">
        <v>9.4999999999999998E-3</v>
      </c>
      <c r="K19" s="93">
        <v>5000000.0000000009</v>
      </c>
      <c r="L19" s="95">
        <v>132.69999999999999</v>
      </c>
      <c r="M19" s="93">
        <v>6635.0001600000014</v>
      </c>
      <c r="N19" s="94">
        <v>4.2313301185496208E-3</v>
      </c>
      <c r="O19" s="94">
        <f>M19/'סכום נכסי הקרן'!$C$42</f>
        <v>1.2436543146257981E-4</v>
      </c>
    </row>
    <row r="20" spans="2:15">
      <c r="B20" s="86" t="s">
        <v>2630</v>
      </c>
      <c r="C20" s="83" t="s">
        <v>2631</v>
      </c>
      <c r="D20" s="83" t="s">
        <v>337</v>
      </c>
      <c r="E20" s="83" t="s">
        <v>323</v>
      </c>
      <c r="F20" s="83" t="s">
        <v>156</v>
      </c>
      <c r="G20" s="93">
        <v>3.2699999999999996</v>
      </c>
      <c r="H20" s="96" t="s">
        <v>158</v>
      </c>
      <c r="I20" s="97">
        <v>0.06</v>
      </c>
      <c r="J20" s="94">
        <v>7.6999999999999994E-3</v>
      </c>
      <c r="K20" s="93">
        <v>10126026.07</v>
      </c>
      <c r="L20" s="95">
        <v>143.59</v>
      </c>
      <c r="M20" s="93">
        <v>14539.960720000003</v>
      </c>
      <c r="N20" s="94">
        <v>9.272550449654313E-3</v>
      </c>
      <c r="O20" s="94">
        <f>M20/'סכום נכסי הקרן'!$C$42</f>
        <v>2.7253480705142331E-4</v>
      </c>
    </row>
    <row r="21" spans="2:15">
      <c r="B21" s="86" t="s">
        <v>2632</v>
      </c>
      <c r="C21" s="83" t="s">
        <v>2633</v>
      </c>
      <c r="D21" s="83" t="s">
        <v>337</v>
      </c>
      <c r="E21" s="83" t="s">
        <v>323</v>
      </c>
      <c r="F21" s="83" t="s">
        <v>156</v>
      </c>
      <c r="G21" s="93">
        <v>4.3599999999999994</v>
      </c>
      <c r="H21" s="96" t="s">
        <v>158</v>
      </c>
      <c r="I21" s="97">
        <v>5.0499999999999996E-2</v>
      </c>
      <c r="J21" s="94">
        <v>1.0399999999999998E-2</v>
      </c>
      <c r="K21" s="93">
        <v>14287433.450000003</v>
      </c>
      <c r="L21" s="95">
        <v>147.94999999999999</v>
      </c>
      <c r="M21" s="93">
        <v>21138.258640000004</v>
      </c>
      <c r="N21" s="94">
        <v>1.3480474495892665E-2</v>
      </c>
      <c r="O21" s="94">
        <f>M21/'סכום נכסי הקרן'!$C$42</f>
        <v>3.9621229732286935E-4</v>
      </c>
    </row>
    <row r="22" spans="2:15">
      <c r="B22" s="86" t="s">
        <v>2634</v>
      </c>
      <c r="C22" s="83" t="s">
        <v>2635</v>
      </c>
      <c r="D22" s="83" t="s">
        <v>337</v>
      </c>
      <c r="E22" s="83" t="s">
        <v>323</v>
      </c>
      <c r="F22" s="83" t="s">
        <v>156</v>
      </c>
      <c r="G22" s="93">
        <v>2.38</v>
      </c>
      <c r="H22" s="96" t="s">
        <v>158</v>
      </c>
      <c r="I22" s="97">
        <v>4.8000000000000001E-2</v>
      </c>
      <c r="J22" s="94">
        <v>6.4999999999999988E-3</v>
      </c>
      <c r="K22" s="93">
        <v>25000000.000000004</v>
      </c>
      <c r="L22" s="95">
        <v>134.1</v>
      </c>
      <c r="M22" s="93">
        <v>33524.998800000001</v>
      </c>
      <c r="N22" s="94">
        <v>2.1379854367144412E-2</v>
      </c>
      <c r="O22" s="94">
        <f>M22/'סכום נכסי הקרן'!$C$42</f>
        <v>6.2838746646608516E-4</v>
      </c>
    </row>
    <row r="23" spans="2:15">
      <c r="B23" s="86" t="s">
        <v>2636</v>
      </c>
      <c r="C23" s="83">
        <v>3534</v>
      </c>
      <c r="D23" s="83" t="s">
        <v>326</v>
      </c>
      <c r="E23" s="83" t="s">
        <v>323</v>
      </c>
      <c r="F23" s="83" t="s">
        <v>156</v>
      </c>
      <c r="G23" s="93">
        <v>5.47</v>
      </c>
      <c r="H23" s="96" t="s">
        <v>158</v>
      </c>
      <c r="I23" s="97">
        <v>5.5099999999999996E-2</v>
      </c>
      <c r="J23" s="94">
        <v>1.0899999999999998E-2</v>
      </c>
      <c r="K23" s="93">
        <v>50000000.000000007</v>
      </c>
      <c r="L23" s="95">
        <v>160.41999999999999</v>
      </c>
      <c r="M23" s="93">
        <v>80210.004190000007</v>
      </c>
      <c r="N23" s="94">
        <v>5.1152222811421642E-2</v>
      </c>
      <c r="O23" s="94">
        <f>M23/'סכום נכסי הקרן'!$C$42</f>
        <v>1.5034440901512628E-3</v>
      </c>
    </row>
    <row r="24" spans="2:15">
      <c r="B24" s="86" t="s">
        <v>2637</v>
      </c>
      <c r="C24" s="83" t="s">
        <v>2638</v>
      </c>
      <c r="D24" s="83" t="s">
        <v>326</v>
      </c>
      <c r="E24" s="83" t="s">
        <v>323</v>
      </c>
      <c r="F24" s="83" t="s">
        <v>156</v>
      </c>
      <c r="G24" s="93">
        <v>0.79</v>
      </c>
      <c r="H24" s="96" t="s">
        <v>158</v>
      </c>
      <c r="I24" s="97">
        <v>6.0999999999999999E-2</v>
      </c>
      <c r="J24" s="94">
        <v>1.0899999999999998E-2</v>
      </c>
      <c r="K24" s="93">
        <v>10000000.000000002</v>
      </c>
      <c r="L24" s="95">
        <v>127.43</v>
      </c>
      <c r="M24" s="93">
        <v>12742.999750000003</v>
      </c>
      <c r="N24" s="94">
        <v>8.1265768413855306E-3</v>
      </c>
      <c r="O24" s="94">
        <f>M24/'סכום נכסי הקרן'!$C$42</f>
        <v>2.3885284458475381E-4</v>
      </c>
    </row>
    <row r="25" spans="2:15">
      <c r="B25" s="86" t="s">
        <v>2639</v>
      </c>
      <c r="C25" s="83" t="s">
        <v>2640</v>
      </c>
      <c r="D25" s="83" t="s">
        <v>326</v>
      </c>
      <c r="E25" s="83" t="s">
        <v>323</v>
      </c>
      <c r="F25" s="83" t="s">
        <v>156</v>
      </c>
      <c r="G25" s="93">
        <v>0.77</v>
      </c>
      <c r="H25" s="96" t="s">
        <v>158</v>
      </c>
      <c r="I25" s="97">
        <v>6.1500000000000006E-2</v>
      </c>
      <c r="J25" s="94">
        <v>1.0899999999999998E-2</v>
      </c>
      <c r="K25" s="93">
        <v>489751.62000000005</v>
      </c>
      <c r="L25" s="95">
        <v>127.53</v>
      </c>
      <c r="M25" s="93">
        <v>624.58023000000014</v>
      </c>
      <c r="N25" s="94">
        <v>3.9831274678517109E-4</v>
      </c>
      <c r="O25" s="94">
        <f>M25/'סכום נכסי הקרן'!$C$42</f>
        <v>1.1707036610975355E-5</v>
      </c>
    </row>
    <row r="26" spans="2:15">
      <c r="B26" s="86" t="s">
        <v>2641</v>
      </c>
      <c r="C26" s="83" t="s">
        <v>2642</v>
      </c>
      <c r="D26" s="83" t="s">
        <v>326</v>
      </c>
      <c r="E26" s="83" t="s">
        <v>323</v>
      </c>
      <c r="F26" s="83" t="s">
        <v>156</v>
      </c>
      <c r="G26" s="93">
        <v>6.28</v>
      </c>
      <c r="H26" s="96" t="s">
        <v>158</v>
      </c>
      <c r="I26" s="97">
        <v>5.7500000000000002E-2</v>
      </c>
      <c r="J26" s="94">
        <v>1.3000000000000001E-2</v>
      </c>
      <c r="K26" s="93">
        <v>958836.91000000015</v>
      </c>
      <c r="L26" s="95">
        <v>172.94</v>
      </c>
      <c r="M26" s="93">
        <v>1658.2125400000002</v>
      </c>
      <c r="N26" s="94">
        <v>1.0574897504537013E-3</v>
      </c>
      <c r="O26" s="94">
        <f>M26/'סכום נכסי הקרן'!$C$42</f>
        <v>3.108128304758931E-5</v>
      </c>
    </row>
    <row r="27" spans="2:15">
      <c r="B27" s="86" t="s">
        <v>2643</v>
      </c>
      <c r="C27" s="83" t="s">
        <v>2644</v>
      </c>
      <c r="D27" s="83" t="s">
        <v>321</v>
      </c>
      <c r="E27" s="83" t="s">
        <v>323</v>
      </c>
      <c r="F27" s="83" t="s">
        <v>156</v>
      </c>
      <c r="G27" s="93">
        <v>0.79999999999999993</v>
      </c>
      <c r="H27" s="96" t="s">
        <v>158</v>
      </c>
      <c r="I27" s="97">
        <v>0.06</v>
      </c>
      <c r="J27" s="94">
        <v>1.1999999999999997E-2</v>
      </c>
      <c r="K27" s="93">
        <v>10000000.000000002</v>
      </c>
      <c r="L27" s="95">
        <v>126.71</v>
      </c>
      <c r="M27" s="93">
        <v>12671.000110000003</v>
      </c>
      <c r="N27" s="94">
        <v>8.0806606035693854E-3</v>
      </c>
      <c r="O27" s="94">
        <f>M27/'סכום נכסי הקרן'!$C$42</f>
        <v>2.3750329430927193E-4</v>
      </c>
    </row>
    <row r="28" spans="2:15">
      <c r="B28" s="86" t="s">
        <v>2645</v>
      </c>
      <c r="C28" s="83" t="s">
        <v>2646</v>
      </c>
      <c r="D28" s="83" t="s">
        <v>337</v>
      </c>
      <c r="E28" s="83" t="s">
        <v>323</v>
      </c>
      <c r="F28" s="83" t="s">
        <v>156</v>
      </c>
      <c r="G28" s="93">
        <v>0.01</v>
      </c>
      <c r="H28" s="96" t="s">
        <v>158</v>
      </c>
      <c r="I28" s="97">
        <v>5.0499999999999996E-2</v>
      </c>
      <c r="J28" s="94">
        <v>2.23E-2</v>
      </c>
      <c r="K28" s="93">
        <v>247156.91000000003</v>
      </c>
      <c r="L28" s="95">
        <v>135.5</v>
      </c>
      <c r="M28" s="93">
        <v>334.89762000000007</v>
      </c>
      <c r="N28" s="94">
        <v>2.13573828479996E-4</v>
      </c>
      <c r="O28" s="94">
        <f>M28/'סכום נכסי הקרן'!$C$42</f>
        <v>6.2772699325889842E-6</v>
      </c>
    </row>
    <row r="29" spans="2:15">
      <c r="B29" s="86" t="s">
        <v>2647</v>
      </c>
      <c r="C29" s="83" t="s">
        <v>2648</v>
      </c>
      <c r="D29" s="83" t="s">
        <v>337</v>
      </c>
      <c r="E29" s="83" t="s">
        <v>323</v>
      </c>
      <c r="F29" s="83" t="s">
        <v>156</v>
      </c>
      <c r="G29" s="93">
        <v>0.28000000000000003</v>
      </c>
      <c r="H29" s="96" t="s">
        <v>158</v>
      </c>
      <c r="I29" s="97">
        <v>5.5E-2</v>
      </c>
      <c r="J29" s="94">
        <v>1.2800000000000001E-2</v>
      </c>
      <c r="K29" s="93">
        <v>377346.32000000007</v>
      </c>
      <c r="L29" s="95">
        <v>133.22</v>
      </c>
      <c r="M29" s="93">
        <v>502.70077000000009</v>
      </c>
      <c r="N29" s="94">
        <v>3.2058671551246588E-4</v>
      </c>
      <c r="O29" s="94">
        <f>M29/'סכום נכסי הקרן'!$C$42</f>
        <v>9.4225465938227044E-6</v>
      </c>
    </row>
    <row r="30" spans="2:15">
      <c r="B30" s="86" t="s">
        <v>2647</v>
      </c>
      <c r="C30" s="83" t="s">
        <v>2649</v>
      </c>
      <c r="D30" s="83" t="s">
        <v>337</v>
      </c>
      <c r="E30" s="83" t="s">
        <v>323</v>
      </c>
      <c r="F30" s="83" t="s">
        <v>156</v>
      </c>
      <c r="G30" s="93">
        <v>0.31000000000000011</v>
      </c>
      <c r="H30" s="96" t="s">
        <v>158</v>
      </c>
      <c r="I30" s="97">
        <v>5.5E-2</v>
      </c>
      <c r="J30" s="94">
        <v>1.4000000000000005E-2</v>
      </c>
      <c r="K30" s="93">
        <v>628757.20000000007</v>
      </c>
      <c r="L30" s="95">
        <v>132.52000000000001</v>
      </c>
      <c r="M30" s="93">
        <v>833.22906999999998</v>
      </c>
      <c r="N30" s="94">
        <v>5.3137410316838479E-4</v>
      </c>
      <c r="O30" s="94">
        <f>M30/'סכום נכסי הקרן'!$C$42</f>
        <v>1.5617918658454727E-5</v>
      </c>
    </row>
    <row r="31" spans="2:15">
      <c r="B31" s="86" t="s">
        <v>2650</v>
      </c>
      <c r="C31" s="83" t="s">
        <v>2651</v>
      </c>
      <c r="D31" s="83" t="s">
        <v>337</v>
      </c>
      <c r="E31" s="83" t="s">
        <v>323</v>
      </c>
      <c r="F31" s="83" t="s">
        <v>156</v>
      </c>
      <c r="G31" s="93">
        <v>0.77</v>
      </c>
      <c r="H31" s="96" t="s">
        <v>158</v>
      </c>
      <c r="I31" s="97">
        <v>6.1500000000000006E-2</v>
      </c>
      <c r="J31" s="94">
        <v>1.1399999999999999E-2</v>
      </c>
      <c r="K31" s="93">
        <v>489751.62000000005</v>
      </c>
      <c r="L31" s="95">
        <v>127.47</v>
      </c>
      <c r="M31" s="93">
        <v>624.28638000000012</v>
      </c>
      <c r="N31" s="94">
        <v>3.9812535020260101E-4</v>
      </c>
      <c r="O31" s="94">
        <f>M31/'סכום נכסי הקרן'!$C$42</f>
        <v>1.1701528731374147E-5</v>
      </c>
    </row>
    <row r="32" spans="2:15">
      <c r="B32" s="86" t="s">
        <v>2652</v>
      </c>
      <c r="C32" s="83" t="s">
        <v>2653</v>
      </c>
      <c r="D32" s="83" t="s">
        <v>337</v>
      </c>
      <c r="E32" s="83" t="s">
        <v>323</v>
      </c>
      <c r="F32" s="83" t="s">
        <v>156</v>
      </c>
      <c r="G32" s="93">
        <v>2.5100000000000002</v>
      </c>
      <c r="H32" s="96" t="s">
        <v>158</v>
      </c>
      <c r="I32" s="97">
        <v>5.2499999999999998E-2</v>
      </c>
      <c r="J32" s="94">
        <v>6.8999999999999981E-3</v>
      </c>
      <c r="K32" s="93">
        <v>1057130.1399999999</v>
      </c>
      <c r="L32" s="95">
        <v>148.44999999999999</v>
      </c>
      <c r="M32" s="93">
        <v>1569.3097300000002</v>
      </c>
      <c r="N32" s="94">
        <v>1.0007938757731656E-3</v>
      </c>
      <c r="O32" s="94">
        <f>M32/'סכום נכסי הקרן'!$C$42</f>
        <v>2.9414902330593856E-5</v>
      </c>
    </row>
    <row r="33" spans="2:15">
      <c r="B33" s="86" t="s">
        <v>2654</v>
      </c>
      <c r="C33" s="83" t="s">
        <v>2655</v>
      </c>
      <c r="D33" s="83" t="s">
        <v>337</v>
      </c>
      <c r="E33" s="83" t="s">
        <v>323</v>
      </c>
      <c r="F33" s="83" t="s">
        <v>156</v>
      </c>
      <c r="G33" s="93">
        <v>5.75</v>
      </c>
      <c r="H33" s="96" t="s">
        <v>158</v>
      </c>
      <c r="I33" s="97">
        <v>5.5999999999999994E-2</v>
      </c>
      <c r="J33" s="94">
        <v>1.2800000000000001E-2</v>
      </c>
      <c r="K33" s="93">
        <v>8595564.1100000013</v>
      </c>
      <c r="L33" s="95">
        <v>156.78</v>
      </c>
      <c r="M33" s="93">
        <v>13476.125430000002</v>
      </c>
      <c r="N33" s="94">
        <v>8.5941121383954055E-3</v>
      </c>
      <c r="O33" s="94">
        <f>M33/'סכום נכסי הקרן'!$C$42</f>
        <v>2.5259444056227332E-4</v>
      </c>
    </row>
    <row r="34" spans="2:15">
      <c r="B34" s="86" t="s">
        <v>2656</v>
      </c>
      <c r="C34" s="83" t="s">
        <v>2657</v>
      </c>
      <c r="D34" s="83" t="s">
        <v>337</v>
      </c>
      <c r="E34" s="83" t="s">
        <v>323</v>
      </c>
      <c r="F34" s="83" t="s">
        <v>156</v>
      </c>
      <c r="G34" s="93">
        <v>3.88</v>
      </c>
      <c r="H34" s="96" t="s">
        <v>158</v>
      </c>
      <c r="I34" s="97">
        <v>5.0999999999999997E-2</v>
      </c>
      <c r="J34" s="94">
        <v>9.5999999999999992E-3</v>
      </c>
      <c r="K34" s="93">
        <v>13023090.430000002</v>
      </c>
      <c r="L34" s="95">
        <v>146.5</v>
      </c>
      <c r="M34" s="93">
        <v>19078.827710000005</v>
      </c>
      <c r="N34" s="94">
        <v>1.2167116257604145E-2</v>
      </c>
      <c r="O34" s="94">
        <f>M34/'סכום נכסי הקרן'!$C$42</f>
        <v>3.576106379407192E-4</v>
      </c>
    </row>
    <row r="35" spans="2:15">
      <c r="B35" s="86" t="s">
        <v>2658</v>
      </c>
      <c r="C35" s="83" t="s">
        <v>2659</v>
      </c>
      <c r="D35" s="83" t="s">
        <v>337</v>
      </c>
      <c r="E35" s="83" t="s">
        <v>323</v>
      </c>
      <c r="F35" s="83" t="s">
        <v>156</v>
      </c>
      <c r="G35" s="93">
        <v>5.54</v>
      </c>
      <c r="H35" s="96" t="s">
        <v>158</v>
      </c>
      <c r="I35" s="97">
        <v>5.5E-2</v>
      </c>
      <c r="J35" s="94">
        <v>1.0800000000000002E-2</v>
      </c>
      <c r="K35" s="93">
        <v>10000000.000000002</v>
      </c>
      <c r="L35" s="95">
        <v>157.25</v>
      </c>
      <c r="M35" s="93">
        <v>15725.000580000002</v>
      </c>
      <c r="N35" s="94">
        <v>1.002828439545422E-2</v>
      </c>
      <c r="O35" s="94">
        <f>M35/'סכום נכסי הקרן'!$C$42</f>
        <v>2.9474701352245598E-4</v>
      </c>
    </row>
    <row r="36" spans="2:15">
      <c r="B36" s="86" t="s">
        <v>2660</v>
      </c>
      <c r="C36" s="83" t="s">
        <v>2661</v>
      </c>
      <c r="D36" s="83" t="s">
        <v>337</v>
      </c>
      <c r="E36" s="83" t="s">
        <v>323</v>
      </c>
      <c r="F36" s="83" t="s">
        <v>156</v>
      </c>
      <c r="G36" s="93">
        <v>1.3499999999999996</v>
      </c>
      <c r="H36" s="96" t="s">
        <v>158</v>
      </c>
      <c r="I36" s="97">
        <v>5.5999999999999994E-2</v>
      </c>
      <c r="J36" s="94">
        <v>9.4999999999999998E-3</v>
      </c>
      <c r="K36" s="93">
        <v>10000000.000000002</v>
      </c>
      <c r="L36" s="95">
        <v>132.33000000000001</v>
      </c>
      <c r="M36" s="93">
        <v>13232.999670000001</v>
      </c>
      <c r="N36" s="94">
        <v>8.4390638601624674E-3</v>
      </c>
      <c r="O36" s="94">
        <f>M36/'סכום נכסי הקרן'!$C$42</f>
        <v>2.4803732838247984E-4</v>
      </c>
    </row>
    <row r="37" spans="2:15">
      <c r="B37" s="86" t="s">
        <v>2662</v>
      </c>
      <c r="C37" s="83" t="s">
        <v>2663</v>
      </c>
      <c r="D37" s="83" t="s">
        <v>337</v>
      </c>
      <c r="E37" s="83" t="s">
        <v>323</v>
      </c>
      <c r="F37" s="83" t="s">
        <v>156</v>
      </c>
      <c r="G37" s="93">
        <v>0.51000000000000012</v>
      </c>
      <c r="H37" s="96" t="s">
        <v>158</v>
      </c>
      <c r="I37" s="97">
        <v>4.8000000000000001E-2</v>
      </c>
      <c r="J37" s="94">
        <v>1.3600000000000001E-2</v>
      </c>
      <c r="K37" s="93">
        <v>25000000.000000004</v>
      </c>
      <c r="L37" s="95">
        <v>126.59</v>
      </c>
      <c r="M37" s="93">
        <v>31647.499610000003</v>
      </c>
      <c r="N37" s="94">
        <v>2.0182519223417829E-2</v>
      </c>
      <c r="O37" s="94">
        <f>M37/'סכום נכסי הקרן'!$C$42</f>
        <v>5.9319590788215989E-4</v>
      </c>
    </row>
    <row r="38" spans="2:15">
      <c r="B38" s="86" t="s">
        <v>2664</v>
      </c>
      <c r="C38" s="83" t="s">
        <v>2665</v>
      </c>
      <c r="D38" s="83" t="s">
        <v>337</v>
      </c>
      <c r="E38" s="83" t="s">
        <v>323</v>
      </c>
      <c r="F38" s="83" t="s">
        <v>156</v>
      </c>
      <c r="G38" s="93">
        <v>4.839999999999999</v>
      </c>
      <c r="H38" s="96" t="s">
        <v>158</v>
      </c>
      <c r="I38" s="97">
        <v>5.0499999999999996E-2</v>
      </c>
      <c r="J38" s="94">
        <v>1.1099999999999999E-2</v>
      </c>
      <c r="K38" s="93">
        <v>15518335.710000003</v>
      </c>
      <c r="L38" s="95">
        <v>144.61000000000001</v>
      </c>
      <c r="M38" s="93">
        <v>22441.065410000003</v>
      </c>
      <c r="N38" s="94">
        <v>1.4311311781743061E-2</v>
      </c>
      <c r="O38" s="94">
        <f>M38/'סכום נכסי הקרן'!$C$42</f>
        <v>4.2063190880083193E-4</v>
      </c>
    </row>
    <row r="39" spans="2:15">
      <c r="B39" s="86" t="s">
        <v>2666</v>
      </c>
      <c r="C39" s="83" t="s">
        <v>2667</v>
      </c>
      <c r="D39" s="83" t="s">
        <v>337</v>
      </c>
      <c r="E39" s="83" t="s">
        <v>323</v>
      </c>
      <c r="F39" s="83" t="s">
        <v>156</v>
      </c>
      <c r="G39" s="93">
        <v>5.3299999999999992</v>
      </c>
      <c r="H39" s="96" t="s">
        <v>158</v>
      </c>
      <c r="I39" s="97">
        <v>5.0499999999999996E-2</v>
      </c>
      <c r="J39" s="94">
        <v>1.1700000000000002E-2</v>
      </c>
      <c r="K39" s="93">
        <v>16690074.190000003</v>
      </c>
      <c r="L39" s="95">
        <v>148.44</v>
      </c>
      <c r="M39" s="93">
        <v>24774.745540000007</v>
      </c>
      <c r="N39" s="94">
        <v>1.5799566609626864E-2</v>
      </c>
      <c r="O39" s="94">
        <f>M39/'סכום נכסי הקרן'!$C$42</f>
        <v>4.6437405337722331E-4</v>
      </c>
    </row>
    <row r="40" spans="2:15">
      <c r="B40" s="86" t="s">
        <v>2668</v>
      </c>
      <c r="C40" s="83">
        <v>10028</v>
      </c>
      <c r="D40" s="83" t="s">
        <v>326</v>
      </c>
      <c r="E40" s="83" t="s">
        <v>323</v>
      </c>
      <c r="F40" s="83" t="s">
        <v>156</v>
      </c>
      <c r="G40" s="93">
        <v>0.97</v>
      </c>
      <c r="H40" s="96" t="s">
        <v>158</v>
      </c>
      <c r="I40" s="97">
        <v>6.2199999999999998E-2</v>
      </c>
      <c r="J40" s="94">
        <v>4.8000000000000004E-3</v>
      </c>
      <c r="K40" s="93">
        <v>80000.000000000015</v>
      </c>
      <c r="L40" s="95">
        <v>135.33000000000001</v>
      </c>
      <c r="M40" s="93">
        <v>108.26400000000001</v>
      </c>
      <c r="N40" s="94">
        <v>6.9043061478186334E-5</v>
      </c>
      <c r="O40" s="94">
        <f>M40/'סכום נכסי הקרן'!$C$42</f>
        <v>2.0292839106524967E-6</v>
      </c>
    </row>
    <row r="41" spans="2:15">
      <c r="B41" s="86" t="s">
        <v>2669</v>
      </c>
      <c r="C41" s="83">
        <v>3296</v>
      </c>
      <c r="D41" s="83" t="s">
        <v>326</v>
      </c>
      <c r="E41" s="83" t="s">
        <v>323</v>
      </c>
      <c r="F41" s="83" t="s">
        <v>156</v>
      </c>
      <c r="G41" s="93">
        <v>0.97000000000000008</v>
      </c>
      <c r="H41" s="96" t="s">
        <v>158</v>
      </c>
      <c r="I41" s="97">
        <v>6.2199999999999998E-2</v>
      </c>
      <c r="J41" s="94">
        <v>1.01E-2</v>
      </c>
      <c r="K41" s="93">
        <v>870000.00000000012</v>
      </c>
      <c r="L41" s="95">
        <v>134.65</v>
      </c>
      <c r="M41" s="93">
        <v>1171.4549400000001</v>
      </c>
      <c r="N41" s="94">
        <v>7.4707045224031146E-4</v>
      </c>
      <c r="O41" s="94">
        <f>M41/'סכום נכסי הקרן'!$C$42</f>
        <v>2.1957572801636607E-5</v>
      </c>
    </row>
    <row r="42" spans="2:15">
      <c r="B42" s="86" t="s">
        <v>2670</v>
      </c>
      <c r="C42" s="83" t="s">
        <v>2671</v>
      </c>
      <c r="D42" s="83" t="s">
        <v>337</v>
      </c>
      <c r="E42" s="83" t="s">
        <v>323</v>
      </c>
      <c r="F42" s="83" t="s">
        <v>156</v>
      </c>
      <c r="G42" s="93">
        <v>1.4600000000000002</v>
      </c>
      <c r="H42" s="96" t="s">
        <v>158</v>
      </c>
      <c r="I42" s="97">
        <v>4.8000000000000001E-2</v>
      </c>
      <c r="J42" s="94">
        <v>8.6999999999999994E-3</v>
      </c>
      <c r="K42" s="93">
        <v>25000000.000000004</v>
      </c>
      <c r="L42" s="95">
        <v>127.2</v>
      </c>
      <c r="M42" s="93">
        <v>31799.998800000005</v>
      </c>
      <c r="N42" s="94">
        <v>2.0279772335722417E-2</v>
      </c>
      <c r="O42" s="94">
        <f>M42/'סכום נכסי הקרן'!$C$42</f>
        <v>5.9605432945031311E-4</v>
      </c>
    </row>
    <row r="43" spans="2:15">
      <c r="B43" s="86" t="s">
        <v>2672</v>
      </c>
      <c r="C43" s="83">
        <v>3258</v>
      </c>
      <c r="D43" s="83" t="s">
        <v>337</v>
      </c>
      <c r="E43" s="83" t="s">
        <v>323</v>
      </c>
      <c r="F43" s="83" t="s">
        <v>156</v>
      </c>
      <c r="G43" s="93">
        <v>0.4499999999999999</v>
      </c>
      <c r="H43" s="96" t="s">
        <v>158</v>
      </c>
      <c r="I43" s="97">
        <v>5.5E-2</v>
      </c>
      <c r="J43" s="94">
        <v>1.32E-2</v>
      </c>
      <c r="K43" s="93">
        <v>56666.020000000011</v>
      </c>
      <c r="L43" s="95">
        <v>130.29</v>
      </c>
      <c r="M43" s="93">
        <v>73.830150000000003</v>
      </c>
      <c r="N43" s="94">
        <v>4.708360660416868E-5</v>
      </c>
      <c r="O43" s="94">
        <f>M43/'סכום נכסי הקרן'!$C$42</f>
        <v>1.3838610758521799E-6</v>
      </c>
    </row>
    <row r="44" spans="2:15">
      <c r="B44" s="86" t="s">
        <v>2673</v>
      </c>
      <c r="C44" s="83">
        <v>3277</v>
      </c>
      <c r="D44" s="83" t="s">
        <v>321</v>
      </c>
      <c r="E44" s="83" t="s">
        <v>323</v>
      </c>
      <c r="F44" s="83" t="s">
        <v>156</v>
      </c>
      <c r="G44" s="93">
        <v>0.6000000000000002</v>
      </c>
      <c r="H44" s="96" t="s">
        <v>158</v>
      </c>
      <c r="I44" s="97">
        <v>5.9000000000000004E-2</v>
      </c>
      <c r="J44" s="94">
        <v>1.3400000000000002E-2</v>
      </c>
      <c r="K44" s="93">
        <v>113785.49</v>
      </c>
      <c r="L44" s="95">
        <v>127.62</v>
      </c>
      <c r="M44" s="93">
        <v>145.21304999999998</v>
      </c>
      <c r="N44" s="94">
        <v>9.2606531613324312E-5</v>
      </c>
      <c r="O44" s="94">
        <f>M44/'סכום נכסי הקרן'!$C$42</f>
        <v>2.7218512707989399E-6</v>
      </c>
    </row>
    <row r="45" spans="2:15">
      <c r="B45" s="86" t="s">
        <v>2674</v>
      </c>
      <c r="C45" s="83">
        <v>3263</v>
      </c>
      <c r="D45" s="83" t="s">
        <v>326</v>
      </c>
      <c r="E45" s="83" t="s">
        <v>323</v>
      </c>
      <c r="F45" s="83" t="s">
        <v>156</v>
      </c>
      <c r="G45" s="93">
        <v>0.5</v>
      </c>
      <c r="H45" s="96" t="s">
        <v>158</v>
      </c>
      <c r="I45" s="97">
        <v>5.7999999999999996E-2</v>
      </c>
      <c r="J45" s="94">
        <v>1.2199999999999999E-2</v>
      </c>
      <c r="K45" s="93">
        <v>75879.960000000006</v>
      </c>
      <c r="L45" s="95">
        <v>129.41</v>
      </c>
      <c r="M45" s="93">
        <v>98.196270000000013</v>
      </c>
      <c r="N45" s="94">
        <v>6.2622580973717808E-5</v>
      </c>
      <c r="O45" s="94">
        <f>M45/'סכום נכסי הקרן'!$C$42</f>
        <v>1.8405759144044966E-6</v>
      </c>
    </row>
    <row r="46" spans="2:15">
      <c r="B46" s="86" t="s">
        <v>2675</v>
      </c>
      <c r="C46" s="83">
        <v>3288</v>
      </c>
      <c r="D46" s="83" t="s">
        <v>326</v>
      </c>
      <c r="E46" s="83" t="s">
        <v>323</v>
      </c>
      <c r="F46" s="83" t="s">
        <v>156</v>
      </c>
      <c r="G46" s="93">
        <v>0.74999999999999978</v>
      </c>
      <c r="H46" s="96" t="s">
        <v>158</v>
      </c>
      <c r="I46" s="97">
        <v>6.1500000000000006E-2</v>
      </c>
      <c r="J46" s="94">
        <v>1.1099999999999999E-2</v>
      </c>
      <c r="K46" s="93">
        <v>106765.86000000002</v>
      </c>
      <c r="L46" s="95">
        <v>127.52</v>
      </c>
      <c r="M46" s="93">
        <v>136.14786000000004</v>
      </c>
      <c r="N46" s="94">
        <v>8.6825399653656872E-5</v>
      </c>
      <c r="O46" s="94">
        <f>M46/'סכום נכסי הקרן'!$C$42</f>
        <v>2.5519347314690817E-6</v>
      </c>
    </row>
    <row r="47" spans="2:15">
      <c r="B47" s="86" t="s">
        <v>2676</v>
      </c>
      <c r="C47" s="83" t="s">
        <v>2677</v>
      </c>
      <c r="D47" s="83" t="s">
        <v>402</v>
      </c>
      <c r="E47" s="83" t="s">
        <v>347</v>
      </c>
      <c r="F47" s="83" t="s">
        <v>156</v>
      </c>
      <c r="G47" s="93">
        <v>0.79</v>
      </c>
      <c r="H47" s="96" t="s">
        <v>158</v>
      </c>
      <c r="I47" s="97">
        <v>6.2E-2</v>
      </c>
      <c r="J47" s="94">
        <v>1.4000000000000002E-2</v>
      </c>
      <c r="K47" s="93">
        <v>491113.40000000008</v>
      </c>
      <c r="L47" s="95">
        <v>127.25</v>
      </c>
      <c r="M47" s="93">
        <v>624.94177000000002</v>
      </c>
      <c r="N47" s="94">
        <v>3.9854331122438281E-4</v>
      </c>
      <c r="O47" s="94">
        <f>M47/'סכום נכסי הקרן'!$C$42</f>
        <v>1.1713813261616909E-5</v>
      </c>
    </row>
    <row r="48" spans="2:15">
      <c r="B48" s="86" t="s">
        <v>2678</v>
      </c>
      <c r="C48" s="83">
        <v>3262</v>
      </c>
      <c r="D48" s="83" t="s">
        <v>346</v>
      </c>
      <c r="E48" s="83" t="s">
        <v>347</v>
      </c>
      <c r="F48" s="83" t="s">
        <v>156</v>
      </c>
      <c r="G48" s="93">
        <v>0.36000000000000004</v>
      </c>
      <c r="H48" s="96" t="s">
        <v>158</v>
      </c>
      <c r="I48" s="97">
        <v>5.9000000000000004E-2</v>
      </c>
      <c r="J48" s="94">
        <v>1.3900000000000001E-2</v>
      </c>
      <c r="K48" s="93">
        <v>24683.040000000005</v>
      </c>
      <c r="L48" s="95">
        <v>125.18</v>
      </c>
      <c r="M48" s="93">
        <v>30.898230000000002</v>
      </c>
      <c r="N48" s="94">
        <v>1.970468847869228E-5</v>
      </c>
      <c r="O48" s="94">
        <f>M48/'סכום נכסי הקרן'!$C$42</f>
        <v>5.7915171254193714E-7</v>
      </c>
    </row>
    <row r="49" spans="2:15">
      <c r="B49" s="86" t="s">
        <v>2679</v>
      </c>
      <c r="C49" s="83">
        <v>10029</v>
      </c>
      <c r="D49" s="83" t="s">
        <v>346</v>
      </c>
      <c r="E49" s="83" t="s">
        <v>347</v>
      </c>
      <c r="F49" s="83" t="s">
        <v>156</v>
      </c>
      <c r="G49" s="93">
        <v>0.29000000000000004</v>
      </c>
      <c r="H49" s="96" t="s">
        <v>158</v>
      </c>
      <c r="I49" s="97">
        <v>0.06</v>
      </c>
      <c r="J49" s="94">
        <v>1.3200000000000003E-2</v>
      </c>
      <c r="K49" s="93">
        <v>7395.4300000000012</v>
      </c>
      <c r="L49" s="95">
        <v>126.3</v>
      </c>
      <c r="M49" s="93">
        <v>9.3404299999999996</v>
      </c>
      <c r="N49" s="94">
        <v>5.9566604108724586E-6</v>
      </c>
      <c r="O49" s="94">
        <f>M49/'סכום נכסי הקרן'!$C$42</f>
        <v>1.7507559592824849E-7</v>
      </c>
    </row>
    <row r="50" spans="2:15">
      <c r="B50" s="86" t="s">
        <v>2679</v>
      </c>
      <c r="C50" s="83">
        <v>3268</v>
      </c>
      <c r="D50" s="83" t="s">
        <v>346</v>
      </c>
      <c r="E50" s="83" t="s">
        <v>347</v>
      </c>
      <c r="F50" s="83" t="s">
        <v>156</v>
      </c>
      <c r="G50" s="93">
        <v>0.28999999999999998</v>
      </c>
      <c r="H50" s="96" t="s">
        <v>158</v>
      </c>
      <c r="I50" s="97">
        <v>0.06</v>
      </c>
      <c r="J50" s="94">
        <v>1.5299999999999998E-2</v>
      </c>
      <c r="K50" s="93">
        <v>59160.60000000002</v>
      </c>
      <c r="L50" s="95">
        <v>126.28</v>
      </c>
      <c r="M50" s="93">
        <v>74.708000000000013</v>
      </c>
      <c r="N50" s="94">
        <v>4.7643436755637561E-5</v>
      </c>
      <c r="O50" s="94">
        <f>M50/'סכום נכסי הקרן'!$C$42</f>
        <v>1.4003153624198878E-6</v>
      </c>
    </row>
    <row r="51" spans="2:15">
      <c r="B51" s="86" t="s">
        <v>2680</v>
      </c>
      <c r="C51" s="83" t="s">
        <v>2681</v>
      </c>
      <c r="D51" s="83" t="s">
        <v>478</v>
      </c>
      <c r="E51" s="83" t="s">
        <v>442</v>
      </c>
      <c r="F51" s="83" t="s">
        <v>156</v>
      </c>
      <c r="G51" s="93">
        <v>3.25</v>
      </c>
      <c r="H51" s="96" t="s">
        <v>158</v>
      </c>
      <c r="I51" s="97">
        <v>6.5000000000000002E-2</v>
      </c>
      <c r="J51" s="94">
        <v>9.9000000000000008E-3</v>
      </c>
      <c r="K51" s="93">
        <v>3075470.53</v>
      </c>
      <c r="L51" s="95">
        <v>145.4</v>
      </c>
      <c r="M51" s="93">
        <v>4471.7343900000005</v>
      </c>
      <c r="N51" s="94">
        <v>2.851753421293228E-3</v>
      </c>
      <c r="O51" s="94">
        <f>M51/'סכום נכסי הקרן'!$C$42</f>
        <v>8.3817507669571191E-5</v>
      </c>
    </row>
    <row r="52" spans="2:15">
      <c r="B52" s="86" t="s">
        <v>2682</v>
      </c>
      <c r="C52" s="83" t="s">
        <v>2683</v>
      </c>
      <c r="D52" s="83" t="s">
        <v>478</v>
      </c>
      <c r="E52" s="83" t="s">
        <v>442</v>
      </c>
      <c r="F52" s="83" t="s">
        <v>156</v>
      </c>
      <c r="G52" s="93">
        <v>5.45</v>
      </c>
      <c r="H52" s="96" t="s">
        <v>158</v>
      </c>
      <c r="I52" s="97">
        <v>6.2E-2</v>
      </c>
      <c r="J52" s="94">
        <v>1.2100000000000001E-2</v>
      </c>
      <c r="K52" s="93">
        <v>5000000.0000000009</v>
      </c>
      <c r="L52" s="95">
        <v>161.9</v>
      </c>
      <c r="M52" s="93">
        <v>8094.999960000001</v>
      </c>
      <c r="N52" s="94">
        <v>5.162413913250904E-3</v>
      </c>
      <c r="O52" s="94">
        <f>M52/'סכום נכסי הקרן'!$C$42</f>
        <v>1.5173144513005803E-4</v>
      </c>
    </row>
    <row r="53" spans="2:15">
      <c r="B53" s="86" t="s">
        <v>2684</v>
      </c>
      <c r="C53" s="83" t="s">
        <v>2685</v>
      </c>
      <c r="D53" s="83" t="s">
        <v>563</v>
      </c>
      <c r="E53" s="83" t="s">
        <v>543</v>
      </c>
      <c r="F53" s="83" t="s">
        <v>156</v>
      </c>
      <c r="G53" s="93">
        <v>0.77</v>
      </c>
      <c r="H53" s="96" t="s">
        <v>158</v>
      </c>
      <c r="I53" s="97">
        <v>6.5000000000000002E-2</v>
      </c>
      <c r="J53" s="94">
        <v>1.5099999999999997E-2</v>
      </c>
      <c r="K53" s="93">
        <v>299585.30000000005</v>
      </c>
      <c r="L53" s="95">
        <v>127.54</v>
      </c>
      <c r="M53" s="93">
        <v>382.09108000000009</v>
      </c>
      <c r="N53" s="94">
        <v>2.4367045302876869E-4</v>
      </c>
      <c r="O53" s="94">
        <f>M53/'סכום נכסי הקרן'!$C$42</f>
        <v>7.1618569519677455E-6</v>
      </c>
    </row>
    <row r="54" spans="2:15">
      <c r="B54" s="86" t="s">
        <v>2686</v>
      </c>
      <c r="C54" s="83" t="s">
        <v>2687</v>
      </c>
      <c r="D54" s="83" t="s">
        <v>563</v>
      </c>
      <c r="E54" s="83" t="s">
        <v>543</v>
      </c>
      <c r="F54" s="83" t="s">
        <v>156</v>
      </c>
      <c r="G54" s="93">
        <v>3.1000000000000005</v>
      </c>
      <c r="H54" s="96" t="s">
        <v>158</v>
      </c>
      <c r="I54" s="97">
        <v>6.3E-2</v>
      </c>
      <c r="J54" s="94">
        <v>3.8000000000000004E-3</v>
      </c>
      <c r="K54" s="93">
        <v>3000000.01</v>
      </c>
      <c r="L54" s="95">
        <v>143.62</v>
      </c>
      <c r="M54" s="93">
        <v>4308.5998499999996</v>
      </c>
      <c r="N54" s="94">
        <v>2.7477178409116079E-3</v>
      </c>
      <c r="O54" s="94">
        <f>M54/'סכום נכסי הקרן'!$C$42</f>
        <v>8.0759738722426279E-5</v>
      </c>
    </row>
    <row r="55" spans="2:15">
      <c r="B55" s="82"/>
      <c r="C55" s="83"/>
      <c r="D55" s="83"/>
      <c r="E55" s="83"/>
      <c r="F55" s="83"/>
      <c r="G55" s="83"/>
      <c r="H55" s="83"/>
      <c r="I55" s="83"/>
      <c r="J55" s="94"/>
      <c r="K55" s="93"/>
      <c r="L55" s="95"/>
      <c r="M55" s="83"/>
      <c r="N55" s="94"/>
      <c r="O55" s="83"/>
    </row>
    <row r="56" spans="2:15">
      <c r="B56" s="100" t="s">
        <v>77</v>
      </c>
      <c r="C56" s="81"/>
      <c r="D56" s="81"/>
      <c r="E56" s="81"/>
      <c r="F56" s="81"/>
      <c r="G56" s="90">
        <v>0.77601958712965879</v>
      </c>
      <c r="H56" s="81"/>
      <c r="I56" s="81"/>
      <c r="J56" s="91">
        <v>5.5297548095636431E-3</v>
      </c>
      <c r="K56" s="90"/>
      <c r="L56" s="92"/>
      <c r="M56" s="90">
        <v>1164580.29825</v>
      </c>
      <c r="N56" s="91">
        <v>0.74268629579878176</v>
      </c>
      <c r="O56" s="91">
        <f>M56/'סכום נכסי הקרן'!$C$42</f>
        <v>2.1828715564745534E-2</v>
      </c>
    </row>
    <row r="57" spans="2:15">
      <c r="B57" s="86" t="s">
        <v>2688</v>
      </c>
      <c r="C57" s="83" t="s">
        <v>2689</v>
      </c>
      <c r="D57" s="83" t="s">
        <v>326</v>
      </c>
      <c r="E57" s="83" t="s">
        <v>323</v>
      </c>
      <c r="F57" s="83" t="s">
        <v>156</v>
      </c>
      <c r="G57" s="93">
        <v>0.61</v>
      </c>
      <c r="H57" s="96" t="s">
        <v>158</v>
      </c>
      <c r="I57" s="97">
        <v>4.7999999999999996E-3</v>
      </c>
      <c r="J57" s="94">
        <v>5.4000000000000003E-3</v>
      </c>
      <c r="K57" s="93">
        <v>66500000.000000007</v>
      </c>
      <c r="L57" s="95">
        <v>100.15</v>
      </c>
      <c r="M57" s="93">
        <v>66599.750660000005</v>
      </c>
      <c r="N57" s="94">
        <v>4.2472573332319706E-2</v>
      </c>
      <c r="O57" s="94">
        <f>M57/'סכום נכסי הקרן'!$C$42</f>
        <v>1.2483355729310387E-3</v>
      </c>
    </row>
    <row r="58" spans="2:15">
      <c r="B58" s="86" t="s">
        <v>2690</v>
      </c>
      <c r="C58" s="83" t="s">
        <v>2691</v>
      </c>
      <c r="D58" s="83" t="s">
        <v>326</v>
      </c>
      <c r="E58" s="83" t="s">
        <v>323</v>
      </c>
      <c r="F58" s="83" t="s">
        <v>156</v>
      </c>
      <c r="G58" s="93">
        <v>0.62</v>
      </c>
      <c r="H58" s="96" t="s">
        <v>158</v>
      </c>
      <c r="I58" s="97">
        <v>4.7999999999999996E-3</v>
      </c>
      <c r="J58" s="94">
        <v>5.5000000000000005E-3</v>
      </c>
      <c r="K58" s="93">
        <v>66500000.000000007</v>
      </c>
      <c r="L58" s="95">
        <v>100.15</v>
      </c>
      <c r="M58" s="93">
        <v>66599.746730000013</v>
      </c>
      <c r="N58" s="94">
        <v>4.2472570826045865E-2</v>
      </c>
      <c r="O58" s="94">
        <f>M58/'סכום נכסי הקרן'!$C$42</f>
        <v>1.248335499267718E-3</v>
      </c>
    </row>
    <row r="59" spans="2:15">
      <c r="B59" s="86" t="s">
        <v>2692</v>
      </c>
      <c r="C59" s="83" t="s">
        <v>2693</v>
      </c>
      <c r="D59" s="83" t="s">
        <v>326</v>
      </c>
      <c r="E59" s="83" t="s">
        <v>323</v>
      </c>
      <c r="F59" s="83" t="s">
        <v>156</v>
      </c>
      <c r="G59" s="93">
        <v>0.84</v>
      </c>
      <c r="H59" s="96" t="s">
        <v>158</v>
      </c>
      <c r="I59" s="97">
        <v>5.0000000000000001E-3</v>
      </c>
      <c r="J59" s="94">
        <v>5.0000000000000001E-3</v>
      </c>
      <c r="K59" s="93">
        <v>120000000.00000001</v>
      </c>
      <c r="L59" s="95">
        <v>100.08</v>
      </c>
      <c r="M59" s="93">
        <v>120096.00131000002</v>
      </c>
      <c r="N59" s="94">
        <v>7.6588668456095063E-2</v>
      </c>
      <c r="O59" s="94">
        <f>M59/'סכום נכסי הקרן'!$C$42</f>
        <v>2.251061139363816E-3</v>
      </c>
    </row>
    <row r="60" spans="2:15">
      <c r="B60" s="86" t="s">
        <v>2694</v>
      </c>
      <c r="C60" s="83" t="s">
        <v>2695</v>
      </c>
      <c r="D60" s="83" t="s">
        <v>326</v>
      </c>
      <c r="E60" s="83" t="s">
        <v>323</v>
      </c>
      <c r="F60" s="83" t="s">
        <v>156</v>
      </c>
      <c r="G60" s="93">
        <v>1.08</v>
      </c>
      <c r="H60" s="96" t="s">
        <v>158</v>
      </c>
      <c r="I60" s="97">
        <v>5.5000000000000005E-3</v>
      </c>
      <c r="J60" s="94">
        <v>5.4999999999999997E-3</v>
      </c>
      <c r="K60" s="93">
        <v>40000000.000000007</v>
      </c>
      <c r="L60" s="95">
        <v>100</v>
      </c>
      <c r="M60" s="93">
        <v>40001.804370000005</v>
      </c>
      <c r="N60" s="94">
        <v>2.551029925327249E-2</v>
      </c>
      <c r="O60" s="94">
        <f>M60/'סכום נכסי הקרן'!$C$42</f>
        <v>7.4978772265120192E-4</v>
      </c>
    </row>
    <row r="61" spans="2:15">
      <c r="B61" s="86" t="s">
        <v>2696</v>
      </c>
      <c r="C61" s="83" t="s">
        <v>2697</v>
      </c>
      <c r="D61" s="83" t="s">
        <v>326</v>
      </c>
      <c r="E61" s="83" t="s">
        <v>323</v>
      </c>
      <c r="F61" s="83" t="s">
        <v>156</v>
      </c>
      <c r="G61" s="93">
        <v>0.91999999999999993</v>
      </c>
      <c r="H61" s="96" t="s">
        <v>158</v>
      </c>
      <c r="I61" s="97">
        <v>5.0000000000000001E-3</v>
      </c>
      <c r="J61" s="94">
        <v>4.7999999999999996E-3</v>
      </c>
      <c r="K61" s="93">
        <v>58000000.000000007</v>
      </c>
      <c r="L61" s="95">
        <v>100.07</v>
      </c>
      <c r="M61" s="93">
        <v>58040.597590000012</v>
      </c>
      <c r="N61" s="94">
        <v>3.7014155653190751E-2</v>
      </c>
      <c r="O61" s="94">
        <f>M61/'סכום נכסי הקרן'!$C$42</f>
        <v>1.0879041126694291E-3</v>
      </c>
    </row>
    <row r="62" spans="2:15">
      <c r="B62" s="86" t="s">
        <v>2698</v>
      </c>
      <c r="C62" s="83" t="s">
        <v>2699</v>
      </c>
      <c r="D62" s="83" t="s">
        <v>326</v>
      </c>
      <c r="E62" s="83" t="s">
        <v>323</v>
      </c>
      <c r="F62" s="83" t="s">
        <v>156</v>
      </c>
      <c r="G62" s="93">
        <v>0.69000000000000006</v>
      </c>
      <c r="H62" s="96" t="s">
        <v>158</v>
      </c>
      <c r="I62" s="97">
        <v>4.7999999999999996E-3</v>
      </c>
      <c r="J62" s="94">
        <v>5.1999999999999989E-3</v>
      </c>
      <c r="K62" s="93">
        <v>93000000.000000015</v>
      </c>
      <c r="L62" s="95">
        <v>100.12</v>
      </c>
      <c r="M62" s="93">
        <v>93111.599700000021</v>
      </c>
      <c r="N62" s="94">
        <v>5.9379940722856871E-2</v>
      </c>
      <c r="O62" s="94">
        <f>M62/'סכום נכסי הקרן'!$C$42</f>
        <v>1.7452696294827999E-3</v>
      </c>
    </row>
    <row r="63" spans="2:15">
      <c r="B63" s="86" t="s">
        <v>2700</v>
      </c>
      <c r="C63" s="83" t="s">
        <v>2701</v>
      </c>
      <c r="D63" s="83" t="s">
        <v>337</v>
      </c>
      <c r="E63" s="83" t="s">
        <v>323</v>
      </c>
      <c r="F63" s="83" t="s">
        <v>156</v>
      </c>
      <c r="G63" s="93">
        <v>0.92</v>
      </c>
      <c r="H63" s="96" t="s">
        <v>158</v>
      </c>
      <c r="I63" s="97">
        <v>4.5000000000000005E-3</v>
      </c>
      <c r="J63" s="94">
        <v>4.2999999999999991E-3</v>
      </c>
      <c r="K63" s="93">
        <v>16000000.000000002</v>
      </c>
      <c r="L63" s="95">
        <v>100.06</v>
      </c>
      <c r="M63" s="93">
        <v>16009.600680000001</v>
      </c>
      <c r="N63" s="94">
        <v>1.0209782051193874E-2</v>
      </c>
      <c r="O63" s="94">
        <f>M63/'סכום נכסי הקרן'!$C$42</f>
        <v>3.0008151440825449E-4</v>
      </c>
    </row>
    <row r="64" spans="2:15">
      <c r="B64" s="86" t="s">
        <v>2702</v>
      </c>
      <c r="C64" s="83" t="s">
        <v>2703</v>
      </c>
      <c r="D64" s="83" t="s">
        <v>337</v>
      </c>
      <c r="E64" s="83" t="s">
        <v>323</v>
      </c>
      <c r="F64" s="83" t="s">
        <v>156</v>
      </c>
      <c r="G64" s="93">
        <v>0.6100000000000001</v>
      </c>
      <c r="H64" s="96" t="s">
        <v>158</v>
      </c>
      <c r="I64" s="97">
        <v>4.1999999999999997E-3</v>
      </c>
      <c r="J64" s="94">
        <v>4.8000000000000004E-3</v>
      </c>
      <c r="K64" s="93">
        <v>66500000.000000007</v>
      </c>
      <c r="L64" s="95">
        <v>100.14</v>
      </c>
      <c r="M64" s="93">
        <v>66593.097280000002</v>
      </c>
      <c r="N64" s="94">
        <v>4.2468330280849426E-2</v>
      </c>
      <c r="O64" s="94">
        <f>M64/'סכום נכסי הקרן'!$C$42</f>
        <v>1.2482108629906573E-3</v>
      </c>
    </row>
    <row r="65" spans="2:15">
      <c r="B65" s="86" t="s">
        <v>2704</v>
      </c>
      <c r="C65" s="83" t="s">
        <v>2705</v>
      </c>
      <c r="D65" s="83" t="s">
        <v>337</v>
      </c>
      <c r="E65" s="83" t="s">
        <v>323</v>
      </c>
      <c r="F65" s="83" t="s">
        <v>156</v>
      </c>
      <c r="G65" s="93">
        <v>0.62000000000000011</v>
      </c>
      <c r="H65" s="96" t="s">
        <v>158</v>
      </c>
      <c r="I65" s="97">
        <v>4.5000000000000005E-3</v>
      </c>
      <c r="J65" s="94">
        <v>5.1000000000000004E-3</v>
      </c>
      <c r="K65" s="93">
        <v>66500000.000000007</v>
      </c>
      <c r="L65" s="95">
        <v>100.14</v>
      </c>
      <c r="M65" s="93">
        <v>66593.101090000011</v>
      </c>
      <c r="N65" s="94">
        <v>4.2468332710595837E-2</v>
      </c>
      <c r="O65" s="94">
        <f>M65/'סכום נכסי הקרן'!$C$42</f>
        <v>1.2482109344047166E-3</v>
      </c>
    </row>
    <row r="66" spans="2:15">
      <c r="B66" s="86" t="s">
        <v>2706</v>
      </c>
      <c r="C66" s="83" t="s">
        <v>2707</v>
      </c>
      <c r="D66" s="83" t="s">
        <v>402</v>
      </c>
      <c r="E66" s="83" t="s">
        <v>347</v>
      </c>
      <c r="F66" s="83" t="s">
        <v>156</v>
      </c>
      <c r="G66" s="93">
        <v>0.84</v>
      </c>
      <c r="H66" s="96" t="s">
        <v>158</v>
      </c>
      <c r="I66" s="97">
        <v>4.5000000000000005E-3</v>
      </c>
      <c r="J66" s="94">
        <v>4.4999999999999997E-3</v>
      </c>
      <c r="K66" s="93">
        <v>110000000.00000001</v>
      </c>
      <c r="L66" s="95">
        <v>100.07</v>
      </c>
      <c r="M66" s="93">
        <v>110077.00108000002</v>
      </c>
      <c r="N66" s="94">
        <v>7.0199264325175717E-2</v>
      </c>
      <c r="O66" s="94">
        <f>M66/'סכום נכסי הקרן'!$C$42</f>
        <v>2.0632665264956173E-3</v>
      </c>
    </row>
    <row r="67" spans="2:15">
      <c r="B67" s="86" t="s">
        <v>2708</v>
      </c>
      <c r="C67" s="83" t="s">
        <v>2709</v>
      </c>
      <c r="D67" s="83" t="s">
        <v>402</v>
      </c>
      <c r="E67" s="83" t="s">
        <v>347</v>
      </c>
      <c r="F67" s="83" t="s">
        <v>156</v>
      </c>
      <c r="G67" s="93">
        <v>0.91999999999999993</v>
      </c>
      <c r="H67" s="96" t="s">
        <v>158</v>
      </c>
      <c r="I67" s="97">
        <v>5.0000000000000001E-3</v>
      </c>
      <c r="J67" s="94">
        <v>4.7999999999999996E-3</v>
      </c>
      <c r="K67" s="93">
        <v>58000000.000000007</v>
      </c>
      <c r="L67" s="95">
        <v>100.07</v>
      </c>
      <c r="M67" s="93">
        <v>58040.597590000012</v>
      </c>
      <c r="N67" s="94">
        <v>3.7014155653190751E-2</v>
      </c>
      <c r="O67" s="94">
        <f>M67/'סכום נכסי הקרן'!$C$42</f>
        <v>1.0879041126694291E-3</v>
      </c>
    </row>
    <row r="68" spans="2:15">
      <c r="B68" s="86" t="s">
        <v>2710</v>
      </c>
      <c r="C68" s="83" t="s">
        <v>2711</v>
      </c>
      <c r="D68" s="83" t="s">
        <v>402</v>
      </c>
      <c r="E68" s="83" t="s">
        <v>347</v>
      </c>
      <c r="F68" s="83" t="s">
        <v>156</v>
      </c>
      <c r="G68" s="93">
        <v>0.99000000000000021</v>
      </c>
      <c r="H68" s="96" t="s">
        <v>158</v>
      </c>
      <c r="I68" s="97">
        <v>5.1999999999999998E-3</v>
      </c>
      <c r="J68" s="94">
        <v>5.2000000000000015E-3</v>
      </c>
      <c r="K68" s="93">
        <v>43000000.000000007</v>
      </c>
      <c r="L68" s="95">
        <v>100</v>
      </c>
      <c r="M68" s="93">
        <v>43001.833119999996</v>
      </c>
      <c r="N68" s="94">
        <v>2.7423503729576484E-2</v>
      </c>
      <c r="O68" s="94">
        <f>M68/'סכום נכסי הקרן'!$C$42</f>
        <v>8.0601980417294421E-4</v>
      </c>
    </row>
    <row r="69" spans="2:15">
      <c r="B69" s="86" t="s">
        <v>2712</v>
      </c>
      <c r="C69" s="83" t="s">
        <v>2713</v>
      </c>
      <c r="D69" s="83" t="s">
        <v>402</v>
      </c>
      <c r="E69" s="83" t="s">
        <v>347</v>
      </c>
      <c r="F69" s="83" t="s">
        <v>156</v>
      </c>
      <c r="G69" s="93">
        <v>1.0800000000000003</v>
      </c>
      <c r="H69" s="96" t="s">
        <v>158</v>
      </c>
      <c r="I69" s="97">
        <v>5.6999999999999993E-3</v>
      </c>
      <c r="J69" s="94">
        <v>5.7000000000000002E-3</v>
      </c>
      <c r="K69" s="93">
        <v>55000000.000000007</v>
      </c>
      <c r="L69" s="95">
        <v>100</v>
      </c>
      <c r="M69" s="93">
        <v>55002.568229999997</v>
      </c>
      <c r="N69" s="94">
        <v>3.5076717096745251E-2</v>
      </c>
      <c r="O69" s="94">
        <f>M69/'סכום נכסי הקרן'!$C$42</f>
        <v>1.0309597535072151E-3</v>
      </c>
    </row>
    <row r="70" spans="2:15">
      <c r="B70" s="86" t="s">
        <v>2714</v>
      </c>
      <c r="C70" s="83" t="s">
        <v>2715</v>
      </c>
      <c r="D70" s="83" t="s">
        <v>402</v>
      </c>
      <c r="E70" s="83" t="s">
        <v>347</v>
      </c>
      <c r="F70" s="83" t="s">
        <v>156</v>
      </c>
      <c r="G70" s="93">
        <v>0.69000000000000017</v>
      </c>
      <c r="H70" s="96" t="s">
        <v>158</v>
      </c>
      <c r="I70" s="97">
        <v>4.4000000000000003E-3</v>
      </c>
      <c r="J70" s="94">
        <v>7.6E-3</v>
      </c>
      <c r="K70" s="93">
        <v>40000000.000000007</v>
      </c>
      <c r="L70" s="95">
        <v>99.93</v>
      </c>
      <c r="M70" s="93">
        <v>39972.000550000004</v>
      </c>
      <c r="N70" s="94">
        <v>2.549129250147554E-2</v>
      </c>
      <c r="O70" s="94">
        <f>M70/'סכום נכסי הקרן'!$C$42</f>
        <v>7.492290843928521E-4</v>
      </c>
    </row>
    <row r="71" spans="2:15">
      <c r="B71" s="86" t="s">
        <v>2716</v>
      </c>
      <c r="C71" s="83" t="s">
        <v>2717</v>
      </c>
      <c r="D71" s="83" t="s">
        <v>346</v>
      </c>
      <c r="E71" s="83" t="s">
        <v>347</v>
      </c>
      <c r="F71" s="83" t="s">
        <v>156</v>
      </c>
      <c r="G71" s="93">
        <v>0.72</v>
      </c>
      <c r="H71" s="96" t="s">
        <v>158</v>
      </c>
      <c r="I71" s="97">
        <v>4.1999999999999997E-3</v>
      </c>
      <c r="J71" s="94">
        <v>6.8000000000000005E-3</v>
      </c>
      <c r="K71" s="93">
        <v>132500000.00000001</v>
      </c>
      <c r="L71" s="95">
        <v>99.93</v>
      </c>
      <c r="M71" s="93">
        <v>132407.24892000001</v>
      </c>
      <c r="N71" s="94">
        <v>8.4439904560528717E-2</v>
      </c>
      <c r="O71" s="94">
        <f>M71/'סכום נכסי הקרן'!$C$42</f>
        <v>2.4818212876590198E-3</v>
      </c>
    </row>
    <row r="72" spans="2:15">
      <c r="B72" s="86" t="s">
        <v>2716</v>
      </c>
      <c r="C72" s="83" t="s">
        <v>2718</v>
      </c>
      <c r="D72" s="83" t="s">
        <v>346</v>
      </c>
      <c r="E72" s="83" t="s">
        <v>347</v>
      </c>
      <c r="F72" s="83" t="s">
        <v>156</v>
      </c>
      <c r="G72" s="93">
        <v>0.7</v>
      </c>
      <c r="H72" s="96" t="s">
        <v>158</v>
      </c>
      <c r="I72" s="97">
        <v>4.1999999999999997E-3</v>
      </c>
      <c r="J72" s="94">
        <v>6.6999999999999994E-3</v>
      </c>
      <c r="K72" s="93">
        <v>132500000.00000001</v>
      </c>
      <c r="L72" s="95">
        <v>99.95</v>
      </c>
      <c r="M72" s="93">
        <v>132433.74935000003</v>
      </c>
      <c r="N72" s="94">
        <v>8.445680464566957E-2</v>
      </c>
      <c r="O72" s="94">
        <f>M72/'סכום נכסי הקרן'!$C$42</f>
        <v>2.482318007678827E-3</v>
      </c>
    </row>
    <row r="76" spans="2:15">
      <c r="B76" s="108" t="s">
        <v>2756</v>
      </c>
    </row>
    <row r="77" spans="2:15">
      <c r="B77" s="108" t="s">
        <v>139</v>
      </c>
    </row>
  </sheetData>
  <sheetProtection password="CC0D"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H1:XFD2 D3:XFD1048576 D1:AF2 A1:B1048576"/>
  </dataValidations>
  <pageMargins left="0.11811023622047245" right="0.11811023622047245" top="0.74803149606299213" bottom="0.74803149606299213" header="0.31496062992125984" footer="0.31496062992125984"/>
  <pageSetup paperSize="9" scale="82" fitToHeight="2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</sheetPr>
  <dimension ref="B1:AR863"/>
  <sheetViews>
    <sheetView rightToLeft="1" zoomScale="90" zoomScaleNormal="90" workbookViewId="0">
      <pane ySplit="9" topLeftCell="A10" activePane="bottomLeft" state="frozen"/>
      <selection pane="bottomLeft" activeCell="B36" sqref="B36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2.85546875" style="2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3.140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140625" style="3" customWidth="1"/>
    <col min="12" max="13" width="5.7109375" style="3" customWidth="1"/>
    <col min="14" max="14" width="6.85546875" style="3" customWidth="1"/>
    <col min="15" max="15" width="6.42578125" style="3" customWidth="1"/>
    <col min="16" max="16" width="6.7109375" style="3" customWidth="1"/>
    <col min="17" max="17" width="7.28515625" style="3" customWidth="1"/>
    <col min="18" max="29" width="5.7109375" style="3" customWidth="1"/>
    <col min="30" max="44" width="9.140625" style="3"/>
    <col min="45" max="16384" width="9.140625" style="1"/>
  </cols>
  <sheetData>
    <row r="1" spans="2:44">
      <c r="B1" s="54" t="s">
        <v>171</v>
      </c>
      <c r="C1" s="77" t="s" vm="1">
        <v>232</v>
      </c>
    </row>
    <row r="2" spans="2:44">
      <c r="B2" s="54" t="s">
        <v>170</v>
      </c>
      <c r="C2" s="77" t="s">
        <v>233</v>
      </c>
    </row>
    <row r="3" spans="2:44">
      <c r="B3" s="54" t="s">
        <v>172</v>
      </c>
      <c r="C3" s="77" t="s">
        <v>234</v>
      </c>
    </row>
    <row r="4" spans="2:44">
      <c r="B4" s="54" t="s">
        <v>173</v>
      </c>
      <c r="C4" s="77">
        <v>162</v>
      </c>
    </row>
    <row r="6" spans="2:44" ht="26.25" customHeight="1">
      <c r="B6" s="217" t="s">
        <v>203</v>
      </c>
      <c r="C6" s="218"/>
      <c r="D6" s="218"/>
      <c r="E6" s="218"/>
      <c r="F6" s="218"/>
      <c r="G6" s="218"/>
      <c r="H6" s="218"/>
      <c r="I6" s="219"/>
    </row>
    <row r="7" spans="2:44" s="3" customFormat="1" ht="78.75">
      <c r="B7" s="57" t="s">
        <v>143</v>
      </c>
      <c r="C7" s="59" t="s">
        <v>71</v>
      </c>
      <c r="D7" s="59" t="s">
        <v>111</v>
      </c>
      <c r="E7" s="59" t="s">
        <v>72</v>
      </c>
      <c r="F7" s="59" t="s">
        <v>129</v>
      </c>
      <c r="G7" s="59" t="s">
        <v>217</v>
      </c>
      <c r="H7" s="75" t="s">
        <v>174</v>
      </c>
      <c r="I7" s="61" t="s">
        <v>175</v>
      </c>
    </row>
    <row r="8" spans="2:44" s="3" customFormat="1" ht="22.5" customHeight="1">
      <c r="B8" s="14"/>
      <c r="C8" s="15" t="s">
        <v>24</v>
      </c>
      <c r="D8" s="15"/>
      <c r="E8" s="15" t="s">
        <v>20</v>
      </c>
      <c r="F8" s="15"/>
      <c r="G8" s="15" t="s">
        <v>211</v>
      </c>
      <c r="H8" s="30" t="s">
        <v>20</v>
      </c>
      <c r="I8" s="16" t="s">
        <v>20</v>
      </c>
    </row>
    <row r="9" spans="2:4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4" s="150" customFormat="1" ht="18" customHeight="1">
      <c r="B10" s="78" t="s">
        <v>55</v>
      </c>
      <c r="C10" s="78"/>
      <c r="D10" s="78"/>
      <c r="E10" s="79"/>
      <c r="F10" s="79"/>
      <c r="G10" s="87">
        <f>G11</f>
        <v>1074611.2724100002</v>
      </c>
      <c r="H10" s="88">
        <f>G10/$G$10</f>
        <v>1</v>
      </c>
      <c r="I10" s="88">
        <f>G10/'סכום נכסי הקרן'!$C$42</f>
        <v>2.0142349860594658E-2</v>
      </c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</row>
    <row r="11" spans="2:44" s="151" customFormat="1" ht="22.5" customHeight="1">
      <c r="B11" s="80" t="s">
        <v>230</v>
      </c>
      <c r="C11" s="121"/>
      <c r="D11" s="121"/>
      <c r="E11" s="81"/>
      <c r="F11" s="122" t="s">
        <v>158</v>
      </c>
      <c r="G11" s="90">
        <f>G12+G39</f>
        <v>1074611.2724100002</v>
      </c>
      <c r="H11" s="91">
        <f t="shared" ref="H11:H37" si="0">G11/$G$10</f>
        <v>1</v>
      </c>
      <c r="I11" s="91">
        <f>G11/'סכום נכסי הקרן'!$C$42</f>
        <v>2.0142349860594658E-2</v>
      </c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</row>
    <row r="12" spans="2:44" s="151" customFormat="1">
      <c r="B12" s="100" t="s">
        <v>112</v>
      </c>
      <c r="C12" s="121"/>
      <c r="D12" s="121"/>
      <c r="E12" s="81"/>
      <c r="F12" s="122" t="s">
        <v>158</v>
      </c>
      <c r="G12" s="90">
        <f>SUM(G13:G37)</f>
        <v>949024.37714000011</v>
      </c>
      <c r="H12" s="91">
        <f t="shared" si="0"/>
        <v>0.88313272111100238</v>
      </c>
      <c r="I12" s="91">
        <f>G12/'סכום נכסי הקרן'!$C$42</f>
        <v>1.778836824195678E-2</v>
      </c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</row>
    <row r="13" spans="2:44" s="151" customFormat="1">
      <c r="B13" s="86" t="s">
        <v>2719</v>
      </c>
      <c r="C13" s="116">
        <v>42735</v>
      </c>
      <c r="D13" s="99" t="s">
        <v>2720</v>
      </c>
      <c r="E13" s="168">
        <v>6.8608694795535372E-2</v>
      </c>
      <c r="F13" s="96" t="s">
        <v>158</v>
      </c>
      <c r="G13" s="93">
        <v>12837.250000000002</v>
      </c>
      <c r="H13" s="94">
        <f t="shared" si="0"/>
        <v>1.1945947645989481E-2</v>
      </c>
      <c r="I13" s="94">
        <f>G13/'סכום נכסי הקרן'!$C$42</f>
        <v>2.406194569018673E-4</v>
      </c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</row>
    <row r="14" spans="2:44" s="151" customFormat="1">
      <c r="B14" s="86" t="s">
        <v>2721</v>
      </c>
      <c r="C14" s="116">
        <v>42735</v>
      </c>
      <c r="D14" s="99" t="s">
        <v>2720</v>
      </c>
      <c r="E14" s="168">
        <v>7.0447133087848501E-2</v>
      </c>
      <c r="F14" s="96" t="s">
        <v>158</v>
      </c>
      <c r="G14" s="93">
        <v>36112.50725000001</v>
      </c>
      <c r="H14" s="94">
        <f t="shared" si="0"/>
        <v>3.3605181871032785E-2</v>
      </c>
      <c r="I14" s="94">
        <f>G14/'סכום נכסי הקרן'!$C$42</f>
        <v>6.768873303752553E-4</v>
      </c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</row>
    <row r="15" spans="2:44" s="151" customFormat="1">
      <c r="B15" s="86" t="s">
        <v>2722</v>
      </c>
      <c r="C15" s="116">
        <v>42735</v>
      </c>
      <c r="D15" s="99" t="s">
        <v>2720</v>
      </c>
      <c r="E15" s="168">
        <v>6.7459028074675784E-2</v>
      </c>
      <c r="F15" s="96" t="s">
        <v>158</v>
      </c>
      <c r="G15" s="93">
        <v>72199.999440000014</v>
      </c>
      <c r="H15" s="94">
        <f t="shared" si="0"/>
        <v>6.7187085501233507E-2</v>
      </c>
      <c r="I15" s="94">
        <f>G15/'סכום נכסי הקרן'!$C$42</f>
        <v>1.3533057822795321E-3</v>
      </c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</row>
    <row r="16" spans="2:44" s="151" customFormat="1">
      <c r="B16" s="86" t="s">
        <v>2723</v>
      </c>
      <c r="C16" s="116">
        <v>42735</v>
      </c>
      <c r="D16" s="99" t="s">
        <v>2720</v>
      </c>
      <c r="E16" s="168">
        <v>7.4322396576319547E-2</v>
      </c>
      <c r="F16" s="96" t="s">
        <v>158</v>
      </c>
      <c r="G16" s="93">
        <v>28219.999800000005</v>
      </c>
      <c r="H16" s="94">
        <f t="shared" si="0"/>
        <v>2.6260658644229381E-2</v>
      </c>
      <c r="I16" s="94">
        <f>G16/'סכום נכסי הקרן'!$C$42</f>
        <v>5.2895137398171761E-4</v>
      </c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33"/>
      <c r="AO16" s="133"/>
      <c r="AP16" s="133"/>
      <c r="AQ16" s="133"/>
      <c r="AR16" s="133"/>
    </row>
    <row r="17" spans="2:44" s="151" customFormat="1">
      <c r="B17" s="86" t="s">
        <v>2724</v>
      </c>
      <c r="C17" s="116">
        <v>42735</v>
      </c>
      <c r="D17" s="99" t="s">
        <v>2845</v>
      </c>
      <c r="E17" s="168">
        <v>6.9882957641176371E-2</v>
      </c>
      <c r="F17" s="96" t="s">
        <v>158</v>
      </c>
      <c r="G17" s="93">
        <v>63431.999910000013</v>
      </c>
      <c r="H17" s="94">
        <f t="shared" si="0"/>
        <v>5.9027856433836644E-2</v>
      </c>
      <c r="I17" s="94">
        <f>G17/'סכום נכסי הקרן'!$C$42</f>
        <v>1.1889597358112911E-3</v>
      </c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</row>
    <row r="18" spans="2:44" s="151" customFormat="1">
      <c r="B18" s="86" t="s">
        <v>2725</v>
      </c>
      <c r="C18" s="116">
        <v>42735</v>
      </c>
      <c r="D18" s="99" t="s">
        <v>2720</v>
      </c>
      <c r="E18" s="168">
        <v>7.0018502528678916E-2</v>
      </c>
      <c r="F18" s="96" t="s">
        <v>158</v>
      </c>
      <c r="G18" s="93">
        <v>82340.000270000004</v>
      </c>
      <c r="H18" s="94">
        <f t="shared" si="0"/>
        <v>7.6623056526606517E-2</v>
      </c>
      <c r="I18" s="94">
        <f>G18/'סכום נכסי הקרן'!$C$42</f>
        <v>1.5433684119470295E-3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</row>
    <row r="19" spans="2:44" s="151" customFormat="1">
      <c r="B19" s="86" t="s">
        <v>2726</v>
      </c>
      <c r="C19" s="116">
        <v>42735</v>
      </c>
      <c r="D19" s="99" t="s">
        <v>2720</v>
      </c>
      <c r="E19" s="168">
        <v>7.0846787479406925E-2</v>
      </c>
      <c r="F19" s="96" t="s">
        <v>158</v>
      </c>
      <c r="G19" s="93">
        <v>30700.000000000004</v>
      </c>
      <c r="H19" s="94">
        <f t="shared" si="0"/>
        <v>2.8568470095376892E-2</v>
      </c>
      <c r="I19" s="94">
        <f>G19/'סכום נכסי הקרן'!$C$42</f>
        <v>5.7543611964301752E-4</v>
      </c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</row>
    <row r="20" spans="2:44" s="151" customFormat="1">
      <c r="B20" s="86" t="s">
        <v>2727</v>
      </c>
      <c r="C20" s="116">
        <v>42735</v>
      </c>
      <c r="D20" s="99" t="s">
        <v>2720</v>
      </c>
      <c r="E20" s="168">
        <v>4.6990456714383094E-2</v>
      </c>
      <c r="F20" s="96" t="s">
        <v>158</v>
      </c>
      <c r="G20" s="93">
        <v>60540.000000000007</v>
      </c>
      <c r="H20" s="94">
        <f t="shared" si="0"/>
        <v>5.6336650800459839E-2</v>
      </c>
      <c r="I20" s="94">
        <f>G20/'סכום נכסי הקרן'!$C$42</f>
        <v>1.1347525303970123E-3</v>
      </c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</row>
    <row r="21" spans="2:44" s="151" customFormat="1">
      <c r="B21" s="86" t="s">
        <v>2728</v>
      </c>
      <c r="C21" s="116">
        <v>42735</v>
      </c>
      <c r="D21" s="99" t="s">
        <v>2720</v>
      </c>
      <c r="E21" s="168">
        <v>6.8340136054421768E-2</v>
      </c>
      <c r="F21" s="96" t="s">
        <v>158</v>
      </c>
      <c r="G21" s="93">
        <v>14820.000000000002</v>
      </c>
      <c r="H21" s="94">
        <f t="shared" si="0"/>
        <v>1.3791033446693341E-2</v>
      </c>
      <c r="I21" s="94">
        <f>G21/'סכום נכסי הקרן'!$C$42</f>
        <v>2.7778382062245988E-4</v>
      </c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</row>
    <row r="22" spans="2:44" s="151" customFormat="1">
      <c r="B22" s="86" t="s">
        <v>2729</v>
      </c>
      <c r="C22" s="116">
        <v>42735</v>
      </c>
      <c r="D22" s="99" t="s">
        <v>2720</v>
      </c>
      <c r="E22" s="168">
        <v>1.2826766908663089E-2</v>
      </c>
      <c r="F22" s="96" t="s">
        <v>158</v>
      </c>
      <c r="G22" s="93">
        <v>7159.6000000000013</v>
      </c>
      <c r="H22" s="94">
        <f t="shared" si="0"/>
        <v>6.6625022311029456E-3</v>
      </c>
      <c r="I22" s="94">
        <f>G22/'סכום נכסי הקרן'!$C$42</f>
        <v>1.3419845088586801E-4</v>
      </c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</row>
    <row r="23" spans="2:44" s="151" customFormat="1">
      <c r="B23" s="86" t="s">
        <v>2730</v>
      </c>
      <c r="C23" s="116">
        <v>42735</v>
      </c>
      <c r="D23" s="99" t="s">
        <v>2720</v>
      </c>
      <c r="E23" s="168">
        <v>3.0826855123674911E-2</v>
      </c>
      <c r="F23" s="96" t="s">
        <v>158</v>
      </c>
      <c r="G23" s="93">
        <v>14400.045000000002</v>
      </c>
      <c r="H23" s="94">
        <f t="shared" si="0"/>
        <v>1.3400236317738814E-2</v>
      </c>
      <c r="I23" s="94">
        <f>G23/'סכום נכסי הקרן'!$C$42</f>
        <v>2.6991224812654186E-4</v>
      </c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</row>
    <row r="24" spans="2:44" s="151" customFormat="1">
      <c r="B24" s="86" t="s">
        <v>2731</v>
      </c>
      <c r="C24" s="116">
        <v>42735</v>
      </c>
      <c r="D24" s="99" t="s">
        <v>2720</v>
      </c>
      <c r="E24" s="168">
        <v>6.4657836644591613E-2</v>
      </c>
      <c r="F24" s="96" t="s">
        <v>158</v>
      </c>
      <c r="G24" s="93">
        <v>18400.075000000004</v>
      </c>
      <c r="H24" s="94">
        <f t="shared" si="0"/>
        <v>1.7122540468735896E-2</v>
      </c>
      <c r="I24" s="94">
        <f>G24/'סכום נכסי הקרן'!$C$42</f>
        <v>3.4488820062346891E-4</v>
      </c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</row>
    <row r="25" spans="2:44" s="151" customFormat="1">
      <c r="B25" s="86" t="s">
        <v>2732</v>
      </c>
      <c r="C25" s="116">
        <v>42735</v>
      </c>
      <c r="D25" s="99" t="s">
        <v>2720</v>
      </c>
      <c r="E25" s="168">
        <v>8.395847287340924E-2</v>
      </c>
      <c r="F25" s="96" t="s">
        <v>158</v>
      </c>
      <c r="G25" s="93">
        <v>37250.016100000001</v>
      </c>
      <c r="H25" s="94">
        <f t="shared" si="0"/>
        <v>3.4663712410591456E-2</v>
      </c>
      <c r="I25" s="94">
        <f>G25/'סכום נכסי הקרן'!$C$42</f>
        <v>6.9820862284117021E-4</v>
      </c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</row>
    <row r="26" spans="2:44" s="151" customFormat="1">
      <c r="B26" s="86" t="s">
        <v>2844</v>
      </c>
      <c r="C26" s="116">
        <v>42735</v>
      </c>
      <c r="D26" s="99" t="s">
        <v>2720</v>
      </c>
      <c r="E26" s="168">
        <v>6.6765516105178876E-2</v>
      </c>
      <c r="F26" s="96" t="s">
        <v>158</v>
      </c>
      <c r="G26" s="93">
        <v>14375</v>
      </c>
      <c r="H26" s="94">
        <f t="shared" si="0"/>
        <v>1.3376930215669146E-2</v>
      </c>
      <c r="I26" s="94">
        <f>G26/'סכום נכסי הקרן'!$C$42</f>
        <v>2.694428084647679E-4</v>
      </c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</row>
    <row r="27" spans="2:44" s="151" customFormat="1">
      <c r="B27" s="86" t="s">
        <v>2733</v>
      </c>
      <c r="C27" s="116">
        <v>42735</v>
      </c>
      <c r="D27" s="99" t="s">
        <v>2720</v>
      </c>
      <c r="E27" s="168">
        <v>7.1818526955201217E-2</v>
      </c>
      <c r="F27" s="96" t="s">
        <v>158</v>
      </c>
      <c r="G27" s="93">
        <v>66375.000020000007</v>
      </c>
      <c r="H27" s="94">
        <f t="shared" si="0"/>
        <v>6.1766521275309794E-2</v>
      </c>
      <c r="I27" s="94">
        <f>G27/'סכום נכסי הקרן'!$C$42</f>
        <v>1.2441228811991532E-3</v>
      </c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</row>
    <row r="28" spans="2:44" s="151" customFormat="1">
      <c r="B28" s="86" t="s">
        <v>2734</v>
      </c>
      <c r="C28" s="116">
        <v>42735</v>
      </c>
      <c r="D28" s="99" t="s">
        <v>2720</v>
      </c>
      <c r="E28" s="168">
        <v>6.0427652965397677E-2</v>
      </c>
      <c r="F28" s="96" t="s">
        <v>158</v>
      </c>
      <c r="G28" s="93">
        <v>28084.000210000006</v>
      </c>
      <c r="H28" s="94">
        <f t="shared" si="0"/>
        <v>2.6134101633809234E-2</v>
      </c>
      <c r="I28" s="94">
        <f>G28/'סכום נכסי הקרן'!$C$42</f>
        <v>5.2640221840052404E-4</v>
      </c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</row>
    <row r="29" spans="2:44" s="151" customFormat="1">
      <c r="B29" s="86" t="s">
        <v>2735</v>
      </c>
      <c r="C29" s="116">
        <v>42735</v>
      </c>
      <c r="D29" s="99" t="s">
        <v>2720</v>
      </c>
      <c r="E29" s="168">
        <v>4.6549090909090908E-2</v>
      </c>
      <c r="F29" s="96" t="s">
        <v>158</v>
      </c>
      <c r="G29" s="93">
        <v>70700.000450000007</v>
      </c>
      <c r="H29" s="94">
        <f t="shared" si="0"/>
        <v>6.5791232853386256E-2</v>
      </c>
      <c r="I29" s="94">
        <f>G29/'סכום נכסי הקרן'!$C$42</f>
        <v>1.3251900298927553E-3</v>
      </c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</row>
    <row r="30" spans="2:44" s="151" customFormat="1">
      <c r="B30" s="86" t="s">
        <v>2736</v>
      </c>
      <c r="C30" s="116">
        <v>42735</v>
      </c>
      <c r="D30" s="99" t="s">
        <v>2720</v>
      </c>
      <c r="E30" s="168">
        <v>5.1726338177951081E-2</v>
      </c>
      <c r="F30" s="96" t="s">
        <v>158</v>
      </c>
      <c r="G30" s="93">
        <v>30675.000000000004</v>
      </c>
      <c r="H30" s="94">
        <f t="shared" si="0"/>
        <v>2.8545205868914861E-2</v>
      </c>
      <c r="I30" s="94">
        <f>G30/'סכום נכסי הקרן'!$C$42</f>
        <v>5.7496752345438304E-4</v>
      </c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</row>
    <row r="31" spans="2:44" s="151" customFormat="1">
      <c r="B31" s="86" t="s">
        <v>2737</v>
      </c>
      <c r="C31" s="116">
        <v>42735</v>
      </c>
      <c r="D31" s="99" t="s">
        <v>2720</v>
      </c>
      <c r="E31" s="168">
        <v>6.365217391304348E-2</v>
      </c>
      <c r="F31" s="96" t="s">
        <v>158</v>
      </c>
      <c r="G31" s="93">
        <v>28800.000110000004</v>
      </c>
      <c r="H31" s="94">
        <f t="shared" si="0"/>
        <v>2.680038898662496E-2</v>
      </c>
      <c r="I31" s="94">
        <f>G31/'סכום נכסי הקרן'!$C$42</f>
        <v>5.3982281136862791E-4</v>
      </c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</row>
    <row r="32" spans="2:44" s="151" customFormat="1">
      <c r="B32" s="86" t="s">
        <v>2738</v>
      </c>
      <c r="C32" s="116">
        <v>42735</v>
      </c>
      <c r="D32" s="99" t="s">
        <v>2720</v>
      </c>
      <c r="E32" s="168">
        <v>6.5449628127112913E-2</v>
      </c>
      <c r="F32" s="96" t="s">
        <v>158</v>
      </c>
      <c r="G32" s="93">
        <v>72495.999720000007</v>
      </c>
      <c r="H32" s="94">
        <f t="shared" si="0"/>
        <v>6.7462534203103316E-2</v>
      </c>
      <c r="I32" s="94">
        <f>G32/'סכום נכסי הקרן'!$C$42</f>
        <v>1.3588539664012404E-3</v>
      </c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</row>
    <row r="33" spans="2:44" s="151" customFormat="1">
      <c r="B33" s="86" t="s">
        <v>2739</v>
      </c>
      <c r="C33" s="116">
        <v>42735</v>
      </c>
      <c r="D33" s="99" t="s">
        <v>2720</v>
      </c>
      <c r="E33" s="168">
        <v>7.0133436608808927E-2</v>
      </c>
      <c r="F33" s="96" t="s">
        <v>158</v>
      </c>
      <c r="G33" s="93">
        <v>26364.899860000001</v>
      </c>
      <c r="H33" s="94">
        <f t="shared" si="0"/>
        <v>2.45343600396748E-2</v>
      </c>
      <c r="I33" s="94">
        <f>G33/'סכום נכסי הקרן'!$C$42</f>
        <v>4.9417966352492291E-4</v>
      </c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</row>
    <row r="34" spans="2:44" s="151" customFormat="1">
      <c r="B34" s="86" t="s">
        <v>2740</v>
      </c>
      <c r="C34" s="116">
        <v>42735</v>
      </c>
      <c r="D34" s="99" t="s">
        <v>2720</v>
      </c>
      <c r="E34" s="168">
        <v>7.1563307493540049E-2</v>
      </c>
      <c r="F34" s="96" t="s">
        <v>158</v>
      </c>
      <c r="G34" s="93">
        <v>20410.000000000004</v>
      </c>
      <c r="H34" s="94">
        <f t="shared" si="0"/>
        <v>1.8992914483603986E-2</v>
      </c>
      <c r="I34" s="94">
        <f>G34/'סכום נכסי הקרן'!$C$42</f>
        <v>3.8256192840110709E-4</v>
      </c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</row>
    <row r="35" spans="2:44" s="151" customFormat="1">
      <c r="B35" s="86" t="s">
        <v>2741</v>
      </c>
      <c r="C35" s="116">
        <v>42735</v>
      </c>
      <c r="D35" s="99" t="s">
        <v>2720</v>
      </c>
      <c r="E35" s="168">
        <v>7.7095594537455001E-2</v>
      </c>
      <c r="F35" s="96" t="s">
        <v>158</v>
      </c>
      <c r="G35" s="93">
        <v>40025.000000000007</v>
      </c>
      <c r="H35" s="94">
        <f t="shared" si="0"/>
        <v>3.7246026565715316E-2</v>
      </c>
      <c r="I35" s="94">
        <f>G35/'סכום נכסי הקרן'!$C$42</f>
        <v>7.5022249800364086E-4</v>
      </c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</row>
    <row r="36" spans="2:44" s="151" customFormat="1">
      <c r="B36" s="86" t="s">
        <v>2742</v>
      </c>
      <c r="C36" s="116">
        <v>42735</v>
      </c>
      <c r="D36" s="99" t="s">
        <v>2720</v>
      </c>
      <c r="E36" s="168">
        <v>6.5000000000000002E-2</v>
      </c>
      <c r="F36" s="96" t="s">
        <v>158</v>
      </c>
      <c r="G36" s="93">
        <v>65468.001000000004</v>
      </c>
      <c r="H36" s="94">
        <f t="shared" si="0"/>
        <v>6.0922496051224899E-2</v>
      </c>
      <c r="I36" s="94">
        <f>G36/'סכום נכסי הקרן'!$C$42</f>
        <v>1.2271222298444685E-3</v>
      </c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</row>
    <row r="37" spans="2:44" s="151" customFormat="1">
      <c r="B37" s="86" t="s">
        <v>2744</v>
      </c>
      <c r="C37" s="116">
        <v>42735</v>
      </c>
      <c r="D37" s="99" t="s">
        <v>32</v>
      </c>
      <c r="E37" s="168">
        <v>0</v>
      </c>
      <c r="F37" s="96" t="s">
        <v>158</v>
      </c>
      <c r="G37" s="93">
        <v>6839.9830000000011</v>
      </c>
      <c r="H37" s="94">
        <f t="shared" si="0"/>
        <v>6.3650765403383174E-3</v>
      </c>
      <c r="I37" s="94">
        <f>G37/'סכום נכסי הקרן'!$C$42</f>
        <v>1.2820759856495785E-4</v>
      </c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</row>
    <row r="38" spans="2:44" s="151" customFormat="1">
      <c r="B38" s="109"/>
      <c r="C38" s="99"/>
      <c r="D38" s="99"/>
      <c r="E38" s="168"/>
      <c r="F38" s="83"/>
      <c r="G38" s="83"/>
      <c r="H38" s="94"/>
      <c r="I38" s="8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</row>
    <row r="39" spans="2:44" s="151" customFormat="1">
      <c r="B39" s="100" t="s">
        <v>113</v>
      </c>
      <c r="C39" s="121"/>
      <c r="D39" s="121"/>
      <c r="E39" s="168"/>
      <c r="F39" s="122" t="s">
        <v>158</v>
      </c>
      <c r="G39" s="90">
        <f>SUM(G40:G43)</f>
        <v>125586.89527000001</v>
      </c>
      <c r="H39" s="91">
        <f t="shared" ref="H39:H43" si="1">G39/$G$10</f>
        <v>0.11686727888899755</v>
      </c>
      <c r="I39" s="91">
        <f>G39/'סכום נכסי הקרן'!$C$42</f>
        <v>2.3539816186378768E-3</v>
      </c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</row>
    <row r="40" spans="2:44" s="151" customFormat="1">
      <c r="B40" s="86" t="s">
        <v>2743</v>
      </c>
      <c r="C40" s="116">
        <v>42735</v>
      </c>
      <c r="D40" s="99" t="s">
        <v>32</v>
      </c>
      <c r="E40" s="168">
        <v>0</v>
      </c>
      <c r="F40" s="96" t="s">
        <v>158</v>
      </c>
      <c r="G40" s="93">
        <v>6560.0000000000009</v>
      </c>
      <c r="H40" s="94">
        <f t="shared" si="1"/>
        <v>6.1045330236375386E-3</v>
      </c>
      <c r="I40" s="94">
        <f>G40/'סכום נכסי הקרן'!$C$42</f>
        <v>1.2295963989766108E-4</v>
      </c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3"/>
      <c r="AR40" s="133"/>
    </row>
    <row r="41" spans="2:44" s="151" customFormat="1">
      <c r="B41" s="86" t="s">
        <v>2745</v>
      </c>
      <c r="C41" s="116">
        <v>42735</v>
      </c>
      <c r="D41" s="99" t="s">
        <v>32</v>
      </c>
      <c r="E41" s="168">
        <v>0</v>
      </c>
      <c r="F41" s="96" t="s">
        <v>158</v>
      </c>
      <c r="G41" s="93">
        <v>95162.500849999997</v>
      </c>
      <c r="H41" s="94">
        <f t="shared" si="1"/>
        <v>8.8555278818713445E-2</v>
      </c>
      <c r="I41" s="94">
        <f>G41/'סכום נכסי הקרן'!$C$42</f>
        <v>1.7837114079690341E-3</v>
      </c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</row>
    <row r="42" spans="2:44" s="151" customFormat="1">
      <c r="B42" s="86" t="s">
        <v>2746</v>
      </c>
      <c r="C42" s="116">
        <v>42735</v>
      </c>
      <c r="D42" s="99" t="s">
        <v>32</v>
      </c>
      <c r="E42" s="168">
        <v>0</v>
      </c>
      <c r="F42" s="96" t="s">
        <v>158</v>
      </c>
      <c r="G42" s="93">
        <v>5175.0000000000009</v>
      </c>
      <c r="H42" s="94">
        <f t="shared" si="1"/>
        <v>4.8156948776408937E-3</v>
      </c>
      <c r="I42" s="94">
        <f>G42/'סכום נכסי הקרן'!$C$42</f>
        <v>9.6999411047316475E-5</v>
      </c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</row>
    <row r="43" spans="2:44" s="151" customFormat="1">
      <c r="B43" s="86" t="s">
        <v>2747</v>
      </c>
      <c r="C43" s="116">
        <v>42735</v>
      </c>
      <c r="D43" s="99" t="s">
        <v>32</v>
      </c>
      <c r="E43" s="168">
        <v>0</v>
      </c>
      <c r="F43" s="96" t="s">
        <v>158</v>
      </c>
      <c r="G43" s="93">
        <v>18689.394420000004</v>
      </c>
      <c r="H43" s="94">
        <f t="shared" si="1"/>
        <v>1.7391772169005663E-2</v>
      </c>
      <c r="I43" s="94">
        <f>G43/'סכום נכסי הקרן'!$C$42</f>
        <v>3.5031115972386528E-4</v>
      </c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3"/>
      <c r="AR43" s="133"/>
    </row>
    <row r="44" spans="2:44" s="151" customFormat="1">
      <c r="B44" s="152"/>
      <c r="C44" s="152"/>
      <c r="F44" s="133"/>
      <c r="G44" s="133"/>
      <c r="H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3"/>
      <c r="AR44" s="133"/>
    </row>
    <row r="45" spans="2:44" s="151" customFormat="1">
      <c r="B45" s="152"/>
      <c r="C45" s="152"/>
      <c r="F45" s="133"/>
      <c r="G45" s="133"/>
      <c r="H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</row>
    <row r="46" spans="2:44" s="151" customFormat="1">
      <c r="B46" s="152"/>
      <c r="C46" s="152"/>
      <c r="F46" s="133"/>
      <c r="G46" s="133"/>
      <c r="H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  <c r="AF46" s="133"/>
      <c r="AG46" s="133"/>
      <c r="AH46" s="133"/>
      <c r="AI46" s="133"/>
      <c r="AJ46" s="133"/>
      <c r="AK46" s="133"/>
      <c r="AL46" s="133"/>
      <c r="AM46" s="133"/>
      <c r="AN46" s="133"/>
      <c r="AO46" s="133"/>
      <c r="AP46" s="133"/>
      <c r="AQ46" s="133"/>
      <c r="AR46" s="133"/>
    </row>
    <row r="47" spans="2:44" s="151" customFormat="1">
      <c r="B47" s="154"/>
      <c r="C47" s="152"/>
      <c r="F47" s="133"/>
      <c r="G47" s="133"/>
      <c r="H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</row>
    <row r="48" spans="2:44" s="151" customFormat="1">
      <c r="B48" s="153" t="s">
        <v>2756</v>
      </c>
      <c r="C48" s="152"/>
      <c r="F48" s="133"/>
      <c r="G48" s="133"/>
      <c r="H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133"/>
      <c r="AG48" s="133"/>
      <c r="AH48" s="133"/>
      <c r="AI48" s="133"/>
      <c r="AJ48" s="133"/>
      <c r="AK48" s="133"/>
      <c r="AL48" s="133"/>
      <c r="AM48" s="133"/>
      <c r="AN48" s="133"/>
      <c r="AO48" s="133"/>
      <c r="AP48" s="133"/>
      <c r="AQ48" s="133"/>
      <c r="AR48" s="133"/>
    </row>
    <row r="49" spans="2:44" s="151" customFormat="1">
      <c r="B49" s="153" t="s">
        <v>139</v>
      </c>
      <c r="C49" s="152"/>
      <c r="F49" s="133"/>
      <c r="G49" s="133"/>
      <c r="H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</row>
    <row r="50" spans="2:44" s="151" customFormat="1">
      <c r="B50" s="152"/>
      <c r="C50" s="152"/>
      <c r="F50" s="133"/>
      <c r="G50" s="133"/>
      <c r="H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3"/>
      <c r="AK50" s="133"/>
      <c r="AL50" s="133"/>
      <c r="AM50" s="133"/>
      <c r="AN50" s="133"/>
      <c r="AO50" s="133"/>
      <c r="AP50" s="133"/>
      <c r="AQ50" s="133"/>
      <c r="AR50" s="133"/>
    </row>
    <row r="51" spans="2:44" s="151" customFormat="1">
      <c r="B51" s="152"/>
      <c r="C51" s="152"/>
      <c r="F51" s="133"/>
      <c r="G51" s="133"/>
      <c r="H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</row>
    <row r="52" spans="2:44" s="151" customFormat="1">
      <c r="B52" s="152"/>
      <c r="C52" s="152"/>
      <c r="F52" s="133"/>
      <c r="G52" s="133"/>
      <c r="H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</row>
    <row r="53" spans="2:44" s="151" customFormat="1">
      <c r="B53" s="152"/>
      <c r="C53" s="152"/>
      <c r="F53" s="133"/>
      <c r="G53" s="133"/>
      <c r="H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</row>
    <row r="54" spans="2:44" s="151" customFormat="1">
      <c r="B54" s="152"/>
      <c r="C54" s="152"/>
      <c r="F54" s="133"/>
      <c r="G54" s="133"/>
      <c r="H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</row>
    <row r="55" spans="2:44" s="151" customFormat="1">
      <c r="B55" s="152"/>
      <c r="C55" s="152"/>
      <c r="F55" s="133"/>
      <c r="G55" s="133"/>
      <c r="H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</row>
    <row r="56" spans="2:44" s="151" customFormat="1">
      <c r="B56" s="152"/>
      <c r="C56" s="152"/>
      <c r="F56" s="133"/>
      <c r="G56" s="133"/>
      <c r="H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3"/>
      <c r="AP56" s="133"/>
      <c r="AQ56" s="133"/>
      <c r="AR56" s="133"/>
    </row>
    <row r="57" spans="2:44" s="151" customFormat="1">
      <c r="B57" s="152"/>
      <c r="C57" s="152"/>
      <c r="F57" s="133"/>
      <c r="G57" s="133"/>
      <c r="H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</row>
    <row r="58" spans="2:44" s="151" customFormat="1">
      <c r="B58" s="152"/>
      <c r="C58" s="152"/>
      <c r="F58" s="133"/>
      <c r="G58" s="133"/>
      <c r="H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</row>
    <row r="59" spans="2:44" s="151" customFormat="1">
      <c r="B59" s="152"/>
      <c r="C59" s="152"/>
      <c r="F59" s="133"/>
      <c r="G59" s="133"/>
      <c r="H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</row>
    <row r="60" spans="2:44" s="151" customFormat="1">
      <c r="B60" s="152"/>
      <c r="C60" s="152"/>
      <c r="F60" s="133"/>
      <c r="G60" s="133"/>
      <c r="H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</row>
    <row r="61" spans="2:44" s="151" customFormat="1">
      <c r="B61" s="152"/>
      <c r="C61" s="152"/>
      <c r="F61" s="133"/>
      <c r="G61" s="133"/>
      <c r="H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133"/>
      <c r="AF61" s="133"/>
      <c r="AG61" s="133"/>
      <c r="AH61" s="133"/>
      <c r="AI61" s="133"/>
      <c r="AJ61" s="133"/>
      <c r="AK61" s="133"/>
      <c r="AL61" s="133"/>
      <c r="AM61" s="133"/>
      <c r="AN61" s="133"/>
      <c r="AO61" s="133"/>
      <c r="AP61" s="133"/>
      <c r="AQ61" s="133"/>
      <c r="AR61" s="133"/>
    </row>
    <row r="62" spans="2:44" s="151" customFormat="1">
      <c r="B62" s="152"/>
      <c r="C62" s="152"/>
      <c r="F62" s="133"/>
      <c r="G62" s="133"/>
      <c r="H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</row>
    <row r="63" spans="2:44" s="151" customFormat="1">
      <c r="B63" s="152"/>
      <c r="C63" s="152"/>
      <c r="F63" s="133"/>
      <c r="G63" s="133"/>
      <c r="H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</row>
    <row r="64" spans="2:44" s="151" customFormat="1">
      <c r="B64" s="152"/>
      <c r="C64" s="152"/>
      <c r="F64" s="133"/>
      <c r="G64" s="133"/>
      <c r="H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</row>
    <row r="65" spans="2:44" s="151" customFormat="1">
      <c r="B65" s="152"/>
      <c r="C65" s="152"/>
      <c r="F65" s="133"/>
      <c r="G65" s="133"/>
      <c r="H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</row>
    <row r="66" spans="2:44" s="151" customFormat="1">
      <c r="B66" s="152"/>
      <c r="C66" s="152"/>
      <c r="F66" s="133"/>
      <c r="G66" s="133"/>
      <c r="H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</row>
    <row r="67" spans="2:44" s="151" customFormat="1">
      <c r="B67" s="152"/>
      <c r="C67" s="152"/>
      <c r="F67" s="133"/>
      <c r="G67" s="133"/>
      <c r="H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</row>
    <row r="68" spans="2:44" s="151" customFormat="1">
      <c r="B68" s="152"/>
      <c r="C68" s="152"/>
      <c r="F68" s="133"/>
      <c r="G68" s="133"/>
      <c r="H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</row>
    <row r="69" spans="2:44" s="151" customFormat="1">
      <c r="B69" s="152"/>
      <c r="C69" s="152"/>
      <c r="F69" s="133"/>
      <c r="G69" s="133"/>
      <c r="H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</row>
    <row r="70" spans="2:44" s="151" customFormat="1">
      <c r="B70" s="152"/>
      <c r="C70" s="152"/>
      <c r="F70" s="133"/>
      <c r="G70" s="133"/>
      <c r="H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</row>
    <row r="71" spans="2:44" s="151" customFormat="1">
      <c r="B71" s="152"/>
      <c r="C71" s="152"/>
      <c r="F71" s="133"/>
      <c r="G71" s="133"/>
      <c r="H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</row>
    <row r="72" spans="2:44" s="151" customFormat="1">
      <c r="B72" s="152"/>
      <c r="C72" s="152"/>
      <c r="F72" s="133"/>
      <c r="G72" s="133"/>
      <c r="H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</row>
    <row r="73" spans="2:44" s="151" customFormat="1">
      <c r="B73" s="152"/>
      <c r="C73" s="152"/>
      <c r="F73" s="133"/>
      <c r="G73" s="133"/>
      <c r="H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</row>
    <row r="74" spans="2:44" s="151" customFormat="1">
      <c r="B74" s="152"/>
      <c r="C74" s="152"/>
      <c r="F74" s="133"/>
      <c r="G74" s="133"/>
      <c r="H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</row>
    <row r="75" spans="2:44" s="151" customFormat="1">
      <c r="B75" s="152"/>
      <c r="C75" s="152"/>
      <c r="F75" s="133"/>
      <c r="G75" s="133"/>
      <c r="H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133"/>
      <c r="AR75" s="133"/>
    </row>
    <row r="76" spans="2:44" s="151" customFormat="1">
      <c r="B76" s="152"/>
      <c r="C76" s="152"/>
      <c r="F76" s="133"/>
      <c r="G76" s="133"/>
      <c r="H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</row>
    <row r="77" spans="2:44" s="151" customFormat="1">
      <c r="B77" s="152"/>
      <c r="C77" s="152"/>
      <c r="F77" s="133"/>
      <c r="G77" s="133"/>
      <c r="H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</row>
    <row r="78" spans="2:44" s="151" customFormat="1">
      <c r="B78" s="152"/>
      <c r="C78" s="152"/>
      <c r="F78" s="133"/>
      <c r="G78" s="133"/>
      <c r="H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</row>
    <row r="79" spans="2:44" s="151" customFormat="1">
      <c r="B79" s="152"/>
      <c r="C79" s="152"/>
      <c r="F79" s="133"/>
      <c r="G79" s="133"/>
      <c r="H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3"/>
      <c r="AJ79" s="133"/>
      <c r="AK79" s="133"/>
      <c r="AL79" s="133"/>
      <c r="AM79" s="133"/>
      <c r="AN79" s="133"/>
      <c r="AO79" s="133"/>
      <c r="AP79" s="133"/>
      <c r="AQ79" s="133"/>
      <c r="AR79" s="133"/>
    </row>
    <row r="80" spans="2:44" s="151" customFormat="1">
      <c r="B80" s="152"/>
      <c r="C80" s="152"/>
      <c r="F80" s="133"/>
      <c r="G80" s="133"/>
      <c r="H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</row>
    <row r="81" spans="2:44" s="151" customFormat="1">
      <c r="B81" s="152"/>
      <c r="C81" s="152"/>
      <c r="F81" s="133"/>
      <c r="G81" s="133"/>
      <c r="H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</row>
    <row r="82" spans="2:44" s="151" customFormat="1">
      <c r="B82" s="152"/>
      <c r="C82" s="152"/>
      <c r="F82" s="133"/>
      <c r="G82" s="133"/>
      <c r="H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</row>
    <row r="83" spans="2:44" s="151" customFormat="1">
      <c r="B83" s="152"/>
      <c r="C83" s="152"/>
      <c r="F83" s="133"/>
      <c r="G83" s="133"/>
      <c r="H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</row>
    <row r="84" spans="2:44" s="151" customFormat="1">
      <c r="B84" s="152"/>
      <c r="C84" s="152"/>
      <c r="F84" s="133"/>
      <c r="G84" s="133"/>
      <c r="H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</row>
    <row r="85" spans="2:44" s="151" customFormat="1">
      <c r="B85" s="152"/>
      <c r="C85" s="152"/>
      <c r="F85" s="133"/>
      <c r="G85" s="133"/>
      <c r="H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</row>
    <row r="86" spans="2:44">
      <c r="F86" s="3"/>
      <c r="G86" s="3"/>
      <c r="H86" s="3"/>
    </row>
    <row r="87" spans="2:44">
      <c r="F87" s="3"/>
      <c r="G87" s="3"/>
      <c r="H87" s="3"/>
    </row>
    <row r="88" spans="2:44">
      <c r="F88" s="3"/>
      <c r="G88" s="3"/>
      <c r="H88" s="3"/>
    </row>
    <row r="89" spans="2:44">
      <c r="F89" s="3"/>
      <c r="G89" s="3"/>
      <c r="H89" s="3"/>
    </row>
    <row r="90" spans="2:44">
      <c r="F90" s="3"/>
      <c r="G90" s="3"/>
      <c r="H90" s="3"/>
    </row>
    <row r="91" spans="2:44">
      <c r="F91" s="3"/>
      <c r="G91" s="3"/>
      <c r="H91" s="3"/>
    </row>
    <row r="92" spans="2:44">
      <c r="F92" s="3"/>
      <c r="G92" s="3"/>
      <c r="H92" s="3"/>
    </row>
    <row r="93" spans="2:44">
      <c r="F93" s="3"/>
      <c r="G93" s="3"/>
      <c r="H93" s="3"/>
    </row>
    <row r="94" spans="2:44">
      <c r="F94" s="3"/>
      <c r="G94" s="3"/>
      <c r="H94" s="3"/>
    </row>
    <row r="95" spans="2:44">
      <c r="F95" s="3"/>
      <c r="G95" s="3"/>
      <c r="H95" s="3"/>
    </row>
    <row r="96" spans="2:44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  <row r="863" spans="6:8">
      <c r="F863" s="3"/>
      <c r="G863" s="3"/>
      <c r="H863" s="3"/>
    </row>
  </sheetData>
  <sheetProtection password="CC0D" sheet="1" objects="1" scenarios="1"/>
  <mergeCells count="1">
    <mergeCell ref="B6:I6"/>
  </mergeCells>
  <phoneticPr fontId="5" type="noConversion"/>
  <dataValidations count="1">
    <dataValidation allowBlank="1" showInputMessage="1" showErrorMessage="1" sqref="W1:XFD2 A1:A1048576 B41:I1048576 J3:XFD1048576 D3:I40 C5:C40 B1:B40 D1:U2"/>
  </dataValidation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06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2.85546875" style="2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4" t="s">
        <v>171</v>
      </c>
      <c r="C1" s="77" t="s" vm="1">
        <v>232</v>
      </c>
    </row>
    <row r="2" spans="2:60">
      <c r="B2" s="54" t="s">
        <v>170</v>
      </c>
      <c r="C2" s="77" t="s">
        <v>233</v>
      </c>
    </row>
    <row r="3" spans="2:60">
      <c r="B3" s="54" t="s">
        <v>172</v>
      </c>
      <c r="C3" s="77" t="s">
        <v>234</v>
      </c>
    </row>
    <row r="4" spans="2:60">
      <c r="B4" s="54" t="s">
        <v>173</v>
      </c>
      <c r="C4" s="77">
        <v>162</v>
      </c>
    </row>
    <row r="6" spans="2:60" ht="26.25" customHeight="1">
      <c r="B6" s="217" t="s">
        <v>204</v>
      </c>
      <c r="C6" s="218"/>
      <c r="D6" s="218"/>
      <c r="E6" s="218"/>
      <c r="F6" s="218"/>
      <c r="G6" s="218"/>
      <c r="H6" s="218"/>
      <c r="I6" s="218"/>
      <c r="J6" s="218"/>
      <c r="K6" s="219"/>
    </row>
    <row r="7" spans="2:60" s="3" customFormat="1" ht="66">
      <c r="B7" s="57" t="s">
        <v>143</v>
      </c>
      <c r="C7" s="57" t="s">
        <v>144</v>
      </c>
      <c r="D7" s="57" t="s">
        <v>15</v>
      </c>
      <c r="E7" s="57" t="s">
        <v>16</v>
      </c>
      <c r="F7" s="57" t="s">
        <v>73</v>
      </c>
      <c r="G7" s="57" t="s">
        <v>129</v>
      </c>
      <c r="H7" s="57" t="s">
        <v>70</v>
      </c>
      <c r="I7" s="57" t="s">
        <v>137</v>
      </c>
      <c r="J7" s="76" t="s">
        <v>174</v>
      </c>
      <c r="K7" s="57" t="s">
        <v>175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98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</sheetData>
  <sheetProtection password="CC0D" sheet="1" objects="1" scenarios="1"/>
  <mergeCells count="1">
    <mergeCell ref="B6:K6"/>
  </mergeCells>
  <dataValidations count="1">
    <dataValidation allowBlank="1" showInputMessage="1" showErrorMessage="1" sqref="D1:AF2 AH1:XFD2 D3:XFD1048576 A1:B1048576 C5:C1048576"/>
  </dataValidation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07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2.85546875" style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4" t="s">
        <v>171</v>
      </c>
      <c r="C1" s="77" t="s" vm="1">
        <v>232</v>
      </c>
    </row>
    <row r="2" spans="2:60">
      <c r="B2" s="54" t="s">
        <v>170</v>
      </c>
      <c r="C2" s="77" t="s">
        <v>233</v>
      </c>
    </row>
    <row r="3" spans="2:60">
      <c r="B3" s="54" t="s">
        <v>172</v>
      </c>
      <c r="C3" s="77" t="s">
        <v>234</v>
      </c>
    </row>
    <row r="4" spans="2:60">
      <c r="B4" s="54" t="s">
        <v>173</v>
      </c>
      <c r="C4" s="77">
        <v>162</v>
      </c>
    </row>
    <row r="6" spans="2:60" ht="26.25" customHeight="1">
      <c r="B6" s="217" t="s">
        <v>205</v>
      </c>
      <c r="C6" s="218"/>
      <c r="D6" s="218"/>
      <c r="E6" s="218"/>
      <c r="F6" s="218"/>
      <c r="G6" s="218"/>
      <c r="H6" s="218"/>
      <c r="I6" s="218"/>
      <c r="J6" s="218"/>
      <c r="K6" s="219"/>
    </row>
    <row r="7" spans="2:60" s="3" customFormat="1" ht="78.75">
      <c r="B7" s="57" t="s">
        <v>143</v>
      </c>
      <c r="C7" s="75" t="s">
        <v>231</v>
      </c>
      <c r="D7" s="59" t="s">
        <v>15</v>
      </c>
      <c r="E7" s="59" t="s">
        <v>16</v>
      </c>
      <c r="F7" s="59" t="s">
        <v>73</v>
      </c>
      <c r="G7" s="59" t="s">
        <v>129</v>
      </c>
      <c r="H7" s="59" t="s">
        <v>70</v>
      </c>
      <c r="I7" s="59" t="s">
        <v>137</v>
      </c>
      <c r="J7" s="75" t="s">
        <v>174</v>
      </c>
      <c r="K7" s="61" t="s">
        <v>175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</v>
      </c>
      <c r="J8" s="30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98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</sheetData>
  <sheetProtection password="CC0D" sheet="1" objects="1" scenarios="1"/>
  <mergeCells count="1">
    <mergeCell ref="B6:K6"/>
  </mergeCells>
  <phoneticPr fontId="5" type="noConversion"/>
  <dataValidations count="1">
    <dataValidation allowBlank="1" showInputMessage="1" showErrorMessage="1" sqref="D1:AF2 AH1:XFD2 D3:XFD1048576 A1:B1048576 C5:C1048576"/>
  </dataValidation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</sheetPr>
  <dimension ref="B1:P104"/>
  <sheetViews>
    <sheetView rightToLeft="1" zoomScaleNormal="100" workbookViewId="0">
      <pane ySplit="9" topLeftCell="A10" activePane="bottomLeft" state="frozen"/>
      <selection pane="bottomLeft" activeCell="D19" sqref="D19"/>
    </sheetView>
  </sheetViews>
  <sheetFormatPr defaultColWidth="9.140625" defaultRowHeight="18"/>
  <cols>
    <col min="1" max="1" width="9" style="1" customWidth="1"/>
    <col min="2" max="2" width="34.7109375" style="2" customWidth="1"/>
    <col min="3" max="3" width="22.85546875" style="1" customWidth="1"/>
    <col min="4" max="4" width="11.85546875" style="1" customWidth="1"/>
    <col min="5" max="5" width="7.140625" style="3" customWidth="1"/>
    <col min="6" max="6" width="8" style="3" customWidth="1"/>
    <col min="7" max="16384" width="9.140625" style="1"/>
  </cols>
  <sheetData>
    <row r="1" spans="2:16">
      <c r="B1" s="54" t="s">
        <v>171</v>
      </c>
      <c r="C1" s="77" t="s" vm="1">
        <v>232</v>
      </c>
    </row>
    <row r="2" spans="2:16">
      <c r="B2" s="54" t="s">
        <v>170</v>
      </c>
      <c r="C2" s="77" t="s">
        <v>233</v>
      </c>
    </row>
    <row r="3" spans="2:16">
      <c r="B3" s="54" t="s">
        <v>172</v>
      </c>
      <c r="C3" s="77" t="s">
        <v>234</v>
      </c>
    </row>
    <row r="4" spans="2:16">
      <c r="B4" s="54" t="s">
        <v>173</v>
      </c>
      <c r="C4" s="77">
        <v>162</v>
      </c>
    </row>
    <row r="6" spans="2:16" ht="26.25" customHeight="1">
      <c r="B6" s="217" t="s">
        <v>206</v>
      </c>
      <c r="C6" s="218"/>
      <c r="D6" s="218"/>
    </row>
    <row r="7" spans="2:16" s="3" customFormat="1" ht="31.5">
      <c r="B7" s="57" t="s">
        <v>143</v>
      </c>
      <c r="C7" s="63" t="s">
        <v>135</v>
      </c>
      <c r="D7" s="64" t="s">
        <v>134</v>
      </c>
    </row>
    <row r="8" spans="2:16" s="3" customFormat="1">
      <c r="B8" s="14"/>
      <c r="C8" s="30" t="s">
        <v>23</v>
      </c>
      <c r="D8" s="16" t="s">
        <v>24</v>
      </c>
    </row>
    <row r="9" spans="2:16" s="4" customFormat="1" ht="18" customHeight="1">
      <c r="B9" s="17"/>
      <c r="C9" s="18" t="s">
        <v>1</v>
      </c>
      <c r="D9" s="19" t="s">
        <v>2</v>
      </c>
      <c r="E9" s="3"/>
      <c r="F9" s="3"/>
    </row>
    <row r="10" spans="2:16" s="4" customFormat="1" ht="18" customHeight="1">
      <c r="B10" s="138" t="s">
        <v>2763</v>
      </c>
      <c r="C10" s="139">
        <f>C11+C50</f>
        <v>1568118.1295319654</v>
      </c>
      <c r="D10" s="140"/>
      <c r="E10" s="3"/>
      <c r="F10" s="3"/>
    </row>
    <row r="11" spans="2:16">
      <c r="B11" s="141" t="s">
        <v>2764</v>
      </c>
      <c r="C11" s="142">
        <f>SUM(C12:C47)</f>
        <v>504477.20549237874</v>
      </c>
      <c r="D11" s="143"/>
    </row>
    <row r="12" spans="2:16">
      <c r="B12" s="144" t="s">
        <v>2100</v>
      </c>
      <c r="C12" s="145">
        <v>36878.367785000002</v>
      </c>
      <c r="D12" s="143">
        <v>45640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2:16">
      <c r="B13" s="144" t="s">
        <v>2089</v>
      </c>
      <c r="C13" s="145">
        <v>201.09444351411406</v>
      </c>
      <c r="D13" s="143">
        <v>43344</v>
      </c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2:16">
      <c r="B14" s="144" t="s">
        <v>2090</v>
      </c>
      <c r="C14" s="145">
        <v>4249.6589999999997</v>
      </c>
      <c r="D14" s="143">
        <v>44516</v>
      </c>
    </row>
    <row r="15" spans="2:16">
      <c r="B15" s="144" t="s">
        <v>2091</v>
      </c>
      <c r="C15" s="145">
        <v>1148.4269999999992</v>
      </c>
      <c r="D15" s="143">
        <v>43109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6">
      <c r="B16" s="144" t="s">
        <v>2092</v>
      </c>
      <c r="C16" s="145">
        <v>64.403750000000002</v>
      </c>
      <c r="D16" s="143">
        <v>43343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4">
      <c r="B17" s="144" t="s">
        <v>2760</v>
      </c>
      <c r="C17" s="145">
        <v>47634.043960000003</v>
      </c>
      <c r="D17" s="143">
        <v>46054</v>
      </c>
    </row>
    <row r="18" spans="2:4">
      <c r="B18" s="144" t="s">
        <v>2102</v>
      </c>
      <c r="C18" s="145">
        <v>1742.2540899999995</v>
      </c>
      <c r="D18" s="143">
        <v>43100</v>
      </c>
    </row>
    <row r="19" spans="2:4">
      <c r="B19" s="144" t="s">
        <v>2103</v>
      </c>
      <c r="C19" s="145">
        <v>2002.1068800000007</v>
      </c>
      <c r="D19" s="143">
        <v>43009</v>
      </c>
    </row>
    <row r="20" spans="2:4">
      <c r="B20" s="144" t="s">
        <v>2758</v>
      </c>
      <c r="C20" s="145">
        <v>2787.625</v>
      </c>
      <c r="D20" s="143">
        <v>43191</v>
      </c>
    </row>
    <row r="21" spans="2:4">
      <c r="B21" s="144" t="s">
        <v>2093</v>
      </c>
      <c r="C21" s="145">
        <v>1384.2</v>
      </c>
      <c r="D21" s="143">
        <v>43100</v>
      </c>
    </row>
    <row r="22" spans="2:4">
      <c r="B22" s="144" t="s">
        <v>2762</v>
      </c>
      <c r="C22" s="145">
        <v>1053.1412299999993</v>
      </c>
      <c r="D22" s="143">
        <v>45534</v>
      </c>
    </row>
    <row r="23" spans="2:4">
      <c r="B23" s="144" t="s">
        <v>2105</v>
      </c>
      <c r="C23" s="145">
        <v>30798.377999999997</v>
      </c>
      <c r="D23" s="143">
        <v>45534</v>
      </c>
    </row>
    <row r="24" spans="2:4">
      <c r="B24" s="144" t="s">
        <v>2761</v>
      </c>
      <c r="C24" s="145">
        <f>34116.9826285702+1904</f>
        <v>36020.9826285702</v>
      </c>
      <c r="D24" s="143">
        <v>46132</v>
      </c>
    </row>
    <row r="25" spans="2:4">
      <c r="B25" s="144" t="s">
        <v>2096</v>
      </c>
      <c r="C25" s="145">
        <v>2535.3930000000005</v>
      </c>
      <c r="D25" s="143">
        <v>44290</v>
      </c>
    </row>
    <row r="26" spans="2:4">
      <c r="B26" s="144" t="s">
        <v>2107</v>
      </c>
      <c r="C26" s="145">
        <v>2430.04</v>
      </c>
      <c r="D26" s="143">
        <v>43098</v>
      </c>
    </row>
    <row r="27" spans="2:4">
      <c r="B27" s="144" t="s">
        <v>2108</v>
      </c>
      <c r="C27" s="145">
        <v>20.45540000000025</v>
      </c>
      <c r="D27" s="143">
        <v>42766</v>
      </c>
    </row>
    <row r="28" spans="2:4">
      <c r="B28" s="144" t="s">
        <v>2109</v>
      </c>
      <c r="C28" s="145">
        <v>3753.189089999998</v>
      </c>
      <c r="D28" s="143">
        <v>43281</v>
      </c>
    </row>
    <row r="29" spans="2:4">
      <c r="B29" s="144" t="s">
        <v>2099</v>
      </c>
      <c r="C29" s="145">
        <v>32063.856</v>
      </c>
      <c r="D29" s="143">
        <v>44727</v>
      </c>
    </row>
    <row r="30" spans="2:4">
      <c r="B30" s="144" t="s">
        <v>2110</v>
      </c>
      <c r="C30" s="145">
        <v>168.414844999998</v>
      </c>
      <c r="D30" s="143">
        <v>43252</v>
      </c>
    </row>
    <row r="31" spans="2:4">
      <c r="B31" s="144" t="s">
        <v>2111</v>
      </c>
      <c r="C31" s="145">
        <v>696.540975</v>
      </c>
      <c r="D31" s="143">
        <v>42948</v>
      </c>
    </row>
    <row r="32" spans="2:4">
      <c r="B32" s="144" t="s">
        <v>2112</v>
      </c>
      <c r="C32" s="145">
        <v>5268.6814348282724</v>
      </c>
      <c r="D32" s="143">
        <v>44012</v>
      </c>
    </row>
    <row r="33" spans="2:4">
      <c r="B33" s="144" t="s">
        <v>2759</v>
      </c>
      <c r="C33" s="145">
        <v>53.164815000000871</v>
      </c>
      <c r="D33" s="143">
        <v>44927</v>
      </c>
    </row>
    <row r="34" spans="2:4">
      <c r="B34" s="144" t="s">
        <v>2114</v>
      </c>
      <c r="C34" s="145">
        <v>13898.475360000002</v>
      </c>
      <c r="D34" s="143">
        <v>45255</v>
      </c>
    </row>
    <row r="35" spans="2:4">
      <c r="B35" s="144" t="s">
        <v>2780</v>
      </c>
      <c r="C35" s="145">
        <v>15522.844631592678</v>
      </c>
      <c r="D35" s="143">
        <v>43404</v>
      </c>
    </row>
    <row r="36" spans="2:4">
      <c r="B36" s="144" t="s">
        <v>2782</v>
      </c>
      <c r="C36" s="145">
        <v>2406.3069713953641</v>
      </c>
      <c r="D36" s="143">
        <v>43404</v>
      </c>
    </row>
    <row r="37" spans="2:4">
      <c r="B37" s="144" t="s">
        <v>2781</v>
      </c>
      <c r="C37" s="145">
        <v>908.37259552071885</v>
      </c>
      <c r="D37" s="143">
        <v>43404</v>
      </c>
    </row>
    <row r="38" spans="2:4">
      <c r="B38" s="144" t="s">
        <v>2783</v>
      </c>
      <c r="C38" s="145">
        <v>1293.058549883769</v>
      </c>
      <c r="D38" s="143">
        <v>45143</v>
      </c>
    </row>
    <row r="39" spans="2:4">
      <c r="B39" s="144" t="s">
        <v>2789</v>
      </c>
      <c r="C39" s="145">
        <v>33121.379040144508</v>
      </c>
      <c r="D39" s="143">
        <v>49485</v>
      </c>
    </row>
    <row r="40" spans="2:4">
      <c r="B40" s="144" t="s">
        <v>2792</v>
      </c>
      <c r="C40" s="145">
        <v>30934.426709800635</v>
      </c>
      <c r="D40" s="143">
        <v>43830</v>
      </c>
    </row>
    <row r="41" spans="2:4">
      <c r="B41" s="144" t="s">
        <v>2786</v>
      </c>
      <c r="C41" s="145">
        <v>46380.482000000004</v>
      </c>
      <c r="D41" s="143">
        <v>42901</v>
      </c>
    </row>
    <row r="42" spans="2:4">
      <c r="B42" s="144" t="s">
        <v>2779</v>
      </c>
      <c r="C42" s="145">
        <v>14871.5625</v>
      </c>
      <c r="D42" s="143">
        <v>43100</v>
      </c>
    </row>
    <row r="43" spans="2:4">
      <c r="B43" s="144" t="s">
        <v>2794</v>
      </c>
      <c r="C43" s="145">
        <v>78823.262667273826</v>
      </c>
      <c r="D43" s="143">
        <v>42973</v>
      </c>
    </row>
    <row r="44" spans="2:4">
      <c r="B44" s="144" t="s">
        <v>2784</v>
      </c>
      <c r="C44" s="145">
        <v>1659.3191999999999</v>
      </c>
      <c r="D44" s="143">
        <v>43948</v>
      </c>
    </row>
    <row r="45" spans="2:4">
      <c r="B45" s="144" t="s">
        <v>2788</v>
      </c>
      <c r="C45" s="145">
        <v>6608.1504768904297</v>
      </c>
      <c r="D45" s="143">
        <v>43297</v>
      </c>
    </row>
    <row r="46" spans="2:4">
      <c r="B46" s="144" t="s">
        <v>2787</v>
      </c>
      <c r="C46" s="145">
        <v>14708.464202964136</v>
      </c>
      <c r="D46" s="143">
        <v>43297</v>
      </c>
    </row>
    <row r="47" spans="2:4">
      <c r="B47" s="144" t="s">
        <v>2785</v>
      </c>
      <c r="C47" s="145">
        <v>30386.681260000001</v>
      </c>
      <c r="D47" s="143">
        <v>43908</v>
      </c>
    </row>
    <row r="48" spans="2:4">
      <c r="B48" s="144"/>
      <c r="C48" s="145"/>
      <c r="D48" s="143"/>
    </row>
    <row r="49" spans="2:4">
      <c r="B49" s="144"/>
      <c r="C49" s="99"/>
      <c r="D49" s="99"/>
    </row>
    <row r="50" spans="2:4">
      <c r="B50" s="141" t="s">
        <v>2773</v>
      </c>
      <c r="C50" s="146">
        <f>SUM(C51:C94)</f>
        <v>1063640.9240395867</v>
      </c>
      <c r="D50" s="143"/>
    </row>
    <row r="51" spans="2:4">
      <c r="B51" s="144" t="s">
        <v>2772</v>
      </c>
      <c r="C51" s="145">
        <v>35629.921800000004</v>
      </c>
      <c r="D51" s="143">
        <v>46054</v>
      </c>
    </row>
    <row r="52" spans="2:4">
      <c r="B52" s="144" t="s">
        <v>2774</v>
      </c>
      <c r="C52" s="145">
        <v>78404.501822743914</v>
      </c>
      <c r="D52" s="143">
        <v>44429</v>
      </c>
    </row>
    <row r="53" spans="2:4">
      <c r="B53" s="144" t="s">
        <v>2770</v>
      </c>
      <c r="C53" s="145">
        <v>24303.420093700002</v>
      </c>
      <c r="D53" s="143">
        <v>44621</v>
      </c>
    </row>
    <row r="54" spans="2:4">
      <c r="B54" s="144" t="s">
        <v>2147</v>
      </c>
      <c r="C54" s="145">
        <v>4.9277746800000006</v>
      </c>
      <c r="D54" s="143">
        <v>42736</v>
      </c>
    </row>
    <row r="55" spans="2:4">
      <c r="B55" s="144" t="s">
        <v>2148</v>
      </c>
      <c r="C55" s="145">
        <v>24.954819000000008</v>
      </c>
      <c r="D55" s="143">
        <v>42736</v>
      </c>
    </row>
    <row r="56" spans="2:4">
      <c r="B56" s="144" t="s">
        <v>2139</v>
      </c>
      <c r="C56" s="145">
        <v>38452.237790000006</v>
      </c>
      <c r="D56" s="143">
        <v>45748</v>
      </c>
    </row>
    <row r="57" spans="2:4">
      <c r="B57" s="144" t="s">
        <v>2846</v>
      </c>
      <c r="C57" s="145">
        <v>82639.032495492385</v>
      </c>
      <c r="D57" s="143">
        <v>44722</v>
      </c>
    </row>
    <row r="58" spans="2:4">
      <c r="B58" s="144" t="s">
        <v>2140</v>
      </c>
      <c r="C58" s="145">
        <v>38342.539940000002</v>
      </c>
      <c r="D58" s="143">
        <v>46082</v>
      </c>
    </row>
    <row r="59" spans="2:4">
      <c r="B59" s="144" t="s">
        <v>2149</v>
      </c>
      <c r="C59" s="145">
        <v>35687.637303649994</v>
      </c>
      <c r="D59" s="143">
        <v>44727</v>
      </c>
    </row>
    <row r="60" spans="2:4">
      <c r="B60" s="144" t="s">
        <v>2150</v>
      </c>
      <c r="C60" s="145">
        <v>387.46253404999999</v>
      </c>
      <c r="D60" s="143">
        <v>44196</v>
      </c>
    </row>
    <row r="61" spans="2:4">
      <c r="B61" s="144" t="s">
        <v>2153</v>
      </c>
      <c r="C61" s="145">
        <v>12.581430759182769</v>
      </c>
      <c r="D61" s="143">
        <v>42736</v>
      </c>
    </row>
    <row r="62" spans="2:4">
      <c r="B62" s="144" t="s">
        <v>2116</v>
      </c>
      <c r="C62" s="145">
        <v>769</v>
      </c>
      <c r="D62" s="143">
        <v>42898</v>
      </c>
    </row>
    <row r="63" spans="2:4">
      <c r="B63" s="144" t="s">
        <v>2766</v>
      </c>
      <c r="C63" s="145">
        <v>1153.4996360699618</v>
      </c>
      <c r="D63" s="143">
        <v>43013</v>
      </c>
    </row>
    <row r="64" spans="2:4">
      <c r="B64" s="144" t="s">
        <v>2155</v>
      </c>
      <c r="C64" s="145">
        <v>1384.2</v>
      </c>
      <c r="D64" s="143">
        <v>44738</v>
      </c>
    </row>
    <row r="65" spans="2:4">
      <c r="B65" s="144" t="s">
        <v>2156</v>
      </c>
      <c r="C65" s="145">
        <v>769</v>
      </c>
      <c r="D65" s="143">
        <v>43282</v>
      </c>
    </row>
    <row r="66" spans="2:4">
      <c r="B66" s="144" t="s">
        <v>2157</v>
      </c>
      <c r="C66" s="145">
        <v>1586.0048249999988</v>
      </c>
      <c r="D66" s="143">
        <v>44378</v>
      </c>
    </row>
    <row r="67" spans="2:4">
      <c r="B67" s="144" t="s">
        <v>2158</v>
      </c>
      <c r="C67" s="145">
        <v>213.30714249999909</v>
      </c>
      <c r="D67" s="143">
        <v>44727</v>
      </c>
    </row>
    <row r="68" spans="2:4">
      <c r="B68" s="144" t="s">
        <v>2777</v>
      </c>
      <c r="C68" s="145">
        <v>68848.74719041666</v>
      </c>
      <c r="D68" s="143">
        <v>47026</v>
      </c>
    </row>
    <row r="69" spans="2:4">
      <c r="B69" s="144" t="s">
        <v>2160</v>
      </c>
      <c r="C69" s="145">
        <v>485.6320733999994</v>
      </c>
      <c r="D69" s="143">
        <v>42916</v>
      </c>
    </row>
    <row r="70" spans="2:4">
      <c r="B70" s="144" t="s">
        <v>2775</v>
      </c>
      <c r="C70" s="145">
        <v>79510.027040797635</v>
      </c>
      <c r="D70" s="143">
        <v>44196</v>
      </c>
    </row>
    <row r="71" spans="2:4">
      <c r="B71" s="144" t="s">
        <v>2161</v>
      </c>
      <c r="C71" s="145">
        <v>1761.3676711200001</v>
      </c>
      <c r="D71" s="143">
        <v>42736</v>
      </c>
    </row>
    <row r="72" spans="2:4">
      <c r="B72" s="144" t="s">
        <v>2118</v>
      </c>
      <c r="C72" s="145">
        <v>1830.22</v>
      </c>
      <c r="D72" s="143">
        <v>44305</v>
      </c>
    </row>
    <row r="73" spans="2:4">
      <c r="B73" s="144" t="s">
        <v>2163</v>
      </c>
      <c r="C73" s="145">
        <v>1752.0590017800005</v>
      </c>
      <c r="D73" s="143">
        <v>42767</v>
      </c>
    </row>
    <row r="74" spans="2:4">
      <c r="B74" s="144" t="s">
        <v>2164</v>
      </c>
      <c r="C74" s="145">
        <v>31407.039000000001</v>
      </c>
      <c r="D74" s="143">
        <v>44836</v>
      </c>
    </row>
    <row r="75" spans="2:4">
      <c r="B75" s="144" t="s">
        <v>2769</v>
      </c>
      <c r="C75" s="145">
        <v>6221.3099700000002</v>
      </c>
      <c r="D75" s="143">
        <v>44992</v>
      </c>
    </row>
    <row r="76" spans="2:4">
      <c r="B76" s="144" t="s">
        <v>2765</v>
      </c>
      <c r="C76" s="145">
        <v>85740.945067574008</v>
      </c>
      <c r="D76" s="143">
        <v>51592</v>
      </c>
    </row>
    <row r="77" spans="2:4">
      <c r="B77" s="144" t="s">
        <v>2167</v>
      </c>
      <c r="C77" s="145">
        <v>305.77658565000002</v>
      </c>
      <c r="D77" s="143">
        <v>42736</v>
      </c>
    </row>
    <row r="78" spans="2:4">
      <c r="B78" s="144" t="s">
        <v>2120</v>
      </c>
      <c r="C78" s="145">
        <v>32.550972479999999</v>
      </c>
      <c r="D78" s="143">
        <v>42736</v>
      </c>
    </row>
    <row r="79" spans="2:4">
      <c r="B79" s="144" t="s">
        <v>2847</v>
      </c>
      <c r="C79" s="145">
        <v>82739.427805667874</v>
      </c>
      <c r="D79" s="143">
        <v>46722</v>
      </c>
    </row>
    <row r="80" spans="2:4">
      <c r="B80" s="144" t="s">
        <v>2771</v>
      </c>
      <c r="C80" s="145">
        <v>37009.7795864</v>
      </c>
      <c r="D80" s="143">
        <v>45838</v>
      </c>
    </row>
    <row r="81" spans="2:4">
      <c r="B81" s="144" t="s">
        <v>2141</v>
      </c>
      <c r="C81" s="145">
        <v>3639.42</v>
      </c>
      <c r="D81" s="143">
        <v>43083</v>
      </c>
    </row>
    <row r="82" spans="2:4">
      <c r="B82" s="144" t="s">
        <v>2768</v>
      </c>
      <c r="C82" s="145">
        <v>581.29863500000261</v>
      </c>
      <c r="D82" s="143">
        <v>43076</v>
      </c>
    </row>
    <row r="83" spans="2:4">
      <c r="B83" s="144" t="s">
        <v>2778</v>
      </c>
      <c r="C83" s="145">
        <v>51938.316319581209</v>
      </c>
      <c r="D83" s="143">
        <v>47031</v>
      </c>
    </row>
    <row r="84" spans="2:4">
      <c r="B84" s="144" t="s">
        <v>2171</v>
      </c>
      <c r="C84" s="145">
        <v>30344.446603986002</v>
      </c>
      <c r="D84" s="143">
        <v>45806</v>
      </c>
    </row>
    <row r="85" spans="2:4">
      <c r="B85" s="144" t="s">
        <v>2172</v>
      </c>
      <c r="C85" s="145">
        <v>438.32858968478615</v>
      </c>
      <c r="D85" s="143">
        <v>42978</v>
      </c>
    </row>
    <row r="86" spans="2:4">
      <c r="B86" s="144" t="s">
        <v>2173</v>
      </c>
      <c r="C86" s="145">
        <v>43687.859214621698</v>
      </c>
      <c r="D86" s="143">
        <v>46054</v>
      </c>
    </row>
    <row r="87" spans="2:4">
      <c r="B87" s="144" t="s">
        <v>2174</v>
      </c>
      <c r="C87" s="145">
        <v>34814.417509921994</v>
      </c>
      <c r="D87" s="143">
        <v>45383</v>
      </c>
    </row>
    <row r="88" spans="2:4">
      <c r="B88" s="144" t="s">
        <v>2767</v>
      </c>
      <c r="C88" s="145">
        <v>4008.3807018500002</v>
      </c>
      <c r="D88" s="143">
        <v>43098</v>
      </c>
    </row>
    <row r="89" spans="2:4">
      <c r="B89" s="144" t="s">
        <v>2098</v>
      </c>
      <c r="C89" s="145">
        <v>57140.545000000006</v>
      </c>
      <c r="D89" s="143">
        <v>47177</v>
      </c>
    </row>
    <row r="90" spans="2:4">
      <c r="B90" s="144" t="s">
        <v>2176</v>
      </c>
      <c r="C90" s="145">
        <v>14553.563390000003</v>
      </c>
      <c r="D90" s="143">
        <v>45536</v>
      </c>
    </row>
    <row r="91" spans="2:4">
      <c r="B91" s="144" t="s">
        <v>2776</v>
      </c>
      <c r="C91" s="145">
        <v>48761.905500000015</v>
      </c>
      <c r="D91" s="143">
        <v>47102</v>
      </c>
    </row>
    <row r="92" spans="2:4">
      <c r="B92" s="144" t="s">
        <v>2793</v>
      </c>
      <c r="C92" s="145">
        <v>1859.4094712999984</v>
      </c>
      <c r="D92" s="143">
        <v>43374</v>
      </c>
    </row>
    <row r="93" spans="2:4">
      <c r="B93" s="144" t="s">
        <v>2790</v>
      </c>
      <c r="C93" s="145">
        <v>26749.974722666178</v>
      </c>
      <c r="D93" s="143">
        <v>44678</v>
      </c>
    </row>
    <row r="94" spans="2:4">
      <c r="B94" s="144" t="s">
        <v>2791</v>
      </c>
      <c r="C94" s="145">
        <v>7713.9470080430146</v>
      </c>
      <c r="D94" s="143">
        <v>44335</v>
      </c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108" t="s">
        <v>2756</v>
      </c>
      <c r="C98" s="99"/>
      <c r="D98" s="99"/>
    </row>
    <row r="99" spans="2:4">
      <c r="B99" s="108" t="s">
        <v>139</v>
      </c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</sheetData>
  <mergeCells count="1">
    <mergeCell ref="B6:D6"/>
  </mergeCells>
  <phoneticPr fontId="5" type="noConversion"/>
  <dataValidations count="1">
    <dataValidation allowBlank="1" showInputMessage="1" showErrorMessage="1" sqref="A1:B11 D3:D11 C5:C11 E109 E110:F119 E34:F108 A12:D1048576 G34:XFD119 E3:XFD33 E120:XFD1048576 D1:XFD2"/>
  </dataValidations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  <pageSetUpPr fitToPage="1"/>
  </sheetPr>
  <dimension ref="B1:R392"/>
  <sheetViews>
    <sheetView rightToLeft="1" zoomScaleNormal="100" workbookViewId="0">
      <selection activeCell="T32" sqref="T32:T3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2.85546875" style="2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4" t="s">
        <v>171</v>
      </c>
      <c r="C1" s="77" t="s" vm="1">
        <v>232</v>
      </c>
    </row>
    <row r="2" spans="2:18">
      <c r="B2" s="54" t="s">
        <v>170</v>
      </c>
      <c r="C2" s="77" t="s">
        <v>233</v>
      </c>
    </row>
    <row r="3" spans="2:18">
      <c r="B3" s="54" t="s">
        <v>172</v>
      </c>
      <c r="C3" s="77" t="s">
        <v>234</v>
      </c>
    </row>
    <row r="4" spans="2:18">
      <c r="B4" s="54" t="s">
        <v>173</v>
      </c>
      <c r="C4" s="77">
        <v>162</v>
      </c>
    </row>
    <row r="6" spans="2:18" ht="26.25" customHeight="1">
      <c r="B6" s="217" t="s">
        <v>209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</row>
    <row r="7" spans="2:18" s="3" customFormat="1" ht="78.75">
      <c r="B7" s="20" t="s">
        <v>143</v>
      </c>
      <c r="C7" s="28" t="s">
        <v>60</v>
      </c>
      <c r="D7" s="69" t="s">
        <v>84</v>
      </c>
      <c r="E7" s="28" t="s">
        <v>15</v>
      </c>
      <c r="F7" s="28" t="s">
        <v>85</v>
      </c>
      <c r="G7" s="28" t="s">
        <v>130</v>
      </c>
      <c r="H7" s="28" t="s">
        <v>18</v>
      </c>
      <c r="I7" s="28" t="s">
        <v>129</v>
      </c>
      <c r="J7" s="28" t="s">
        <v>17</v>
      </c>
      <c r="K7" s="28" t="s">
        <v>207</v>
      </c>
      <c r="L7" s="28" t="s">
        <v>0</v>
      </c>
      <c r="M7" s="28" t="s">
        <v>208</v>
      </c>
      <c r="N7" s="28" t="s">
        <v>75</v>
      </c>
      <c r="O7" s="69" t="s">
        <v>174</v>
      </c>
      <c r="P7" s="29" t="s">
        <v>176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8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1"/>
      <c r="D390" s="1"/>
    </row>
    <row r="391" spans="2:4">
      <c r="B391" s="41"/>
      <c r="D391" s="1"/>
    </row>
    <row r="392" spans="2:4">
      <c r="B392" s="3"/>
      <c r="D392" s="1"/>
    </row>
  </sheetData>
  <sheetProtection password="CC0D" sheet="1" objects="1" scenarios="1"/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</sheetPr>
  <dimension ref="A1:AM509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2.85546875" style="2" customWidth="1"/>
    <col min="4" max="4" width="6.5703125" style="2" bestFit="1" customWidth="1"/>
    <col min="5" max="5" width="4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1:13">
      <c r="A1" s="170"/>
      <c r="B1" s="171" t="s">
        <v>171</v>
      </c>
      <c r="C1" s="172" t="s" vm="1">
        <v>232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</row>
    <row r="2" spans="1:13">
      <c r="A2" s="170"/>
      <c r="B2" s="171" t="s">
        <v>170</v>
      </c>
      <c r="C2" s="172" t="s">
        <v>233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</row>
    <row r="3" spans="1:13">
      <c r="A3" s="170"/>
      <c r="B3" s="171" t="s">
        <v>172</v>
      </c>
      <c r="C3" s="172" t="s">
        <v>234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</row>
    <row r="4" spans="1:13">
      <c r="A4" s="170"/>
      <c r="B4" s="171" t="s">
        <v>173</v>
      </c>
      <c r="C4" s="172">
        <v>162</v>
      </c>
      <c r="D4" s="170"/>
      <c r="E4" s="170"/>
      <c r="F4" s="170"/>
      <c r="G4" s="170"/>
      <c r="H4" s="170"/>
      <c r="I4" s="170"/>
      <c r="J4" s="170"/>
      <c r="K4" s="170"/>
      <c r="L4" s="170"/>
      <c r="M4" s="170"/>
    </row>
    <row r="6" spans="1:13" ht="26.25" customHeight="1">
      <c r="A6" s="170"/>
      <c r="B6" s="207" t="s">
        <v>198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170"/>
    </row>
    <row r="7" spans="1:13" s="3" customFormat="1" ht="63">
      <c r="A7" s="174"/>
      <c r="B7" s="177" t="s">
        <v>142</v>
      </c>
      <c r="C7" s="178" t="s">
        <v>60</v>
      </c>
      <c r="D7" s="178" t="s">
        <v>144</v>
      </c>
      <c r="E7" s="178" t="s">
        <v>15</v>
      </c>
      <c r="F7" s="178" t="s">
        <v>85</v>
      </c>
      <c r="G7" s="178" t="s">
        <v>129</v>
      </c>
      <c r="H7" s="178" t="s">
        <v>17</v>
      </c>
      <c r="I7" s="178" t="s">
        <v>19</v>
      </c>
      <c r="J7" s="178" t="s">
        <v>80</v>
      </c>
      <c r="K7" s="178" t="s">
        <v>174</v>
      </c>
      <c r="L7" s="178" t="s">
        <v>175</v>
      </c>
      <c r="M7" s="170"/>
    </row>
    <row r="8" spans="1:13" s="3" customFormat="1" ht="28.5" customHeight="1">
      <c r="A8" s="174"/>
      <c r="B8" s="179"/>
      <c r="C8" s="180"/>
      <c r="D8" s="180"/>
      <c r="E8" s="180"/>
      <c r="F8" s="180"/>
      <c r="G8" s="180"/>
      <c r="H8" s="180" t="s">
        <v>20</v>
      </c>
      <c r="I8" s="180" t="s">
        <v>20</v>
      </c>
      <c r="J8" s="180" t="s">
        <v>23</v>
      </c>
      <c r="K8" s="180" t="s">
        <v>20</v>
      </c>
      <c r="L8" s="180" t="s">
        <v>20</v>
      </c>
      <c r="M8" s="174"/>
    </row>
    <row r="9" spans="1:13" s="4" customFormat="1" ht="18" customHeight="1">
      <c r="A9" s="181"/>
      <c r="B9" s="182"/>
      <c r="C9" s="173" t="s">
        <v>1</v>
      </c>
      <c r="D9" s="173" t="s">
        <v>2</v>
      </c>
      <c r="E9" s="173" t="s">
        <v>3</v>
      </c>
      <c r="F9" s="173" t="s">
        <v>4</v>
      </c>
      <c r="G9" s="173" t="s">
        <v>5</v>
      </c>
      <c r="H9" s="173" t="s">
        <v>6</v>
      </c>
      <c r="I9" s="173" t="s">
        <v>7</v>
      </c>
      <c r="J9" s="173" t="s">
        <v>8</v>
      </c>
      <c r="K9" s="173" t="s">
        <v>9</v>
      </c>
      <c r="L9" s="173" t="s">
        <v>10</v>
      </c>
      <c r="M9" s="181"/>
    </row>
    <row r="10" spans="1:13" s="150" customFormat="1" ht="18" customHeight="1">
      <c r="A10" s="183"/>
      <c r="B10" s="184" t="s">
        <v>59</v>
      </c>
      <c r="C10" s="185"/>
      <c r="D10" s="185"/>
      <c r="E10" s="185"/>
      <c r="F10" s="185"/>
      <c r="G10" s="185"/>
      <c r="H10" s="185"/>
      <c r="I10" s="185"/>
      <c r="J10" s="186">
        <v>2239524.5574500002</v>
      </c>
      <c r="K10" s="187">
        <v>1</v>
      </c>
      <c r="L10" s="187">
        <v>4.1977311212082084E-2</v>
      </c>
      <c r="M10" s="183"/>
    </row>
    <row r="11" spans="1:13" s="151" customFormat="1">
      <c r="A11" s="188"/>
      <c r="B11" s="189" t="s">
        <v>228</v>
      </c>
      <c r="C11" s="190"/>
      <c r="D11" s="190"/>
      <c r="E11" s="190"/>
      <c r="F11" s="190"/>
      <c r="G11" s="190"/>
      <c r="H11" s="190"/>
      <c r="I11" s="190"/>
      <c r="J11" s="191">
        <v>1018028.6032400003</v>
      </c>
      <c r="K11" s="192">
        <v>0.45457353876894424</v>
      </c>
      <c r="L11" s="192">
        <v>1.9081774905681432E-2</v>
      </c>
      <c r="M11" s="188"/>
    </row>
    <row r="12" spans="1:13" s="151" customFormat="1">
      <c r="A12" s="188"/>
      <c r="B12" s="193" t="s">
        <v>56</v>
      </c>
      <c r="C12" s="190"/>
      <c r="D12" s="190"/>
      <c r="E12" s="190"/>
      <c r="F12" s="190"/>
      <c r="G12" s="190"/>
      <c r="H12" s="190"/>
      <c r="I12" s="190"/>
      <c r="J12" s="191">
        <v>922231.57336000027</v>
      </c>
      <c r="K12" s="192">
        <v>0.41179792840051949</v>
      </c>
      <c r="L12" s="192">
        <v>1.7286169796959301E-2</v>
      </c>
      <c r="M12" s="188"/>
    </row>
    <row r="13" spans="1:13" s="151" customFormat="1">
      <c r="A13" s="188"/>
      <c r="B13" s="194" t="s">
        <v>2554</v>
      </c>
      <c r="C13" s="195" t="s">
        <v>2555</v>
      </c>
      <c r="D13" s="195">
        <v>26</v>
      </c>
      <c r="E13" s="195" t="s">
        <v>347</v>
      </c>
      <c r="F13" s="195" t="s">
        <v>154</v>
      </c>
      <c r="G13" s="196" t="s">
        <v>158</v>
      </c>
      <c r="H13" s="197">
        <v>0</v>
      </c>
      <c r="I13" s="197">
        <v>0</v>
      </c>
      <c r="J13" s="198">
        <v>4384.82</v>
      </c>
      <c r="K13" s="199">
        <v>1.9579245002754992E-3</v>
      </c>
      <c r="L13" s="199">
        <v>8.2188406077824923E-5</v>
      </c>
      <c r="M13" s="188"/>
    </row>
    <row r="14" spans="1:13" s="151" customFormat="1">
      <c r="A14" s="188"/>
      <c r="B14" s="194" t="s">
        <v>2557</v>
      </c>
      <c r="C14" s="195" t="s">
        <v>2558</v>
      </c>
      <c r="D14" s="195">
        <v>95</v>
      </c>
      <c r="E14" s="195" t="s">
        <v>719</v>
      </c>
      <c r="F14" s="195"/>
      <c r="G14" s="196" t="s">
        <v>158</v>
      </c>
      <c r="H14" s="197">
        <v>0</v>
      </c>
      <c r="I14" s="197">
        <v>0</v>
      </c>
      <c r="J14" s="198">
        <v>-832.84</v>
      </c>
      <c r="K14" s="199">
        <v>-3.7188250391337541E-4</v>
      </c>
      <c r="L14" s="199">
        <v>-1.5610627601100092E-5</v>
      </c>
      <c r="M14" s="188"/>
    </row>
    <row r="15" spans="1:13" s="151" customFormat="1">
      <c r="A15" s="188"/>
      <c r="B15" s="194" t="s">
        <v>2560</v>
      </c>
      <c r="C15" s="195" t="s">
        <v>2561</v>
      </c>
      <c r="D15" s="195">
        <v>12</v>
      </c>
      <c r="E15" s="195" t="s">
        <v>323</v>
      </c>
      <c r="F15" s="195" t="s">
        <v>156</v>
      </c>
      <c r="G15" s="196" t="s">
        <v>158</v>
      </c>
      <c r="H15" s="197">
        <v>0</v>
      </c>
      <c r="I15" s="197">
        <v>0</v>
      </c>
      <c r="J15" s="198">
        <v>201756.85</v>
      </c>
      <c r="K15" s="199">
        <v>9.0089143844766462E-2</v>
      </c>
      <c r="L15" s="199">
        <v>3.7817000280017908E-3</v>
      </c>
      <c r="M15" s="188"/>
    </row>
    <row r="16" spans="1:13" s="151" customFormat="1">
      <c r="A16" s="188"/>
      <c r="B16" s="194" t="s">
        <v>2560</v>
      </c>
      <c r="C16" s="195" t="s">
        <v>2562</v>
      </c>
      <c r="D16" s="195">
        <v>12</v>
      </c>
      <c r="E16" s="195" t="s">
        <v>323</v>
      </c>
      <c r="F16" s="195" t="s">
        <v>156</v>
      </c>
      <c r="G16" s="196" t="s">
        <v>158</v>
      </c>
      <c r="H16" s="197">
        <v>0</v>
      </c>
      <c r="I16" s="197">
        <v>0</v>
      </c>
      <c r="J16" s="198">
        <v>28578.18</v>
      </c>
      <c r="K16" s="199">
        <v>1.2760824570970591E-2</v>
      </c>
      <c r="L16" s="199">
        <v>5.3566510433841633E-4</v>
      </c>
      <c r="M16" s="188"/>
    </row>
    <row r="17" spans="1:13" s="151" customFormat="1">
      <c r="A17" s="188"/>
      <c r="B17" s="194" t="s">
        <v>2563</v>
      </c>
      <c r="C17" s="195" t="s">
        <v>2564</v>
      </c>
      <c r="D17" s="195">
        <v>10</v>
      </c>
      <c r="E17" s="195" t="s">
        <v>323</v>
      </c>
      <c r="F17" s="195" t="s">
        <v>156</v>
      </c>
      <c r="G17" s="196" t="s">
        <v>158</v>
      </c>
      <c r="H17" s="197">
        <v>0</v>
      </c>
      <c r="I17" s="197">
        <v>0</v>
      </c>
      <c r="J17" s="198">
        <v>62711.194970000004</v>
      </c>
      <c r="K17" s="199">
        <v>2.8002012642096289E-2</v>
      </c>
      <c r="L17" s="199">
        <v>1.1754491992419329E-3</v>
      </c>
      <c r="M17" s="188"/>
    </row>
    <row r="18" spans="1:13" s="151" customFormat="1">
      <c r="A18" s="188"/>
      <c r="B18" s="194" t="s">
        <v>2563</v>
      </c>
      <c r="C18" s="195" t="s">
        <v>2565</v>
      </c>
      <c r="D18" s="195">
        <v>10</v>
      </c>
      <c r="E18" s="195" t="s">
        <v>323</v>
      </c>
      <c r="F18" s="195" t="s">
        <v>156</v>
      </c>
      <c r="G18" s="196" t="s">
        <v>158</v>
      </c>
      <c r="H18" s="197">
        <v>0</v>
      </c>
      <c r="I18" s="197">
        <v>0</v>
      </c>
      <c r="J18" s="198">
        <v>625516.6100000001</v>
      </c>
      <c r="K18" s="199">
        <v>0.27930776999928719</v>
      </c>
      <c r="L18" s="199">
        <v>1.1724589185212722E-2</v>
      </c>
      <c r="M18" s="188"/>
    </row>
    <row r="19" spans="1:13" s="151" customFormat="1">
      <c r="A19" s="188"/>
      <c r="B19" s="194" t="s">
        <v>2566</v>
      </c>
      <c r="C19" s="195" t="s">
        <v>2567</v>
      </c>
      <c r="D19" s="195">
        <v>20</v>
      </c>
      <c r="E19" s="195" t="s">
        <v>323</v>
      </c>
      <c r="F19" s="195" t="s">
        <v>156</v>
      </c>
      <c r="G19" s="196" t="s">
        <v>158</v>
      </c>
      <c r="H19" s="197">
        <v>0</v>
      </c>
      <c r="I19" s="197">
        <v>0</v>
      </c>
      <c r="J19" s="198">
        <v>110.91</v>
      </c>
      <c r="K19" s="199">
        <v>4.9523904362221395E-5</v>
      </c>
      <c r="L19" s="199">
        <v>2.078880345850357E-6</v>
      </c>
      <c r="M19" s="188"/>
    </row>
    <row r="20" spans="1:13" s="151" customFormat="1">
      <c r="A20" s="188"/>
      <c r="B20" s="194" t="s">
        <v>2568</v>
      </c>
      <c r="C20" s="195" t="s">
        <v>2569</v>
      </c>
      <c r="D20" s="195">
        <v>11</v>
      </c>
      <c r="E20" s="195" t="s">
        <v>379</v>
      </c>
      <c r="F20" s="195" t="s">
        <v>156</v>
      </c>
      <c r="G20" s="196" t="s">
        <v>158</v>
      </c>
      <c r="H20" s="197">
        <v>0</v>
      </c>
      <c r="I20" s="197">
        <v>0</v>
      </c>
      <c r="J20" s="198">
        <v>5.8483900000000011</v>
      </c>
      <c r="K20" s="199">
        <v>2.6114426745376615E-6</v>
      </c>
      <c r="L20" s="199">
        <v>1.0962134186157941E-7</v>
      </c>
      <c r="M20" s="188"/>
    </row>
    <row r="21" spans="1:13" s="151" customFormat="1">
      <c r="A21" s="188"/>
      <c r="B21" s="200"/>
      <c r="C21" s="195"/>
      <c r="D21" s="195"/>
      <c r="E21" s="195"/>
      <c r="F21" s="195"/>
      <c r="G21" s="195"/>
      <c r="H21" s="195"/>
      <c r="I21" s="195"/>
      <c r="J21" s="195"/>
      <c r="K21" s="199"/>
      <c r="L21" s="195"/>
      <c r="M21" s="188"/>
    </row>
    <row r="22" spans="1:13" s="151" customFormat="1">
      <c r="A22" s="188"/>
      <c r="B22" s="193" t="s">
        <v>57</v>
      </c>
      <c r="C22" s="190"/>
      <c r="D22" s="190"/>
      <c r="E22" s="190"/>
      <c r="F22" s="190"/>
      <c r="G22" s="190"/>
      <c r="H22" s="190"/>
      <c r="I22" s="190"/>
      <c r="J22" s="191">
        <v>94887.180500000002</v>
      </c>
      <c r="K22" s="192">
        <v>4.2369341378440527E-2</v>
      </c>
      <c r="L22" s="192">
        <v>1.778551028893745E-3</v>
      </c>
      <c r="M22" s="188"/>
    </row>
    <row r="23" spans="1:13" s="151" customFormat="1">
      <c r="A23" s="188"/>
      <c r="B23" s="194" t="s">
        <v>2554</v>
      </c>
      <c r="C23" s="195" t="s">
        <v>2570</v>
      </c>
      <c r="D23" s="195">
        <v>26</v>
      </c>
      <c r="E23" s="195" t="s">
        <v>347</v>
      </c>
      <c r="F23" s="195" t="s">
        <v>154</v>
      </c>
      <c r="G23" s="196" t="s">
        <v>160</v>
      </c>
      <c r="H23" s="197">
        <v>0</v>
      </c>
      <c r="I23" s="197">
        <v>0</v>
      </c>
      <c r="J23" s="198">
        <v>1287.2452100000005</v>
      </c>
      <c r="K23" s="199">
        <v>5.7478503895742146E-4</v>
      </c>
      <c r="L23" s="199">
        <v>2.4127930460364408E-5</v>
      </c>
      <c r="M23" s="188"/>
    </row>
    <row r="24" spans="1:13" s="151" customFormat="1">
      <c r="A24" s="188"/>
      <c r="B24" s="194" t="s">
        <v>2554</v>
      </c>
      <c r="C24" s="195" t="s">
        <v>2571</v>
      </c>
      <c r="D24" s="195">
        <v>26</v>
      </c>
      <c r="E24" s="195" t="s">
        <v>347</v>
      </c>
      <c r="F24" s="195" t="s">
        <v>154</v>
      </c>
      <c r="G24" s="196" t="s">
        <v>157</v>
      </c>
      <c r="H24" s="197">
        <v>0</v>
      </c>
      <c r="I24" s="197">
        <v>0</v>
      </c>
      <c r="J24" s="198">
        <v>13644.66</v>
      </c>
      <c r="K24" s="199">
        <v>6.0926592452892232E-3</v>
      </c>
      <c r="L24" s="199">
        <v>2.5575345324867487E-4</v>
      </c>
      <c r="M24" s="188"/>
    </row>
    <row r="25" spans="1:13" s="151" customFormat="1">
      <c r="A25" s="188"/>
      <c r="B25" s="194" t="s">
        <v>2554</v>
      </c>
      <c r="C25" s="195" t="s">
        <v>2572</v>
      </c>
      <c r="D25" s="195">
        <v>26</v>
      </c>
      <c r="E25" s="195" t="s">
        <v>347</v>
      </c>
      <c r="F25" s="195" t="s">
        <v>154</v>
      </c>
      <c r="G25" s="196" t="s">
        <v>166</v>
      </c>
      <c r="H25" s="197">
        <v>0</v>
      </c>
      <c r="I25" s="197">
        <v>0</v>
      </c>
      <c r="J25" s="198">
        <v>2.16</v>
      </c>
      <c r="K25" s="199">
        <v>9.6449042847712756E-7</v>
      </c>
      <c r="L25" s="199">
        <v>4.0486714877258781E-8</v>
      </c>
      <c r="M25" s="188"/>
    </row>
    <row r="26" spans="1:13" s="151" customFormat="1">
      <c r="A26" s="188"/>
      <c r="B26" s="194" t="s">
        <v>2554</v>
      </c>
      <c r="C26" s="195" t="s">
        <v>2573</v>
      </c>
      <c r="D26" s="195">
        <v>26</v>
      </c>
      <c r="E26" s="195" t="s">
        <v>347</v>
      </c>
      <c r="F26" s="195" t="s">
        <v>154</v>
      </c>
      <c r="G26" s="196" t="s">
        <v>164</v>
      </c>
      <c r="H26" s="197">
        <v>0</v>
      </c>
      <c r="I26" s="197">
        <v>0</v>
      </c>
      <c r="J26" s="198">
        <v>0.01</v>
      </c>
      <c r="K26" s="199">
        <v>4.4652334651718868E-9</v>
      </c>
      <c r="L26" s="199">
        <v>1.8743849480212397E-10</v>
      </c>
      <c r="M26" s="188"/>
    </row>
    <row r="27" spans="1:13" s="151" customFormat="1">
      <c r="A27" s="188"/>
      <c r="B27" s="194" t="s">
        <v>2554</v>
      </c>
      <c r="C27" s="195" t="s">
        <v>2574</v>
      </c>
      <c r="D27" s="195">
        <v>26</v>
      </c>
      <c r="E27" s="195" t="s">
        <v>347</v>
      </c>
      <c r="F27" s="195" t="s">
        <v>154</v>
      </c>
      <c r="G27" s="196" t="s">
        <v>162</v>
      </c>
      <c r="H27" s="197">
        <v>0</v>
      </c>
      <c r="I27" s="197">
        <v>0</v>
      </c>
      <c r="J27" s="198">
        <v>0.03</v>
      </c>
      <c r="K27" s="199">
        <v>1.3395700395515659E-8</v>
      </c>
      <c r="L27" s="199">
        <v>5.623154844063719E-10</v>
      </c>
      <c r="M27" s="188"/>
    </row>
    <row r="28" spans="1:13" s="151" customFormat="1">
      <c r="A28" s="188"/>
      <c r="B28" s="194" t="s">
        <v>2554</v>
      </c>
      <c r="C28" s="195" t="s">
        <v>2575</v>
      </c>
      <c r="D28" s="195">
        <v>26</v>
      </c>
      <c r="E28" s="195" t="s">
        <v>347</v>
      </c>
      <c r="F28" s="195" t="s">
        <v>154</v>
      </c>
      <c r="G28" s="196" t="s">
        <v>165</v>
      </c>
      <c r="H28" s="197">
        <v>0</v>
      </c>
      <c r="I28" s="197">
        <v>0</v>
      </c>
      <c r="J28" s="198">
        <v>2.36</v>
      </c>
      <c r="K28" s="199">
        <v>1.0537950977805651E-6</v>
      </c>
      <c r="L28" s="199">
        <v>4.4235484773301258E-8</v>
      </c>
      <c r="M28" s="188"/>
    </row>
    <row r="29" spans="1:13" s="151" customFormat="1">
      <c r="A29" s="188"/>
      <c r="B29" s="194" t="s">
        <v>2554</v>
      </c>
      <c r="C29" s="195" t="s">
        <v>2576</v>
      </c>
      <c r="D29" s="195">
        <v>26</v>
      </c>
      <c r="E29" s="195" t="s">
        <v>347</v>
      </c>
      <c r="F29" s="195" t="s">
        <v>154</v>
      </c>
      <c r="G29" s="196" t="s">
        <v>1544</v>
      </c>
      <c r="H29" s="197">
        <v>0</v>
      </c>
      <c r="I29" s="197">
        <v>0</v>
      </c>
      <c r="J29" s="198">
        <v>0.01</v>
      </c>
      <c r="K29" s="199">
        <v>4.4652334651718868E-9</v>
      </c>
      <c r="L29" s="199">
        <v>1.8743849480212397E-10</v>
      </c>
      <c r="M29" s="188"/>
    </row>
    <row r="30" spans="1:13" s="151" customFormat="1">
      <c r="A30" s="188"/>
      <c r="B30" s="194" t="s">
        <v>2554</v>
      </c>
      <c r="C30" s="195" t="s">
        <v>2577</v>
      </c>
      <c r="D30" s="195">
        <v>26</v>
      </c>
      <c r="E30" s="195" t="s">
        <v>347</v>
      </c>
      <c r="F30" s="195" t="s">
        <v>154</v>
      </c>
      <c r="G30" s="196" t="s">
        <v>159</v>
      </c>
      <c r="H30" s="197">
        <v>0</v>
      </c>
      <c r="I30" s="197">
        <v>0</v>
      </c>
      <c r="J30" s="198">
        <v>1028.5899999999999</v>
      </c>
      <c r="K30" s="199">
        <v>4.5928944899411504E-4</v>
      </c>
      <c r="L30" s="199">
        <v>1.9279736136851667E-5</v>
      </c>
      <c r="M30" s="188"/>
    </row>
    <row r="31" spans="1:13" s="151" customFormat="1">
      <c r="A31" s="188"/>
      <c r="B31" s="194" t="s">
        <v>2557</v>
      </c>
      <c r="C31" s="195" t="s">
        <v>2578</v>
      </c>
      <c r="D31" s="195">
        <v>95</v>
      </c>
      <c r="E31" s="195" t="s">
        <v>719</v>
      </c>
      <c r="F31" s="195"/>
      <c r="G31" s="196" t="s">
        <v>157</v>
      </c>
      <c r="H31" s="197">
        <v>0</v>
      </c>
      <c r="I31" s="197">
        <v>0</v>
      </c>
      <c r="J31" s="198">
        <v>0.01</v>
      </c>
      <c r="K31" s="199">
        <v>4.4652334651718868E-9</v>
      </c>
      <c r="L31" s="199">
        <v>1.8743849480212397E-10</v>
      </c>
      <c r="M31" s="188"/>
    </row>
    <row r="32" spans="1:13" s="151" customFormat="1">
      <c r="A32" s="188"/>
      <c r="B32" s="194" t="s">
        <v>2560</v>
      </c>
      <c r="C32" s="195" t="s">
        <v>2579</v>
      </c>
      <c r="D32" s="195">
        <v>12</v>
      </c>
      <c r="E32" s="195" t="s">
        <v>323</v>
      </c>
      <c r="F32" s="195" t="s">
        <v>156</v>
      </c>
      <c r="G32" s="196" t="s">
        <v>157</v>
      </c>
      <c r="H32" s="197">
        <v>0</v>
      </c>
      <c r="I32" s="197">
        <v>0</v>
      </c>
      <c r="J32" s="198">
        <v>54749.97</v>
      </c>
      <c r="K32" s="199">
        <v>2.4447139826115682E-2</v>
      </c>
      <c r="L32" s="199">
        <v>1.0262251967261445E-3</v>
      </c>
      <c r="M32" s="188"/>
    </row>
    <row r="33" spans="1:13" s="151" customFormat="1">
      <c r="A33" s="188"/>
      <c r="B33" s="194" t="s">
        <v>2560</v>
      </c>
      <c r="C33" s="195" t="s">
        <v>2580</v>
      </c>
      <c r="D33" s="195">
        <v>12</v>
      </c>
      <c r="E33" s="195" t="s">
        <v>323</v>
      </c>
      <c r="F33" s="195" t="s">
        <v>156</v>
      </c>
      <c r="G33" s="196" t="s">
        <v>160</v>
      </c>
      <c r="H33" s="197">
        <v>0</v>
      </c>
      <c r="I33" s="197">
        <v>0</v>
      </c>
      <c r="J33" s="198">
        <v>23.920240000000007</v>
      </c>
      <c r="K33" s="199">
        <v>1.068094561429432E-5</v>
      </c>
      <c r="L33" s="199">
        <v>4.4835737809055591E-7</v>
      </c>
      <c r="M33" s="188"/>
    </row>
    <row r="34" spans="1:13" s="151" customFormat="1">
      <c r="A34" s="188"/>
      <c r="B34" s="194" t="s">
        <v>2560</v>
      </c>
      <c r="C34" s="195" t="s">
        <v>2581</v>
      </c>
      <c r="D34" s="195">
        <v>12</v>
      </c>
      <c r="E34" s="195" t="s">
        <v>323</v>
      </c>
      <c r="F34" s="195" t="s">
        <v>156</v>
      </c>
      <c r="G34" s="196" t="s">
        <v>159</v>
      </c>
      <c r="H34" s="197">
        <v>0</v>
      </c>
      <c r="I34" s="197">
        <v>0</v>
      </c>
      <c r="J34" s="198">
        <v>1.9117100000000002</v>
      </c>
      <c r="K34" s="199">
        <v>8.5362314677037484E-7</v>
      </c>
      <c r="L34" s="199">
        <v>3.5832804489816844E-8</v>
      </c>
      <c r="M34" s="188"/>
    </row>
    <row r="35" spans="1:13" s="151" customFormat="1">
      <c r="A35" s="188"/>
      <c r="B35" s="194" t="s">
        <v>2560</v>
      </c>
      <c r="C35" s="195" t="s">
        <v>2582</v>
      </c>
      <c r="D35" s="195">
        <v>12</v>
      </c>
      <c r="E35" s="195" t="s">
        <v>323</v>
      </c>
      <c r="F35" s="195" t="s">
        <v>156</v>
      </c>
      <c r="G35" s="196" t="s">
        <v>166</v>
      </c>
      <c r="H35" s="197">
        <v>0</v>
      </c>
      <c r="I35" s="197">
        <v>0</v>
      </c>
      <c r="J35" s="198">
        <v>1.3090100000000002</v>
      </c>
      <c r="K35" s="199">
        <v>5.8450352582446519E-7</v>
      </c>
      <c r="L35" s="199">
        <v>2.4535886408092833E-8</v>
      </c>
      <c r="M35" s="188"/>
    </row>
    <row r="36" spans="1:13" s="151" customFormat="1">
      <c r="A36" s="188"/>
      <c r="B36" s="194" t="s">
        <v>2563</v>
      </c>
      <c r="C36" s="195" t="s">
        <v>2583</v>
      </c>
      <c r="D36" s="195">
        <v>10</v>
      </c>
      <c r="E36" s="195" t="s">
        <v>323</v>
      </c>
      <c r="F36" s="195" t="s">
        <v>156</v>
      </c>
      <c r="G36" s="196" t="s">
        <v>163</v>
      </c>
      <c r="H36" s="197">
        <v>0</v>
      </c>
      <c r="I36" s="197">
        <v>0</v>
      </c>
      <c r="J36" s="198">
        <v>0.70839000000000008</v>
      </c>
      <c r="K36" s="199">
        <v>3.1631267343931132E-7</v>
      </c>
      <c r="L36" s="199">
        <v>1.3277955533287661E-8</v>
      </c>
      <c r="M36" s="188"/>
    </row>
    <row r="37" spans="1:13" s="151" customFormat="1">
      <c r="A37" s="188"/>
      <c r="B37" s="194" t="s">
        <v>2563</v>
      </c>
      <c r="C37" s="195" t="s">
        <v>2584</v>
      </c>
      <c r="D37" s="195">
        <v>10</v>
      </c>
      <c r="E37" s="195" t="s">
        <v>323</v>
      </c>
      <c r="F37" s="195" t="s">
        <v>156</v>
      </c>
      <c r="G37" s="196" t="s">
        <v>165</v>
      </c>
      <c r="H37" s="197">
        <v>0</v>
      </c>
      <c r="I37" s="197">
        <v>0</v>
      </c>
      <c r="J37" s="198">
        <v>42.24</v>
      </c>
      <c r="K37" s="199">
        <v>1.8861146156886051E-5</v>
      </c>
      <c r="L37" s="199">
        <v>7.9174020204417172E-7</v>
      </c>
      <c r="M37" s="188"/>
    </row>
    <row r="38" spans="1:13" s="151" customFormat="1">
      <c r="A38" s="188"/>
      <c r="B38" s="194" t="s">
        <v>2563</v>
      </c>
      <c r="C38" s="195" t="s">
        <v>2585</v>
      </c>
      <c r="D38" s="195">
        <v>10</v>
      </c>
      <c r="E38" s="195" t="s">
        <v>323</v>
      </c>
      <c r="F38" s="195" t="s">
        <v>156</v>
      </c>
      <c r="G38" s="196" t="s">
        <v>160</v>
      </c>
      <c r="H38" s="197">
        <v>0</v>
      </c>
      <c r="I38" s="197">
        <v>0</v>
      </c>
      <c r="J38" s="198">
        <v>272.20786000000004</v>
      </c>
      <c r="K38" s="199">
        <v>1.2154716459548239E-4</v>
      </c>
      <c r="L38" s="199">
        <v>5.1022231551707299E-6</v>
      </c>
      <c r="M38" s="188"/>
    </row>
    <row r="39" spans="1:13" s="151" customFormat="1">
      <c r="A39" s="188"/>
      <c r="B39" s="194" t="s">
        <v>2563</v>
      </c>
      <c r="C39" s="195" t="s">
        <v>2586</v>
      </c>
      <c r="D39" s="195">
        <v>10</v>
      </c>
      <c r="E39" s="195" t="s">
        <v>323</v>
      </c>
      <c r="F39" s="195" t="s">
        <v>156</v>
      </c>
      <c r="G39" s="196" t="s">
        <v>1544</v>
      </c>
      <c r="H39" s="197">
        <v>0</v>
      </c>
      <c r="I39" s="197">
        <v>0</v>
      </c>
      <c r="J39" s="198">
        <v>7.6900600000000017</v>
      </c>
      <c r="K39" s="199">
        <v>3.4337913261179724E-6</v>
      </c>
      <c r="L39" s="199">
        <v>1.4414132713380218E-7</v>
      </c>
      <c r="M39" s="188"/>
    </row>
    <row r="40" spans="1:13" s="151" customFormat="1">
      <c r="A40" s="188"/>
      <c r="B40" s="194" t="s">
        <v>2563</v>
      </c>
      <c r="C40" s="195" t="s">
        <v>2587</v>
      </c>
      <c r="D40" s="195">
        <v>10</v>
      </c>
      <c r="E40" s="195" t="s">
        <v>323</v>
      </c>
      <c r="F40" s="195" t="s">
        <v>156</v>
      </c>
      <c r="G40" s="196" t="s">
        <v>166</v>
      </c>
      <c r="H40" s="197">
        <v>0</v>
      </c>
      <c r="I40" s="197">
        <v>0</v>
      </c>
      <c r="J40" s="198">
        <v>14.793559999999999</v>
      </c>
      <c r="K40" s="199">
        <v>6.605669918102821E-6</v>
      </c>
      <c r="L40" s="199">
        <v>2.7728826191649087E-7</v>
      </c>
      <c r="M40" s="188"/>
    </row>
    <row r="41" spans="1:13" s="151" customFormat="1">
      <c r="A41" s="188"/>
      <c r="B41" s="194" t="s">
        <v>2563</v>
      </c>
      <c r="C41" s="195" t="s">
        <v>2588</v>
      </c>
      <c r="D41" s="195">
        <v>10</v>
      </c>
      <c r="E41" s="195" t="s">
        <v>323</v>
      </c>
      <c r="F41" s="195" t="s">
        <v>156</v>
      </c>
      <c r="G41" s="196" t="s">
        <v>159</v>
      </c>
      <c r="H41" s="197">
        <v>0</v>
      </c>
      <c r="I41" s="197">
        <v>0</v>
      </c>
      <c r="J41" s="198">
        <v>64.400000000000006</v>
      </c>
      <c r="K41" s="199">
        <v>2.8756103515706952E-5</v>
      </c>
      <c r="L41" s="199">
        <v>1.2071039065256784E-6</v>
      </c>
      <c r="M41" s="188"/>
    </row>
    <row r="42" spans="1:13" s="151" customFormat="1">
      <c r="A42" s="188"/>
      <c r="B42" s="194" t="s">
        <v>2563</v>
      </c>
      <c r="C42" s="195" t="s">
        <v>2589</v>
      </c>
      <c r="D42" s="195">
        <v>10</v>
      </c>
      <c r="E42" s="195" t="s">
        <v>323</v>
      </c>
      <c r="F42" s="195" t="s">
        <v>156</v>
      </c>
      <c r="G42" s="196" t="s">
        <v>162</v>
      </c>
      <c r="H42" s="197">
        <v>0</v>
      </c>
      <c r="I42" s="197">
        <v>0</v>
      </c>
      <c r="J42" s="198">
        <v>6.2603300000000006</v>
      </c>
      <c r="K42" s="199">
        <v>2.7953835019019517E-6</v>
      </c>
      <c r="L42" s="199">
        <v>1.1734268321645809E-7</v>
      </c>
      <c r="M42" s="188"/>
    </row>
    <row r="43" spans="1:13" s="151" customFormat="1">
      <c r="A43" s="188"/>
      <c r="B43" s="194" t="s">
        <v>2563</v>
      </c>
      <c r="C43" s="195" t="s">
        <v>2590</v>
      </c>
      <c r="D43" s="195">
        <v>10</v>
      </c>
      <c r="E43" s="195" t="s">
        <v>323</v>
      </c>
      <c r="F43" s="195" t="s">
        <v>156</v>
      </c>
      <c r="G43" s="196" t="s">
        <v>157</v>
      </c>
      <c r="H43" s="197">
        <v>0</v>
      </c>
      <c r="I43" s="197">
        <v>0</v>
      </c>
      <c r="J43" s="198">
        <v>18498.84</v>
      </c>
      <c r="K43" s="199">
        <v>8.2601639434860298E-3</v>
      </c>
      <c r="L43" s="199">
        <v>3.4673947251853232E-4</v>
      </c>
      <c r="M43" s="188"/>
    </row>
    <row r="44" spans="1:13" s="151" customFormat="1">
      <c r="A44" s="188"/>
      <c r="B44" s="194" t="s">
        <v>2563</v>
      </c>
      <c r="C44" s="195" t="s">
        <v>2591</v>
      </c>
      <c r="D44" s="195">
        <v>10</v>
      </c>
      <c r="E44" s="195" t="s">
        <v>323</v>
      </c>
      <c r="F44" s="195" t="s">
        <v>156</v>
      </c>
      <c r="G44" s="196" t="s">
        <v>157</v>
      </c>
      <c r="H44" s="197">
        <v>0</v>
      </c>
      <c r="I44" s="197">
        <v>0</v>
      </c>
      <c r="J44" s="198">
        <v>47.48152000000001</v>
      </c>
      <c r="K44" s="199">
        <v>2.1201607208122829E-5</v>
      </c>
      <c r="L44" s="199">
        <v>8.8998646397169478E-7</v>
      </c>
      <c r="M44" s="188"/>
    </row>
    <row r="45" spans="1:13" s="151" customFormat="1">
      <c r="A45" s="188"/>
      <c r="B45" s="194" t="s">
        <v>2566</v>
      </c>
      <c r="C45" s="195" t="s">
        <v>2592</v>
      </c>
      <c r="D45" s="195">
        <v>20</v>
      </c>
      <c r="E45" s="195" t="s">
        <v>323</v>
      </c>
      <c r="F45" s="195" t="s">
        <v>156</v>
      </c>
      <c r="G45" s="196" t="s">
        <v>157</v>
      </c>
      <c r="H45" s="197">
        <v>0</v>
      </c>
      <c r="I45" s="197">
        <v>0</v>
      </c>
      <c r="J45" s="198">
        <v>969.84692000000018</v>
      </c>
      <c r="K45" s="199">
        <v>4.3305929232778824E-4</v>
      </c>
      <c r="L45" s="199">
        <v>1.8178664687327596E-5</v>
      </c>
      <c r="M45" s="188"/>
    </row>
    <row r="46" spans="1:13" s="151" customFormat="1">
      <c r="A46" s="188"/>
      <c r="B46" s="194" t="s">
        <v>2566</v>
      </c>
      <c r="C46" s="195" t="s">
        <v>2593</v>
      </c>
      <c r="D46" s="195">
        <v>20</v>
      </c>
      <c r="E46" s="195" t="s">
        <v>323</v>
      </c>
      <c r="F46" s="195" t="s">
        <v>156</v>
      </c>
      <c r="G46" s="196" t="s">
        <v>159</v>
      </c>
      <c r="H46" s="197">
        <v>0</v>
      </c>
      <c r="I46" s="197">
        <v>0</v>
      </c>
      <c r="J46" s="198">
        <v>3.7662300000000006</v>
      </c>
      <c r="K46" s="199">
        <v>1.6817096233534317E-6</v>
      </c>
      <c r="L46" s="199">
        <v>7.0593648227860343E-8</v>
      </c>
      <c r="M46" s="188"/>
    </row>
    <row r="47" spans="1:13" s="151" customFormat="1">
      <c r="A47" s="188"/>
      <c r="B47" s="194" t="s">
        <v>2568</v>
      </c>
      <c r="C47" s="195" t="s">
        <v>2594</v>
      </c>
      <c r="D47" s="195">
        <v>11</v>
      </c>
      <c r="E47" s="195" t="s">
        <v>379</v>
      </c>
      <c r="F47" s="195" t="s">
        <v>156</v>
      </c>
      <c r="G47" s="196" t="s">
        <v>167</v>
      </c>
      <c r="H47" s="197">
        <v>0</v>
      </c>
      <c r="I47" s="197">
        <v>0</v>
      </c>
      <c r="J47" s="198">
        <v>-0.11</v>
      </c>
      <c r="K47" s="199">
        <v>-4.911756811689075E-8</v>
      </c>
      <c r="L47" s="199">
        <v>-2.0618234428233637E-9</v>
      </c>
      <c r="M47" s="188"/>
    </row>
    <row r="48" spans="1:13" s="151" customFormat="1">
      <c r="A48" s="188"/>
      <c r="B48" s="194" t="s">
        <v>2568</v>
      </c>
      <c r="C48" s="195" t="s">
        <v>2595</v>
      </c>
      <c r="D48" s="195">
        <v>11</v>
      </c>
      <c r="E48" s="195" t="s">
        <v>379</v>
      </c>
      <c r="F48" s="195" t="s">
        <v>156</v>
      </c>
      <c r="G48" s="196" t="s">
        <v>159</v>
      </c>
      <c r="H48" s="197">
        <v>0</v>
      </c>
      <c r="I48" s="197">
        <v>0</v>
      </c>
      <c r="J48" s="198">
        <v>17.208270000000002</v>
      </c>
      <c r="K48" s="199">
        <v>7.6838943081713433E-6</v>
      </c>
      <c r="L48" s="199">
        <v>3.2254922269485461E-7</v>
      </c>
      <c r="M48" s="188"/>
    </row>
    <row r="49" spans="1:13" s="151" customFormat="1">
      <c r="A49" s="188"/>
      <c r="B49" s="194" t="s">
        <v>2568</v>
      </c>
      <c r="C49" s="195" t="s">
        <v>2596</v>
      </c>
      <c r="D49" s="195">
        <v>11</v>
      </c>
      <c r="E49" s="195" t="s">
        <v>379</v>
      </c>
      <c r="F49" s="195" t="s">
        <v>156</v>
      </c>
      <c r="G49" s="196" t="s">
        <v>157</v>
      </c>
      <c r="H49" s="197">
        <v>0</v>
      </c>
      <c r="I49" s="197">
        <v>0</v>
      </c>
      <c r="J49" s="198">
        <v>4199.6611900000016</v>
      </c>
      <c r="K49" s="199">
        <v>1.8752467687971595E-3</v>
      </c>
      <c r="L49" s="199">
        <v>7.8717817213249706E-5</v>
      </c>
      <c r="M49" s="188"/>
    </row>
    <row r="50" spans="1:13" s="151" customFormat="1">
      <c r="A50" s="188"/>
      <c r="B50" s="200"/>
      <c r="C50" s="195"/>
      <c r="D50" s="195"/>
      <c r="E50" s="195"/>
      <c r="F50" s="195"/>
      <c r="G50" s="195"/>
      <c r="H50" s="195"/>
      <c r="I50" s="195"/>
      <c r="J50" s="195"/>
      <c r="K50" s="199"/>
      <c r="L50" s="195"/>
      <c r="M50" s="188"/>
    </row>
    <row r="51" spans="1:13" s="151" customFormat="1">
      <c r="A51" s="188"/>
      <c r="B51" s="193" t="s">
        <v>58</v>
      </c>
      <c r="C51" s="190"/>
      <c r="D51" s="190"/>
      <c r="E51" s="190"/>
      <c r="F51" s="190"/>
      <c r="G51" s="190"/>
      <c r="H51" s="190"/>
      <c r="I51" s="190"/>
      <c r="J51" s="191">
        <v>909.84938000000011</v>
      </c>
      <c r="K51" s="192">
        <v>4.0626898998418929E-4</v>
      </c>
      <c r="L51" s="192">
        <v>1.7054079828384574E-5</v>
      </c>
      <c r="M51" s="188"/>
    </row>
    <row r="52" spans="1:13" s="151" customFormat="1">
      <c r="A52" s="188"/>
      <c r="B52" s="194" t="s">
        <v>2557</v>
      </c>
      <c r="C52" s="195" t="s">
        <v>2597</v>
      </c>
      <c r="D52" s="195">
        <v>95</v>
      </c>
      <c r="E52" s="195" t="s">
        <v>719</v>
      </c>
      <c r="F52" s="195"/>
      <c r="G52" s="196" t="s">
        <v>158</v>
      </c>
      <c r="H52" s="197">
        <v>0</v>
      </c>
      <c r="I52" s="195"/>
      <c r="J52" s="198">
        <v>909.84938000000011</v>
      </c>
      <c r="K52" s="199">
        <v>4.0626898998418929E-4</v>
      </c>
      <c r="L52" s="199">
        <v>1.7054079828384574E-5</v>
      </c>
      <c r="M52" s="188"/>
    </row>
    <row r="53" spans="1:13" s="151" customFormat="1">
      <c r="A53" s="188"/>
      <c r="B53" s="200"/>
      <c r="C53" s="195"/>
      <c r="D53" s="195"/>
      <c r="E53" s="195"/>
      <c r="F53" s="195"/>
      <c r="G53" s="195"/>
      <c r="H53" s="195"/>
      <c r="I53" s="195"/>
      <c r="J53" s="195"/>
      <c r="K53" s="199"/>
      <c r="L53" s="195"/>
      <c r="M53" s="188"/>
    </row>
    <row r="54" spans="1:13" s="151" customFormat="1">
      <c r="A54" s="188"/>
      <c r="B54" s="189" t="s">
        <v>227</v>
      </c>
      <c r="C54" s="190"/>
      <c r="D54" s="190"/>
      <c r="E54" s="190"/>
      <c r="F54" s="190"/>
      <c r="G54" s="190"/>
      <c r="H54" s="190"/>
      <c r="I54" s="190"/>
      <c r="J54" s="191">
        <v>1221495.9542100001</v>
      </c>
      <c r="K54" s="192">
        <v>0.54542646123105587</v>
      </c>
      <c r="L54" s="192">
        <v>2.2895536306400656E-2</v>
      </c>
      <c r="M54" s="188"/>
    </row>
    <row r="55" spans="1:13" s="151" customFormat="1">
      <c r="A55" s="188"/>
      <c r="B55" s="193" t="s">
        <v>57</v>
      </c>
      <c r="C55" s="190"/>
      <c r="D55" s="190"/>
      <c r="E55" s="190"/>
      <c r="F55" s="190"/>
      <c r="G55" s="190"/>
      <c r="H55" s="190"/>
      <c r="I55" s="190"/>
      <c r="J55" s="191">
        <v>1221495.9542100001</v>
      </c>
      <c r="K55" s="192">
        <v>0.54542646123105587</v>
      </c>
      <c r="L55" s="192">
        <v>2.2895536306400656E-2</v>
      </c>
      <c r="M55" s="188"/>
    </row>
    <row r="56" spans="1:13" s="151" customFormat="1">
      <c r="A56" s="188"/>
      <c r="B56" s="194" t="s">
        <v>2598</v>
      </c>
      <c r="C56" s="195" t="s">
        <v>2599</v>
      </c>
      <c r="D56" s="195">
        <v>91</v>
      </c>
      <c r="E56" s="195" t="s">
        <v>2556</v>
      </c>
      <c r="F56" s="195" t="s">
        <v>2600</v>
      </c>
      <c r="G56" s="196" t="s">
        <v>2601</v>
      </c>
      <c r="H56" s="197">
        <v>0</v>
      </c>
      <c r="I56" s="197">
        <v>0</v>
      </c>
      <c r="J56" s="198">
        <v>19.337310000000006</v>
      </c>
      <c r="K56" s="199">
        <v>8.6345603738402995E-6</v>
      </c>
      <c r="L56" s="199">
        <v>3.6245562799220608E-7</v>
      </c>
      <c r="M56" s="188"/>
    </row>
    <row r="57" spans="1:13" s="151" customFormat="1">
      <c r="A57" s="188"/>
      <c r="B57" s="194" t="s">
        <v>2598</v>
      </c>
      <c r="C57" s="195"/>
      <c r="D57" s="195">
        <v>91</v>
      </c>
      <c r="E57" s="195" t="s">
        <v>2556</v>
      </c>
      <c r="F57" s="195" t="s">
        <v>2600</v>
      </c>
      <c r="G57" s="196" t="s">
        <v>2849</v>
      </c>
      <c r="H57" s="197">
        <v>0</v>
      </c>
      <c r="I57" s="197">
        <v>0</v>
      </c>
      <c r="J57" s="198">
        <v>6.59</v>
      </c>
      <c r="K57" s="199"/>
      <c r="L57" s="199"/>
      <c r="M57" s="188"/>
    </row>
    <row r="58" spans="1:13" s="151" customFormat="1">
      <c r="A58" s="188"/>
      <c r="B58" s="194" t="s">
        <v>2598</v>
      </c>
      <c r="C58" s="195" t="s">
        <v>2602</v>
      </c>
      <c r="D58" s="195">
        <v>91</v>
      </c>
      <c r="E58" s="195" t="s">
        <v>2556</v>
      </c>
      <c r="F58" s="195" t="s">
        <v>2600</v>
      </c>
      <c r="G58" s="196" t="s">
        <v>163</v>
      </c>
      <c r="H58" s="197">
        <v>0</v>
      </c>
      <c r="I58" s="197">
        <v>0</v>
      </c>
      <c r="J58" s="198">
        <v>4.816720000000001</v>
      </c>
      <c r="K58" s="199">
        <v>2.1507779336362735E-6</v>
      </c>
      <c r="L58" s="199">
        <v>9.0283874668328672E-8</v>
      </c>
      <c r="M58" s="188"/>
    </row>
    <row r="59" spans="1:13" s="151" customFormat="1">
      <c r="A59" s="188"/>
      <c r="B59" s="194" t="s">
        <v>2598</v>
      </c>
      <c r="C59" s="195" t="s">
        <v>2603</v>
      </c>
      <c r="D59" s="195">
        <v>91</v>
      </c>
      <c r="E59" s="195" t="s">
        <v>2556</v>
      </c>
      <c r="F59" s="195" t="s">
        <v>2600</v>
      </c>
      <c r="G59" s="196" t="s">
        <v>166</v>
      </c>
      <c r="H59" s="197">
        <v>0</v>
      </c>
      <c r="I59" s="197">
        <v>0</v>
      </c>
      <c r="J59" s="198">
        <v>67602.060060000003</v>
      </c>
      <c r="K59" s="199">
        <v>3.0185898089447182E-2</v>
      </c>
      <c r="L59" s="199">
        <v>1.2671228383169184E-3</v>
      </c>
      <c r="M59" s="188"/>
    </row>
    <row r="60" spans="1:13" s="151" customFormat="1">
      <c r="A60" s="188"/>
      <c r="B60" s="194" t="s">
        <v>2598</v>
      </c>
      <c r="C60" s="195" t="s">
        <v>2604</v>
      </c>
      <c r="D60" s="195">
        <v>91</v>
      </c>
      <c r="E60" s="195" t="s">
        <v>2556</v>
      </c>
      <c r="F60" s="195" t="s">
        <v>2600</v>
      </c>
      <c r="G60" s="196" t="s">
        <v>165</v>
      </c>
      <c r="H60" s="197">
        <v>0</v>
      </c>
      <c r="I60" s="197">
        <v>0</v>
      </c>
      <c r="J60" s="198">
        <v>22.457150000000006</v>
      </c>
      <c r="K60" s="199">
        <v>1.0027641771238485E-5</v>
      </c>
      <c r="L60" s="199">
        <v>4.2093343935455193E-7</v>
      </c>
      <c r="M60" s="188"/>
    </row>
    <row r="61" spans="1:13" s="151" customFormat="1">
      <c r="A61" s="188"/>
      <c r="B61" s="194" t="s">
        <v>2598</v>
      </c>
      <c r="C61" s="195" t="s">
        <v>2605</v>
      </c>
      <c r="D61" s="195">
        <v>91</v>
      </c>
      <c r="E61" s="195" t="s">
        <v>2556</v>
      </c>
      <c r="F61" s="195" t="s">
        <v>2600</v>
      </c>
      <c r="G61" s="196" t="s">
        <v>167</v>
      </c>
      <c r="H61" s="197">
        <v>0</v>
      </c>
      <c r="I61" s="197">
        <v>0</v>
      </c>
      <c r="J61" s="198">
        <v>2.7514800000000004</v>
      </c>
      <c r="K61" s="199">
        <v>1.2286000574751144E-6</v>
      </c>
      <c r="L61" s="199">
        <v>5.1573326967814816E-8</v>
      </c>
      <c r="M61" s="188"/>
    </row>
    <row r="62" spans="1:13" s="151" customFormat="1">
      <c r="A62" s="188"/>
      <c r="B62" s="194" t="s">
        <v>2598</v>
      </c>
      <c r="C62" s="195" t="s">
        <v>2606</v>
      </c>
      <c r="D62" s="195">
        <v>91</v>
      </c>
      <c r="E62" s="195" t="s">
        <v>2556</v>
      </c>
      <c r="F62" s="195" t="s">
        <v>2600</v>
      </c>
      <c r="G62" s="196" t="s">
        <v>1544</v>
      </c>
      <c r="H62" s="197">
        <v>0</v>
      </c>
      <c r="I62" s="197">
        <v>0</v>
      </c>
      <c r="J62" s="198">
        <v>6.47</v>
      </c>
      <c r="K62" s="199">
        <v>2.8890060519662103E-6</v>
      </c>
      <c r="L62" s="199">
        <v>1.212727061369742E-7</v>
      </c>
      <c r="M62" s="188"/>
    </row>
    <row r="63" spans="1:13" s="151" customFormat="1">
      <c r="A63" s="188"/>
      <c r="B63" s="194" t="s">
        <v>2598</v>
      </c>
      <c r="C63" s="195" t="s">
        <v>2607</v>
      </c>
      <c r="D63" s="195">
        <v>91</v>
      </c>
      <c r="E63" s="195" t="s">
        <v>2556</v>
      </c>
      <c r="F63" s="195" t="s">
        <v>2600</v>
      </c>
      <c r="G63" s="196" t="s">
        <v>164</v>
      </c>
      <c r="H63" s="197">
        <v>0</v>
      </c>
      <c r="I63" s="197">
        <v>0</v>
      </c>
      <c r="J63" s="198">
        <v>44.173120000000011</v>
      </c>
      <c r="K63" s="199">
        <v>1.9724329368505363E-5</v>
      </c>
      <c r="L63" s="199">
        <v>8.2797431235136001E-7</v>
      </c>
      <c r="M63" s="188"/>
    </row>
    <row r="64" spans="1:13" s="151" customFormat="1">
      <c r="A64" s="188"/>
      <c r="B64" s="194" t="s">
        <v>2598</v>
      </c>
      <c r="C64" s="195" t="s">
        <v>2608</v>
      </c>
      <c r="D64" s="195">
        <v>91</v>
      </c>
      <c r="E64" s="195" t="s">
        <v>2556</v>
      </c>
      <c r="F64" s="195" t="s">
        <v>2600</v>
      </c>
      <c r="G64" s="196" t="s">
        <v>160</v>
      </c>
      <c r="H64" s="197">
        <v>0</v>
      </c>
      <c r="I64" s="197">
        <v>0</v>
      </c>
      <c r="J64" s="198">
        <v>18970.14</v>
      </c>
      <c r="K64" s="199">
        <v>8.4706103966995811E-3</v>
      </c>
      <c r="L64" s="199">
        <v>3.555734487785564E-4</v>
      </c>
      <c r="M64" s="188"/>
    </row>
    <row r="65" spans="1:13" s="151" customFormat="1">
      <c r="A65" s="188"/>
      <c r="B65" s="194" t="s">
        <v>2598</v>
      </c>
      <c r="C65" s="195" t="s">
        <v>2609</v>
      </c>
      <c r="D65" s="195">
        <v>91</v>
      </c>
      <c r="E65" s="195" t="s">
        <v>2556</v>
      </c>
      <c r="F65" s="195" t="s">
        <v>2600</v>
      </c>
      <c r="G65" s="196" t="s">
        <v>157</v>
      </c>
      <c r="H65" s="197">
        <v>0</v>
      </c>
      <c r="I65" s="197">
        <v>0</v>
      </c>
      <c r="J65" s="198">
        <v>1008985.53</v>
      </c>
      <c r="K65" s="199">
        <v>0.45053559544301924</v>
      </c>
      <c r="L65" s="199">
        <v>1.8912272902032332E-2</v>
      </c>
      <c r="M65" s="188"/>
    </row>
    <row r="66" spans="1:13" s="151" customFormat="1">
      <c r="A66" s="188"/>
      <c r="B66" s="194" t="s">
        <v>2598</v>
      </c>
      <c r="C66" s="195" t="s">
        <v>2610</v>
      </c>
      <c r="D66" s="195">
        <v>91</v>
      </c>
      <c r="E66" s="195" t="s">
        <v>2556</v>
      </c>
      <c r="F66" s="195" t="s">
        <v>2600</v>
      </c>
      <c r="G66" s="196" t="s">
        <v>162</v>
      </c>
      <c r="H66" s="197">
        <v>0</v>
      </c>
      <c r="I66" s="197">
        <v>0</v>
      </c>
      <c r="J66" s="198">
        <v>736.50837000000013</v>
      </c>
      <c r="K66" s="199">
        <v>3.2886818211031984E-4</v>
      </c>
      <c r="L66" s="199">
        <v>1.3805002028196583E-5</v>
      </c>
      <c r="M66" s="188"/>
    </row>
    <row r="67" spans="1:13" s="151" customFormat="1">
      <c r="A67" s="188"/>
      <c r="B67" s="194" t="s">
        <v>2598</v>
      </c>
      <c r="C67" s="195" t="s">
        <v>2611</v>
      </c>
      <c r="D67" s="195">
        <v>91</v>
      </c>
      <c r="E67" s="195" t="s">
        <v>2556</v>
      </c>
      <c r="F67" s="195" t="s">
        <v>2600</v>
      </c>
      <c r="G67" s="196" t="s">
        <v>159</v>
      </c>
      <c r="H67" s="197">
        <v>0</v>
      </c>
      <c r="I67" s="197">
        <v>0</v>
      </c>
      <c r="J67" s="198">
        <v>125095.12</v>
      </c>
      <c r="K67" s="199">
        <v>5.5857891615369297E-2</v>
      </c>
      <c r="L67" s="199">
        <v>2.3447640999891073E-3</v>
      </c>
      <c r="M67" s="188"/>
    </row>
    <row r="68" spans="1:13" s="151" customFormat="1">
      <c r="A68" s="188"/>
      <c r="B68" s="201"/>
      <c r="C68" s="201"/>
      <c r="D68" s="188"/>
      <c r="E68" s="188"/>
      <c r="F68" s="188"/>
      <c r="G68" s="188"/>
      <c r="H68" s="188"/>
      <c r="I68" s="188"/>
      <c r="J68" s="188"/>
      <c r="K68" s="188"/>
      <c r="L68" s="188"/>
      <c r="M68" s="188"/>
    </row>
    <row r="69" spans="1:13" s="151" customFormat="1">
      <c r="A69" s="188"/>
      <c r="B69" s="201"/>
      <c r="C69" s="201"/>
      <c r="D69" s="188"/>
      <c r="E69" s="188"/>
      <c r="F69" s="188"/>
      <c r="G69" s="188"/>
      <c r="H69" s="188"/>
      <c r="I69" s="188"/>
      <c r="J69" s="188"/>
      <c r="K69" s="188"/>
      <c r="L69" s="188"/>
      <c r="M69" s="188"/>
    </row>
    <row r="70" spans="1:13" s="151" customFormat="1">
      <c r="A70" s="188"/>
      <c r="B70" s="202" t="s">
        <v>2756</v>
      </c>
      <c r="C70" s="201"/>
      <c r="D70" s="188"/>
      <c r="E70" s="188"/>
      <c r="F70" s="188"/>
      <c r="G70" s="188"/>
      <c r="H70" s="188"/>
      <c r="I70" s="188"/>
      <c r="J70" s="188"/>
      <c r="K70" s="188"/>
      <c r="L70" s="188"/>
      <c r="M70" s="188"/>
    </row>
    <row r="71" spans="1:13" s="151" customFormat="1">
      <c r="A71" s="188"/>
      <c r="B71" s="202" t="s">
        <v>139</v>
      </c>
      <c r="C71" s="201"/>
      <c r="D71" s="188"/>
      <c r="E71" s="188"/>
      <c r="F71" s="188"/>
      <c r="G71" s="188"/>
      <c r="H71" s="188"/>
      <c r="I71" s="188"/>
      <c r="J71" s="188"/>
      <c r="K71" s="188"/>
      <c r="L71" s="188"/>
      <c r="M71" s="188"/>
    </row>
    <row r="72" spans="1:13" s="151" customFormat="1">
      <c r="A72" s="188"/>
      <c r="B72" s="203"/>
      <c r="C72" s="201"/>
      <c r="D72" s="188"/>
      <c r="E72" s="188"/>
      <c r="F72" s="188"/>
      <c r="G72" s="188"/>
      <c r="H72" s="188"/>
      <c r="I72" s="188"/>
      <c r="J72" s="188"/>
      <c r="K72" s="188"/>
      <c r="L72" s="188"/>
      <c r="M72" s="188"/>
    </row>
    <row r="73" spans="1:13" s="151" customFormat="1">
      <c r="A73" s="188"/>
      <c r="B73" s="201"/>
      <c r="C73" s="201"/>
      <c r="D73" s="188"/>
      <c r="E73" s="188"/>
      <c r="F73" s="188"/>
      <c r="G73" s="188"/>
      <c r="H73" s="188"/>
      <c r="I73" s="188"/>
      <c r="J73" s="188"/>
      <c r="K73" s="188"/>
      <c r="L73" s="188"/>
      <c r="M73" s="188"/>
    </row>
    <row r="74" spans="1:13" s="151" customFormat="1">
      <c r="A74" s="188"/>
      <c r="B74" s="201"/>
      <c r="C74" s="201"/>
      <c r="D74" s="188"/>
      <c r="E74" s="188"/>
      <c r="F74" s="188"/>
      <c r="G74" s="188"/>
      <c r="H74" s="188"/>
      <c r="I74" s="188"/>
      <c r="J74" s="188"/>
      <c r="K74" s="188"/>
      <c r="L74" s="188"/>
      <c r="M74" s="188"/>
    </row>
    <row r="75" spans="1:13" s="151" customFormat="1">
      <c r="A75" s="188"/>
      <c r="B75" s="201"/>
      <c r="C75" s="201"/>
      <c r="D75" s="188"/>
      <c r="E75" s="188"/>
      <c r="F75" s="188"/>
      <c r="G75" s="188"/>
      <c r="H75" s="188"/>
      <c r="I75" s="188"/>
      <c r="J75" s="188"/>
      <c r="K75" s="188"/>
      <c r="L75" s="188"/>
      <c r="M75" s="188"/>
    </row>
    <row r="76" spans="1:13" s="151" customFormat="1">
      <c r="A76" s="188"/>
      <c r="B76" s="201"/>
      <c r="C76" s="201"/>
      <c r="D76" s="188"/>
      <c r="E76" s="188"/>
      <c r="F76" s="188"/>
      <c r="G76" s="188"/>
      <c r="H76" s="188"/>
      <c r="I76" s="188"/>
      <c r="J76" s="188"/>
      <c r="K76" s="188"/>
      <c r="L76" s="188"/>
      <c r="M76" s="188"/>
    </row>
    <row r="77" spans="1:13" s="151" customFormat="1">
      <c r="A77" s="188"/>
      <c r="B77" s="201"/>
      <c r="C77" s="201"/>
      <c r="D77" s="188"/>
      <c r="E77" s="188"/>
      <c r="F77" s="188"/>
      <c r="G77" s="188"/>
      <c r="H77" s="188"/>
      <c r="I77" s="188"/>
      <c r="J77" s="188"/>
      <c r="K77" s="188"/>
      <c r="L77" s="188"/>
      <c r="M77" s="188"/>
    </row>
    <row r="78" spans="1:13" s="151" customFormat="1">
      <c r="A78" s="188"/>
      <c r="B78" s="201"/>
      <c r="C78" s="201"/>
      <c r="D78" s="188"/>
      <c r="E78" s="188"/>
      <c r="F78" s="188"/>
      <c r="G78" s="188"/>
      <c r="H78" s="188"/>
      <c r="I78" s="188"/>
      <c r="J78" s="188"/>
      <c r="K78" s="188"/>
      <c r="L78" s="188"/>
      <c r="M78" s="188"/>
    </row>
    <row r="79" spans="1:13" s="151" customFormat="1">
      <c r="A79" s="188"/>
      <c r="B79" s="201"/>
      <c r="C79" s="201"/>
      <c r="D79" s="188"/>
      <c r="E79" s="188"/>
      <c r="F79" s="188"/>
      <c r="G79" s="188"/>
      <c r="H79" s="188"/>
      <c r="I79" s="188"/>
      <c r="J79" s="188"/>
      <c r="K79" s="188"/>
      <c r="L79" s="188"/>
      <c r="M79" s="188"/>
    </row>
    <row r="80" spans="1:13" s="151" customFormat="1">
      <c r="A80" s="188"/>
      <c r="B80" s="201"/>
      <c r="C80" s="201"/>
      <c r="D80" s="188"/>
      <c r="E80" s="188"/>
      <c r="F80" s="188"/>
      <c r="G80" s="188"/>
      <c r="H80" s="188"/>
      <c r="I80" s="188"/>
      <c r="J80" s="188"/>
      <c r="K80" s="188"/>
      <c r="L80" s="188"/>
      <c r="M80" s="188"/>
    </row>
    <row r="81" spans="1:13" s="151" customFormat="1">
      <c r="A81" s="188"/>
      <c r="B81" s="201"/>
      <c r="C81" s="201"/>
      <c r="D81" s="188"/>
      <c r="E81" s="188"/>
      <c r="F81" s="188"/>
      <c r="G81" s="188"/>
      <c r="H81" s="188"/>
      <c r="I81" s="188"/>
      <c r="J81" s="188"/>
      <c r="K81" s="188"/>
      <c r="L81" s="188"/>
      <c r="M81" s="188"/>
    </row>
    <row r="82" spans="1:13" s="151" customFormat="1">
      <c r="A82" s="188"/>
      <c r="B82" s="201"/>
      <c r="C82" s="201"/>
      <c r="D82" s="188"/>
      <c r="E82" s="188"/>
      <c r="F82" s="188"/>
      <c r="G82" s="188"/>
      <c r="H82" s="188"/>
      <c r="I82" s="188"/>
      <c r="J82" s="188"/>
      <c r="K82" s="188"/>
      <c r="L82" s="188"/>
      <c r="M82" s="188"/>
    </row>
    <row r="83" spans="1:13" s="151" customFormat="1">
      <c r="A83" s="188"/>
      <c r="B83" s="201"/>
      <c r="C83" s="201"/>
      <c r="D83" s="188"/>
      <c r="E83" s="188"/>
      <c r="F83" s="188"/>
      <c r="G83" s="188"/>
      <c r="H83" s="188"/>
      <c r="I83" s="188"/>
      <c r="J83" s="188"/>
      <c r="K83" s="188"/>
      <c r="L83" s="188"/>
      <c r="M83" s="188"/>
    </row>
    <row r="84" spans="1:13" s="151" customFormat="1">
      <c r="A84" s="188"/>
      <c r="B84" s="201"/>
      <c r="C84" s="201"/>
      <c r="D84" s="188"/>
      <c r="E84" s="188"/>
      <c r="F84" s="188"/>
      <c r="G84" s="188"/>
      <c r="H84" s="188"/>
      <c r="I84" s="188"/>
      <c r="J84" s="188"/>
      <c r="K84" s="188"/>
      <c r="L84" s="188"/>
      <c r="M84" s="188"/>
    </row>
    <row r="85" spans="1:13" s="151" customFormat="1">
      <c r="A85" s="188"/>
      <c r="B85" s="201"/>
      <c r="C85" s="201"/>
      <c r="D85" s="188"/>
      <c r="E85" s="188"/>
      <c r="F85" s="188"/>
      <c r="G85" s="188"/>
      <c r="H85" s="188"/>
      <c r="I85" s="188"/>
      <c r="J85" s="188"/>
      <c r="K85" s="188"/>
      <c r="L85" s="188"/>
      <c r="M85" s="188"/>
    </row>
    <row r="86" spans="1:13" s="151" customFormat="1">
      <c r="A86" s="188"/>
      <c r="B86" s="201"/>
      <c r="C86" s="201"/>
      <c r="D86" s="188"/>
      <c r="E86" s="188"/>
      <c r="F86" s="188"/>
      <c r="G86" s="188"/>
      <c r="H86" s="188"/>
      <c r="I86" s="188"/>
      <c r="J86" s="188"/>
      <c r="K86" s="188"/>
      <c r="L86" s="188"/>
      <c r="M86" s="188"/>
    </row>
    <row r="87" spans="1:13" s="151" customFormat="1">
      <c r="A87" s="188"/>
      <c r="B87" s="201"/>
      <c r="C87" s="201"/>
      <c r="D87" s="188"/>
      <c r="E87" s="188"/>
      <c r="F87" s="188"/>
      <c r="G87" s="188"/>
      <c r="H87" s="188"/>
      <c r="I87" s="188"/>
      <c r="J87" s="188"/>
      <c r="K87" s="188"/>
      <c r="L87" s="188"/>
      <c r="M87" s="188"/>
    </row>
    <row r="88" spans="1:13" s="151" customFormat="1">
      <c r="A88" s="188"/>
      <c r="B88" s="201"/>
      <c r="C88" s="201"/>
      <c r="D88" s="188"/>
      <c r="E88" s="188"/>
      <c r="F88" s="188"/>
      <c r="G88" s="188"/>
      <c r="H88" s="188"/>
      <c r="I88" s="188"/>
      <c r="J88" s="188"/>
      <c r="K88" s="188"/>
      <c r="L88" s="188"/>
      <c r="M88" s="188"/>
    </row>
    <row r="89" spans="1:13" s="151" customFormat="1">
      <c r="A89" s="188"/>
      <c r="B89" s="201"/>
      <c r="C89" s="201"/>
      <c r="D89" s="188"/>
      <c r="E89" s="188"/>
      <c r="F89" s="188"/>
      <c r="G89" s="188"/>
      <c r="H89" s="188"/>
      <c r="I89" s="188"/>
      <c r="J89" s="188"/>
      <c r="K89" s="188"/>
      <c r="L89" s="188"/>
      <c r="M89" s="188"/>
    </row>
    <row r="90" spans="1:13" s="151" customFormat="1">
      <c r="A90" s="188"/>
      <c r="B90" s="201"/>
      <c r="C90" s="201"/>
      <c r="D90" s="188"/>
      <c r="E90" s="188"/>
      <c r="F90" s="188"/>
      <c r="G90" s="188"/>
      <c r="H90" s="188"/>
      <c r="I90" s="188"/>
      <c r="J90" s="188"/>
      <c r="K90" s="188"/>
      <c r="L90" s="188"/>
      <c r="M90" s="188"/>
    </row>
    <row r="91" spans="1:13" s="151" customFormat="1">
      <c r="A91" s="188"/>
      <c r="B91" s="201"/>
      <c r="C91" s="201"/>
      <c r="D91" s="188"/>
      <c r="E91" s="188"/>
      <c r="F91" s="188"/>
      <c r="G91" s="188"/>
      <c r="H91" s="188"/>
      <c r="I91" s="188"/>
      <c r="J91" s="188"/>
      <c r="K91" s="188"/>
      <c r="L91" s="188"/>
      <c r="M91" s="188"/>
    </row>
    <row r="92" spans="1:13" s="151" customFormat="1">
      <c r="A92" s="188"/>
      <c r="B92" s="201"/>
      <c r="C92" s="201"/>
      <c r="D92" s="188"/>
      <c r="E92" s="188"/>
      <c r="F92" s="188"/>
      <c r="G92" s="188"/>
      <c r="H92" s="188"/>
      <c r="I92" s="188"/>
      <c r="J92" s="188"/>
      <c r="K92" s="188"/>
      <c r="L92" s="188"/>
      <c r="M92" s="188"/>
    </row>
    <row r="93" spans="1:13" s="151" customFormat="1">
      <c r="A93" s="188"/>
      <c r="B93" s="201"/>
      <c r="C93" s="201"/>
      <c r="D93" s="188"/>
      <c r="E93" s="188"/>
      <c r="F93" s="188"/>
      <c r="G93" s="188"/>
      <c r="H93" s="188"/>
      <c r="I93" s="188"/>
      <c r="J93" s="188"/>
      <c r="K93" s="188"/>
      <c r="L93" s="188"/>
      <c r="M93" s="188"/>
    </row>
    <row r="94" spans="1:13" s="151" customFormat="1">
      <c r="A94" s="188"/>
      <c r="B94" s="201"/>
      <c r="C94" s="201"/>
      <c r="D94" s="188"/>
      <c r="E94" s="188"/>
      <c r="F94" s="188"/>
      <c r="G94" s="188"/>
      <c r="H94" s="188"/>
      <c r="I94" s="188"/>
      <c r="J94" s="188"/>
      <c r="K94" s="188"/>
      <c r="L94" s="188"/>
      <c r="M94" s="188"/>
    </row>
    <row r="95" spans="1:13" s="151" customFormat="1">
      <c r="A95" s="188"/>
      <c r="B95" s="201"/>
      <c r="C95" s="201"/>
      <c r="D95" s="188"/>
      <c r="E95" s="188"/>
      <c r="F95" s="188"/>
      <c r="G95" s="188"/>
      <c r="H95" s="188"/>
      <c r="I95" s="188"/>
      <c r="J95" s="188"/>
      <c r="K95" s="188"/>
      <c r="L95" s="188"/>
      <c r="M95" s="188"/>
    </row>
    <row r="96" spans="1:13" s="151" customFormat="1">
      <c r="A96" s="188"/>
      <c r="B96" s="201"/>
      <c r="C96" s="201"/>
      <c r="D96" s="188"/>
      <c r="E96" s="188"/>
      <c r="F96" s="188"/>
      <c r="G96" s="188"/>
      <c r="H96" s="188"/>
      <c r="I96" s="188"/>
      <c r="J96" s="188"/>
      <c r="K96" s="188"/>
      <c r="L96" s="188"/>
      <c r="M96" s="188"/>
    </row>
    <row r="97" spans="1:13">
      <c r="A97" s="188"/>
      <c r="B97" s="201"/>
      <c r="C97" s="201"/>
      <c r="D97" s="188"/>
      <c r="E97" s="188"/>
      <c r="F97" s="188"/>
      <c r="G97" s="188"/>
      <c r="H97" s="188"/>
      <c r="I97" s="188"/>
      <c r="J97" s="188"/>
      <c r="K97" s="188"/>
      <c r="L97" s="188"/>
      <c r="M97" s="188"/>
    </row>
    <row r="98" spans="1:13">
      <c r="A98" s="188"/>
      <c r="B98" s="201"/>
      <c r="C98" s="201"/>
      <c r="D98" s="188"/>
      <c r="E98" s="188"/>
      <c r="F98" s="188"/>
      <c r="G98" s="188"/>
      <c r="H98" s="188"/>
      <c r="I98" s="188"/>
      <c r="J98" s="188"/>
      <c r="K98" s="188"/>
      <c r="L98" s="188"/>
      <c r="M98" s="188"/>
    </row>
    <row r="99" spans="1:13">
      <c r="A99" s="188"/>
      <c r="B99" s="201"/>
      <c r="C99" s="201"/>
      <c r="D99" s="188"/>
      <c r="E99" s="188"/>
      <c r="F99" s="188"/>
      <c r="G99" s="188"/>
      <c r="H99" s="188"/>
      <c r="I99" s="188"/>
      <c r="J99" s="188"/>
      <c r="K99" s="188"/>
      <c r="L99" s="188"/>
      <c r="M99" s="188"/>
    </row>
    <row r="100" spans="1:13">
      <c r="A100" s="188"/>
      <c r="B100" s="201"/>
      <c r="C100" s="201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</row>
    <row r="101" spans="1:13">
      <c r="A101" s="188"/>
      <c r="B101" s="201"/>
      <c r="C101" s="201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</row>
    <row r="102" spans="1:13">
      <c r="A102" s="188"/>
      <c r="B102" s="201"/>
      <c r="C102" s="201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</row>
    <row r="103" spans="1:13">
      <c r="A103" s="188"/>
      <c r="B103" s="201"/>
      <c r="C103" s="201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</row>
    <row r="104" spans="1:13">
      <c r="A104" s="188"/>
      <c r="B104" s="201"/>
      <c r="C104" s="201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</row>
    <row r="105" spans="1:13">
      <c r="A105" s="188"/>
      <c r="B105" s="201"/>
      <c r="C105" s="201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</row>
    <row r="106" spans="1:13">
      <c r="A106" s="188"/>
      <c r="B106" s="201"/>
      <c r="C106" s="201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</row>
    <row r="107" spans="1:13">
      <c r="A107" s="188"/>
      <c r="B107" s="201"/>
      <c r="C107" s="201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</row>
    <row r="108" spans="1:13">
      <c r="A108" s="188"/>
      <c r="B108" s="201"/>
      <c r="C108" s="201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</row>
    <row r="109" spans="1:13">
      <c r="A109" s="188"/>
      <c r="B109" s="201"/>
      <c r="C109" s="201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</row>
    <row r="110" spans="1:13">
      <c r="A110" s="188"/>
      <c r="B110" s="201"/>
      <c r="C110" s="201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</row>
    <row r="111" spans="1:13">
      <c r="A111" s="188"/>
      <c r="B111" s="201"/>
      <c r="C111" s="201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</row>
    <row r="112" spans="1:13">
      <c r="A112" s="188"/>
      <c r="B112" s="201"/>
      <c r="C112" s="201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</row>
    <row r="113" spans="1:13">
      <c r="A113" s="188"/>
      <c r="B113" s="201"/>
      <c r="C113" s="201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</row>
    <row r="114" spans="1:13">
      <c r="A114" s="188"/>
      <c r="B114" s="201"/>
      <c r="C114" s="201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</row>
    <row r="115" spans="1:13">
      <c r="A115" s="188"/>
      <c r="B115" s="201"/>
      <c r="C115" s="201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</row>
    <row r="116" spans="1:13">
      <c r="A116" s="188"/>
      <c r="B116" s="201"/>
      <c r="C116" s="201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</row>
    <row r="117" spans="1:13">
      <c r="A117" s="188"/>
      <c r="B117" s="201"/>
      <c r="C117" s="201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</row>
    <row r="118" spans="1:13">
      <c r="A118" s="188"/>
      <c r="B118" s="201"/>
      <c r="C118" s="201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</row>
    <row r="119" spans="1:13">
      <c r="A119" s="188"/>
      <c r="B119" s="201"/>
      <c r="C119" s="201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</row>
    <row r="120" spans="1:13">
      <c r="A120" s="188"/>
      <c r="B120" s="201"/>
      <c r="C120" s="201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</row>
    <row r="121" spans="1:13">
      <c r="A121" s="188"/>
      <c r="B121" s="201"/>
      <c r="C121" s="201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</row>
    <row r="122" spans="1:13">
      <c r="A122" s="188"/>
      <c r="B122" s="201"/>
      <c r="C122" s="201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</row>
    <row r="123" spans="1:13">
      <c r="A123" s="188"/>
      <c r="B123" s="201"/>
      <c r="C123" s="201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</row>
    <row r="124" spans="1:13">
      <c r="A124" s="188"/>
      <c r="B124" s="201"/>
      <c r="C124" s="201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</row>
    <row r="125" spans="1:13">
      <c r="A125" s="188"/>
      <c r="B125" s="201"/>
      <c r="C125" s="201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</row>
    <row r="126" spans="1:13">
      <c r="A126" s="188"/>
      <c r="B126" s="201"/>
      <c r="C126" s="201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</row>
    <row r="127" spans="1:13">
      <c r="A127" s="188"/>
      <c r="B127" s="201"/>
      <c r="C127" s="201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</row>
    <row r="128" spans="1:13">
      <c r="A128" s="188"/>
      <c r="B128" s="201"/>
      <c r="C128" s="201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</row>
    <row r="129" spans="1:13">
      <c r="A129" s="188"/>
      <c r="B129" s="201"/>
      <c r="C129" s="201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</row>
    <row r="130" spans="1:13">
      <c r="A130" s="188"/>
      <c r="B130" s="201"/>
      <c r="C130" s="201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</row>
    <row r="131" spans="1:13">
      <c r="A131" s="188"/>
      <c r="B131" s="201"/>
      <c r="C131" s="201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</row>
    <row r="132" spans="1:13">
      <c r="A132" s="188"/>
      <c r="B132" s="201"/>
      <c r="C132" s="201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</row>
    <row r="133" spans="1:13">
      <c r="A133" s="188"/>
      <c r="B133" s="201"/>
      <c r="C133" s="201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</row>
    <row r="134" spans="1:13">
      <c r="A134" s="188"/>
      <c r="B134" s="201"/>
      <c r="C134" s="201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</row>
    <row r="135" spans="1:13">
      <c r="A135" s="188"/>
      <c r="B135" s="201"/>
      <c r="C135" s="201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</row>
    <row r="136" spans="1:13">
      <c r="A136" s="188"/>
      <c r="B136" s="201"/>
      <c r="C136" s="201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</row>
    <row r="137" spans="1:13">
      <c r="A137" s="188"/>
      <c r="B137" s="201"/>
      <c r="C137" s="201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</row>
    <row r="138" spans="1:13">
      <c r="A138" s="188"/>
      <c r="B138" s="201"/>
      <c r="C138" s="201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</row>
    <row r="139" spans="1:13">
      <c r="A139" s="188"/>
      <c r="B139" s="201"/>
      <c r="C139" s="201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</row>
    <row r="140" spans="1:13">
      <c r="A140" s="188"/>
      <c r="B140" s="201"/>
      <c r="C140" s="201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</row>
    <row r="141" spans="1:13">
      <c r="A141" s="188"/>
      <c r="B141" s="201"/>
      <c r="C141" s="201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</row>
    <row r="142" spans="1:13">
      <c r="A142" s="188"/>
      <c r="B142" s="201"/>
      <c r="C142" s="201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</row>
    <row r="143" spans="1:13">
      <c r="A143" s="188"/>
      <c r="B143" s="201"/>
      <c r="C143" s="201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</row>
    <row r="144" spans="1:13">
      <c r="A144" s="188"/>
      <c r="B144" s="201"/>
      <c r="C144" s="201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</row>
    <row r="145" spans="1:13">
      <c r="A145" s="188"/>
      <c r="B145" s="201"/>
      <c r="C145" s="201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</row>
    <row r="146" spans="1:13">
      <c r="A146" s="188"/>
      <c r="B146" s="201"/>
      <c r="C146" s="201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</row>
    <row r="147" spans="1:13">
      <c r="A147" s="188"/>
      <c r="B147" s="201"/>
      <c r="C147" s="201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</row>
    <row r="148" spans="1:13">
      <c r="A148" s="188"/>
      <c r="B148" s="201"/>
      <c r="C148" s="201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</row>
    <row r="149" spans="1:13">
      <c r="A149" s="188"/>
      <c r="B149" s="201"/>
      <c r="C149" s="201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</row>
    <row r="150" spans="1:13">
      <c r="A150" s="188"/>
      <c r="B150" s="201"/>
      <c r="C150" s="201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</row>
    <row r="151" spans="1:13">
      <c r="A151" s="188"/>
      <c r="B151" s="201"/>
      <c r="C151" s="201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</row>
    <row r="152" spans="1:13">
      <c r="A152" s="188"/>
      <c r="B152" s="201"/>
      <c r="C152" s="201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</row>
    <row r="153" spans="1:13">
      <c r="A153" s="188"/>
      <c r="B153" s="201"/>
      <c r="C153" s="201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</row>
    <row r="154" spans="1:13">
      <c r="A154" s="188"/>
      <c r="B154" s="201"/>
      <c r="C154" s="201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</row>
    <row r="155" spans="1:13">
      <c r="A155" s="188"/>
      <c r="B155" s="201"/>
      <c r="C155" s="201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</row>
    <row r="156" spans="1:13">
      <c r="A156" s="188"/>
      <c r="B156" s="201"/>
      <c r="C156" s="201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</row>
    <row r="157" spans="1:13">
      <c r="A157" s="188"/>
      <c r="B157" s="201"/>
      <c r="C157" s="201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</row>
    <row r="158" spans="1:13">
      <c r="A158" s="188"/>
      <c r="B158" s="201"/>
      <c r="C158" s="201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</row>
    <row r="159" spans="1:13">
      <c r="A159" s="188"/>
      <c r="B159" s="201"/>
      <c r="C159" s="201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</row>
    <row r="160" spans="1:13">
      <c r="A160" s="188"/>
      <c r="B160" s="201"/>
      <c r="C160" s="201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</row>
    <row r="161" spans="1:13">
      <c r="A161" s="188"/>
      <c r="B161" s="201"/>
      <c r="C161" s="201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</row>
    <row r="162" spans="1:13">
      <c r="A162" s="188"/>
      <c r="B162" s="201"/>
      <c r="C162" s="201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</row>
    <row r="163" spans="1:13">
      <c r="A163" s="188"/>
      <c r="B163" s="201"/>
      <c r="C163" s="201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</row>
    <row r="164" spans="1:13">
      <c r="A164" s="170"/>
      <c r="B164" s="170"/>
      <c r="C164" s="170"/>
      <c r="D164" s="176"/>
      <c r="E164" s="170"/>
      <c r="F164" s="170"/>
      <c r="G164" s="170"/>
      <c r="H164" s="170"/>
      <c r="I164" s="170"/>
      <c r="J164" s="170"/>
      <c r="K164" s="170"/>
      <c r="L164" s="170"/>
      <c r="M164" s="170"/>
    </row>
    <row r="165" spans="1:13">
      <c r="A165" s="170"/>
      <c r="B165" s="170"/>
      <c r="C165" s="170"/>
      <c r="D165" s="176"/>
      <c r="E165" s="170"/>
      <c r="F165" s="170"/>
      <c r="G165" s="170"/>
      <c r="H165" s="170"/>
      <c r="I165" s="170"/>
      <c r="J165" s="170"/>
      <c r="K165" s="170"/>
      <c r="L165" s="170"/>
      <c r="M165" s="170"/>
    </row>
    <row r="166" spans="1:13">
      <c r="A166" s="170"/>
      <c r="B166" s="170"/>
      <c r="C166" s="170"/>
      <c r="D166" s="176"/>
      <c r="E166" s="170"/>
      <c r="F166" s="170"/>
      <c r="G166" s="170"/>
      <c r="H166" s="170"/>
      <c r="I166" s="170"/>
      <c r="J166" s="170"/>
      <c r="K166" s="170"/>
      <c r="L166" s="170"/>
      <c r="M166" s="170"/>
    </row>
    <row r="167" spans="1:13">
      <c r="A167" s="170"/>
      <c r="B167" s="170"/>
      <c r="C167" s="170"/>
      <c r="D167" s="176"/>
      <c r="E167" s="170"/>
      <c r="F167" s="170"/>
      <c r="G167" s="170"/>
      <c r="H167" s="170"/>
      <c r="I167" s="170"/>
      <c r="J167" s="170"/>
      <c r="K167" s="170"/>
      <c r="L167" s="170"/>
      <c r="M167" s="170"/>
    </row>
    <row r="168" spans="1:13">
      <c r="A168" s="170"/>
      <c r="B168" s="170"/>
      <c r="C168" s="170"/>
      <c r="D168" s="176"/>
      <c r="E168" s="170"/>
      <c r="F168" s="170"/>
      <c r="G168" s="170"/>
      <c r="H168" s="170"/>
      <c r="I168" s="170"/>
      <c r="J168" s="170"/>
      <c r="K168" s="170"/>
      <c r="L168" s="170"/>
      <c r="M168" s="170"/>
    </row>
    <row r="169" spans="1:13">
      <c r="A169" s="170"/>
      <c r="B169" s="170"/>
      <c r="C169" s="170"/>
      <c r="D169" s="176"/>
      <c r="E169" s="170"/>
      <c r="F169" s="170"/>
      <c r="G169" s="170"/>
      <c r="H169" s="170"/>
      <c r="I169" s="170"/>
      <c r="J169" s="170"/>
      <c r="K169" s="170"/>
      <c r="L169" s="170"/>
      <c r="M169" s="170"/>
    </row>
    <row r="170" spans="1:13">
      <c r="A170" s="170"/>
      <c r="B170" s="170"/>
      <c r="C170" s="170"/>
      <c r="D170" s="176"/>
      <c r="E170" s="170"/>
      <c r="F170" s="170"/>
      <c r="G170" s="170"/>
      <c r="H170" s="170"/>
      <c r="I170" s="170"/>
      <c r="J170" s="170"/>
      <c r="K170" s="170"/>
      <c r="L170" s="170"/>
      <c r="M170" s="170"/>
    </row>
    <row r="171" spans="1:13">
      <c r="A171" s="170"/>
      <c r="B171" s="170"/>
      <c r="C171" s="170"/>
      <c r="D171" s="176"/>
      <c r="E171" s="170"/>
      <c r="F171" s="170"/>
      <c r="G171" s="170"/>
      <c r="H171" s="170"/>
      <c r="I171" s="170"/>
      <c r="J171" s="170"/>
      <c r="K171" s="170"/>
      <c r="L171" s="170"/>
      <c r="M171" s="170"/>
    </row>
    <row r="172" spans="1:13">
      <c r="A172" s="170"/>
      <c r="B172" s="170"/>
      <c r="C172" s="170"/>
      <c r="D172" s="176"/>
      <c r="E172" s="170"/>
      <c r="F172" s="170"/>
      <c r="G172" s="170"/>
      <c r="H172" s="170"/>
      <c r="I172" s="170"/>
      <c r="J172" s="170"/>
      <c r="K172" s="170"/>
      <c r="L172" s="170"/>
      <c r="M172" s="170"/>
    </row>
    <row r="173" spans="1:13">
      <c r="A173" s="170"/>
      <c r="B173" s="170"/>
      <c r="C173" s="170"/>
      <c r="D173" s="176"/>
      <c r="E173" s="170"/>
      <c r="F173" s="170"/>
      <c r="G173" s="170"/>
      <c r="H173" s="170"/>
      <c r="I173" s="170"/>
      <c r="J173" s="170"/>
      <c r="K173" s="170"/>
      <c r="L173" s="170"/>
      <c r="M173" s="170"/>
    </row>
    <row r="174" spans="1:13">
      <c r="A174" s="170"/>
      <c r="B174" s="170"/>
      <c r="C174" s="170"/>
      <c r="D174" s="176"/>
      <c r="E174" s="170"/>
      <c r="F174" s="170"/>
      <c r="G174" s="170"/>
      <c r="H174" s="170"/>
      <c r="I174" s="170"/>
      <c r="J174" s="170"/>
      <c r="K174" s="170"/>
      <c r="L174" s="170"/>
      <c r="M174" s="170"/>
    </row>
    <row r="175" spans="1:13">
      <c r="A175" s="170"/>
      <c r="B175" s="170"/>
      <c r="C175" s="170"/>
      <c r="D175" s="176"/>
      <c r="E175" s="170"/>
      <c r="F175" s="170"/>
      <c r="G175" s="170"/>
      <c r="H175" s="170"/>
      <c r="I175" s="170"/>
      <c r="J175" s="170"/>
      <c r="K175" s="170"/>
      <c r="L175" s="170"/>
      <c r="M175" s="170"/>
    </row>
    <row r="176" spans="1:13">
      <c r="A176" s="170"/>
      <c r="B176" s="170"/>
      <c r="C176" s="170"/>
      <c r="D176" s="176"/>
      <c r="E176" s="170"/>
      <c r="F176" s="170"/>
      <c r="G176" s="170"/>
      <c r="H176" s="170"/>
      <c r="I176" s="170"/>
      <c r="J176" s="170"/>
      <c r="K176" s="170"/>
      <c r="L176" s="170"/>
      <c r="M176" s="170"/>
    </row>
    <row r="177" spans="4:4">
      <c r="D177" s="176"/>
    </row>
    <row r="178" spans="4:4">
      <c r="D178" s="176"/>
    </row>
    <row r="179" spans="4:4">
      <c r="D179" s="176"/>
    </row>
    <row r="180" spans="4:4">
      <c r="D180" s="176"/>
    </row>
    <row r="181" spans="4:4">
      <c r="D181" s="176"/>
    </row>
    <row r="182" spans="4:4">
      <c r="D182" s="176"/>
    </row>
    <row r="183" spans="4:4">
      <c r="D183" s="176"/>
    </row>
    <row r="184" spans="4:4">
      <c r="D184" s="176"/>
    </row>
    <row r="185" spans="4:4">
      <c r="D185" s="176"/>
    </row>
    <row r="186" spans="4:4">
      <c r="D186" s="176"/>
    </row>
    <row r="187" spans="4:4">
      <c r="D187" s="176"/>
    </row>
    <row r="188" spans="4:4">
      <c r="D188" s="176"/>
    </row>
    <row r="189" spans="4:4">
      <c r="D189" s="176"/>
    </row>
    <row r="190" spans="4:4">
      <c r="D190" s="176"/>
    </row>
    <row r="191" spans="4:4">
      <c r="D191" s="176"/>
    </row>
    <row r="192" spans="4:4">
      <c r="D192" s="176"/>
    </row>
    <row r="193" spans="4:4">
      <c r="D193" s="176"/>
    </row>
    <row r="194" spans="4:4">
      <c r="D194" s="176"/>
    </row>
    <row r="195" spans="4:4">
      <c r="D195" s="176"/>
    </row>
    <row r="196" spans="4:4">
      <c r="D196" s="176"/>
    </row>
    <row r="197" spans="4:4">
      <c r="D197" s="176"/>
    </row>
    <row r="198" spans="4:4">
      <c r="D198" s="176"/>
    </row>
    <row r="199" spans="4:4">
      <c r="D199" s="176"/>
    </row>
    <row r="200" spans="4:4">
      <c r="D200" s="176"/>
    </row>
    <row r="201" spans="4:4">
      <c r="D201" s="176"/>
    </row>
    <row r="202" spans="4:4">
      <c r="D202" s="176"/>
    </row>
    <row r="203" spans="4:4">
      <c r="D203" s="176"/>
    </row>
    <row r="204" spans="4:4">
      <c r="D204" s="176"/>
    </row>
    <row r="205" spans="4:4">
      <c r="D205" s="176"/>
    </row>
    <row r="206" spans="4:4">
      <c r="D206" s="176"/>
    </row>
    <row r="207" spans="4:4">
      <c r="D207" s="176"/>
    </row>
    <row r="208" spans="4:4">
      <c r="D208" s="176"/>
    </row>
    <row r="209" spans="4:4">
      <c r="D209" s="176"/>
    </row>
    <row r="210" spans="4:4">
      <c r="D210" s="176"/>
    </row>
    <row r="211" spans="4:4">
      <c r="D211" s="176"/>
    </row>
    <row r="212" spans="4:4">
      <c r="D212" s="176"/>
    </row>
    <row r="213" spans="4:4">
      <c r="D213" s="176"/>
    </row>
    <row r="214" spans="4:4">
      <c r="D214" s="176"/>
    </row>
    <row r="215" spans="4:4">
      <c r="D215" s="176"/>
    </row>
    <row r="216" spans="4:4">
      <c r="D216" s="176"/>
    </row>
    <row r="217" spans="4:4">
      <c r="D217" s="176"/>
    </row>
    <row r="218" spans="4:4">
      <c r="D218" s="176"/>
    </row>
    <row r="219" spans="4:4">
      <c r="D219" s="176"/>
    </row>
    <row r="220" spans="4:4">
      <c r="D220" s="176"/>
    </row>
    <row r="221" spans="4:4">
      <c r="D221" s="176"/>
    </row>
    <row r="222" spans="4:4">
      <c r="D222" s="176"/>
    </row>
    <row r="223" spans="4:4">
      <c r="D223" s="176"/>
    </row>
    <row r="224" spans="4:4">
      <c r="D224" s="176"/>
    </row>
    <row r="225" spans="4:4">
      <c r="D225" s="176"/>
    </row>
    <row r="226" spans="4:4">
      <c r="D226" s="176"/>
    </row>
    <row r="227" spans="4:4">
      <c r="D227" s="176"/>
    </row>
    <row r="228" spans="4:4">
      <c r="D228" s="176"/>
    </row>
    <row r="229" spans="4:4">
      <c r="D229" s="176"/>
    </row>
    <row r="230" spans="4:4">
      <c r="D230" s="176"/>
    </row>
    <row r="231" spans="4:4">
      <c r="D231" s="176"/>
    </row>
    <row r="232" spans="4:4">
      <c r="D232" s="176"/>
    </row>
    <row r="233" spans="4:4">
      <c r="D233" s="176"/>
    </row>
    <row r="234" spans="4:4">
      <c r="D234" s="176"/>
    </row>
    <row r="235" spans="4:4">
      <c r="D235" s="176"/>
    </row>
    <row r="236" spans="4:4">
      <c r="D236" s="176"/>
    </row>
    <row r="237" spans="4:4">
      <c r="D237" s="176"/>
    </row>
    <row r="238" spans="4:4">
      <c r="D238" s="176"/>
    </row>
    <row r="239" spans="4:4">
      <c r="D239" s="176"/>
    </row>
    <row r="240" spans="4:4">
      <c r="D240" s="176"/>
    </row>
    <row r="241" spans="4:4">
      <c r="D241" s="176"/>
    </row>
    <row r="242" spans="4:4">
      <c r="D242" s="176"/>
    </row>
    <row r="243" spans="4:4">
      <c r="D243" s="176"/>
    </row>
    <row r="244" spans="4:4">
      <c r="D244" s="176"/>
    </row>
    <row r="245" spans="4:4">
      <c r="D245" s="176"/>
    </row>
    <row r="246" spans="4:4">
      <c r="D246" s="176"/>
    </row>
    <row r="247" spans="4:4">
      <c r="D247" s="176"/>
    </row>
    <row r="248" spans="4:4">
      <c r="D248" s="176"/>
    </row>
    <row r="249" spans="4:4">
      <c r="D249" s="176"/>
    </row>
    <row r="250" spans="4:4">
      <c r="D250" s="176"/>
    </row>
    <row r="251" spans="4:4">
      <c r="D251" s="176"/>
    </row>
    <row r="252" spans="4:4">
      <c r="D252" s="176"/>
    </row>
    <row r="253" spans="4:4">
      <c r="D253" s="176"/>
    </row>
    <row r="254" spans="4:4">
      <c r="D254" s="176"/>
    </row>
    <row r="255" spans="4:4">
      <c r="D255" s="176"/>
    </row>
    <row r="256" spans="4:4">
      <c r="D256" s="176"/>
    </row>
    <row r="257" spans="4:4">
      <c r="D257" s="176"/>
    </row>
    <row r="258" spans="4:4">
      <c r="D258" s="176"/>
    </row>
    <row r="259" spans="4:4">
      <c r="D259" s="176"/>
    </row>
    <row r="260" spans="4:4">
      <c r="D260" s="176"/>
    </row>
    <row r="261" spans="4:4">
      <c r="D261" s="176"/>
    </row>
    <row r="262" spans="4:4">
      <c r="D262" s="176"/>
    </row>
    <row r="263" spans="4:4">
      <c r="D263" s="176"/>
    </row>
    <row r="264" spans="4:4">
      <c r="D264" s="176"/>
    </row>
    <row r="265" spans="4:4">
      <c r="D265" s="176"/>
    </row>
    <row r="266" spans="4:4">
      <c r="D266" s="176"/>
    </row>
    <row r="267" spans="4:4">
      <c r="D267" s="176"/>
    </row>
    <row r="268" spans="4:4">
      <c r="D268" s="176"/>
    </row>
    <row r="269" spans="4:4">
      <c r="D269" s="176"/>
    </row>
    <row r="270" spans="4:4">
      <c r="D270" s="176"/>
    </row>
    <row r="271" spans="4:4">
      <c r="D271" s="176"/>
    </row>
    <row r="272" spans="4:4">
      <c r="D272" s="176"/>
    </row>
    <row r="273" spans="4:4">
      <c r="D273" s="176"/>
    </row>
    <row r="274" spans="4:4">
      <c r="D274" s="176"/>
    </row>
    <row r="275" spans="4:4">
      <c r="D275" s="176"/>
    </row>
    <row r="276" spans="4:4">
      <c r="D276" s="176"/>
    </row>
    <row r="277" spans="4:4">
      <c r="D277" s="176"/>
    </row>
    <row r="278" spans="4:4">
      <c r="D278" s="176"/>
    </row>
    <row r="279" spans="4:4">
      <c r="D279" s="176"/>
    </row>
    <row r="280" spans="4:4">
      <c r="D280" s="176"/>
    </row>
    <row r="281" spans="4:4">
      <c r="D281" s="176"/>
    </row>
    <row r="282" spans="4:4">
      <c r="D282" s="176"/>
    </row>
    <row r="283" spans="4:4">
      <c r="D283" s="176"/>
    </row>
    <row r="284" spans="4:4">
      <c r="D284" s="176"/>
    </row>
    <row r="285" spans="4:4">
      <c r="D285" s="176"/>
    </row>
    <row r="286" spans="4:4">
      <c r="D286" s="176"/>
    </row>
    <row r="287" spans="4:4">
      <c r="D287" s="176"/>
    </row>
    <row r="288" spans="4:4">
      <c r="D288" s="176"/>
    </row>
    <row r="289" spans="4:4">
      <c r="D289" s="176"/>
    </row>
    <row r="290" spans="4:4">
      <c r="D290" s="176"/>
    </row>
    <row r="291" spans="4:4">
      <c r="D291" s="176"/>
    </row>
    <row r="292" spans="4:4">
      <c r="D292" s="176"/>
    </row>
    <row r="293" spans="4:4">
      <c r="D293" s="176"/>
    </row>
    <row r="294" spans="4:4">
      <c r="D294" s="176"/>
    </row>
    <row r="295" spans="4:4">
      <c r="D295" s="176"/>
    </row>
    <row r="296" spans="4:4">
      <c r="D296" s="176"/>
    </row>
    <row r="297" spans="4:4">
      <c r="D297" s="176"/>
    </row>
    <row r="298" spans="4:4">
      <c r="D298" s="176"/>
    </row>
    <row r="299" spans="4:4">
      <c r="D299" s="176"/>
    </row>
    <row r="300" spans="4:4">
      <c r="D300" s="176"/>
    </row>
    <row r="301" spans="4:4">
      <c r="D301" s="176"/>
    </row>
    <row r="302" spans="4:4">
      <c r="D302" s="176"/>
    </row>
    <row r="303" spans="4:4">
      <c r="D303" s="176"/>
    </row>
    <row r="304" spans="4:4">
      <c r="D304" s="176"/>
    </row>
    <row r="305" spans="4:4">
      <c r="D305" s="176"/>
    </row>
    <row r="306" spans="4:4">
      <c r="D306" s="176"/>
    </row>
    <row r="307" spans="4:4">
      <c r="D307" s="176"/>
    </row>
    <row r="308" spans="4:4">
      <c r="D308" s="176"/>
    </row>
    <row r="309" spans="4:4">
      <c r="D309" s="176"/>
    </row>
    <row r="310" spans="4:4">
      <c r="D310" s="176"/>
    </row>
    <row r="311" spans="4:4">
      <c r="D311" s="176"/>
    </row>
    <row r="312" spans="4:4">
      <c r="D312" s="176"/>
    </row>
    <row r="313" spans="4:4">
      <c r="D313" s="176"/>
    </row>
    <row r="314" spans="4:4">
      <c r="D314" s="176"/>
    </row>
    <row r="315" spans="4:4">
      <c r="D315" s="176"/>
    </row>
    <row r="316" spans="4:4">
      <c r="D316" s="176"/>
    </row>
    <row r="317" spans="4:4">
      <c r="D317" s="176"/>
    </row>
    <row r="318" spans="4:4">
      <c r="D318" s="176"/>
    </row>
    <row r="319" spans="4:4">
      <c r="D319" s="176"/>
    </row>
    <row r="320" spans="4:4">
      <c r="D320" s="176"/>
    </row>
    <row r="321" spans="4:4">
      <c r="D321" s="176"/>
    </row>
    <row r="322" spans="4:4">
      <c r="D322" s="176"/>
    </row>
    <row r="323" spans="4:4">
      <c r="D323" s="176"/>
    </row>
    <row r="324" spans="4:4">
      <c r="D324" s="176"/>
    </row>
    <row r="325" spans="4:4">
      <c r="D325" s="176"/>
    </row>
    <row r="326" spans="4:4">
      <c r="D326" s="176"/>
    </row>
    <row r="327" spans="4:4">
      <c r="D327" s="176"/>
    </row>
    <row r="328" spans="4:4">
      <c r="D328" s="176"/>
    </row>
    <row r="329" spans="4:4">
      <c r="D329" s="176"/>
    </row>
    <row r="330" spans="4:4">
      <c r="D330" s="176"/>
    </row>
    <row r="331" spans="4:4">
      <c r="D331" s="176"/>
    </row>
    <row r="332" spans="4:4">
      <c r="D332" s="176"/>
    </row>
    <row r="333" spans="4:4">
      <c r="D333" s="176"/>
    </row>
    <row r="334" spans="4:4">
      <c r="D334" s="176"/>
    </row>
    <row r="335" spans="4:4">
      <c r="D335" s="176"/>
    </row>
    <row r="336" spans="4:4">
      <c r="D336" s="176"/>
    </row>
    <row r="337" spans="4:4">
      <c r="D337" s="176"/>
    </row>
    <row r="338" spans="4:4">
      <c r="D338" s="176"/>
    </row>
    <row r="339" spans="4:4">
      <c r="D339" s="176"/>
    </row>
    <row r="340" spans="4:4">
      <c r="D340" s="176"/>
    </row>
    <row r="341" spans="4:4">
      <c r="D341" s="176"/>
    </row>
    <row r="342" spans="4:4">
      <c r="D342" s="176"/>
    </row>
    <row r="343" spans="4:4">
      <c r="D343" s="176"/>
    </row>
    <row r="344" spans="4:4">
      <c r="D344" s="176"/>
    </row>
    <row r="345" spans="4:4">
      <c r="D345" s="176"/>
    </row>
    <row r="346" spans="4:4">
      <c r="D346" s="176"/>
    </row>
    <row r="347" spans="4:4">
      <c r="D347" s="176"/>
    </row>
    <row r="348" spans="4:4">
      <c r="D348" s="176"/>
    </row>
    <row r="349" spans="4:4">
      <c r="D349" s="176"/>
    </row>
    <row r="350" spans="4:4">
      <c r="D350" s="176"/>
    </row>
    <row r="351" spans="4:4">
      <c r="D351" s="176"/>
    </row>
    <row r="352" spans="4:4">
      <c r="D352" s="176"/>
    </row>
    <row r="353" spans="4:4">
      <c r="D353" s="176"/>
    </row>
    <row r="354" spans="4:4">
      <c r="D354" s="176"/>
    </row>
    <row r="355" spans="4:4">
      <c r="D355" s="176"/>
    </row>
    <row r="356" spans="4:4">
      <c r="D356" s="176"/>
    </row>
    <row r="357" spans="4:4">
      <c r="D357" s="176"/>
    </row>
    <row r="358" spans="4:4">
      <c r="D358" s="176"/>
    </row>
    <row r="359" spans="4:4">
      <c r="D359" s="176"/>
    </row>
    <row r="360" spans="4:4">
      <c r="D360" s="176"/>
    </row>
    <row r="361" spans="4:4">
      <c r="D361" s="176"/>
    </row>
    <row r="362" spans="4:4">
      <c r="D362" s="176"/>
    </row>
    <row r="363" spans="4:4">
      <c r="D363" s="176"/>
    </row>
    <row r="364" spans="4:4">
      <c r="D364" s="176"/>
    </row>
    <row r="365" spans="4:4">
      <c r="D365" s="176"/>
    </row>
    <row r="366" spans="4:4">
      <c r="D366" s="176"/>
    </row>
    <row r="367" spans="4:4">
      <c r="D367" s="176"/>
    </row>
    <row r="368" spans="4:4">
      <c r="D368" s="176"/>
    </row>
    <row r="369" spans="4:4">
      <c r="D369" s="176"/>
    </row>
    <row r="370" spans="4:4">
      <c r="D370" s="176"/>
    </row>
    <row r="371" spans="4:4">
      <c r="D371" s="176"/>
    </row>
    <row r="372" spans="4:4">
      <c r="D372" s="176"/>
    </row>
    <row r="373" spans="4:4">
      <c r="D373" s="176"/>
    </row>
    <row r="374" spans="4:4">
      <c r="D374" s="176"/>
    </row>
    <row r="375" spans="4:4">
      <c r="D375" s="176"/>
    </row>
    <row r="376" spans="4:4">
      <c r="D376" s="176"/>
    </row>
    <row r="377" spans="4:4">
      <c r="D377" s="176"/>
    </row>
    <row r="378" spans="4:4">
      <c r="D378" s="176"/>
    </row>
    <row r="379" spans="4:4">
      <c r="D379" s="176"/>
    </row>
    <row r="380" spans="4:4">
      <c r="D380" s="176"/>
    </row>
    <row r="381" spans="4:4">
      <c r="D381" s="176"/>
    </row>
    <row r="382" spans="4:4">
      <c r="D382" s="176"/>
    </row>
    <row r="383" spans="4:4">
      <c r="D383" s="176"/>
    </row>
    <row r="384" spans="4:4">
      <c r="D384" s="176"/>
    </row>
    <row r="385" spans="4:4">
      <c r="D385" s="176"/>
    </row>
    <row r="386" spans="4:4">
      <c r="D386" s="176"/>
    </row>
    <row r="387" spans="4:4">
      <c r="D387" s="176"/>
    </row>
    <row r="388" spans="4:4">
      <c r="D388" s="176"/>
    </row>
    <row r="389" spans="4:4">
      <c r="D389" s="176"/>
    </row>
    <row r="390" spans="4:4">
      <c r="D390" s="176"/>
    </row>
    <row r="391" spans="4:4">
      <c r="D391" s="176"/>
    </row>
    <row r="392" spans="4:4">
      <c r="D392" s="176"/>
    </row>
    <row r="393" spans="4:4">
      <c r="D393" s="176"/>
    </row>
    <row r="394" spans="4:4">
      <c r="D394" s="176"/>
    </row>
    <row r="395" spans="4:4">
      <c r="D395" s="176"/>
    </row>
    <row r="396" spans="4:4">
      <c r="D396" s="176"/>
    </row>
    <row r="397" spans="4:4">
      <c r="D397" s="176"/>
    </row>
    <row r="398" spans="4:4">
      <c r="D398" s="176"/>
    </row>
    <row r="399" spans="4:4">
      <c r="D399" s="176"/>
    </row>
    <row r="400" spans="4:4">
      <c r="D400" s="176"/>
    </row>
    <row r="401" spans="4:4">
      <c r="D401" s="176"/>
    </row>
    <row r="402" spans="4:4">
      <c r="D402" s="176"/>
    </row>
    <row r="403" spans="4:4">
      <c r="D403" s="176"/>
    </row>
    <row r="404" spans="4:4">
      <c r="D404" s="176"/>
    </row>
    <row r="405" spans="4:4">
      <c r="D405" s="176"/>
    </row>
    <row r="406" spans="4:4">
      <c r="D406" s="176"/>
    </row>
    <row r="407" spans="4:4">
      <c r="D407" s="176"/>
    </row>
    <row r="408" spans="4:4">
      <c r="D408" s="176"/>
    </row>
    <row r="409" spans="4:4">
      <c r="D409" s="176"/>
    </row>
    <row r="410" spans="4:4">
      <c r="D410" s="176"/>
    </row>
    <row r="411" spans="4:4">
      <c r="D411" s="176"/>
    </row>
    <row r="412" spans="4:4">
      <c r="D412" s="176"/>
    </row>
    <row r="413" spans="4:4">
      <c r="D413" s="176"/>
    </row>
    <row r="414" spans="4:4">
      <c r="D414" s="176"/>
    </row>
    <row r="415" spans="4:4">
      <c r="D415" s="176"/>
    </row>
    <row r="416" spans="4:4">
      <c r="D416" s="176"/>
    </row>
    <row r="417" spans="4:4">
      <c r="D417" s="176"/>
    </row>
    <row r="418" spans="4:4">
      <c r="D418" s="176"/>
    </row>
    <row r="419" spans="4:4">
      <c r="D419" s="176"/>
    </row>
    <row r="420" spans="4:4">
      <c r="D420" s="176"/>
    </row>
    <row r="421" spans="4:4">
      <c r="D421" s="176"/>
    </row>
    <row r="422" spans="4:4">
      <c r="D422" s="176"/>
    </row>
    <row r="423" spans="4:4">
      <c r="D423" s="176"/>
    </row>
    <row r="424" spans="4:4">
      <c r="D424" s="176"/>
    </row>
    <row r="425" spans="4:4">
      <c r="D425" s="176"/>
    </row>
    <row r="426" spans="4:4">
      <c r="D426" s="176"/>
    </row>
    <row r="427" spans="4:4">
      <c r="D427" s="176"/>
    </row>
    <row r="428" spans="4:4">
      <c r="D428" s="176"/>
    </row>
    <row r="429" spans="4:4">
      <c r="D429" s="176"/>
    </row>
    <row r="430" spans="4:4">
      <c r="D430" s="176"/>
    </row>
    <row r="431" spans="4:4">
      <c r="D431" s="176"/>
    </row>
    <row r="432" spans="4:4">
      <c r="D432" s="176"/>
    </row>
    <row r="433" spans="4:4">
      <c r="D433" s="176"/>
    </row>
    <row r="434" spans="4:4">
      <c r="D434" s="176"/>
    </row>
    <row r="435" spans="4:4">
      <c r="D435" s="176"/>
    </row>
    <row r="436" spans="4:4">
      <c r="D436" s="176"/>
    </row>
    <row r="437" spans="4:4">
      <c r="D437" s="176"/>
    </row>
    <row r="438" spans="4:4">
      <c r="D438" s="176"/>
    </row>
    <row r="439" spans="4:4">
      <c r="D439" s="176"/>
    </row>
    <row r="440" spans="4:4">
      <c r="D440" s="176"/>
    </row>
    <row r="441" spans="4:4">
      <c r="D441" s="176"/>
    </row>
    <row r="442" spans="4:4">
      <c r="D442" s="176"/>
    </row>
    <row r="443" spans="4:4">
      <c r="D443" s="176"/>
    </row>
    <row r="444" spans="4:4">
      <c r="D444" s="176"/>
    </row>
    <row r="445" spans="4:4">
      <c r="D445" s="176"/>
    </row>
    <row r="446" spans="4:4">
      <c r="D446" s="176"/>
    </row>
    <row r="447" spans="4:4">
      <c r="D447" s="176"/>
    </row>
    <row r="448" spans="4:4">
      <c r="D448" s="176"/>
    </row>
    <row r="449" spans="4:4">
      <c r="D449" s="176"/>
    </row>
    <row r="450" spans="4:4">
      <c r="D450" s="176"/>
    </row>
    <row r="451" spans="4:4">
      <c r="D451" s="176"/>
    </row>
    <row r="452" spans="4:4">
      <c r="D452" s="176"/>
    </row>
    <row r="453" spans="4:4">
      <c r="D453" s="176"/>
    </row>
    <row r="454" spans="4:4">
      <c r="D454" s="176"/>
    </row>
    <row r="455" spans="4:4">
      <c r="D455" s="176"/>
    </row>
    <row r="456" spans="4:4">
      <c r="D456" s="176"/>
    </row>
    <row r="457" spans="4:4">
      <c r="D457" s="176"/>
    </row>
    <row r="458" spans="4:4">
      <c r="D458" s="176"/>
    </row>
    <row r="459" spans="4:4">
      <c r="D459" s="176"/>
    </row>
    <row r="460" spans="4:4">
      <c r="D460" s="176"/>
    </row>
    <row r="461" spans="4:4">
      <c r="D461" s="176"/>
    </row>
    <row r="462" spans="4:4">
      <c r="D462" s="176"/>
    </row>
    <row r="463" spans="4:4">
      <c r="D463" s="176"/>
    </row>
    <row r="464" spans="4:4">
      <c r="D464" s="176"/>
    </row>
    <row r="465" spans="4:4">
      <c r="D465" s="176"/>
    </row>
    <row r="466" spans="4:4">
      <c r="D466" s="176"/>
    </row>
    <row r="467" spans="4:4">
      <c r="D467" s="176"/>
    </row>
    <row r="468" spans="4:4">
      <c r="D468" s="176"/>
    </row>
    <row r="469" spans="4:4">
      <c r="D469" s="176"/>
    </row>
    <row r="470" spans="4:4">
      <c r="D470" s="176"/>
    </row>
    <row r="471" spans="4:4">
      <c r="D471" s="176"/>
    </row>
    <row r="472" spans="4:4">
      <c r="D472" s="176"/>
    </row>
    <row r="473" spans="4:4">
      <c r="D473" s="176"/>
    </row>
    <row r="474" spans="4:4">
      <c r="D474" s="176"/>
    </row>
    <row r="475" spans="4:4">
      <c r="D475" s="176"/>
    </row>
    <row r="476" spans="4:4">
      <c r="D476" s="176"/>
    </row>
    <row r="477" spans="4:4">
      <c r="D477" s="176"/>
    </row>
    <row r="478" spans="4:4">
      <c r="D478" s="176"/>
    </row>
    <row r="479" spans="4:4">
      <c r="D479" s="176"/>
    </row>
    <row r="480" spans="4:4">
      <c r="D480" s="176"/>
    </row>
    <row r="481" spans="4:4">
      <c r="D481" s="176"/>
    </row>
    <row r="482" spans="4:4">
      <c r="D482" s="176"/>
    </row>
    <row r="483" spans="4:4">
      <c r="D483" s="176"/>
    </row>
    <row r="484" spans="4:4">
      <c r="D484" s="176"/>
    </row>
    <row r="485" spans="4:4">
      <c r="D485" s="176"/>
    </row>
    <row r="486" spans="4:4">
      <c r="D486" s="176"/>
    </row>
    <row r="487" spans="4:4">
      <c r="D487" s="176"/>
    </row>
    <row r="488" spans="4:4">
      <c r="D488" s="176"/>
    </row>
    <row r="489" spans="4:4">
      <c r="D489" s="176"/>
    </row>
    <row r="490" spans="4:4">
      <c r="D490" s="176"/>
    </row>
    <row r="491" spans="4:4">
      <c r="D491" s="176"/>
    </row>
    <row r="492" spans="4:4">
      <c r="D492" s="176"/>
    </row>
    <row r="493" spans="4:4">
      <c r="D493" s="176"/>
    </row>
    <row r="494" spans="4:4">
      <c r="D494" s="176"/>
    </row>
    <row r="495" spans="4:4">
      <c r="D495" s="176"/>
    </row>
    <row r="496" spans="4:4">
      <c r="D496" s="176"/>
    </row>
    <row r="497" spans="4:5">
      <c r="D497" s="176"/>
      <c r="E497" s="170"/>
    </row>
    <row r="498" spans="4:5">
      <c r="D498" s="176"/>
      <c r="E498" s="170"/>
    </row>
    <row r="499" spans="4:5">
      <c r="D499" s="176"/>
      <c r="E499" s="170"/>
    </row>
    <row r="500" spans="4:5">
      <c r="D500" s="176"/>
      <c r="E500" s="170"/>
    </row>
    <row r="501" spans="4:5">
      <c r="D501" s="176"/>
      <c r="E501" s="170"/>
    </row>
    <row r="502" spans="4:5">
      <c r="D502" s="176"/>
      <c r="E502" s="170"/>
    </row>
    <row r="503" spans="4:5">
      <c r="D503" s="176"/>
      <c r="E503" s="170"/>
    </row>
    <row r="504" spans="4:5">
      <c r="D504" s="170"/>
      <c r="E504" s="175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sheetProtection password="CC0D" sheet="1" objects="1" scenarios="1"/>
  <mergeCells count="1">
    <mergeCell ref="B6:L6"/>
  </mergeCells>
  <phoneticPr fontId="5" type="noConversion"/>
  <dataValidations count="1">
    <dataValidation allowBlank="1" showInputMessage="1" showErrorMessage="1" sqref="E10 B75:B76"/>
  </dataValidations>
  <printOptions horizontalCentered="1"/>
  <pageMargins left="0.11811023622047245" right="0.11811023622047245" top="0.15748031496062992" bottom="0.15748031496062992" header="0.31496062992125984" footer="0.31496062992125984"/>
  <pageSetup paperSize="9" scale="99" fitToHeight="25" orientation="landscape" r:id="rId1"/>
  <rowBreaks count="1" manualBreakCount="1">
    <brk id="53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  <pageSetUpPr fitToPage="1"/>
  </sheetPr>
  <dimension ref="B1:R402"/>
  <sheetViews>
    <sheetView rightToLeft="1" zoomScaleNormal="100" workbookViewId="0">
      <pane ySplit="9" topLeftCell="A10" activePane="bottomLeft" state="frozen"/>
      <selection pane="bottomLeft" activeCell="A10" sqref="A10:XFD10"/>
    </sheetView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2.85546875" style="2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1.28515625" style="1" bestFit="1" customWidth="1"/>
    <col min="14" max="14" width="6.8554687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4" t="s">
        <v>171</v>
      </c>
      <c r="C1" s="77" t="s" vm="1">
        <v>232</v>
      </c>
    </row>
    <row r="2" spans="2:18">
      <c r="B2" s="54" t="s">
        <v>170</v>
      </c>
      <c r="C2" s="77" t="s">
        <v>233</v>
      </c>
    </row>
    <row r="3" spans="2:18">
      <c r="B3" s="54" t="s">
        <v>172</v>
      </c>
      <c r="C3" s="77" t="s">
        <v>234</v>
      </c>
    </row>
    <row r="4" spans="2:18">
      <c r="B4" s="54" t="s">
        <v>173</v>
      </c>
      <c r="C4" s="77">
        <v>162</v>
      </c>
    </row>
    <row r="6" spans="2:18" ht="26.25" customHeight="1">
      <c r="B6" s="217" t="s">
        <v>210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</row>
    <row r="7" spans="2:18" s="3" customFormat="1" ht="78.75">
      <c r="B7" s="20" t="s">
        <v>143</v>
      </c>
      <c r="C7" s="28" t="s">
        <v>60</v>
      </c>
      <c r="D7" s="69" t="s">
        <v>84</v>
      </c>
      <c r="E7" s="28" t="s">
        <v>15</v>
      </c>
      <c r="F7" s="28" t="s">
        <v>85</v>
      </c>
      <c r="G7" s="28" t="s">
        <v>130</v>
      </c>
      <c r="H7" s="28" t="s">
        <v>18</v>
      </c>
      <c r="I7" s="28" t="s">
        <v>129</v>
      </c>
      <c r="J7" s="28" t="s">
        <v>17</v>
      </c>
      <c r="K7" s="28" t="s">
        <v>207</v>
      </c>
      <c r="L7" s="28" t="s">
        <v>0</v>
      </c>
      <c r="M7" s="28" t="s">
        <v>208</v>
      </c>
      <c r="N7" s="28" t="s">
        <v>75</v>
      </c>
      <c r="O7" s="69" t="s">
        <v>174</v>
      </c>
      <c r="P7" s="29" t="s">
        <v>176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21" t="s">
        <v>213</v>
      </c>
      <c r="C10" s="81"/>
      <c r="D10" s="81"/>
      <c r="E10" s="81"/>
      <c r="F10" s="81"/>
      <c r="G10" s="81"/>
      <c r="H10" s="90">
        <v>2.8899408575690657</v>
      </c>
      <c r="I10" s="81"/>
      <c r="J10" s="81"/>
      <c r="K10" s="102">
        <v>7.1914826012979077E-2</v>
      </c>
      <c r="L10" s="90"/>
      <c r="M10" s="90">
        <v>262327.27595000004</v>
      </c>
      <c r="N10" s="81"/>
      <c r="O10" s="91">
        <v>1</v>
      </c>
      <c r="P10" s="91">
        <f>M10/'סכום נכסי הקרן'!$C$42</f>
        <v>4.9170224674003607E-3</v>
      </c>
      <c r="Q10" s="5"/>
    </row>
    <row r="11" spans="2:18" s="128" customFormat="1" ht="20.25" customHeight="1">
      <c r="B11" s="80" t="s">
        <v>228</v>
      </c>
      <c r="C11" s="81"/>
      <c r="D11" s="81"/>
      <c r="E11" s="81"/>
      <c r="F11" s="81"/>
      <c r="G11" s="81"/>
      <c r="H11" s="90">
        <v>2.8899408575690657</v>
      </c>
      <c r="I11" s="81"/>
      <c r="J11" s="81"/>
      <c r="K11" s="102">
        <v>7.1914826012979077E-2</v>
      </c>
      <c r="L11" s="90"/>
      <c r="M11" s="90">
        <v>262327.27595000004</v>
      </c>
      <c r="N11" s="81"/>
      <c r="O11" s="91">
        <v>1</v>
      </c>
      <c r="P11" s="91">
        <f>M11/'סכום נכסי הקרן'!$C$42</f>
        <v>4.9170224674003607E-3</v>
      </c>
    </row>
    <row r="12" spans="2:18">
      <c r="B12" s="100" t="s">
        <v>40</v>
      </c>
      <c r="C12" s="81"/>
      <c r="D12" s="81"/>
      <c r="E12" s="81"/>
      <c r="F12" s="81"/>
      <c r="G12" s="81"/>
      <c r="H12" s="90">
        <v>2.8899408575690657</v>
      </c>
      <c r="I12" s="81"/>
      <c r="J12" s="81"/>
      <c r="K12" s="102">
        <v>7.1914826012979077E-2</v>
      </c>
      <c r="L12" s="90"/>
      <c r="M12" s="90">
        <v>262327.27595000004</v>
      </c>
      <c r="N12" s="81"/>
      <c r="O12" s="91">
        <v>1</v>
      </c>
      <c r="P12" s="91">
        <f>M12/'סכום נכסי הקרן'!$C$42</f>
        <v>4.9170224674003607E-3</v>
      </c>
    </row>
    <row r="13" spans="2:18">
      <c r="B13" s="86" t="s">
        <v>2748</v>
      </c>
      <c r="C13" s="83">
        <v>3987</v>
      </c>
      <c r="D13" s="96" t="s">
        <v>322</v>
      </c>
      <c r="E13" s="83" t="s">
        <v>379</v>
      </c>
      <c r="F13" s="83" t="s">
        <v>155</v>
      </c>
      <c r="G13" s="116">
        <v>39930</v>
      </c>
      <c r="H13" s="93">
        <v>2.15</v>
      </c>
      <c r="I13" s="96" t="s">
        <v>158</v>
      </c>
      <c r="J13" s="97">
        <v>6.2E-2</v>
      </c>
      <c r="K13" s="97">
        <v>6.1900000000000004E-2</v>
      </c>
      <c r="L13" s="93">
        <v>93000000.000000015</v>
      </c>
      <c r="M13" s="93">
        <v>107877.82695000002</v>
      </c>
      <c r="N13" s="83"/>
      <c r="O13" s="94">
        <v>0.41123374059875378</v>
      </c>
      <c r="P13" s="94">
        <f>M13/'סכום נכסי הקרן'!$C$42</f>
        <v>2.0220455418771639E-3</v>
      </c>
    </row>
    <row r="14" spans="2:18">
      <c r="B14" s="86" t="s">
        <v>2749</v>
      </c>
      <c r="C14" s="83" t="s">
        <v>2750</v>
      </c>
      <c r="D14" s="96" t="s">
        <v>322</v>
      </c>
      <c r="E14" s="83" t="s">
        <v>442</v>
      </c>
      <c r="F14" s="83" t="s">
        <v>155</v>
      </c>
      <c r="G14" s="116">
        <v>40065</v>
      </c>
      <c r="H14" s="93">
        <v>2.52</v>
      </c>
      <c r="I14" s="96" t="s">
        <v>158</v>
      </c>
      <c r="J14" s="97">
        <v>6.25E-2</v>
      </c>
      <c r="K14" s="97">
        <v>6.239999999999999E-2</v>
      </c>
      <c r="L14" s="93">
        <v>55800000.000000007</v>
      </c>
      <c r="M14" s="93">
        <v>61275.195770000013</v>
      </c>
      <c r="N14" s="83"/>
      <c r="O14" s="94">
        <v>0.23358301399690956</v>
      </c>
      <c r="P14" s="94">
        <f>M14/'סכום נכסי הקרן'!$C$42</f>
        <v>1.1485329278258971E-3</v>
      </c>
    </row>
    <row r="15" spans="2:18">
      <c r="B15" s="86" t="s">
        <v>2751</v>
      </c>
      <c r="C15" s="83" t="s">
        <v>2752</v>
      </c>
      <c r="D15" s="96" t="s">
        <v>417</v>
      </c>
      <c r="E15" s="83" t="s">
        <v>596</v>
      </c>
      <c r="F15" s="83" t="s">
        <v>154</v>
      </c>
      <c r="G15" s="169">
        <v>40174</v>
      </c>
      <c r="H15" s="93">
        <v>2.36</v>
      </c>
      <c r="I15" s="96" t="s">
        <v>158</v>
      </c>
      <c r="J15" s="97">
        <v>7.0900000000000005E-2</v>
      </c>
      <c r="K15" s="97">
        <v>8.8000000000000009E-2</v>
      </c>
      <c r="L15" s="93">
        <v>1425603.93</v>
      </c>
      <c r="M15" s="93">
        <v>1687.3532800000003</v>
      </c>
      <c r="N15" s="94"/>
      <c r="O15" s="94">
        <v>6.4322448890965205E-3</v>
      </c>
      <c r="P15" s="94">
        <f>M15/'סכום נכסי הקרן'!$C$42</f>
        <v>3.1627492635508728E-5</v>
      </c>
    </row>
    <row r="16" spans="2:18">
      <c r="B16" s="86" t="s">
        <v>2753</v>
      </c>
      <c r="C16" s="83">
        <v>8745</v>
      </c>
      <c r="D16" s="96" t="s">
        <v>322</v>
      </c>
      <c r="E16" s="83" t="s">
        <v>645</v>
      </c>
      <c r="F16" s="83" t="s">
        <v>155</v>
      </c>
      <c r="G16" s="116">
        <v>39902</v>
      </c>
      <c r="H16" s="93">
        <v>4.0200000000000005</v>
      </c>
      <c r="I16" s="96" t="s">
        <v>158</v>
      </c>
      <c r="J16" s="97">
        <v>8.6999999999999994E-2</v>
      </c>
      <c r="K16" s="97">
        <v>8.9799999999999991E-2</v>
      </c>
      <c r="L16" s="93">
        <v>80000000.000000015</v>
      </c>
      <c r="M16" s="93">
        <v>91486.899950000021</v>
      </c>
      <c r="N16" s="83"/>
      <c r="O16" s="94">
        <v>0.34875100051524022</v>
      </c>
      <c r="P16" s="94">
        <f>M16/'סכום נכסי הקרן'!$C$42</f>
        <v>1.7148165050617907E-3</v>
      </c>
    </row>
    <row r="17" spans="2:16">
      <c r="B17" s="82"/>
      <c r="C17" s="83"/>
      <c r="D17" s="83"/>
      <c r="E17" s="83"/>
      <c r="F17" s="83"/>
      <c r="G17" s="83"/>
      <c r="H17" s="83"/>
      <c r="I17" s="83"/>
      <c r="J17" s="83"/>
      <c r="K17" s="83"/>
      <c r="L17" s="93"/>
      <c r="M17" s="83"/>
      <c r="N17" s="83"/>
      <c r="O17" s="94"/>
      <c r="P17" s="83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108" t="s">
        <v>2756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108" t="s">
        <v>139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</row>
    <row r="115" spans="2:16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</row>
    <row r="116" spans="2:16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1"/>
      <c r="D390" s="1"/>
    </row>
    <row r="391" spans="2:4">
      <c r="B391" s="41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0D" sheet="1" objects="1" scenarios="1"/>
  <mergeCells count="1">
    <mergeCell ref="B6:P6"/>
  </mergeCells>
  <dataValidations count="1">
    <dataValidation allowBlank="1" showInputMessage="1" showErrorMessage="1" sqref="C5:C1048576 G16:G1048576 AH1:XFD2 D1:AF2 D3:F1048576 H3:XFD1048576 G3:G14 A1:B1048576"/>
  </dataValidations>
  <pageMargins left="0.11811023622047245" right="0.11811023622047245" top="0.74803149606299213" bottom="0.74803149606299213" header="0.31496062992125984" footer="0.31496062992125984"/>
  <pageSetup paperSize="9" scale="8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  <pageSetUpPr fitToPage="1"/>
  </sheetPr>
  <dimension ref="B1:W402"/>
  <sheetViews>
    <sheetView rightToLeft="1" topLeftCell="C1" zoomScaleNormal="100" workbookViewId="0">
      <pane ySplit="9" topLeftCell="A10" activePane="bottomLeft" state="frozen"/>
      <selection activeCell="C1" sqref="C1"/>
      <selection pane="bottomLeft" activeCell="C10" sqref="A10:XFD10"/>
    </sheetView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2.85546875" style="2" customWidth="1"/>
    <col min="4" max="4" width="7.140625" style="2" bestFit="1" customWidth="1"/>
    <col min="5" max="5" width="4.5703125" style="1" bestFit="1" customWidth="1"/>
    <col min="6" max="6" width="6.28515625" style="1" bestFit="1" customWidth="1"/>
    <col min="7" max="7" width="11.28515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8.140625" style="1" bestFit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4" t="s">
        <v>171</v>
      </c>
      <c r="C1" s="77" t="s" vm="1">
        <v>232</v>
      </c>
    </row>
    <row r="2" spans="2:18">
      <c r="B2" s="54" t="s">
        <v>170</v>
      </c>
      <c r="C2" s="77" t="s">
        <v>233</v>
      </c>
    </row>
    <row r="3" spans="2:18">
      <c r="B3" s="54" t="s">
        <v>172</v>
      </c>
      <c r="C3" s="77" t="s">
        <v>234</v>
      </c>
    </row>
    <row r="4" spans="2:18">
      <c r="B4" s="54" t="s">
        <v>173</v>
      </c>
      <c r="C4" s="77">
        <v>162</v>
      </c>
    </row>
    <row r="6" spans="2:18" ht="26.25" customHeight="1">
      <c r="B6" s="217" t="s">
        <v>215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9"/>
    </row>
    <row r="7" spans="2:18" s="3" customFormat="1" ht="78.75">
      <c r="B7" s="20" t="s">
        <v>143</v>
      </c>
      <c r="C7" s="28" t="s">
        <v>60</v>
      </c>
      <c r="D7" s="69" t="s">
        <v>84</v>
      </c>
      <c r="E7" s="28" t="s">
        <v>15</v>
      </c>
      <c r="F7" s="28" t="s">
        <v>85</v>
      </c>
      <c r="G7" s="28" t="s">
        <v>130</v>
      </c>
      <c r="H7" s="28" t="s">
        <v>18</v>
      </c>
      <c r="I7" s="28" t="s">
        <v>129</v>
      </c>
      <c r="J7" s="28" t="s">
        <v>17</v>
      </c>
      <c r="K7" s="28" t="s">
        <v>207</v>
      </c>
      <c r="L7" s="28" t="s">
        <v>0</v>
      </c>
      <c r="M7" s="28" t="s">
        <v>208</v>
      </c>
      <c r="N7" s="28" t="s">
        <v>75</v>
      </c>
      <c r="O7" s="69" t="s">
        <v>174</v>
      </c>
      <c r="P7" s="29" t="s">
        <v>176</v>
      </c>
      <c r="R7" s="1"/>
    </row>
    <row r="8" spans="2:18" s="3" customFormat="1" ht="17.25" customHeight="1">
      <c r="B8" s="14"/>
      <c r="C8" s="30"/>
      <c r="D8" s="30"/>
      <c r="E8" s="30"/>
      <c r="F8" s="30"/>
      <c r="G8" s="30" t="s">
        <v>24</v>
      </c>
      <c r="H8" s="30" t="s">
        <v>21</v>
      </c>
      <c r="I8" s="30"/>
      <c r="J8" s="30" t="s">
        <v>20</v>
      </c>
      <c r="K8" s="30" t="s">
        <v>20</v>
      </c>
      <c r="L8" s="30" t="s">
        <v>22</v>
      </c>
      <c r="M8" s="30" t="s">
        <v>23</v>
      </c>
      <c r="N8" s="30" t="s">
        <v>20</v>
      </c>
      <c r="O8" s="30" t="s">
        <v>20</v>
      </c>
      <c r="P8" s="31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121" t="s">
        <v>214</v>
      </c>
      <c r="C10" s="81"/>
      <c r="D10" s="81"/>
      <c r="E10" s="81"/>
      <c r="F10" s="81"/>
      <c r="G10" s="81"/>
      <c r="H10" s="90">
        <v>4.9099999999999993</v>
      </c>
      <c r="I10" s="81"/>
      <c r="J10" s="81"/>
      <c r="K10" s="102">
        <v>8.8399999999999979E-2</v>
      </c>
      <c r="L10" s="90"/>
      <c r="M10" s="90">
        <v>15712.895980000003</v>
      </c>
      <c r="N10" s="81"/>
      <c r="O10" s="91">
        <v>1</v>
      </c>
      <c r="P10" s="91">
        <f>M10/'סכום נכסי הקרן'!$C$42</f>
        <v>2.9452012674545825E-4</v>
      </c>
      <c r="Q10" s="5"/>
    </row>
    <row r="11" spans="2:18" s="128" customFormat="1" ht="20.25" customHeight="1">
      <c r="B11" s="80" t="s">
        <v>37</v>
      </c>
      <c r="C11" s="81"/>
      <c r="D11" s="81"/>
      <c r="E11" s="81"/>
      <c r="F11" s="81"/>
      <c r="G11" s="81"/>
      <c r="H11" s="90">
        <v>4.9099999999999993</v>
      </c>
      <c r="I11" s="81"/>
      <c r="J11" s="81"/>
      <c r="K11" s="102">
        <v>8.8399999999999979E-2</v>
      </c>
      <c r="L11" s="90"/>
      <c r="M11" s="90">
        <v>15712.895980000003</v>
      </c>
      <c r="N11" s="81"/>
      <c r="O11" s="91">
        <v>1</v>
      </c>
      <c r="P11" s="91">
        <f>M11/'סכום נכסי הקרן'!$C$42</f>
        <v>2.9452012674545825E-4</v>
      </c>
    </row>
    <row r="12" spans="2:18">
      <c r="B12" s="100" t="s">
        <v>40</v>
      </c>
      <c r="C12" s="81"/>
      <c r="D12" s="81"/>
      <c r="E12" s="81"/>
      <c r="F12" s="81"/>
      <c r="G12" s="81"/>
      <c r="H12" s="90">
        <v>4.9099999999999993</v>
      </c>
      <c r="I12" s="81"/>
      <c r="J12" s="81"/>
      <c r="K12" s="102">
        <v>8.8399999999999979E-2</v>
      </c>
      <c r="L12" s="90"/>
      <c r="M12" s="90">
        <v>15712.895980000003</v>
      </c>
      <c r="N12" s="81"/>
      <c r="O12" s="91">
        <v>1</v>
      </c>
      <c r="P12" s="91">
        <f>M12/'סכום נכסי הקרן'!$C$42</f>
        <v>2.9452012674545825E-4</v>
      </c>
    </row>
    <row r="13" spans="2:18">
      <c r="B13" s="86" t="s">
        <v>2798</v>
      </c>
      <c r="C13" s="83" t="s">
        <v>2754</v>
      </c>
      <c r="D13" s="96" t="s">
        <v>417</v>
      </c>
      <c r="E13" s="83" t="s">
        <v>596</v>
      </c>
      <c r="F13" s="83" t="s">
        <v>154</v>
      </c>
      <c r="G13" s="169">
        <v>40618</v>
      </c>
      <c r="H13" s="93">
        <v>4.9099999999999993</v>
      </c>
      <c r="I13" s="96" t="s">
        <v>158</v>
      </c>
      <c r="J13" s="97">
        <v>7.1500000000000008E-2</v>
      </c>
      <c r="K13" s="97">
        <v>8.8399999999999979E-2</v>
      </c>
      <c r="L13" s="93">
        <v>15805281.350000001</v>
      </c>
      <c r="M13" s="93">
        <v>15712.895980000003</v>
      </c>
      <c r="N13" s="83"/>
      <c r="O13" s="94">
        <v>1</v>
      </c>
      <c r="P13" s="94">
        <f>M13/'סכום נכסי הקרן'!$C$42</f>
        <v>2.9452012674545825E-4</v>
      </c>
    </row>
    <row r="14" spans="2:18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93"/>
      <c r="M14" s="93"/>
      <c r="N14" s="83"/>
      <c r="O14" s="94"/>
      <c r="P14" s="83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8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108" t="s">
        <v>2756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108" t="s">
        <v>139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"/>
      <c r="R24" s="2"/>
      <c r="S24" s="2"/>
      <c r="T24" s="2"/>
      <c r="U24" s="2"/>
      <c r="V24" s="2"/>
      <c r="W24" s="2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"/>
      <c r="R25" s="2"/>
      <c r="S25" s="2"/>
      <c r="T25" s="2"/>
      <c r="U25" s="2"/>
      <c r="V25" s="2"/>
      <c r="W25" s="2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"/>
      <c r="R26" s="2"/>
      <c r="S26" s="2"/>
      <c r="T26" s="2"/>
      <c r="U26" s="2"/>
      <c r="V26" s="2"/>
      <c r="W26" s="2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"/>
      <c r="R27" s="2"/>
      <c r="S27" s="2"/>
      <c r="T27" s="2"/>
      <c r="U27" s="2"/>
      <c r="V27" s="2"/>
      <c r="W27" s="2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"/>
      <c r="R28" s="2"/>
      <c r="S28" s="2"/>
      <c r="T28" s="2"/>
      <c r="U28" s="2"/>
      <c r="V28" s="2"/>
      <c r="W28" s="2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2"/>
      <c r="R29" s="2"/>
      <c r="S29" s="2"/>
      <c r="T29" s="2"/>
      <c r="U29" s="2"/>
      <c r="V29" s="2"/>
      <c r="W29" s="2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2"/>
      <c r="R30" s="2"/>
      <c r="S30" s="2"/>
      <c r="T30" s="2"/>
      <c r="U30" s="2"/>
      <c r="V30" s="2"/>
      <c r="W30" s="2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  <row r="111" spans="2:16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</row>
    <row r="112" spans="2:16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</row>
    <row r="113" spans="2:16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1"/>
      <c r="D390" s="1"/>
    </row>
    <row r="391" spans="2:4">
      <c r="B391" s="41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sheetProtection password="CC0D" sheet="1" objects="1" scenarios="1"/>
  <mergeCells count="1">
    <mergeCell ref="B6:P6"/>
  </mergeCells>
  <dataValidations count="1">
    <dataValidation allowBlank="1" showInputMessage="1" showErrorMessage="1" sqref="C5:C1048576 D3:XFD1048576 AH1:XFD2 D1:AF2 A1:B1048576"/>
  </dataValidations>
  <pageMargins left="0.11811023622047245" right="0.11811023622047245" top="0.74803149606299213" bottom="0.74803149606299213" header="0.31496062992125984" footer="0.31496062992125984"/>
  <pageSetup paperSize="9" scale="8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zoomScale="90" zoomScaleNormal="90" workbookViewId="0">
      <pane ySplit="10" topLeftCell="A56" activePane="bottomLeft" state="frozen"/>
      <selection pane="bottomLeft" activeCell="F17" sqref="F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22.85546875" style="2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4" t="s">
        <v>171</v>
      </c>
      <c r="C1" s="77" t="s" vm="1">
        <v>232</v>
      </c>
    </row>
    <row r="2" spans="2:52">
      <c r="B2" s="54" t="s">
        <v>170</v>
      </c>
      <c r="C2" s="77" t="s">
        <v>233</v>
      </c>
    </row>
    <row r="3" spans="2:52">
      <c r="B3" s="54" t="s">
        <v>172</v>
      </c>
      <c r="C3" s="77" t="s">
        <v>234</v>
      </c>
    </row>
    <row r="4" spans="2:52">
      <c r="B4" s="54" t="s">
        <v>173</v>
      </c>
      <c r="C4" s="77">
        <v>162</v>
      </c>
    </row>
    <row r="6" spans="2:52" ht="21.75" customHeight="1">
      <c r="B6" s="209" t="s">
        <v>199</v>
      </c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1"/>
    </row>
    <row r="7" spans="2:52" ht="27.75" customHeight="1">
      <c r="B7" s="212" t="s">
        <v>114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  <c r="O7" s="213"/>
      <c r="P7" s="213"/>
      <c r="Q7" s="214"/>
      <c r="AT7" s="3"/>
      <c r="AU7" s="3"/>
    </row>
    <row r="8" spans="2:52" s="3" customFormat="1" ht="55.5" customHeight="1">
      <c r="B8" s="20" t="s">
        <v>142</v>
      </c>
      <c r="C8" s="28" t="s">
        <v>60</v>
      </c>
      <c r="D8" s="69" t="s">
        <v>146</v>
      </c>
      <c r="E8" s="28" t="s">
        <v>15</v>
      </c>
      <c r="F8" s="28" t="s">
        <v>85</v>
      </c>
      <c r="G8" s="28" t="s">
        <v>130</v>
      </c>
      <c r="H8" s="28" t="s">
        <v>18</v>
      </c>
      <c r="I8" s="28" t="s">
        <v>129</v>
      </c>
      <c r="J8" s="28" t="s">
        <v>17</v>
      </c>
      <c r="K8" s="28" t="s">
        <v>19</v>
      </c>
      <c r="L8" s="28" t="s">
        <v>0</v>
      </c>
      <c r="M8" s="28" t="s">
        <v>133</v>
      </c>
      <c r="N8" s="28" t="s">
        <v>80</v>
      </c>
      <c r="O8" s="28" t="s">
        <v>75</v>
      </c>
      <c r="P8" s="69" t="s">
        <v>174</v>
      </c>
      <c r="Q8" s="70" t="s">
        <v>176</v>
      </c>
      <c r="AL8" s="1"/>
      <c r="AT8" s="1"/>
      <c r="AU8" s="1"/>
      <c r="AV8" s="1"/>
    </row>
    <row r="9" spans="2:52" s="3" customFormat="1" ht="21.75" customHeight="1">
      <c r="B9" s="14"/>
      <c r="C9" s="30"/>
      <c r="D9" s="30"/>
      <c r="E9" s="30"/>
      <c r="F9" s="30"/>
      <c r="G9" s="30" t="s">
        <v>24</v>
      </c>
      <c r="H9" s="30" t="s">
        <v>21</v>
      </c>
      <c r="I9" s="30"/>
      <c r="J9" s="30" t="s">
        <v>20</v>
      </c>
      <c r="K9" s="30" t="s">
        <v>20</v>
      </c>
      <c r="L9" s="30" t="s">
        <v>22</v>
      </c>
      <c r="M9" s="30" t="s">
        <v>81</v>
      </c>
      <c r="N9" s="30" t="s">
        <v>23</v>
      </c>
      <c r="O9" s="30" t="s">
        <v>20</v>
      </c>
      <c r="P9" s="30" t="s">
        <v>20</v>
      </c>
      <c r="Q9" s="31" t="s">
        <v>20</v>
      </c>
      <c r="AT9" s="1"/>
      <c r="AU9" s="1"/>
    </row>
    <row r="10" spans="2:52" s="4" customFormat="1" ht="18" customHeight="1">
      <c r="B10" s="17"/>
      <c r="C10" s="32" t="s">
        <v>1</v>
      </c>
      <c r="D10" s="32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140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8" t="s">
        <v>31</v>
      </c>
      <c r="C11" s="79"/>
      <c r="D11" s="79"/>
      <c r="E11" s="79"/>
      <c r="F11" s="79"/>
      <c r="G11" s="79"/>
      <c r="H11" s="87">
        <v>5.2149794940527512</v>
      </c>
      <c r="I11" s="79"/>
      <c r="J11" s="79"/>
      <c r="K11" s="88">
        <v>7.4609852082909919E-3</v>
      </c>
      <c r="L11" s="87"/>
      <c r="M11" s="89"/>
      <c r="N11" s="87">
        <v>4938121.6833100012</v>
      </c>
      <c r="O11" s="79"/>
      <c r="P11" s="88">
        <v>1</v>
      </c>
      <c r="Q11" s="88">
        <f>N11/'סכום נכסי הקרן'!$C$42</f>
        <v>9.255939999247402E-2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80" t="s">
        <v>228</v>
      </c>
      <c r="C12" s="81"/>
      <c r="D12" s="81"/>
      <c r="E12" s="81"/>
      <c r="F12" s="81"/>
      <c r="G12" s="81"/>
      <c r="H12" s="90">
        <v>5.2149794940527503</v>
      </c>
      <c r="I12" s="81"/>
      <c r="J12" s="81"/>
      <c r="K12" s="91">
        <v>7.4609852082909937E-3</v>
      </c>
      <c r="L12" s="90"/>
      <c r="M12" s="92"/>
      <c r="N12" s="90">
        <v>4938121.6833100002</v>
      </c>
      <c r="O12" s="81"/>
      <c r="P12" s="91">
        <v>0.99999999999999978</v>
      </c>
      <c r="Q12" s="91">
        <f>N12/'סכום נכסי הקרן'!$C$42</f>
        <v>9.2559399992474006E-2</v>
      </c>
      <c r="AV12" s="4"/>
    </row>
    <row r="13" spans="2:52" s="128" customFormat="1">
      <c r="B13" s="123" t="s">
        <v>29</v>
      </c>
      <c r="C13" s="124"/>
      <c r="D13" s="124"/>
      <c r="E13" s="124"/>
      <c r="F13" s="124"/>
      <c r="G13" s="124"/>
      <c r="H13" s="125">
        <v>5.1404160043544422</v>
      </c>
      <c r="I13" s="124"/>
      <c r="J13" s="124"/>
      <c r="K13" s="126">
        <v>4.2974731477655546E-3</v>
      </c>
      <c r="L13" s="125"/>
      <c r="M13" s="127"/>
      <c r="N13" s="125">
        <v>2907095.9370500008</v>
      </c>
      <c r="O13" s="124"/>
      <c r="P13" s="126">
        <v>0.58870479981801238</v>
      </c>
      <c r="Q13" s="126">
        <f>N13/'סכום נכסי הקרן'!$C$42</f>
        <v>5.4490163043844755E-2</v>
      </c>
    </row>
    <row r="14" spans="2:52">
      <c r="B14" s="84" t="s">
        <v>28</v>
      </c>
      <c r="C14" s="81"/>
      <c r="D14" s="81"/>
      <c r="E14" s="81"/>
      <c r="F14" s="81"/>
      <c r="G14" s="81"/>
      <c r="H14" s="90">
        <v>5.1404160043544422</v>
      </c>
      <c r="I14" s="81"/>
      <c r="J14" s="81"/>
      <c r="K14" s="91">
        <v>4.2974731477655546E-3</v>
      </c>
      <c r="L14" s="90"/>
      <c r="M14" s="92"/>
      <c r="N14" s="90">
        <v>2907095.9370500008</v>
      </c>
      <c r="O14" s="81"/>
      <c r="P14" s="91">
        <v>0.58870479981801238</v>
      </c>
      <c r="Q14" s="91">
        <f>N14/'סכום נכסי הקרן'!$C$42</f>
        <v>5.4490163043844755E-2</v>
      </c>
    </row>
    <row r="15" spans="2:52">
      <c r="B15" s="85" t="s">
        <v>235</v>
      </c>
      <c r="C15" s="83" t="s">
        <v>236</v>
      </c>
      <c r="D15" s="96" t="s">
        <v>147</v>
      </c>
      <c r="E15" s="83" t="s">
        <v>237</v>
      </c>
      <c r="F15" s="83"/>
      <c r="G15" s="83"/>
      <c r="H15" s="93">
        <v>4.2499999999999991</v>
      </c>
      <c r="I15" s="96" t="s">
        <v>158</v>
      </c>
      <c r="J15" s="97">
        <v>0.04</v>
      </c>
      <c r="K15" s="94">
        <v>6.9999999999999978E-4</v>
      </c>
      <c r="L15" s="93">
        <v>353847326.00000006</v>
      </c>
      <c r="M15" s="95">
        <v>154.33000000000001</v>
      </c>
      <c r="N15" s="93">
        <v>546092.58453000011</v>
      </c>
      <c r="O15" s="94">
        <v>2.2758664678562069E-2</v>
      </c>
      <c r="P15" s="94">
        <v>0.11058710569561273</v>
      </c>
      <c r="Q15" s="94">
        <f>N15/'סכום נכסי הקרן'!$C$42</f>
        <v>1.0235876150090219E-2</v>
      </c>
    </row>
    <row r="16" spans="2:52" ht="20.25">
      <c r="B16" s="85" t="s">
        <v>238</v>
      </c>
      <c r="C16" s="83" t="s">
        <v>239</v>
      </c>
      <c r="D16" s="96" t="s">
        <v>147</v>
      </c>
      <c r="E16" s="83" t="s">
        <v>237</v>
      </c>
      <c r="F16" s="83"/>
      <c r="G16" s="83"/>
      <c r="H16" s="93">
        <v>6.72</v>
      </c>
      <c r="I16" s="96" t="s">
        <v>158</v>
      </c>
      <c r="J16" s="97">
        <v>0.04</v>
      </c>
      <c r="K16" s="94">
        <v>4.9000000000000007E-3</v>
      </c>
      <c r="L16" s="93">
        <v>62236683.000000007</v>
      </c>
      <c r="M16" s="95">
        <v>155.97999999999999</v>
      </c>
      <c r="N16" s="93">
        <v>97076.776170000012</v>
      </c>
      <c r="O16" s="94">
        <v>5.8867718775130551E-3</v>
      </c>
      <c r="P16" s="94">
        <v>1.9658643993748223E-2</v>
      </c>
      <c r="Q16" s="94">
        <f>N16/'סכום נכסי הקרן'!$C$42</f>
        <v>1.8195922927269886E-3</v>
      </c>
      <c r="AT16" s="4"/>
    </row>
    <row r="17" spans="2:47" ht="20.25">
      <c r="B17" s="85" t="s">
        <v>240</v>
      </c>
      <c r="C17" s="83" t="s">
        <v>241</v>
      </c>
      <c r="D17" s="96" t="s">
        <v>147</v>
      </c>
      <c r="E17" s="83" t="s">
        <v>237</v>
      </c>
      <c r="F17" s="83"/>
      <c r="G17" s="83"/>
      <c r="H17" s="93">
        <v>1.3000000000000003</v>
      </c>
      <c r="I17" s="96" t="s">
        <v>158</v>
      </c>
      <c r="J17" s="97">
        <v>3.5000000000000003E-2</v>
      </c>
      <c r="K17" s="94">
        <v>3.0000000000000001E-3</v>
      </c>
      <c r="L17" s="93">
        <v>846926637.00000012</v>
      </c>
      <c r="M17" s="95">
        <v>123.8</v>
      </c>
      <c r="N17" s="93">
        <v>1048495.23237</v>
      </c>
      <c r="O17" s="94">
        <v>4.3045671194782482E-2</v>
      </c>
      <c r="P17" s="94">
        <v>0.2123267306096836</v>
      </c>
      <c r="Q17" s="94">
        <f>N17/'סכום נכסי הקרן'!$C$42</f>
        <v>1.9652834787595982E-2</v>
      </c>
      <c r="AU17" s="4"/>
    </row>
    <row r="18" spans="2:47">
      <c r="B18" s="85" t="s">
        <v>242</v>
      </c>
      <c r="C18" s="83" t="s">
        <v>243</v>
      </c>
      <c r="D18" s="96" t="s">
        <v>147</v>
      </c>
      <c r="E18" s="83" t="s">
        <v>237</v>
      </c>
      <c r="F18" s="83"/>
      <c r="G18" s="83"/>
      <c r="H18" s="93">
        <v>14.769999999999996</v>
      </c>
      <c r="I18" s="96" t="s">
        <v>158</v>
      </c>
      <c r="J18" s="97">
        <v>0.04</v>
      </c>
      <c r="K18" s="94">
        <v>1.1399999999999999E-2</v>
      </c>
      <c r="L18" s="93">
        <v>284653445.00000006</v>
      </c>
      <c r="M18" s="95">
        <v>178.62</v>
      </c>
      <c r="N18" s="93">
        <v>508447.97754000011</v>
      </c>
      <c r="O18" s="94">
        <v>1.7547799992392865E-2</v>
      </c>
      <c r="P18" s="94">
        <v>0.10296384134446636</v>
      </c>
      <c r="Q18" s="94">
        <f>N18/'סכום נכסי הקרן'!$C$42</f>
        <v>9.5302713757640951E-3</v>
      </c>
      <c r="AT18" s="3"/>
    </row>
    <row r="19" spans="2:47">
      <c r="B19" s="85" t="s">
        <v>244</v>
      </c>
      <c r="C19" s="83" t="s">
        <v>245</v>
      </c>
      <c r="D19" s="96" t="s">
        <v>147</v>
      </c>
      <c r="E19" s="83" t="s">
        <v>237</v>
      </c>
      <c r="F19" s="83"/>
      <c r="G19" s="83"/>
      <c r="H19" s="93">
        <v>18.989999999999998</v>
      </c>
      <c r="I19" s="96" t="s">
        <v>158</v>
      </c>
      <c r="J19" s="97">
        <v>2.75E-2</v>
      </c>
      <c r="K19" s="94">
        <v>1.3499999999999998E-2</v>
      </c>
      <c r="L19" s="93">
        <v>25856122.000000004</v>
      </c>
      <c r="M19" s="95">
        <v>137.66999999999999</v>
      </c>
      <c r="N19" s="93">
        <v>35596.122590000014</v>
      </c>
      <c r="O19" s="94">
        <v>1.4628585000554738E-3</v>
      </c>
      <c r="P19" s="94">
        <v>7.2084336662477889E-3</v>
      </c>
      <c r="Q19" s="94">
        <f>N19/'סכום נכסי הקרן'!$C$42</f>
        <v>6.6720829503344502E-4</v>
      </c>
      <c r="AU19" s="3"/>
    </row>
    <row r="20" spans="2:47">
      <c r="B20" s="85" t="s">
        <v>246</v>
      </c>
      <c r="C20" s="83" t="s">
        <v>247</v>
      </c>
      <c r="D20" s="96" t="s">
        <v>147</v>
      </c>
      <c r="E20" s="83" t="s">
        <v>237</v>
      </c>
      <c r="F20" s="83"/>
      <c r="G20" s="83"/>
      <c r="H20" s="93">
        <v>6.4200000000000008</v>
      </c>
      <c r="I20" s="96" t="s">
        <v>158</v>
      </c>
      <c r="J20" s="97">
        <v>1.7500000000000002E-2</v>
      </c>
      <c r="K20" s="94">
        <v>4.0000000000000001E-3</v>
      </c>
      <c r="L20" s="93">
        <v>23547446.000000004</v>
      </c>
      <c r="M20" s="95">
        <v>110.03</v>
      </c>
      <c r="N20" s="93">
        <v>25909.254730000004</v>
      </c>
      <c r="O20" s="94">
        <v>1.6985724673016388E-3</v>
      </c>
      <c r="P20" s="94">
        <v>5.2467833706019871E-3</v>
      </c>
      <c r="Q20" s="94">
        <f>N20/'סכום נכסי הקרן'!$C$42</f>
        <v>4.8563912067341034E-4</v>
      </c>
    </row>
    <row r="21" spans="2:47">
      <c r="B21" s="85" t="s">
        <v>248</v>
      </c>
      <c r="C21" s="83" t="s">
        <v>249</v>
      </c>
      <c r="D21" s="96" t="s">
        <v>147</v>
      </c>
      <c r="E21" s="83" t="s">
        <v>237</v>
      </c>
      <c r="F21" s="83"/>
      <c r="G21" s="83"/>
      <c r="H21" s="93">
        <v>2.7499999999999996</v>
      </c>
      <c r="I21" s="96" t="s">
        <v>158</v>
      </c>
      <c r="J21" s="97">
        <v>0.03</v>
      </c>
      <c r="K21" s="94">
        <v>-7.000000000000001E-4</v>
      </c>
      <c r="L21" s="93">
        <v>112395168.00000001</v>
      </c>
      <c r="M21" s="95">
        <v>118.92</v>
      </c>
      <c r="N21" s="93">
        <v>133660.32930000004</v>
      </c>
      <c r="O21" s="94">
        <v>7.3315896358959109E-3</v>
      </c>
      <c r="P21" s="94">
        <v>2.7067038414980513E-2</v>
      </c>
      <c r="Q21" s="94">
        <f>N21/'סכום נכסי הקרן'!$C$42</f>
        <v>2.5053088352638415E-3</v>
      </c>
    </row>
    <row r="22" spans="2:47">
      <c r="B22" s="85" t="s">
        <v>250</v>
      </c>
      <c r="C22" s="83" t="s">
        <v>251</v>
      </c>
      <c r="D22" s="96" t="s">
        <v>147</v>
      </c>
      <c r="E22" s="83" t="s">
        <v>237</v>
      </c>
      <c r="F22" s="83"/>
      <c r="G22" s="83"/>
      <c r="H22" s="93">
        <v>3.830000000000001</v>
      </c>
      <c r="I22" s="96" t="s">
        <v>158</v>
      </c>
      <c r="J22" s="97">
        <v>1E-3</v>
      </c>
      <c r="K22" s="94">
        <v>0</v>
      </c>
      <c r="L22" s="93">
        <v>10671000.000000002</v>
      </c>
      <c r="M22" s="95">
        <v>100.08</v>
      </c>
      <c r="N22" s="93">
        <v>10679.53714</v>
      </c>
      <c r="O22" s="94">
        <v>1.3323499589282619E-3</v>
      </c>
      <c r="P22" s="94">
        <v>2.1626719276876048E-3</v>
      </c>
      <c r="Q22" s="94">
        <f>N22/'סכום נכסי הקרן'!$C$42</f>
        <v>2.0017561600733187E-4</v>
      </c>
    </row>
    <row r="23" spans="2:47">
      <c r="B23" s="85" t="s">
        <v>252</v>
      </c>
      <c r="C23" s="83" t="s">
        <v>253</v>
      </c>
      <c r="D23" s="96" t="s">
        <v>147</v>
      </c>
      <c r="E23" s="83" t="s">
        <v>237</v>
      </c>
      <c r="F23" s="83"/>
      <c r="G23" s="83"/>
      <c r="H23" s="93">
        <v>8.58</v>
      </c>
      <c r="I23" s="96" t="s">
        <v>158</v>
      </c>
      <c r="J23" s="97">
        <v>7.4999999999999997E-3</v>
      </c>
      <c r="K23" s="94">
        <v>5.7000000000000002E-3</v>
      </c>
      <c r="L23" s="93">
        <v>8200598.0000000009</v>
      </c>
      <c r="M23" s="95">
        <v>100.95</v>
      </c>
      <c r="N23" s="93">
        <v>8278.5038300000015</v>
      </c>
      <c r="O23" s="94">
        <v>8.0188115423352607E-4</v>
      </c>
      <c r="P23" s="94">
        <v>1.6764479210749129E-3</v>
      </c>
      <c r="Q23" s="94">
        <f>N23/'סכום נכסי הקרן'!$C$42</f>
        <v>1.551710136933244E-4</v>
      </c>
    </row>
    <row r="24" spans="2:47">
      <c r="B24" s="85" t="s">
        <v>254</v>
      </c>
      <c r="C24" s="83" t="s">
        <v>255</v>
      </c>
      <c r="D24" s="96" t="s">
        <v>147</v>
      </c>
      <c r="E24" s="83" t="s">
        <v>237</v>
      </c>
      <c r="F24" s="83"/>
      <c r="G24" s="83"/>
      <c r="H24" s="93">
        <v>5.4</v>
      </c>
      <c r="I24" s="96" t="s">
        <v>158</v>
      </c>
      <c r="J24" s="97">
        <v>2.75E-2</v>
      </c>
      <c r="K24" s="94">
        <v>2.3000000000000004E-3</v>
      </c>
      <c r="L24" s="93">
        <v>267609358.00000003</v>
      </c>
      <c r="M24" s="95">
        <v>117.85</v>
      </c>
      <c r="N24" s="93">
        <v>315377.61679</v>
      </c>
      <c r="O24" s="94">
        <v>1.6501836474245704E-2</v>
      </c>
      <c r="P24" s="94">
        <v>6.3865906313309753E-2</v>
      </c>
      <c r="Q24" s="94">
        <f>N24/'סכום נכסי הקרן'!$C$42</f>
        <v>5.9113899683355094E-3</v>
      </c>
    </row>
    <row r="25" spans="2:47">
      <c r="B25" s="85" t="s">
        <v>256</v>
      </c>
      <c r="C25" s="83" t="s">
        <v>257</v>
      </c>
      <c r="D25" s="96" t="s">
        <v>147</v>
      </c>
      <c r="E25" s="83" t="s">
        <v>237</v>
      </c>
      <c r="F25" s="83"/>
      <c r="G25" s="83"/>
      <c r="H25" s="93">
        <v>0.41</v>
      </c>
      <c r="I25" s="96" t="s">
        <v>158</v>
      </c>
      <c r="J25" s="97">
        <v>0.01</v>
      </c>
      <c r="K25" s="94">
        <v>7.7999999999999979E-3</v>
      </c>
      <c r="L25" s="93">
        <v>172765504.00000003</v>
      </c>
      <c r="M25" s="95">
        <v>102.73</v>
      </c>
      <c r="N25" s="93">
        <v>177482.00206000003</v>
      </c>
      <c r="O25" s="94">
        <v>1.3065944988753686E-2</v>
      </c>
      <c r="P25" s="94">
        <v>3.5941196560598854E-2</v>
      </c>
      <c r="Q25" s="94">
        <f>N25/'סכום נכסי הקרן'!$C$42</f>
        <v>3.3266955886606005E-3</v>
      </c>
    </row>
    <row r="26" spans="2:47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94"/>
      <c r="Q26" s="83"/>
    </row>
    <row r="27" spans="2:47" s="128" customFormat="1">
      <c r="B27" s="123" t="s">
        <v>61</v>
      </c>
      <c r="C27" s="124"/>
      <c r="D27" s="124"/>
      <c r="E27" s="124"/>
      <c r="F27" s="124"/>
      <c r="G27" s="124"/>
      <c r="H27" s="125">
        <v>5.3217054764059366</v>
      </c>
      <c r="I27" s="124"/>
      <c r="J27" s="124"/>
      <c r="K27" s="126">
        <v>1.197242393834734E-2</v>
      </c>
      <c r="L27" s="125"/>
      <c r="M27" s="127"/>
      <c r="N27" s="125">
        <v>2031025.7462600006</v>
      </c>
      <c r="O27" s="124"/>
      <c r="P27" s="126">
        <v>0.41129520018198762</v>
      </c>
      <c r="Q27" s="126">
        <f>N27/'סכום נכסי הקרן'!$C$42</f>
        <v>3.8069236948629265E-2</v>
      </c>
    </row>
    <row r="28" spans="2:47">
      <c r="B28" s="84" t="s">
        <v>25</v>
      </c>
      <c r="C28" s="81"/>
      <c r="D28" s="81"/>
      <c r="E28" s="81"/>
      <c r="F28" s="81"/>
      <c r="G28" s="81"/>
      <c r="H28" s="90">
        <v>0.79339306691788247</v>
      </c>
      <c r="I28" s="81"/>
      <c r="J28" s="81"/>
      <c r="K28" s="91">
        <v>1.4949343250900715E-3</v>
      </c>
      <c r="L28" s="90"/>
      <c r="M28" s="92"/>
      <c r="N28" s="90">
        <v>425577.41275000008</v>
      </c>
      <c r="O28" s="81"/>
      <c r="P28" s="91">
        <v>8.6182042493683025E-2</v>
      </c>
      <c r="Q28" s="91">
        <f>N28/'סכום נכסי הקרן'!$C$42</f>
        <v>7.9769581433411993E-3</v>
      </c>
    </row>
    <row r="29" spans="2:47">
      <c r="B29" s="85" t="s">
        <v>258</v>
      </c>
      <c r="C29" s="83" t="s">
        <v>259</v>
      </c>
      <c r="D29" s="96" t="s">
        <v>147</v>
      </c>
      <c r="E29" s="83" t="s">
        <v>237</v>
      </c>
      <c r="F29" s="83"/>
      <c r="G29" s="83"/>
      <c r="H29" s="93">
        <v>0.76</v>
      </c>
      <c r="I29" s="96" t="s">
        <v>158</v>
      </c>
      <c r="J29" s="97">
        <v>0</v>
      </c>
      <c r="K29" s="94">
        <v>1.4000000000000002E-3</v>
      </c>
      <c r="L29" s="93">
        <v>152893800.00000003</v>
      </c>
      <c r="M29" s="95">
        <v>99.89</v>
      </c>
      <c r="N29" s="93">
        <v>152725.61682000002</v>
      </c>
      <c r="O29" s="94">
        <v>1.6988200000000002E-2</v>
      </c>
      <c r="P29" s="94">
        <v>3.0927876349460211E-2</v>
      </c>
      <c r="Q29" s="94">
        <f>N29/'סכום נכסי הקרן'!$C$42</f>
        <v>2.8626656779474646E-3</v>
      </c>
    </row>
    <row r="30" spans="2:47">
      <c r="B30" s="85" t="s">
        <v>260</v>
      </c>
      <c r="C30" s="83" t="s">
        <v>261</v>
      </c>
      <c r="D30" s="96" t="s">
        <v>147</v>
      </c>
      <c r="E30" s="83" t="s">
        <v>237</v>
      </c>
      <c r="F30" s="83"/>
      <c r="G30" s="83"/>
      <c r="H30" s="93">
        <v>0.86</v>
      </c>
      <c r="I30" s="96" t="s">
        <v>158</v>
      </c>
      <c r="J30" s="97">
        <v>0</v>
      </c>
      <c r="K30" s="94">
        <v>1.5000000000000002E-3</v>
      </c>
      <c r="L30" s="93">
        <v>16200000.000000002</v>
      </c>
      <c r="M30" s="95">
        <v>99.87</v>
      </c>
      <c r="N30" s="93">
        <v>16178.940000000002</v>
      </c>
      <c r="O30" s="94">
        <v>2.3142857142857145E-3</v>
      </c>
      <c r="P30" s="94">
        <v>3.2763348166737218E-3</v>
      </c>
      <c r="Q30" s="94">
        <f>N30/'סכום נכסי הקרן'!$C$42</f>
        <v>3.0325558480577205E-4</v>
      </c>
    </row>
    <row r="31" spans="2:47">
      <c r="B31" s="85" t="s">
        <v>262</v>
      </c>
      <c r="C31" s="83" t="s">
        <v>263</v>
      </c>
      <c r="D31" s="96" t="s">
        <v>147</v>
      </c>
      <c r="E31" s="83" t="s">
        <v>237</v>
      </c>
      <c r="F31" s="83"/>
      <c r="G31" s="83"/>
      <c r="H31" s="93">
        <v>1.0000000000000002E-2</v>
      </c>
      <c r="I31" s="96" t="s">
        <v>158</v>
      </c>
      <c r="J31" s="97">
        <v>0</v>
      </c>
      <c r="K31" s="94">
        <v>7.3000000000000018E-3</v>
      </c>
      <c r="L31" s="93">
        <v>5474897.0000000009</v>
      </c>
      <c r="M31" s="95">
        <v>99.99</v>
      </c>
      <c r="N31" s="93">
        <v>5474.34951</v>
      </c>
      <c r="O31" s="94">
        <v>5.4748970000000009E-4</v>
      </c>
      <c r="P31" s="94">
        <v>1.108589431585365E-3</v>
      </c>
      <c r="Q31" s="94">
        <f>N31/'סכום נכסי הקרן'!$C$42</f>
        <v>1.0261037262553921E-4</v>
      </c>
    </row>
    <row r="32" spans="2:47">
      <c r="B32" s="85" t="s">
        <v>264</v>
      </c>
      <c r="C32" s="83" t="s">
        <v>265</v>
      </c>
      <c r="D32" s="96" t="s">
        <v>147</v>
      </c>
      <c r="E32" s="83" t="s">
        <v>237</v>
      </c>
      <c r="F32" s="83"/>
      <c r="G32" s="83"/>
      <c r="H32" s="93">
        <v>0.93</v>
      </c>
      <c r="I32" s="96" t="s">
        <v>158</v>
      </c>
      <c r="J32" s="97">
        <v>0</v>
      </c>
      <c r="K32" s="94">
        <v>1.4000000000000002E-3</v>
      </c>
      <c r="L32" s="93">
        <v>206626000.00000003</v>
      </c>
      <c r="M32" s="95">
        <v>99.87</v>
      </c>
      <c r="N32" s="93">
        <v>206357.38619999998</v>
      </c>
      <c r="O32" s="94">
        <v>2.9518000000000003E-2</v>
      </c>
      <c r="P32" s="94">
        <v>4.178863937222372E-2</v>
      </c>
      <c r="Q32" s="94">
        <f>N32/'סכום נכסי הקרן'!$C$42</f>
        <v>3.8679313867949036E-3</v>
      </c>
    </row>
    <row r="33" spans="2:17">
      <c r="B33" s="85" t="s">
        <v>266</v>
      </c>
      <c r="C33" s="83" t="s">
        <v>267</v>
      </c>
      <c r="D33" s="96" t="s">
        <v>147</v>
      </c>
      <c r="E33" s="83" t="s">
        <v>237</v>
      </c>
      <c r="F33" s="83"/>
      <c r="G33" s="83"/>
      <c r="H33" s="93">
        <v>0.10999999999999999</v>
      </c>
      <c r="I33" s="96" t="s">
        <v>158</v>
      </c>
      <c r="J33" s="97">
        <v>0</v>
      </c>
      <c r="K33" s="94">
        <v>1.8E-3</v>
      </c>
      <c r="L33" s="93">
        <v>9250000.0000000019</v>
      </c>
      <c r="M33" s="95">
        <v>99.98</v>
      </c>
      <c r="N33" s="93">
        <v>9248.1500000000015</v>
      </c>
      <c r="O33" s="94">
        <v>9.2500000000000015E-4</v>
      </c>
      <c r="P33" s="94">
        <v>1.8728072317976999E-3</v>
      </c>
      <c r="Q33" s="94">
        <f>N33/'סכום נכסי הקרן'!$C$42</f>
        <v>1.733459136767613E-4</v>
      </c>
    </row>
    <row r="34" spans="2:17">
      <c r="B34" s="85" t="s">
        <v>268</v>
      </c>
      <c r="C34" s="83" t="s">
        <v>269</v>
      </c>
      <c r="D34" s="96" t="s">
        <v>147</v>
      </c>
      <c r="E34" s="83" t="s">
        <v>237</v>
      </c>
      <c r="F34" s="83"/>
      <c r="G34" s="83"/>
      <c r="H34" s="93">
        <v>0.19</v>
      </c>
      <c r="I34" s="96" t="s">
        <v>158</v>
      </c>
      <c r="J34" s="97">
        <v>0</v>
      </c>
      <c r="K34" s="94">
        <v>1.1000000000000001E-3</v>
      </c>
      <c r="L34" s="93">
        <v>7000000.0000000009</v>
      </c>
      <c r="M34" s="95">
        <v>99.98</v>
      </c>
      <c r="N34" s="93">
        <v>6998.6000000000013</v>
      </c>
      <c r="O34" s="94">
        <v>7.000000000000001E-4</v>
      </c>
      <c r="P34" s="94">
        <v>1.4172595267658271E-3</v>
      </c>
      <c r="Q34" s="94">
        <f>N34/'סכום נכסי הקרן'!$C$42</f>
        <v>1.3118069143106261E-4</v>
      </c>
    </row>
    <row r="35" spans="2:17">
      <c r="B35" s="85" t="s">
        <v>270</v>
      </c>
      <c r="C35" s="83" t="s">
        <v>271</v>
      </c>
      <c r="D35" s="96" t="s">
        <v>147</v>
      </c>
      <c r="E35" s="83" t="s">
        <v>237</v>
      </c>
      <c r="F35" s="83"/>
      <c r="G35" s="83"/>
      <c r="H35" s="93">
        <v>0.26</v>
      </c>
      <c r="I35" s="96" t="s">
        <v>158</v>
      </c>
      <c r="J35" s="97">
        <v>0</v>
      </c>
      <c r="K35" s="94">
        <v>1.5E-3</v>
      </c>
      <c r="L35" s="93">
        <v>5690000.0000000009</v>
      </c>
      <c r="M35" s="95">
        <v>99.96</v>
      </c>
      <c r="N35" s="93">
        <v>5687.7240000000011</v>
      </c>
      <c r="O35" s="94">
        <v>7.1125000000000008E-4</v>
      </c>
      <c r="P35" s="94">
        <v>1.1517990776176144E-3</v>
      </c>
      <c r="Q35" s="94">
        <f>N35/'סכום נכסי הקרן'!$C$42</f>
        <v>1.066098315361714E-4</v>
      </c>
    </row>
    <row r="36" spans="2:17">
      <c r="B36" s="85" t="s">
        <v>272</v>
      </c>
      <c r="C36" s="83" t="s">
        <v>273</v>
      </c>
      <c r="D36" s="96" t="s">
        <v>147</v>
      </c>
      <c r="E36" s="83" t="s">
        <v>237</v>
      </c>
      <c r="F36" s="83"/>
      <c r="G36" s="83"/>
      <c r="H36" s="93">
        <v>0.34</v>
      </c>
      <c r="I36" s="96" t="s">
        <v>158</v>
      </c>
      <c r="J36" s="97">
        <v>0</v>
      </c>
      <c r="K36" s="94">
        <v>1.8E-3</v>
      </c>
      <c r="L36" s="93">
        <v>6252100.0000000009</v>
      </c>
      <c r="M36" s="95">
        <v>99.94</v>
      </c>
      <c r="N36" s="93">
        <v>6248.3487400000013</v>
      </c>
      <c r="O36" s="94">
        <v>7.8151250000000011E-4</v>
      </c>
      <c r="P36" s="94">
        <v>1.2653290341382922E-3</v>
      </c>
      <c r="Q36" s="94">
        <f>N36/'סכום נכסי הקרן'!$C$42</f>
        <v>1.1711809619289699E-4</v>
      </c>
    </row>
    <row r="37" spans="2:17">
      <c r="B37" s="85" t="s">
        <v>274</v>
      </c>
      <c r="C37" s="83" t="s">
        <v>275</v>
      </c>
      <c r="D37" s="96" t="s">
        <v>147</v>
      </c>
      <c r="E37" s="83" t="s">
        <v>237</v>
      </c>
      <c r="F37" s="83"/>
      <c r="G37" s="83"/>
      <c r="H37" s="93">
        <v>0.44</v>
      </c>
      <c r="I37" s="96" t="s">
        <v>158</v>
      </c>
      <c r="J37" s="97">
        <v>0</v>
      </c>
      <c r="K37" s="94">
        <v>1.3999999999999998E-3</v>
      </c>
      <c r="L37" s="93">
        <v>4057600.0000000005</v>
      </c>
      <c r="M37" s="95">
        <v>99.94</v>
      </c>
      <c r="N37" s="93">
        <v>4055.1654400000002</v>
      </c>
      <c r="O37" s="94">
        <v>4.5084444444444451E-4</v>
      </c>
      <c r="P37" s="94">
        <v>8.21195932393841E-4</v>
      </c>
      <c r="Q37" s="94">
        <f>N37/'סכום נכסי הקרן'!$C$42</f>
        <v>7.6009402778634186E-5</v>
      </c>
    </row>
    <row r="38" spans="2:17">
      <c r="B38" s="85" t="s">
        <v>276</v>
      </c>
      <c r="C38" s="83" t="s">
        <v>277</v>
      </c>
      <c r="D38" s="96" t="s">
        <v>147</v>
      </c>
      <c r="E38" s="83" t="s">
        <v>237</v>
      </c>
      <c r="F38" s="83"/>
      <c r="G38" s="83"/>
      <c r="H38" s="93">
        <v>0.51</v>
      </c>
      <c r="I38" s="96" t="s">
        <v>158</v>
      </c>
      <c r="J38" s="97">
        <v>0</v>
      </c>
      <c r="K38" s="94">
        <v>1.3999999999999996E-3</v>
      </c>
      <c r="L38" s="93">
        <v>2580000.0000000005</v>
      </c>
      <c r="M38" s="95">
        <v>99.93</v>
      </c>
      <c r="N38" s="93">
        <v>2578.1940000000004</v>
      </c>
      <c r="O38" s="94">
        <v>2.8666666666666673E-4</v>
      </c>
      <c r="P38" s="94">
        <v>5.2210013550574319E-4</v>
      </c>
      <c r="Q38" s="94">
        <f>N38/'סכום נכסי הקרן'!$C$42</f>
        <v>4.8325275278400974E-5</v>
      </c>
    </row>
    <row r="39" spans="2:17">
      <c r="B39" s="85" t="s">
        <v>278</v>
      </c>
      <c r="C39" s="83" t="s">
        <v>279</v>
      </c>
      <c r="D39" s="96" t="s">
        <v>147</v>
      </c>
      <c r="E39" s="83" t="s">
        <v>237</v>
      </c>
      <c r="F39" s="83"/>
      <c r="G39" s="83"/>
      <c r="H39" s="93">
        <v>0.59000000000000008</v>
      </c>
      <c r="I39" s="96" t="s">
        <v>158</v>
      </c>
      <c r="J39" s="97">
        <v>0</v>
      </c>
      <c r="K39" s="94">
        <v>1.5E-3</v>
      </c>
      <c r="L39" s="93">
        <v>1876000.0000000002</v>
      </c>
      <c r="M39" s="95">
        <v>99.91</v>
      </c>
      <c r="N39" s="93">
        <v>1874.3116000000002</v>
      </c>
      <c r="O39" s="94">
        <v>2.0844444444444448E-4</v>
      </c>
      <c r="P39" s="94">
        <v>3.7955962209980566E-4</v>
      </c>
      <c r="Q39" s="94">
        <f>N39/'סכום נכסי הקרן'!$C$42</f>
        <v>3.5131810882928193E-5</v>
      </c>
    </row>
    <row r="40" spans="2:17">
      <c r="B40" s="85" t="s">
        <v>280</v>
      </c>
      <c r="C40" s="83" t="s">
        <v>281</v>
      </c>
      <c r="D40" s="96" t="s">
        <v>147</v>
      </c>
      <c r="E40" s="83" t="s">
        <v>237</v>
      </c>
      <c r="F40" s="83"/>
      <c r="G40" s="83"/>
      <c r="H40" s="93">
        <v>0.68</v>
      </c>
      <c r="I40" s="96" t="s">
        <v>158</v>
      </c>
      <c r="J40" s="97">
        <v>0</v>
      </c>
      <c r="K40" s="94">
        <v>1.6000000000000001E-3</v>
      </c>
      <c r="L40" s="93">
        <v>8159602.0000000009</v>
      </c>
      <c r="M40" s="95">
        <v>99.89</v>
      </c>
      <c r="N40" s="93">
        <v>8150.6264400000009</v>
      </c>
      <c r="O40" s="94">
        <v>9.0662244444444451E-4</v>
      </c>
      <c r="P40" s="94">
        <v>1.6505519634211752E-3</v>
      </c>
      <c r="Q40" s="94">
        <f>N40/'סכום נכסי הקרן'!$C$42</f>
        <v>1.5277409939066388E-4</v>
      </c>
    </row>
    <row r="41" spans="2:17">
      <c r="B41" s="86"/>
      <c r="C41" s="83"/>
      <c r="D41" s="83"/>
      <c r="E41" s="83"/>
      <c r="F41" s="83"/>
      <c r="G41" s="83"/>
      <c r="H41" s="83"/>
      <c r="I41" s="83"/>
      <c r="J41" s="83"/>
      <c r="K41" s="94"/>
      <c r="L41" s="93"/>
      <c r="M41" s="95"/>
      <c r="N41" s="83"/>
      <c r="O41" s="83"/>
      <c r="P41" s="94"/>
      <c r="Q41" s="83"/>
    </row>
    <row r="42" spans="2:17">
      <c r="B42" s="84" t="s">
        <v>26</v>
      </c>
      <c r="C42" s="81"/>
      <c r="D42" s="81"/>
      <c r="E42" s="81"/>
      <c r="F42" s="81"/>
      <c r="G42" s="81"/>
      <c r="H42" s="90">
        <v>3.9341942405240657</v>
      </c>
      <c r="I42" s="81"/>
      <c r="J42" s="81"/>
      <c r="K42" s="91">
        <v>3.346439022383576E-3</v>
      </c>
      <c r="L42" s="90"/>
      <c r="M42" s="92"/>
      <c r="N42" s="90">
        <v>168555.13265000004</v>
      </c>
      <c r="O42" s="81"/>
      <c r="P42" s="91">
        <v>3.4133450623480444E-2</v>
      </c>
      <c r="Q42" s="91">
        <f>N42/'סכום נכסי הקרן'!$C$42</f>
        <v>3.1593717093820876E-3</v>
      </c>
    </row>
    <row r="43" spans="2:17">
      <c r="B43" s="85" t="s">
        <v>282</v>
      </c>
      <c r="C43" s="83" t="s">
        <v>283</v>
      </c>
      <c r="D43" s="96" t="s">
        <v>147</v>
      </c>
      <c r="E43" s="83" t="s">
        <v>237</v>
      </c>
      <c r="F43" s="83"/>
      <c r="G43" s="83"/>
      <c r="H43" s="93">
        <v>0.67000000000000015</v>
      </c>
      <c r="I43" s="96" t="s">
        <v>158</v>
      </c>
      <c r="J43" s="97">
        <v>1.8E-3</v>
      </c>
      <c r="K43" s="94">
        <v>2E-3</v>
      </c>
      <c r="L43" s="93">
        <v>13315363.000000002</v>
      </c>
      <c r="M43" s="95">
        <v>99.98</v>
      </c>
      <c r="N43" s="93">
        <v>13312.700370000002</v>
      </c>
      <c r="O43" s="94">
        <v>8.6615563901386511E-4</v>
      </c>
      <c r="P43" s="94">
        <v>2.6959036702142499E-3</v>
      </c>
      <c r="Q43" s="94">
        <f>N43/'סכום נכסי הקרן'!$C$42</f>
        <v>2.4953122615253951E-4</v>
      </c>
    </row>
    <row r="44" spans="2:17">
      <c r="B44" s="85" t="s">
        <v>284</v>
      </c>
      <c r="C44" s="83" t="s">
        <v>285</v>
      </c>
      <c r="D44" s="96" t="s">
        <v>147</v>
      </c>
      <c r="E44" s="83" t="s">
        <v>237</v>
      </c>
      <c r="F44" s="83"/>
      <c r="G44" s="83"/>
      <c r="H44" s="93">
        <v>4.8999999999999995</v>
      </c>
      <c r="I44" s="96" t="s">
        <v>158</v>
      </c>
      <c r="J44" s="97">
        <v>1.8E-3</v>
      </c>
      <c r="K44" s="94">
        <v>3.5999999999999999E-3</v>
      </c>
      <c r="L44" s="93">
        <v>84652067.000000015</v>
      </c>
      <c r="M44" s="95">
        <v>98.97</v>
      </c>
      <c r="N44" s="93">
        <v>83780.153530000011</v>
      </c>
      <c r="O44" s="94">
        <v>8.4277420148046144E-3</v>
      </c>
      <c r="P44" s="94">
        <v>1.6965996162703414E-2</v>
      </c>
      <c r="Q44" s="94">
        <f>N44/'סכום נכסי הקרן'!$C$42</f>
        <v>1.5703624250944447E-3</v>
      </c>
    </row>
    <row r="45" spans="2:17">
      <c r="B45" s="85" t="s">
        <v>286</v>
      </c>
      <c r="C45" s="83" t="s">
        <v>287</v>
      </c>
      <c r="D45" s="96" t="s">
        <v>147</v>
      </c>
      <c r="E45" s="83" t="s">
        <v>237</v>
      </c>
      <c r="F45" s="83"/>
      <c r="G45" s="83"/>
      <c r="H45" s="93">
        <v>3.4099999999999997</v>
      </c>
      <c r="I45" s="96" t="s">
        <v>158</v>
      </c>
      <c r="J45" s="97">
        <v>1.8E-3</v>
      </c>
      <c r="K45" s="94">
        <v>3.3E-3</v>
      </c>
      <c r="L45" s="93">
        <v>71915343.000000015</v>
      </c>
      <c r="M45" s="95">
        <v>99.37</v>
      </c>
      <c r="N45" s="93">
        <v>71462.278750000012</v>
      </c>
      <c r="O45" s="94">
        <v>3.9033988964749847E-3</v>
      </c>
      <c r="P45" s="94">
        <v>1.4471550790562771E-2</v>
      </c>
      <c r="Q45" s="94">
        <f>N45/'סכום נכסי הקרן'!$C$42</f>
        <v>1.3394780581351031E-3</v>
      </c>
    </row>
    <row r="46" spans="2:17">
      <c r="B46" s="86"/>
      <c r="C46" s="83"/>
      <c r="D46" s="83"/>
      <c r="E46" s="83"/>
      <c r="F46" s="83"/>
      <c r="G46" s="83"/>
      <c r="H46" s="83"/>
      <c r="I46" s="83"/>
      <c r="J46" s="83"/>
      <c r="K46" s="94"/>
      <c r="L46" s="93"/>
      <c r="M46" s="95"/>
      <c r="N46" s="83"/>
      <c r="O46" s="83"/>
      <c r="P46" s="94"/>
      <c r="Q46" s="83"/>
    </row>
    <row r="47" spans="2:17">
      <c r="B47" s="84" t="s">
        <v>27</v>
      </c>
      <c r="C47" s="81"/>
      <c r="D47" s="81"/>
      <c r="E47" s="81"/>
      <c r="F47" s="81"/>
      <c r="G47" s="81"/>
      <c r="H47" s="90">
        <v>6.8256583230598711</v>
      </c>
      <c r="I47" s="81"/>
      <c r="J47" s="81"/>
      <c r="K47" s="91">
        <v>1.6087508448409199E-2</v>
      </c>
      <c r="L47" s="90"/>
      <c r="M47" s="92"/>
      <c r="N47" s="90">
        <v>1436893.2008600004</v>
      </c>
      <c r="O47" s="81"/>
      <c r="P47" s="91">
        <v>0.29097970706482412</v>
      </c>
      <c r="Q47" s="91">
        <f>N47/'סכום נכסי הקרן'!$C$42</f>
        <v>2.6932907095905977E-2</v>
      </c>
    </row>
    <row r="48" spans="2:17">
      <c r="B48" s="85" t="s">
        <v>288</v>
      </c>
      <c r="C48" s="83" t="s">
        <v>289</v>
      </c>
      <c r="D48" s="96" t="s">
        <v>147</v>
      </c>
      <c r="E48" s="83" t="s">
        <v>237</v>
      </c>
      <c r="F48" s="83"/>
      <c r="G48" s="83"/>
      <c r="H48" s="93">
        <v>0.15999999999999998</v>
      </c>
      <c r="I48" s="96" t="s">
        <v>158</v>
      </c>
      <c r="J48" s="97">
        <v>5.5E-2</v>
      </c>
      <c r="K48" s="94">
        <v>1.6999999999999999E-3</v>
      </c>
      <c r="L48" s="93">
        <v>4887810.0000000009</v>
      </c>
      <c r="M48" s="95">
        <v>105.47</v>
      </c>
      <c r="N48" s="93">
        <v>5155.1731500000005</v>
      </c>
      <c r="O48" s="94">
        <v>3.8399529781428364E-4</v>
      </c>
      <c r="P48" s="94">
        <v>1.0439542564176973E-3</v>
      </c>
      <c r="Q48" s="94">
        <f>N48/'סכום נכסי הקרן'!$C$42</f>
        <v>9.6627779593611436E-5</v>
      </c>
    </row>
    <row r="49" spans="2:17">
      <c r="B49" s="85" t="s">
        <v>290</v>
      </c>
      <c r="C49" s="83" t="s">
        <v>291</v>
      </c>
      <c r="D49" s="96" t="s">
        <v>147</v>
      </c>
      <c r="E49" s="83" t="s">
        <v>237</v>
      </c>
      <c r="F49" s="83"/>
      <c r="G49" s="83"/>
      <c r="H49" s="93">
        <v>2.0100000000000002</v>
      </c>
      <c r="I49" s="96" t="s">
        <v>158</v>
      </c>
      <c r="J49" s="97">
        <v>0.06</v>
      </c>
      <c r="K49" s="94">
        <v>3.8000000000000013E-3</v>
      </c>
      <c r="L49" s="93">
        <v>854347.00000000012</v>
      </c>
      <c r="M49" s="95">
        <v>117.11</v>
      </c>
      <c r="N49" s="93">
        <v>1000.5257400000002</v>
      </c>
      <c r="O49" s="94">
        <v>4.6613550623203766E-5</v>
      </c>
      <c r="P49" s="94">
        <v>2.0261261349261691E-4</v>
      </c>
      <c r="Q49" s="94">
        <f>N49/'סכום נכסי הקרן'!$C$42</f>
        <v>1.8753701935783669E-5</v>
      </c>
    </row>
    <row r="50" spans="2:17">
      <c r="B50" s="85" t="s">
        <v>292</v>
      </c>
      <c r="C50" s="83" t="s">
        <v>293</v>
      </c>
      <c r="D50" s="96" t="s">
        <v>147</v>
      </c>
      <c r="E50" s="83" t="s">
        <v>237</v>
      </c>
      <c r="F50" s="83"/>
      <c r="G50" s="83"/>
      <c r="H50" s="93">
        <v>7.9399999999999977</v>
      </c>
      <c r="I50" s="96" t="s">
        <v>158</v>
      </c>
      <c r="J50" s="97">
        <v>6.25E-2</v>
      </c>
      <c r="K50" s="94">
        <v>2.0899999999999995E-2</v>
      </c>
      <c r="L50" s="93">
        <v>14411242.000000002</v>
      </c>
      <c r="M50" s="95">
        <v>137.69999999999999</v>
      </c>
      <c r="N50" s="93">
        <v>19844.280800000008</v>
      </c>
      <c r="O50" s="94">
        <v>8.5987700820810465E-4</v>
      </c>
      <c r="P50" s="94">
        <v>4.0185888628605998E-3</v>
      </c>
      <c r="Q50" s="94">
        <f>N50/'סכום נכסי הקרן'!$C$42</f>
        <v>3.7195817396281554E-4</v>
      </c>
    </row>
    <row r="51" spans="2:17">
      <c r="B51" s="85" t="s">
        <v>294</v>
      </c>
      <c r="C51" s="83" t="s">
        <v>295</v>
      </c>
      <c r="D51" s="96" t="s">
        <v>147</v>
      </c>
      <c r="E51" s="83" t="s">
        <v>237</v>
      </c>
      <c r="F51" s="83"/>
      <c r="G51" s="83"/>
      <c r="H51" s="93">
        <v>6.3900000000000006</v>
      </c>
      <c r="I51" s="96" t="s">
        <v>158</v>
      </c>
      <c r="J51" s="97">
        <v>3.7499999999999999E-2</v>
      </c>
      <c r="K51" s="94">
        <v>1.7100000000000001E-2</v>
      </c>
      <c r="L51" s="93">
        <v>183794819.00000003</v>
      </c>
      <c r="M51" s="95">
        <v>116.64</v>
      </c>
      <c r="N51" s="93">
        <v>214378.28140000004</v>
      </c>
      <c r="O51" s="94">
        <v>1.2363283255916013E-2</v>
      </c>
      <c r="P51" s="94">
        <v>4.3412919961968867E-2</v>
      </c>
      <c r="Q51" s="94">
        <f>N51/'סכום נכסי הקרן'!$C$42</f>
        <v>4.0182738236011362E-3</v>
      </c>
    </row>
    <row r="52" spans="2:17">
      <c r="B52" s="85" t="s">
        <v>296</v>
      </c>
      <c r="C52" s="83" t="s">
        <v>297</v>
      </c>
      <c r="D52" s="96" t="s">
        <v>147</v>
      </c>
      <c r="E52" s="83" t="s">
        <v>237</v>
      </c>
      <c r="F52" s="83"/>
      <c r="G52" s="83"/>
      <c r="H52" s="93">
        <v>2.3499999999999996</v>
      </c>
      <c r="I52" s="96" t="s">
        <v>158</v>
      </c>
      <c r="J52" s="97">
        <v>2.2499999999999999E-2</v>
      </c>
      <c r="K52" s="94">
        <v>4.5999999999999999E-3</v>
      </c>
      <c r="L52" s="93">
        <v>86527086.000000015</v>
      </c>
      <c r="M52" s="95">
        <v>105.61</v>
      </c>
      <c r="N52" s="93">
        <v>91381.253860000012</v>
      </c>
      <c r="O52" s="94">
        <v>5.6390601058807811E-3</v>
      </c>
      <c r="P52" s="94">
        <v>1.8505265710412295E-2</v>
      </c>
      <c r="Q52" s="94">
        <f>N52/'סכום נכסי הקרן'!$C$42</f>
        <v>1.7128362908570656E-3</v>
      </c>
    </row>
    <row r="53" spans="2:17">
      <c r="B53" s="85" t="s">
        <v>298</v>
      </c>
      <c r="C53" s="83" t="s">
        <v>299</v>
      </c>
      <c r="D53" s="96" t="s">
        <v>147</v>
      </c>
      <c r="E53" s="83" t="s">
        <v>237</v>
      </c>
      <c r="F53" s="83"/>
      <c r="G53" s="83"/>
      <c r="H53" s="93">
        <v>0.84</v>
      </c>
      <c r="I53" s="96" t="s">
        <v>158</v>
      </c>
      <c r="J53" s="97">
        <v>1.2500000000000001E-2</v>
      </c>
      <c r="K53" s="94">
        <v>1.8E-3</v>
      </c>
      <c r="L53" s="93">
        <v>16248971.000000002</v>
      </c>
      <c r="M53" s="95">
        <v>101.1</v>
      </c>
      <c r="N53" s="93">
        <v>16427.709480000001</v>
      </c>
      <c r="O53" s="94">
        <v>1.6361610873900281E-3</v>
      </c>
      <c r="P53" s="94">
        <v>3.3267121657861985E-3</v>
      </c>
      <c r="Q53" s="94">
        <f>N53/'סכום נכסי הקרן'!$C$42</f>
        <v>3.0791848201283428E-4</v>
      </c>
    </row>
    <row r="54" spans="2:17">
      <c r="B54" s="85" t="s">
        <v>300</v>
      </c>
      <c r="C54" s="83" t="s">
        <v>301</v>
      </c>
      <c r="D54" s="96" t="s">
        <v>147</v>
      </c>
      <c r="E54" s="83" t="s">
        <v>237</v>
      </c>
      <c r="F54" s="83"/>
      <c r="G54" s="83"/>
      <c r="H54" s="93">
        <v>1.8300000000000003</v>
      </c>
      <c r="I54" s="96" t="s">
        <v>158</v>
      </c>
      <c r="J54" s="97">
        <v>5.0000000000000001E-3</v>
      </c>
      <c r="K54" s="94">
        <v>3.1999999999999997E-3</v>
      </c>
      <c r="L54" s="93">
        <v>989343.00000000012</v>
      </c>
      <c r="M54" s="95">
        <v>100.42</v>
      </c>
      <c r="N54" s="93">
        <v>993.49827000000016</v>
      </c>
      <c r="O54" s="94">
        <v>7.5156120882071033E-5</v>
      </c>
      <c r="P54" s="94">
        <v>2.0118950761336093E-4</v>
      </c>
      <c r="Q54" s="94">
        <f>N54/'סכום נכסי הקרן'!$C$42</f>
        <v>1.8621980109473971E-5</v>
      </c>
    </row>
    <row r="55" spans="2:17">
      <c r="B55" s="85" t="s">
        <v>302</v>
      </c>
      <c r="C55" s="83" t="s">
        <v>303</v>
      </c>
      <c r="D55" s="96" t="s">
        <v>147</v>
      </c>
      <c r="E55" s="83" t="s">
        <v>237</v>
      </c>
      <c r="F55" s="83"/>
      <c r="G55" s="83"/>
      <c r="H55" s="93">
        <v>1.0500000000000003</v>
      </c>
      <c r="I55" s="96" t="s">
        <v>158</v>
      </c>
      <c r="J55" s="97">
        <v>0.04</v>
      </c>
      <c r="K55" s="94">
        <v>2.0000000000000005E-3</v>
      </c>
      <c r="L55" s="93">
        <v>120965800.00000001</v>
      </c>
      <c r="M55" s="95">
        <v>107.78</v>
      </c>
      <c r="N55" s="93">
        <v>130376.94275</v>
      </c>
      <c r="O55" s="94">
        <v>7.213159759892486E-3</v>
      </c>
      <c r="P55" s="94">
        <v>2.640213245263914E-2</v>
      </c>
      <c r="Q55" s="94">
        <f>N55/'סכום נכסי הקרן'!$C$42</f>
        <v>2.4437655383381051E-3</v>
      </c>
    </row>
    <row r="56" spans="2:17">
      <c r="B56" s="85" t="s">
        <v>304</v>
      </c>
      <c r="C56" s="83" t="s">
        <v>305</v>
      </c>
      <c r="D56" s="96" t="s">
        <v>147</v>
      </c>
      <c r="E56" s="83" t="s">
        <v>237</v>
      </c>
      <c r="F56" s="83"/>
      <c r="G56" s="83"/>
      <c r="H56" s="93">
        <v>4.4499999999999993</v>
      </c>
      <c r="I56" s="96" t="s">
        <v>158</v>
      </c>
      <c r="J56" s="97">
        <v>5.5E-2</v>
      </c>
      <c r="K56" s="94">
        <v>1.1399999999999997E-2</v>
      </c>
      <c r="L56" s="93">
        <v>39837560.000000007</v>
      </c>
      <c r="M56" s="95">
        <v>126.49</v>
      </c>
      <c r="N56" s="93">
        <v>50390.527750000023</v>
      </c>
      <c r="O56" s="94">
        <v>2.2184599649378587E-3</v>
      </c>
      <c r="P56" s="94">
        <v>1.020439166582535E-2</v>
      </c>
      <c r="Q56" s="94">
        <f>N56/'סכום נכסי הקרן'!$C$42</f>
        <v>9.4451236987699676E-4</v>
      </c>
    </row>
    <row r="57" spans="2:17">
      <c r="B57" s="85" t="s">
        <v>306</v>
      </c>
      <c r="C57" s="83" t="s">
        <v>307</v>
      </c>
      <c r="D57" s="96" t="s">
        <v>147</v>
      </c>
      <c r="E57" s="83" t="s">
        <v>237</v>
      </c>
      <c r="F57" s="83"/>
      <c r="G57" s="83"/>
      <c r="H57" s="93">
        <v>5.5299999999999994</v>
      </c>
      <c r="I57" s="96" t="s">
        <v>158</v>
      </c>
      <c r="J57" s="97">
        <v>4.2500000000000003E-2</v>
      </c>
      <c r="K57" s="94">
        <v>1.4599999999999997E-2</v>
      </c>
      <c r="L57" s="93">
        <v>246830246.00000003</v>
      </c>
      <c r="M57" s="95">
        <v>119.77</v>
      </c>
      <c r="N57" s="93">
        <v>295628.58226000005</v>
      </c>
      <c r="O57" s="94">
        <v>1.3981913767879387E-2</v>
      </c>
      <c r="P57" s="94">
        <v>5.98666054056897E-2</v>
      </c>
      <c r="Q57" s="94">
        <f>N57/'סכום נכסי הקרן'!$C$42</f>
        <v>5.5412170759368403E-3</v>
      </c>
    </row>
    <row r="58" spans="2:17">
      <c r="B58" s="85" t="s">
        <v>308</v>
      </c>
      <c r="C58" s="83" t="s">
        <v>309</v>
      </c>
      <c r="D58" s="96" t="s">
        <v>147</v>
      </c>
      <c r="E58" s="83" t="s">
        <v>237</v>
      </c>
      <c r="F58" s="83"/>
      <c r="G58" s="83"/>
      <c r="H58" s="93">
        <v>9.3299999999999983</v>
      </c>
      <c r="I58" s="96" t="s">
        <v>158</v>
      </c>
      <c r="J58" s="97">
        <v>0.02</v>
      </c>
      <c r="K58" s="94">
        <v>2.2399999999999996E-2</v>
      </c>
      <c r="L58" s="93">
        <v>87083620.000000015</v>
      </c>
      <c r="M58" s="95">
        <v>98.08</v>
      </c>
      <c r="N58" s="93">
        <v>85411.615320000012</v>
      </c>
      <c r="O58" s="94">
        <v>4.5488608732217065E-2</v>
      </c>
      <c r="P58" s="94">
        <v>1.7296377205259346E-2</v>
      </c>
      <c r="Q58" s="94">
        <f>N58/'סכום נכסי הקרן'!$C$42</f>
        <v>1.6009422961623097E-3</v>
      </c>
    </row>
    <row r="59" spans="2:17">
      <c r="B59" s="85" t="s">
        <v>310</v>
      </c>
      <c r="C59" s="83" t="s">
        <v>311</v>
      </c>
      <c r="D59" s="96" t="s">
        <v>147</v>
      </c>
      <c r="E59" s="83" t="s">
        <v>237</v>
      </c>
      <c r="F59" s="83"/>
      <c r="G59" s="83"/>
      <c r="H59" s="93">
        <v>4.2399999999999984</v>
      </c>
      <c r="I59" s="96" t="s">
        <v>158</v>
      </c>
      <c r="J59" s="97">
        <v>0.01</v>
      </c>
      <c r="K59" s="94">
        <v>9.8999999999999973E-3</v>
      </c>
      <c r="L59" s="93">
        <v>196807559.00000003</v>
      </c>
      <c r="M59" s="95">
        <v>100.71</v>
      </c>
      <c r="N59" s="93">
        <v>198204.88485000009</v>
      </c>
      <c r="O59" s="94">
        <v>2.5477755459706954E-2</v>
      </c>
      <c r="P59" s="94">
        <v>4.0137707728000786E-2</v>
      </c>
      <c r="Q59" s="94">
        <f>N59/'סכום נכסי הקרן'!$C$42</f>
        <v>3.7151221443770402E-3</v>
      </c>
    </row>
    <row r="60" spans="2:17">
      <c r="B60" s="85" t="s">
        <v>312</v>
      </c>
      <c r="C60" s="83" t="s">
        <v>313</v>
      </c>
      <c r="D60" s="96" t="s">
        <v>147</v>
      </c>
      <c r="E60" s="83" t="s">
        <v>237</v>
      </c>
      <c r="F60" s="83"/>
      <c r="G60" s="83"/>
      <c r="H60" s="93">
        <v>8.07</v>
      </c>
      <c r="I60" s="96" t="s">
        <v>158</v>
      </c>
      <c r="J60" s="97">
        <v>1.7500000000000002E-2</v>
      </c>
      <c r="K60" s="94">
        <v>2.06E-2</v>
      </c>
      <c r="L60" s="93">
        <v>63137190.000000007</v>
      </c>
      <c r="M60" s="95">
        <v>98.14</v>
      </c>
      <c r="N60" s="93">
        <v>61962.835760000016</v>
      </c>
      <c r="O60" s="94">
        <v>4.3182801673575608E-3</v>
      </c>
      <c r="P60" s="94">
        <v>1.2547855183363283E-2</v>
      </c>
      <c r="Q60" s="94">
        <f>N60/'סכום נכסי הקרן'!$C$42</f>
        <v>1.1614219469645605E-3</v>
      </c>
    </row>
    <row r="61" spans="2:17">
      <c r="B61" s="85" t="s">
        <v>314</v>
      </c>
      <c r="C61" s="83" t="s">
        <v>315</v>
      </c>
      <c r="D61" s="96" t="s">
        <v>147</v>
      </c>
      <c r="E61" s="83" t="s">
        <v>237</v>
      </c>
      <c r="F61" s="83"/>
      <c r="G61" s="83"/>
      <c r="H61" s="93">
        <v>2.83</v>
      </c>
      <c r="I61" s="96" t="s">
        <v>158</v>
      </c>
      <c r="J61" s="97">
        <v>0.05</v>
      </c>
      <c r="K61" s="94">
        <v>6.3E-3</v>
      </c>
      <c r="L61" s="93">
        <v>10334654.000000002</v>
      </c>
      <c r="M61" s="95">
        <v>117.91</v>
      </c>
      <c r="N61" s="93">
        <v>12185.590630000001</v>
      </c>
      <c r="O61" s="94">
        <v>5.5835318385427342E-4</v>
      </c>
      <c r="P61" s="94">
        <v>2.4676570184945408E-3</v>
      </c>
      <c r="Q61" s="94">
        <f>N61/'סכום נכסי הקרן'!$C$42</f>
        <v>2.2840485301907205E-4</v>
      </c>
    </row>
    <row r="62" spans="2:17">
      <c r="B62" s="85" t="s">
        <v>316</v>
      </c>
      <c r="C62" s="83" t="s">
        <v>317</v>
      </c>
      <c r="D62" s="96" t="s">
        <v>147</v>
      </c>
      <c r="E62" s="83" t="s">
        <v>237</v>
      </c>
      <c r="F62" s="83"/>
      <c r="G62" s="83"/>
      <c r="H62" s="93">
        <v>15.3</v>
      </c>
      <c r="I62" s="96" t="s">
        <v>158</v>
      </c>
      <c r="J62" s="97">
        <v>5.5E-2</v>
      </c>
      <c r="K62" s="94">
        <v>3.2300000000000002E-2</v>
      </c>
      <c r="L62" s="93">
        <v>176567902.00000003</v>
      </c>
      <c r="M62" s="95">
        <v>143.6</v>
      </c>
      <c r="N62" s="93">
        <v>253551.49884000001</v>
      </c>
      <c r="O62" s="94">
        <v>1.0447108790266401E-2</v>
      </c>
      <c r="P62" s="94">
        <v>5.1345737327000325E-2</v>
      </c>
      <c r="Q62" s="94">
        <f>N62/'סכום נכסי הקרן'!$C$42</f>
        <v>4.7525306391583266E-3</v>
      </c>
    </row>
    <row r="63" spans="2:17">
      <c r="C63" s="1"/>
      <c r="D63" s="1"/>
    </row>
    <row r="64" spans="2:17">
      <c r="C64" s="1"/>
      <c r="D64" s="1"/>
    </row>
    <row r="65" spans="2:4">
      <c r="C65" s="1"/>
      <c r="D65" s="1"/>
    </row>
    <row r="66" spans="2:4">
      <c r="B66" s="108" t="s">
        <v>2756</v>
      </c>
      <c r="C66" s="1"/>
      <c r="D66" s="1"/>
    </row>
    <row r="67" spans="2:4">
      <c r="B67" s="108" t="s">
        <v>139</v>
      </c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password="CC0D"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H1:XFD2 D3:XFD1048576 D1:AF2 A1:B1048576"/>
  </dataValidations>
  <pageMargins left="0.11811023622047245" right="0.11811023622047245" top="0.15748031496062992" bottom="0.15748031496062992" header="0.31496062992125984" footer="0.31496062992125984"/>
  <pageSetup paperSize="9" scale="78" fitToHeight="2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zoomScaleNormal="100" workbookViewId="0">
      <selection activeCell="T32" sqref="T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22.85546875" style="2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4" t="s">
        <v>171</v>
      </c>
      <c r="C1" s="77" t="s" vm="1">
        <v>232</v>
      </c>
    </row>
    <row r="2" spans="2:67">
      <c r="B2" s="54" t="s">
        <v>170</v>
      </c>
      <c r="C2" s="77" t="s">
        <v>233</v>
      </c>
    </row>
    <row r="3" spans="2:67">
      <c r="B3" s="54" t="s">
        <v>172</v>
      </c>
      <c r="C3" s="77" t="s">
        <v>234</v>
      </c>
    </row>
    <row r="4" spans="2:67">
      <c r="B4" s="54" t="s">
        <v>173</v>
      </c>
      <c r="C4" s="77">
        <v>162</v>
      </c>
    </row>
    <row r="6" spans="2:67" ht="26.25" customHeight="1">
      <c r="B6" s="212" t="s">
        <v>199</v>
      </c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6"/>
      <c r="BO6" s="3"/>
    </row>
    <row r="7" spans="2:67" ht="26.25" customHeight="1">
      <c r="B7" s="212" t="s">
        <v>115</v>
      </c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6"/>
      <c r="AZ7" s="41"/>
      <c r="BJ7" s="3"/>
      <c r="BO7" s="3"/>
    </row>
    <row r="8" spans="2:67" s="3" customFormat="1" ht="78.75">
      <c r="B8" s="35" t="s">
        <v>142</v>
      </c>
      <c r="C8" s="12" t="s">
        <v>60</v>
      </c>
      <c r="D8" s="73" t="s">
        <v>146</v>
      </c>
      <c r="E8" s="73" t="s">
        <v>218</v>
      </c>
      <c r="F8" s="73" t="s">
        <v>144</v>
      </c>
      <c r="G8" s="12" t="s">
        <v>84</v>
      </c>
      <c r="H8" s="12" t="s">
        <v>15</v>
      </c>
      <c r="I8" s="12" t="s">
        <v>85</v>
      </c>
      <c r="J8" s="12" t="s">
        <v>130</v>
      </c>
      <c r="K8" s="12" t="s">
        <v>18</v>
      </c>
      <c r="L8" s="12" t="s">
        <v>129</v>
      </c>
      <c r="M8" s="12" t="s">
        <v>17</v>
      </c>
      <c r="N8" s="12" t="s">
        <v>19</v>
      </c>
      <c r="O8" s="12" t="s">
        <v>0</v>
      </c>
      <c r="P8" s="12" t="s">
        <v>133</v>
      </c>
      <c r="Q8" s="12" t="s">
        <v>80</v>
      </c>
      <c r="R8" s="12" t="s">
        <v>75</v>
      </c>
      <c r="S8" s="73" t="s">
        <v>174</v>
      </c>
      <c r="T8" s="36" t="s">
        <v>176</v>
      </c>
      <c r="V8" s="1"/>
      <c r="AZ8" s="41"/>
      <c r="BJ8" s="1"/>
      <c r="BK8" s="1"/>
      <c r="BL8" s="1"/>
      <c r="BO8" s="4"/>
    </row>
    <row r="9" spans="2:67" s="3" customFormat="1" ht="20.25" customHeight="1">
      <c r="B9" s="37"/>
      <c r="C9" s="15"/>
      <c r="D9" s="15"/>
      <c r="E9" s="15"/>
      <c r="F9" s="15"/>
      <c r="G9" s="15"/>
      <c r="H9" s="15"/>
      <c r="I9" s="15"/>
      <c r="J9" s="15" t="s">
        <v>24</v>
      </c>
      <c r="K9" s="15" t="s">
        <v>21</v>
      </c>
      <c r="L9" s="15"/>
      <c r="M9" s="15" t="s">
        <v>20</v>
      </c>
      <c r="N9" s="15" t="s">
        <v>20</v>
      </c>
      <c r="O9" s="15" t="s">
        <v>22</v>
      </c>
      <c r="P9" s="15" t="s">
        <v>81</v>
      </c>
      <c r="Q9" s="15" t="s">
        <v>23</v>
      </c>
      <c r="R9" s="15" t="s">
        <v>20</v>
      </c>
      <c r="S9" s="15" t="s">
        <v>20</v>
      </c>
      <c r="T9" s="71" t="s">
        <v>20</v>
      </c>
      <c r="BJ9" s="1"/>
      <c r="BL9" s="1"/>
      <c r="BO9" s="4"/>
    </row>
    <row r="10" spans="2:67" s="4" customFormat="1" ht="18" customHeight="1">
      <c r="B10" s="38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140</v>
      </c>
      <c r="R10" s="18" t="s">
        <v>141</v>
      </c>
      <c r="S10" s="43" t="s">
        <v>177</v>
      </c>
      <c r="T10" s="72" t="s">
        <v>219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8"/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1"/>
      <c r="C697" s="1"/>
      <c r="D697" s="1"/>
      <c r="E697" s="1"/>
      <c r="F697" s="1"/>
      <c r="G697" s="1"/>
    </row>
    <row r="698" spans="2:7">
      <c r="B698" s="41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password="CC0D"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.11811023622047245" right="0.11811023622047245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B830"/>
  <sheetViews>
    <sheetView rightToLeft="1" zoomScale="90" zoomScaleNormal="90" workbookViewId="0">
      <pane ySplit="10" topLeftCell="A23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22.8554687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5.42578125" style="1" bestFit="1" customWidth="1"/>
    <col min="16" max="16" width="11.85546875" style="1" bestFit="1" customWidth="1"/>
    <col min="17" max="17" width="13.140625" style="1" bestFit="1" customWidth="1"/>
    <col min="18" max="18" width="12.57031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4">
      <c r="B1" s="54" t="s">
        <v>171</v>
      </c>
      <c r="C1" s="77" t="s" vm="1">
        <v>232</v>
      </c>
    </row>
    <row r="2" spans="2:54">
      <c r="B2" s="54" t="s">
        <v>170</v>
      </c>
      <c r="C2" s="77" t="s">
        <v>233</v>
      </c>
    </row>
    <row r="3" spans="2:54">
      <c r="B3" s="54" t="s">
        <v>172</v>
      </c>
      <c r="C3" s="77" t="s">
        <v>234</v>
      </c>
    </row>
    <row r="4" spans="2:54">
      <c r="B4" s="54" t="s">
        <v>173</v>
      </c>
      <c r="C4" s="77">
        <v>162</v>
      </c>
    </row>
    <row r="6" spans="2:54" ht="26.25" customHeight="1">
      <c r="B6" s="217" t="s">
        <v>199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9"/>
    </row>
    <row r="7" spans="2:54" ht="26.25" customHeight="1">
      <c r="B7" s="217" t="s">
        <v>116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9"/>
      <c r="BB7" s="3"/>
    </row>
    <row r="8" spans="2:54" s="3" customFormat="1" ht="78.75">
      <c r="B8" s="20" t="s">
        <v>142</v>
      </c>
      <c r="C8" s="28" t="s">
        <v>60</v>
      </c>
      <c r="D8" s="73" t="s">
        <v>146</v>
      </c>
      <c r="E8" s="73" t="s">
        <v>218</v>
      </c>
      <c r="F8" s="69" t="s">
        <v>144</v>
      </c>
      <c r="G8" s="28" t="s">
        <v>84</v>
      </c>
      <c r="H8" s="28" t="s">
        <v>15</v>
      </c>
      <c r="I8" s="28" t="s">
        <v>85</v>
      </c>
      <c r="J8" s="28" t="s">
        <v>130</v>
      </c>
      <c r="K8" s="28" t="s">
        <v>18</v>
      </c>
      <c r="L8" s="28" t="s">
        <v>129</v>
      </c>
      <c r="M8" s="28" t="s">
        <v>17</v>
      </c>
      <c r="N8" s="28" t="s">
        <v>19</v>
      </c>
      <c r="O8" s="28" t="s">
        <v>0</v>
      </c>
      <c r="P8" s="28" t="s">
        <v>133</v>
      </c>
      <c r="Q8" s="28" t="s">
        <v>80</v>
      </c>
      <c r="R8" s="12" t="s">
        <v>75</v>
      </c>
      <c r="S8" s="73" t="s">
        <v>174</v>
      </c>
      <c r="T8" s="29" t="s">
        <v>176</v>
      </c>
      <c r="AX8" s="1"/>
      <c r="AY8" s="1"/>
    </row>
    <row r="9" spans="2:54" s="3" customFormat="1" ht="20.25">
      <c r="B9" s="14"/>
      <c r="C9" s="15"/>
      <c r="D9" s="15"/>
      <c r="E9" s="15"/>
      <c r="F9" s="15"/>
      <c r="G9" s="15"/>
      <c r="H9" s="30"/>
      <c r="I9" s="30"/>
      <c r="J9" s="30" t="s">
        <v>24</v>
      </c>
      <c r="K9" s="30" t="s">
        <v>21</v>
      </c>
      <c r="L9" s="30"/>
      <c r="M9" s="30" t="s">
        <v>20</v>
      </c>
      <c r="N9" s="30" t="s">
        <v>20</v>
      </c>
      <c r="O9" s="30" t="s">
        <v>22</v>
      </c>
      <c r="P9" s="30" t="s">
        <v>81</v>
      </c>
      <c r="Q9" s="30" t="s">
        <v>23</v>
      </c>
      <c r="R9" s="15" t="s">
        <v>20</v>
      </c>
      <c r="S9" s="30" t="s">
        <v>23</v>
      </c>
      <c r="T9" s="16" t="s">
        <v>20</v>
      </c>
      <c r="AW9" s="1"/>
      <c r="AX9" s="1"/>
      <c r="AY9" s="1"/>
      <c r="BB9" s="4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2" t="s">
        <v>14</v>
      </c>
      <c r="Q10" s="40" t="s">
        <v>140</v>
      </c>
      <c r="R10" s="18" t="s">
        <v>141</v>
      </c>
      <c r="S10" s="18" t="s">
        <v>177</v>
      </c>
      <c r="T10" s="19" t="s">
        <v>219</v>
      </c>
      <c r="U10" s="5"/>
      <c r="AW10" s="1"/>
      <c r="AX10" s="3"/>
      <c r="AY10" s="1"/>
    </row>
    <row r="11" spans="2:54" s="4" customFormat="1" ht="18" customHeight="1">
      <c r="B11" s="78" t="s">
        <v>41</v>
      </c>
      <c r="C11" s="79"/>
      <c r="D11" s="79"/>
      <c r="E11" s="79"/>
      <c r="F11" s="79"/>
      <c r="G11" s="79"/>
      <c r="H11" s="79"/>
      <c r="I11" s="79"/>
      <c r="J11" s="79"/>
      <c r="K11" s="87">
        <v>4.5452377711287983</v>
      </c>
      <c r="L11" s="79"/>
      <c r="M11" s="79"/>
      <c r="N11" s="101">
        <v>2.4464428289220304E-2</v>
      </c>
      <c r="O11" s="87"/>
      <c r="P11" s="89"/>
      <c r="Q11" s="87">
        <v>6818898.682919994</v>
      </c>
      <c r="R11" s="79"/>
      <c r="S11" s="88">
        <v>1</v>
      </c>
      <c r="T11" s="88">
        <f>Q11/'סכום נכסי הקרן'!$C$42</f>
        <v>0.12781239734001185</v>
      </c>
      <c r="U11" s="5"/>
      <c r="AW11" s="1"/>
      <c r="AX11" s="3"/>
      <c r="AY11" s="1"/>
      <c r="BB11" s="1"/>
    </row>
    <row r="12" spans="2:54">
      <c r="B12" s="80" t="s">
        <v>228</v>
      </c>
      <c r="C12" s="81"/>
      <c r="D12" s="81"/>
      <c r="E12" s="81"/>
      <c r="F12" s="81"/>
      <c r="G12" s="81"/>
      <c r="H12" s="81"/>
      <c r="I12" s="81"/>
      <c r="J12" s="81"/>
      <c r="K12" s="90">
        <v>3.8777410594938004</v>
      </c>
      <c r="L12" s="81"/>
      <c r="M12" s="81"/>
      <c r="N12" s="102">
        <v>1.622483789661866E-2</v>
      </c>
      <c r="O12" s="90"/>
      <c r="P12" s="92"/>
      <c r="Q12" s="90">
        <v>4900860.0052100001</v>
      </c>
      <c r="R12" s="81"/>
      <c r="S12" s="91">
        <v>0.71871723471793103</v>
      </c>
      <c r="T12" s="91">
        <f>Q12/'סכום נכסי הקרן'!$C$42</f>
        <v>9.1860972778882749E-2</v>
      </c>
      <c r="AX12" s="3"/>
    </row>
    <row r="13" spans="2:54" ht="20.25">
      <c r="B13" s="100" t="s">
        <v>40</v>
      </c>
      <c r="C13" s="81"/>
      <c r="D13" s="81"/>
      <c r="E13" s="81"/>
      <c r="F13" s="81"/>
      <c r="G13" s="81"/>
      <c r="H13" s="81"/>
      <c r="I13" s="81"/>
      <c r="J13" s="81"/>
      <c r="K13" s="90">
        <v>3.9259995100675753</v>
      </c>
      <c r="L13" s="81"/>
      <c r="M13" s="81"/>
      <c r="N13" s="102">
        <v>1.3839333872515061E-2</v>
      </c>
      <c r="O13" s="90"/>
      <c r="P13" s="92"/>
      <c r="Q13" s="90">
        <v>3833742.8205199996</v>
      </c>
      <c r="R13" s="81"/>
      <c r="S13" s="91">
        <v>0.56222316810818362</v>
      </c>
      <c r="T13" s="91">
        <f>Q13/'סכום נכסי הקרן'!$C$42</f>
        <v>7.185909095600343E-2</v>
      </c>
      <c r="AX13" s="4"/>
    </row>
    <row r="14" spans="2:54">
      <c r="B14" s="86" t="s">
        <v>318</v>
      </c>
      <c r="C14" s="83" t="s">
        <v>319</v>
      </c>
      <c r="D14" s="96" t="s">
        <v>147</v>
      </c>
      <c r="E14" s="96" t="s">
        <v>320</v>
      </c>
      <c r="F14" s="83" t="s">
        <v>321</v>
      </c>
      <c r="G14" s="96" t="s">
        <v>322</v>
      </c>
      <c r="H14" s="83" t="s">
        <v>323</v>
      </c>
      <c r="I14" s="83" t="s">
        <v>154</v>
      </c>
      <c r="J14" s="83"/>
      <c r="K14" s="93">
        <v>3.4700000000000006</v>
      </c>
      <c r="L14" s="96" t="s">
        <v>158</v>
      </c>
      <c r="M14" s="97">
        <v>5.8999999999999999E-3</v>
      </c>
      <c r="N14" s="97">
        <v>6.0000000000000001E-3</v>
      </c>
      <c r="O14" s="93">
        <v>168083747.00000003</v>
      </c>
      <c r="P14" s="95">
        <v>98.95</v>
      </c>
      <c r="Q14" s="93">
        <v>166318.86767000001</v>
      </c>
      <c r="R14" s="94">
        <v>3.1487259727197681E-2</v>
      </c>
      <c r="S14" s="94">
        <v>2.4390869464976244E-2</v>
      </c>
      <c r="T14" s="94">
        <f>Q14/'סכום נכסי הקרן'!$C$42</f>
        <v>3.1174554995259058E-3</v>
      </c>
    </row>
    <row r="15" spans="2:54">
      <c r="B15" s="86" t="s">
        <v>324</v>
      </c>
      <c r="C15" s="83" t="s">
        <v>325</v>
      </c>
      <c r="D15" s="96" t="s">
        <v>147</v>
      </c>
      <c r="E15" s="96" t="s">
        <v>320</v>
      </c>
      <c r="F15" s="83" t="s">
        <v>326</v>
      </c>
      <c r="G15" s="96" t="s">
        <v>322</v>
      </c>
      <c r="H15" s="83" t="s">
        <v>323</v>
      </c>
      <c r="I15" s="83" t="s">
        <v>156</v>
      </c>
      <c r="J15" s="83"/>
      <c r="K15" s="93">
        <v>4.25</v>
      </c>
      <c r="L15" s="96" t="s">
        <v>158</v>
      </c>
      <c r="M15" s="97">
        <v>0.04</v>
      </c>
      <c r="N15" s="97">
        <v>8.0000000000000002E-3</v>
      </c>
      <c r="O15" s="93">
        <v>108401376.00000001</v>
      </c>
      <c r="P15" s="95">
        <v>116.35</v>
      </c>
      <c r="Q15" s="93">
        <v>126125.00803</v>
      </c>
      <c r="R15" s="94">
        <v>5.2324943427993306E-2</v>
      </c>
      <c r="S15" s="94">
        <v>1.849638979765434E-2</v>
      </c>
      <c r="T15" s="94">
        <f>Q15/'סכום נכסי הקרן'!$C$42</f>
        <v>2.3640679221735377E-3</v>
      </c>
    </row>
    <row r="16" spans="2:54">
      <c r="B16" s="86" t="s">
        <v>327</v>
      </c>
      <c r="C16" s="83" t="s">
        <v>328</v>
      </c>
      <c r="D16" s="96" t="s">
        <v>147</v>
      </c>
      <c r="E16" s="96" t="s">
        <v>320</v>
      </c>
      <c r="F16" s="83" t="s">
        <v>326</v>
      </c>
      <c r="G16" s="96" t="s">
        <v>322</v>
      </c>
      <c r="H16" s="83" t="s">
        <v>323</v>
      </c>
      <c r="I16" s="83" t="s">
        <v>156</v>
      </c>
      <c r="J16" s="83"/>
      <c r="K16" s="93">
        <v>5.589999999999999</v>
      </c>
      <c r="L16" s="96" t="s">
        <v>158</v>
      </c>
      <c r="M16" s="97">
        <v>9.8999999999999991E-3</v>
      </c>
      <c r="N16" s="97">
        <v>1.0500000000000001E-2</v>
      </c>
      <c r="O16" s="93">
        <v>65968507.000000007</v>
      </c>
      <c r="P16" s="95">
        <v>99.61</v>
      </c>
      <c r="Q16" s="93">
        <v>65711.229930000016</v>
      </c>
      <c r="R16" s="94">
        <v>2.1888276351300688E-2</v>
      </c>
      <c r="S16" s="94">
        <v>9.6366338591587792E-3</v>
      </c>
      <c r="T16" s="94">
        <f>Q16/'סכום נכסי הקרן'!$C$42</f>
        <v>1.2316812758270135E-3</v>
      </c>
    </row>
    <row r="17" spans="2:49" ht="20.25">
      <c r="B17" s="86" t="s">
        <v>329</v>
      </c>
      <c r="C17" s="83" t="s">
        <v>330</v>
      </c>
      <c r="D17" s="96" t="s">
        <v>147</v>
      </c>
      <c r="E17" s="96" t="s">
        <v>320</v>
      </c>
      <c r="F17" s="83" t="s">
        <v>326</v>
      </c>
      <c r="G17" s="96" t="s">
        <v>322</v>
      </c>
      <c r="H17" s="83" t="s">
        <v>323</v>
      </c>
      <c r="I17" s="83" t="s">
        <v>156</v>
      </c>
      <c r="J17" s="83"/>
      <c r="K17" s="93">
        <v>1.99</v>
      </c>
      <c r="L17" s="96" t="s">
        <v>158</v>
      </c>
      <c r="M17" s="97">
        <v>2.58E-2</v>
      </c>
      <c r="N17" s="97">
        <v>7.6000000000000009E-3</v>
      </c>
      <c r="O17" s="93">
        <v>62805453.000000007</v>
      </c>
      <c r="P17" s="95">
        <v>108.3</v>
      </c>
      <c r="Q17" s="93">
        <v>68018.302530000015</v>
      </c>
      <c r="R17" s="94">
        <v>2.3059812989404793E-2</v>
      </c>
      <c r="S17" s="94">
        <v>9.9749689345542767E-3</v>
      </c>
      <c r="T17" s="94">
        <f>Q17/'סכום נכסי הקרן'!$C$42</f>
        <v>1.2749246929175259E-3</v>
      </c>
      <c r="AW17" s="4"/>
    </row>
    <row r="18" spans="2:49">
      <c r="B18" s="86" t="s">
        <v>331</v>
      </c>
      <c r="C18" s="83" t="s">
        <v>332</v>
      </c>
      <c r="D18" s="96" t="s">
        <v>147</v>
      </c>
      <c r="E18" s="96" t="s">
        <v>320</v>
      </c>
      <c r="F18" s="83" t="s">
        <v>326</v>
      </c>
      <c r="G18" s="96" t="s">
        <v>322</v>
      </c>
      <c r="H18" s="83" t="s">
        <v>323</v>
      </c>
      <c r="I18" s="83" t="s">
        <v>156</v>
      </c>
      <c r="J18" s="83"/>
      <c r="K18" s="93">
        <v>2.6799999999999997</v>
      </c>
      <c r="L18" s="96" t="s">
        <v>158</v>
      </c>
      <c r="M18" s="97">
        <v>4.0999999999999995E-3</v>
      </c>
      <c r="N18" s="97">
        <v>4.1000000000000003E-3</v>
      </c>
      <c r="O18" s="93">
        <v>26392437.850000001</v>
      </c>
      <c r="P18" s="95">
        <v>98.63</v>
      </c>
      <c r="Q18" s="93">
        <v>26030.860980000005</v>
      </c>
      <c r="R18" s="94">
        <v>1.2845332476853169E-2</v>
      </c>
      <c r="S18" s="94">
        <v>3.8174582422235153E-3</v>
      </c>
      <c r="T18" s="94">
        <f>Q18/'סכום נכסי הקרן'!$C$42</f>
        <v>4.8791848968397512E-4</v>
      </c>
    </row>
    <row r="19" spans="2:49">
      <c r="B19" s="86" t="s">
        <v>333</v>
      </c>
      <c r="C19" s="83" t="s">
        <v>334</v>
      </c>
      <c r="D19" s="96" t="s">
        <v>147</v>
      </c>
      <c r="E19" s="96" t="s">
        <v>320</v>
      </c>
      <c r="F19" s="83" t="s">
        <v>326</v>
      </c>
      <c r="G19" s="96" t="s">
        <v>322</v>
      </c>
      <c r="H19" s="83" t="s">
        <v>323</v>
      </c>
      <c r="I19" s="83" t="s">
        <v>156</v>
      </c>
      <c r="J19" s="83"/>
      <c r="K19" s="93">
        <v>3.0600000000000005</v>
      </c>
      <c r="L19" s="96" t="s">
        <v>158</v>
      </c>
      <c r="M19" s="97">
        <v>6.4000000000000003E-3</v>
      </c>
      <c r="N19" s="97">
        <v>5.7999999999999996E-3</v>
      </c>
      <c r="O19" s="93">
        <v>83124545.000000015</v>
      </c>
      <c r="P19" s="95">
        <v>99.57</v>
      </c>
      <c r="Q19" s="93">
        <v>82767.105590000021</v>
      </c>
      <c r="R19" s="94">
        <v>2.6387948617422653E-2</v>
      </c>
      <c r="S19" s="94">
        <v>1.2137899305838846E-2</v>
      </c>
      <c r="T19" s="94">
        <f>Q19/'סכום נכסי הקרן'!$C$42</f>
        <v>1.5513740089509287E-3</v>
      </c>
      <c r="AW19" s="3"/>
    </row>
    <row r="20" spans="2:49">
      <c r="B20" s="86" t="s">
        <v>335</v>
      </c>
      <c r="C20" s="83" t="s">
        <v>336</v>
      </c>
      <c r="D20" s="96" t="s">
        <v>147</v>
      </c>
      <c r="E20" s="96" t="s">
        <v>320</v>
      </c>
      <c r="F20" s="83" t="s">
        <v>337</v>
      </c>
      <c r="G20" s="96" t="s">
        <v>322</v>
      </c>
      <c r="H20" s="83" t="s">
        <v>323</v>
      </c>
      <c r="I20" s="83" t="s">
        <v>156</v>
      </c>
      <c r="J20" s="83"/>
      <c r="K20" s="93">
        <v>3.1900000000000008</v>
      </c>
      <c r="L20" s="96" t="s">
        <v>158</v>
      </c>
      <c r="M20" s="97">
        <v>6.9999999999999993E-3</v>
      </c>
      <c r="N20" s="97">
        <v>5.9000000000000007E-3</v>
      </c>
      <c r="O20" s="93">
        <v>178429693.00000003</v>
      </c>
      <c r="P20" s="95">
        <v>101.29</v>
      </c>
      <c r="Q20" s="93">
        <v>180731.44241000002</v>
      </c>
      <c r="R20" s="94">
        <v>3.585054998531257E-2</v>
      </c>
      <c r="S20" s="94">
        <v>2.650449153361039E-2</v>
      </c>
      <c r="T20" s="94">
        <f>Q20/'סכום נכסי הקרן'!$C$42</f>
        <v>3.387602603188791E-3</v>
      </c>
    </row>
    <row r="21" spans="2:49">
      <c r="B21" s="86" t="s">
        <v>338</v>
      </c>
      <c r="C21" s="83" t="s">
        <v>339</v>
      </c>
      <c r="D21" s="96" t="s">
        <v>147</v>
      </c>
      <c r="E21" s="96" t="s">
        <v>320</v>
      </c>
      <c r="F21" s="83" t="s">
        <v>337</v>
      </c>
      <c r="G21" s="96" t="s">
        <v>322</v>
      </c>
      <c r="H21" s="83" t="s">
        <v>323</v>
      </c>
      <c r="I21" s="83" t="s">
        <v>156</v>
      </c>
      <c r="J21" s="83"/>
      <c r="K21" s="93">
        <v>2.6700000000000004</v>
      </c>
      <c r="L21" s="96" t="s">
        <v>158</v>
      </c>
      <c r="M21" s="97">
        <v>1.6E-2</v>
      </c>
      <c r="N21" s="97">
        <v>4.3000000000000009E-3</v>
      </c>
      <c r="O21" s="93">
        <v>9900635.0000000019</v>
      </c>
      <c r="P21" s="95">
        <v>102.07</v>
      </c>
      <c r="Q21" s="93">
        <v>10105.578260000002</v>
      </c>
      <c r="R21" s="94">
        <v>3.1442432654158869E-3</v>
      </c>
      <c r="S21" s="94">
        <v>1.4819956608700606E-3</v>
      </c>
      <c r="T21" s="94">
        <f>Q21/'סכום נכסי הקרן'!$C$42</f>
        <v>1.8941741826329761E-4</v>
      </c>
    </row>
    <row r="22" spans="2:49">
      <c r="B22" s="86" t="s">
        <v>340</v>
      </c>
      <c r="C22" s="83" t="s">
        <v>341</v>
      </c>
      <c r="D22" s="96" t="s">
        <v>147</v>
      </c>
      <c r="E22" s="96" t="s">
        <v>320</v>
      </c>
      <c r="F22" s="83" t="s">
        <v>337</v>
      </c>
      <c r="G22" s="96" t="s">
        <v>322</v>
      </c>
      <c r="H22" s="83" t="s">
        <v>323</v>
      </c>
      <c r="I22" s="83" t="s">
        <v>156</v>
      </c>
      <c r="J22" s="83"/>
      <c r="K22" s="93">
        <v>1.08</v>
      </c>
      <c r="L22" s="96" t="s">
        <v>158</v>
      </c>
      <c r="M22" s="97">
        <v>4.4999999999999998E-2</v>
      </c>
      <c r="N22" s="97">
        <v>3.5000000000000005E-3</v>
      </c>
      <c r="O22" s="93">
        <v>13106724.500000002</v>
      </c>
      <c r="P22" s="95">
        <v>108.52</v>
      </c>
      <c r="Q22" s="93">
        <v>14223.417500000001</v>
      </c>
      <c r="R22" s="94">
        <v>4.0681435348928166E-2</v>
      </c>
      <c r="S22" s="94">
        <v>2.0858819233708337E-3</v>
      </c>
      <c r="T22" s="94">
        <f>Q22/'סכום נכסי הקרן'!$C$42</f>
        <v>2.666015691942211E-4</v>
      </c>
    </row>
    <row r="23" spans="2:49">
      <c r="B23" s="86" t="s">
        <v>342</v>
      </c>
      <c r="C23" s="83" t="s">
        <v>343</v>
      </c>
      <c r="D23" s="96" t="s">
        <v>147</v>
      </c>
      <c r="E23" s="96" t="s">
        <v>320</v>
      </c>
      <c r="F23" s="83" t="s">
        <v>337</v>
      </c>
      <c r="G23" s="96" t="s">
        <v>322</v>
      </c>
      <c r="H23" s="83" t="s">
        <v>323</v>
      </c>
      <c r="I23" s="83" t="s">
        <v>156</v>
      </c>
      <c r="J23" s="83"/>
      <c r="K23" s="93">
        <v>4.9600000000000009</v>
      </c>
      <c r="L23" s="96" t="s">
        <v>158</v>
      </c>
      <c r="M23" s="97">
        <v>0.05</v>
      </c>
      <c r="N23" s="97">
        <v>9.5999999999999992E-3</v>
      </c>
      <c r="O23" s="93">
        <v>214643195.00000003</v>
      </c>
      <c r="P23" s="95">
        <v>126.5</v>
      </c>
      <c r="Q23" s="93">
        <v>271523.63622000004</v>
      </c>
      <c r="R23" s="94">
        <v>6.8105951979418766E-2</v>
      </c>
      <c r="S23" s="94">
        <v>3.9819280040061834E-2</v>
      </c>
      <c r="T23" s="94">
        <f>Q23/'סכום נכסי הקרן'!$C$42</f>
        <v>5.0893976422735857E-3</v>
      </c>
    </row>
    <row r="24" spans="2:49">
      <c r="B24" s="86" t="s">
        <v>344</v>
      </c>
      <c r="C24" s="83" t="s">
        <v>345</v>
      </c>
      <c r="D24" s="96" t="s">
        <v>147</v>
      </c>
      <c r="E24" s="96" t="s">
        <v>320</v>
      </c>
      <c r="F24" s="83" t="s">
        <v>346</v>
      </c>
      <c r="G24" s="96" t="s">
        <v>322</v>
      </c>
      <c r="H24" s="83" t="s">
        <v>347</v>
      </c>
      <c r="I24" s="83" t="s">
        <v>154</v>
      </c>
      <c r="J24" s="83"/>
      <c r="K24" s="93">
        <v>1.07</v>
      </c>
      <c r="L24" s="96" t="s">
        <v>158</v>
      </c>
      <c r="M24" s="97">
        <v>4.2000000000000003E-2</v>
      </c>
      <c r="N24" s="97">
        <v>6.6E-3</v>
      </c>
      <c r="O24" s="93">
        <v>3618.6100000000006</v>
      </c>
      <c r="P24" s="95">
        <v>128.38</v>
      </c>
      <c r="Q24" s="93">
        <v>4.6455600000000006</v>
      </c>
      <c r="R24" s="94">
        <v>3.5078128885855851E-5</v>
      </c>
      <c r="S24" s="94">
        <v>6.8127717040820956E-7</v>
      </c>
      <c r="T24" s="94">
        <f>Q24/'סכום נכסי הקרן'!$C$42</f>
        <v>8.707566840289304E-8</v>
      </c>
    </row>
    <row r="25" spans="2:49">
      <c r="B25" s="86" t="s">
        <v>348</v>
      </c>
      <c r="C25" s="83" t="s">
        <v>349</v>
      </c>
      <c r="D25" s="96" t="s">
        <v>147</v>
      </c>
      <c r="E25" s="96" t="s">
        <v>320</v>
      </c>
      <c r="F25" s="83" t="s">
        <v>346</v>
      </c>
      <c r="G25" s="96" t="s">
        <v>322</v>
      </c>
      <c r="H25" s="83" t="s">
        <v>347</v>
      </c>
      <c r="I25" s="83" t="s">
        <v>154</v>
      </c>
      <c r="J25" s="83"/>
      <c r="K25" s="93">
        <v>3.1999999999999993</v>
      </c>
      <c r="L25" s="96" t="s">
        <v>158</v>
      </c>
      <c r="M25" s="97">
        <v>8.0000000000000002E-3</v>
      </c>
      <c r="N25" s="97">
        <v>7.3999999999999986E-3</v>
      </c>
      <c r="O25" s="93">
        <v>27340514.000000004</v>
      </c>
      <c r="P25" s="95">
        <v>101.19</v>
      </c>
      <c r="Q25" s="93">
        <v>27665.865620000008</v>
      </c>
      <c r="R25" s="94">
        <v>4.2418645855959294E-2</v>
      </c>
      <c r="S25" s="94">
        <v>4.0572337127251328E-3</v>
      </c>
      <c r="T25" s="94">
        <f>Q25/'סכום נכסי הקרן'!$C$42</f>
        <v>5.1856476739211622E-4</v>
      </c>
    </row>
    <row r="26" spans="2:49">
      <c r="B26" s="86" t="s">
        <v>350</v>
      </c>
      <c r="C26" s="83" t="s">
        <v>351</v>
      </c>
      <c r="D26" s="96" t="s">
        <v>147</v>
      </c>
      <c r="E26" s="96" t="s">
        <v>320</v>
      </c>
      <c r="F26" s="83" t="s">
        <v>337</v>
      </c>
      <c r="G26" s="96" t="s">
        <v>322</v>
      </c>
      <c r="H26" s="83" t="s">
        <v>347</v>
      </c>
      <c r="I26" s="83" t="s">
        <v>156</v>
      </c>
      <c r="J26" s="83"/>
      <c r="K26" s="93">
        <v>2.1500000000000004</v>
      </c>
      <c r="L26" s="96" t="s">
        <v>158</v>
      </c>
      <c r="M26" s="97">
        <v>4.0999999999999995E-2</v>
      </c>
      <c r="N26" s="97">
        <v>8.2000000000000007E-3</v>
      </c>
      <c r="O26" s="93">
        <v>94035370.000000015</v>
      </c>
      <c r="P26" s="95">
        <v>132.30000000000001</v>
      </c>
      <c r="Q26" s="93">
        <v>124408.79034000001</v>
      </c>
      <c r="R26" s="94">
        <v>2.4139133376818774E-2</v>
      </c>
      <c r="S26" s="94">
        <v>1.8244704332038203E-2</v>
      </c>
      <c r="T26" s="94">
        <f>Q26/'סכום נכסי הקרן'!$C$42</f>
        <v>2.3318993994375019E-3</v>
      </c>
    </row>
    <row r="27" spans="2:49">
      <c r="B27" s="86" t="s">
        <v>352</v>
      </c>
      <c r="C27" s="83" t="s">
        <v>353</v>
      </c>
      <c r="D27" s="96" t="s">
        <v>147</v>
      </c>
      <c r="E27" s="96" t="s">
        <v>320</v>
      </c>
      <c r="F27" s="83" t="s">
        <v>321</v>
      </c>
      <c r="G27" s="96" t="s">
        <v>322</v>
      </c>
      <c r="H27" s="83" t="s">
        <v>347</v>
      </c>
      <c r="I27" s="83" t="s">
        <v>154</v>
      </c>
      <c r="J27" s="83"/>
      <c r="K27" s="93">
        <v>0.70000000000000007</v>
      </c>
      <c r="L27" s="96" t="s">
        <v>158</v>
      </c>
      <c r="M27" s="97">
        <v>2.6000000000000002E-2</v>
      </c>
      <c r="N27" s="97">
        <v>6.2000000000000006E-3</v>
      </c>
      <c r="O27" s="93">
        <v>45214223.000000007</v>
      </c>
      <c r="P27" s="95">
        <v>108.11</v>
      </c>
      <c r="Q27" s="93">
        <v>48881.096090000006</v>
      </c>
      <c r="R27" s="94">
        <v>1.3820175081993272E-2</v>
      </c>
      <c r="S27" s="94">
        <v>7.1684737320467278E-3</v>
      </c>
      <c r="T27" s="94">
        <f>Q27/'סכום נכסי הקרן'!$C$42</f>
        <v>9.1621981296179393E-4</v>
      </c>
    </row>
    <row r="28" spans="2:49">
      <c r="B28" s="86" t="s">
        <v>354</v>
      </c>
      <c r="C28" s="83" t="s">
        <v>355</v>
      </c>
      <c r="D28" s="96" t="s">
        <v>147</v>
      </c>
      <c r="E28" s="96" t="s">
        <v>320</v>
      </c>
      <c r="F28" s="83" t="s">
        <v>321</v>
      </c>
      <c r="G28" s="96" t="s">
        <v>322</v>
      </c>
      <c r="H28" s="83" t="s">
        <v>347</v>
      </c>
      <c r="I28" s="83" t="s">
        <v>154</v>
      </c>
      <c r="J28" s="83"/>
      <c r="K28" s="93">
        <v>3.6800000000000006</v>
      </c>
      <c r="L28" s="96" t="s">
        <v>158</v>
      </c>
      <c r="M28" s="97">
        <v>3.4000000000000002E-2</v>
      </c>
      <c r="N28" s="97">
        <v>7.9000000000000008E-3</v>
      </c>
      <c r="O28" s="93">
        <v>31482456.000000004</v>
      </c>
      <c r="P28" s="95">
        <v>112.62</v>
      </c>
      <c r="Q28" s="93">
        <v>35455.541840000005</v>
      </c>
      <c r="R28" s="94">
        <v>1.6828833432669874E-2</v>
      </c>
      <c r="S28" s="94">
        <v>5.1995994498069305E-3</v>
      </c>
      <c r="T28" s="94">
        <f>Q28/'סכום נכסי הקרן'!$C$42</f>
        <v>6.6457327088763037E-4</v>
      </c>
    </row>
    <row r="29" spans="2:49">
      <c r="B29" s="86" t="s">
        <v>356</v>
      </c>
      <c r="C29" s="83" t="s">
        <v>357</v>
      </c>
      <c r="D29" s="96" t="s">
        <v>147</v>
      </c>
      <c r="E29" s="96" t="s">
        <v>320</v>
      </c>
      <c r="F29" s="83" t="s">
        <v>321</v>
      </c>
      <c r="G29" s="96" t="s">
        <v>322</v>
      </c>
      <c r="H29" s="83" t="s">
        <v>347</v>
      </c>
      <c r="I29" s="83" t="s">
        <v>154</v>
      </c>
      <c r="J29" s="83"/>
      <c r="K29" s="93">
        <v>0.85000000000000009</v>
      </c>
      <c r="L29" s="96" t="s">
        <v>158</v>
      </c>
      <c r="M29" s="97">
        <v>4.4000000000000004E-2</v>
      </c>
      <c r="N29" s="97">
        <v>4.1999999999999989E-3</v>
      </c>
      <c r="O29" s="93">
        <v>17680717.450000003</v>
      </c>
      <c r="P29" s="95">
        <v>121.41</v>
      </c>
      <c r="Q29" s="93">
        <v>21466.15868</v>
      </c>
      <c r="R29" s="94">
        <v>2.7495931175537839E-2</v>
      </c>
      <c r="S29" s="94">
        <v>3.1480389544089465E-3</v>
      </c>
      <c r="T29" s="94">
        <f>Q29/'סכום נכסי הקרן'!$C$42</f>
        <v>4.0235840568275167E-4</v>
      </c>
    </row>
    <row r="30" spans="2:49">
      <c r="B30" s="86" t="s">
        <v>358</v>
      </c>
      <c r="C30" s="83" t="s">
        <v>359</v>
      </c>
      <c r="D30" s="96" t="s">
        <v>147</v>
      </c>
      <c r="E30" s="96" t="s">
        <v>320</v>
      </c>
      <c r="F30" s="83" t="s">
        <v>326</v>
      </c>
      <c r="G30" s="96" t="s">
        <v>322</v>
      </c>
      <c r="H30" s="83" t="s">
        <v>347</v>
      </c>
      <c r="I30" s="83" t="s">
        <v>156</v>
      </c>
      <c r="J30" s="83"/>
      <c r="K30" s="93">
        <v>0.41000000000000003</v>
      </c>
      <c r="L30" s="96" t="s">
        <v>158</v>
      </c>
      <c r="M30" s="97">
        <v>3.9E-2</v>
      </c>
      <c r="N30" s="97">
        <v>1.5600000000000001E-2</v>
      </c>
      <c r="O30" s="93">
        <v>32619859.000000004</v>
      </c>
      <c r="P30" s="95">
        <v>122.92</v>
      </c>
      <c r="Q30" s="93">
        <v>40096.331510000004</v>
      </c>
      <c r="R30" s="94">
        <v>2.2478717999129105E-2</v>
      </c>
      <c r="S30" s="94">
        <v>5.8801770453685521E-3</v>
      </c>
      <c r="T30" s="94">
        <f>Q30/'סכום נכסי הקרן'!$C$42</f>
        <v>7.5155952495226227E-4</v>
      </c>
    </row>
    <row r="31" spans="2:49">
      <c r="B31" s="86" t="s">
        <v>360</v>
      </c>
      <c r="C31" s="83" t="s">
        <v>361</v>
      </c>
      <c r="D31" s="96" t="s">
        <v>147</v>
      </c>
      <c r="E31" s="96" t="s">
        <v>320</v>
      </c>
      <c r="F31" s="83" t="s">
        <v>326</v>
      </c>
      <c r="G31" s="96" t="s">
        <v>322</v>
      </c>
      <c r="H31" s="83" t="s">
        <v>347</v>
      </c>
      <c r="I31" s="83" t="s">
        <v>156</v>
      </c>
      <c r="J31" s="83"/>
      <c r="K31" s="93">
        <v>2.6399999999999992</v>
      </c>
      <c r="L31" s="96" t="s">
        <v>158</v>
      </c>
      <c r="M31" s="97">
        <v>0.03</v>
      </c>
      <c r="N31" s="97">
        <v>7.4000000000000003E-3</v>
      </c>
      <c r="O31" s="93">
        <v>20161243.000000004</v>
      </c>
      <c r="P31" s="95">
        <v>112.61</v>
      </c>
      <c r="Q31" s="93">
        <v>22703.574310000007</v>
      </c>
      <c r="R31" s="94">
        <v>4.200258958333334E-2</v>
      </c>
      <c r="S31" s="94">
        <v>3.3295075005100186E-3</v>
      </c>
      <c r="T31" s="94">
        <f>Q31/'סכום נכסי הקרן'!$C$42</f>
        <v>4.2555233560173617E-4</v>
      </c>
    </row>
    <row r="32" spans="2:49">
      <c r="B32" s="86" t="s">
        <v>362</v>
      </c>
      <c r="C32" s="83" t="s">
        <v>363</v>
      </c>
      <c r="D32" s="96" t="s">
        <v>147</v>
      </c>
      <c r="E32" s="96" t="s">
        <v>320</v>
      </c>
      <c r="F32" s="83" t="s">
        <v>364</v>
      </c>
      <c r="G32" s="96" t="s">
        <v>365</v>
      </c>
      <c r="H32" s="83" t="s">
        <v>347</v>
      </c>
      <c r="I32" s="83" t="s">
        <v>156</v>
      </c>
      <c r="J32" s="83"/>
      <c r="K32" s="93">
        <v>4.16</v>
      </c>
      <c r="L32" s="96" t="s">
        <v>158</v>
      </c>
      <c r="M32" s="97">
        <v>6.5000000000000006E-3</v>
      </c>
      <c r="N32" s="97">
        <v>8.2999999999999984E-3</v>
      </c>
      <c r="O32" s="93">
        <v>38921330.100000001</v>
      </c>
      <c r="P32" s="95">
        <v>98.22</v>
      </c>
      <c r="Q32" s="93">
        <v>38228.530430000006</v>
      </c>
      <c r="R32" s="94">
        <v>3.534379254084398E-2</v>
      </c>
      <c r="S32" s="94">
        <v>5.6062616864736518E-3</v>
      </c>
      <c r="T32" s="94">
        <f>Q32/'סכום נכסי הקרן'!$C$42</f>
        <v>7.1654974626365517E-4</v>
      </c>
    </row>
    <row r="33" spans="2:20">
      <c r="B33" s="86" t="s">
        <v>366</v>
      </c>
      <c r="C33" s="83" t="s">
        <v>367</v>
      </c>
      <c r="D33" s="96" t="s">
        <v>147</v>
      </c>
      <c r="E33" s="96" t="s">
        <v>320</v>
      </c>
      <c r="F33" s="83" t="s">
        <v>364</v>
      </c>
      <c r="G33" s="96" t="s">
        <v>365</v>
      </c>
      <c r="H33" s="83" t="s">
        <v>347</v>
      </c>
      <c r="I33" s="83" t="s">
        <v>156</v>
      </c>
      <c r="J33" s="83"/>
      <c r="K33" s="93">
        <v>5.71</v>
      </c>
      <c r="L33" s="96" t="s">
        <v>158</v>
      </c>
      <c r="M33" s="97">
        <v>1.6399999999999998E-2</v>
      </c>
      <c r="N33" s="97">
        <v>1.2899999999999998E-2</v>
      </c>
      <c r="O33" s="93">
        <v>44137514.000000007</v>
      </c>
      <c r="P33" s="95">
        <v>100.78</v>
      </c>
      <c r="Q33" s="93">
        <v>44843.714240000001</v>
      </c>
      <c r="R33" s="94">
        <v>4.3913117967187679E-2</v>
      </c>
      <c r="S33" s="94">
        <v>6.5763866461786159E-3</v>
      </c>
      <c r="T33" s="94">
        <f>Q33/'סכום נכסי הקרן'!$C$42</f>
        <v>8.4054374308292908E-4</v>
      </c>
    </row>
    <row r="34" spans="2:20">
      <c r="B34" s="86" t="s">
        <v>368</v>
      </c>
      <c r="C34" s="83" t="s">
        <v>369</v>
      </c>
      <c r="D34" s="96" t="s">
        <v>147</v>
      </c>
      <c r="E34" s="96" t="s">
        <v>320</v>
      </c>
      <c r="F34" s="83" t="s">
        <v>364</v>
      </c>
      <c r="G34" s="96" t="s">
        <v>365</v>
      </c>
      <c r="H34" s="83" t="s">
        <v>347</v>
      </c>
      <c r="I34" s="83" t="s">
        <v>154</v>
      </c>
      <c r="J34" s="83"/>
      <c r="K34" s="93">
        <v>6.99</v>
      </c>
      <c r="L34" s="96" t="s">
        <v>158</v>
      </c>
      <c r="M34" s="97">
        <v>1.34E-2</v>
      </c>
      <c r="N34" s="97">
        <v>1.84E-2</v>
      </c>
      <c r="O34" s="93">
        <v>73324359.000000015</v>
      </c>
      <c r="P34" s="95">
        <v>97.37</v>
      </c>
      <c r="Q34" s="93">
        <v>71395.928670000023</v>
      </c>
      <c r="R34" s="94">
        <v>3.3418405282091189E-2</v>
      </c>
      <c r="S34" s="94">
        <v>1.0470302022353382E-2</v>
      </c>
      <c r="T34" s="94">
        <f>Q34/'סכום נכסי הקרן'!$C$42</f>
        <v>1.3382344023509598E-3</v>
      </c>
    </row>
    <row r="35" spans="2:20">
      <c r="B35" s="86" t="s">
        <v>370</v>
      </c>
      <c r="C35" s="83" t="s">
        <v>371</v>
      </c>
      <c r="D35" s="96" t="s">
        <v>147</v>
      </c>
      <c r="E35" s="96" t="s">
        <v>320</v>
      </c>
      <c r="F35" s="83" t="s">
        <v>337</v>
      </c>
      <c r="G35" s="96" t="s">
        <v>322</v>
      </c>
      <c r="H35" s="83" t="s">
        <v>347</v>
      </c>
      <c r="I35" s="83" t="s">
        <v>156</v>
      </c>
      <c r="J35" s="83"/>
      <c r="K35" s="93">
        <v>4.1400000000000015</v>
      </c>
      <c r="L35" s="96" t="s">
        <v>158</v>
      </c>
      <c r="M35" s="97">
        <v>0.04</v>
      </c>
      <c r="N35" s="97">
        <v>8.400000000000003E-3</v>
      </c>
      <c r="O35" s="93">
        <v>65618080.000000007</v>
      </c>
      <c r="P35" s="95">
        <v>119.39</v>
      </c>
      <c r="Q35" s="93">
        <v>78341.42521999999</v>
      </c>
      <c r="R35" s="94">
        <v>2.2590584456383098E-2</v>
      </c>
      <c r="S35" s="94">
        <v>1.1488867757520714E-2</v>
      </c>
      <c r="T35" s="94">
        <f>Q35/'סכום נכסי הקרן'!$C$42</f>
        <v>1.4684197308110884E-3</v>
      </c>
    </row>
    <row r="36" spans="2:20">
      <c r="B36" s="86" t="s">
        <v>372</v>
      </c>
      <c r="C36" s="83" t="s">
        <v>373</v>
      </c>
      <c r="D36" s="96" t="s">
        <v>147</v>
      </c>
      <c r="E36" s="96" t="s">
        <v>320</v>
      </c>
      <c r="F36" s="83" t="s">
        <v>337</v>
      </c>
      <c r="G36" s="96" t="s">
        <v>322</v>
      </c>
      <c r="H36" s="83" t="s">
        <v>347</v>
      </c>
      <c r="I36" s="83" t="s">
        <v>156</v>
      </c>
      <c r="J36" s="83"/>
      <c r="K36" s="93">
        <v>0.97000000000000008</v>
      </c>
      <c r="L36" s="96" t="s">
        <v>158</v>
      </c>
      <c r="M36" s="97">
        <v>4.7E-2</v>
      </c>
      <c r="N36" s="97">
        <v>8.1000000000000013E-3</v>
      </c>
      <c r="O36" s="93">
        <v>706212.26000000013</v>
      </c>
      <c r="P36" s="95">
        <v>123.65</v>
      </c>
      <c r="Q36" s="93">
        <v>873.23144000000013</v>
      </c>
      <c r="R36" s="94">
        <v>4.9434561592630452E-3</v>
      </c>
      <c r="S36" s="94">
        <v>1.2806048023374713E-4</v>
      </c>
      <c r="T36" s="94">
        <f>Q36/'סכום נכסי הקרן'!$C$42</f>
        <v>1.6367716983188418E-5</v>
      </c>
    </row>
    <row r="37" spans="2:20">
      <c r="B37" s="86" t="s">
        <v>374</v>
      </c>
      <c r="C37" s="83" t="s">
        <v>375</v>
      </c>
      <c r="D37" s="96" t="s">
        <v>147</v>
      </c>
      <c r="E37" s="96" t="s">
        <v>320</v>
      </c>
      <c r="F37" s="83" t="s">
        <v>337</v>
      </c>
      <c r="G37" s="96" t="s">
        <v>322</v>
      </c>
      <c r="H37" s="83" t="s">
        <v>347</v>
      </c>
      <c r="I37" s="83" t="s">
        <v>156</v>
      </c>
      <c r="J37" s="83"/>
      <c r="K37" s="93">
        <v>4.8999999999999986</v>
      </c>
      <c r="L37" s="96" t="s">
        <v>158</v>
      </c>
      <c r="M37" s="97">
        <v>4.2000000000000003E-2</v>
      </c>
      <c r="N37" s="97">
        <v>9.8999999999999991E-3</v>
      </c>
      <c r="O37" s="93">
        <v>4056500.0000000005</v>
      </c>
      <c r="P37" s="95">
        <v>120.24</v>
      </c>
      <c r="Q37" s="93">
        <v>4877.5353100000011</v>
      </c>
      <c r="R37" s="94">
        <v>4.0657129054437356E-3</v>
      </c>
      <c r="S37" s="94">
        <v>7.1529663906244449E-4</v>
      </c>
      <c r="T37" s="94">
        <f>Q37/'סכום נכסי הקרן'!$C$42</f>
        <v>9.1423778247824185E-5</v>
      </c>
    </row>
    <row r="38" spans="2:20">
      <c r="B38" s="86" t="s">
        <v>376</v>
      </c>
      <c r="C38" s="83" t="s">
        <v>377</v>
      </c>
      <c r="D38" s="96" t="s">
        <v>147</v>
      </c>
      <c r="E38" s="96" t="s">
        <v>320</v>
      </c>
      <c r="F38" s="83" t="s">
        <v>378</v>
      </c>
      <c r="G38" s="96" t="s">
        <v>365</v>
      </c>
      <c r="H38" s="83" t="s">
        <v>379</v>
      </c>
      <c r="I38" s="83" t="s">
        <v>156</v>
      </c>
      <c r="J38" s="83"/>
      <c r="K38" s="93">
        <v>2.6399999999999997</v>
      </c>
      <c r="L38" s="96" t="s">
        <v>158</v>
      </c>
      <c r="M38" s="97">
        <v>1.6399999999999998E-2</v>
      </c>
      <c r="N38" s="97">
        <v>7.499999999999998E-3</v>
      </c>
      <c r="O38" s="93">
        <v>9250331.6300000008</v>
      </c>
      <c r="P38" s="95">
        <v>101.5</v>
      </c>
      <c r="Q38" s="93">
        <v>9389.0868100000025</v>
      </c>
      <c r="R38" s="94">
        <v>1.4619843032293927E-2</v>
      </c>
      <c r="S38" s="94">
        <v>1.3769212957391239E-3</v>
      </c>
      <c r="T38" s="94">
        <f>Q38/'סכום נכסי הקרן'!$C$42</f>
        <v>1.7598761175693282E-4</v>
      </c>
    </row>
    <row r="39" spans="2:20">
      <c r="B39" s="86" t="s">
        <v>380</v>
      </c>
      <c r="C39" s="83" t="s">
        <v>381</v>
      </c>
      <c r="D39" s="96" t="s">
        <v>147</v>
      </c>
      <c r="E39" s="96" t="s">
        <v>320</v>
      </c>
      <c r="F39" s="83" t="s">
        <v>378</v>
      </c>
      <c r="G39" s="96" t="s">
        <v>365</v>
      </c>
      <c r="H39" s="83" t="s">
        <v>379</v>
      </c>
      <c r="I39" s="83" t="s">
        <v>156</v>
      </c>
      <c r="J39" s="83"/>
      <c r="K39" s="93">
        <v>6.620000000000001</v>
      </c>
      <c r="L39" s="96" t="s">
        <v>158</v>
      </c>
      <c r="M39" s="97">
        <v>2.3399999999999997E-2</v>
      </c>
      <c r="N39" s="97">
        <v>2.1399999999999995E-2</v>
      </c>
      <c r="O39" s="93">
        <v>65626122.000000007</v>
      </c>
      <c r="P39" s="95">
        <v>101.81</v>
      </c>
      <c r="Q39" s="93">
        <v>66813.951750000007</v>
      </c>
      <c r="R39" s="94">
        <v>4.6961866966216029E-2</v>
      </c>
      <c r="S39" s="94">
        <v>9.7983493899617361E-3</v>
      </c>
      <c r="T39" s="94">
        <f>Q39/'סכום נכסי הקרן'!$C$42</f>
        <v>1.252350525506052E-3</v>
      </c>
    </row>
    <row r="40" spans="2:20">
      <c r="B40" s="86" t="s">
        <v>382</v>
      </c>
      <c r="C40" s="83" t="s">
        <v>383</v>
      </c>
      <c r="D40" s="96" t="s">
        <v>147</v>
      </c>
      <c r="E40" s="96" t="s">
        <v>320</v>
      </c>
      <c r="F40" s="83" t="s">
        <v>384</v>
      </c>
      <c r="G40" s="96" t="s">
        <v>385</v>
      </c>
      <c r="H40" s="83" t="s">
        <v>379</v>
      </c>
      <c r="I40" s="83" t="s">
        <v>156</v>
      </c>
      <c r="J40" s="83"/>
      <c r="K40" s="93">
        <v>3.6999999999999997</v>
      </c>
      <c r="L40" s="96" t="s">
        <v>158</v>
      </c>
      <c r="M40" s="97">
        <v>3.7000000000000005E-2</v>
      </c>
      <c r="N40" s="97">
        <v>1.0800000000000001E-2</v>
      </c>
      <c r="O40" s="93">
        <v>38357160.000000007</v>
      </c>
      <c r="P40" s="95">
        <v>112.98</v>
      </c>
      <c r="Q40" s="93">
        <v>43335.921029999998</v>
      </c>
      <c r="R40" s="94">
        <v>1.3345187590273977E-2</v>
      </c>
      <c r="S40" s="94">
        <v>6.3552668906121153E-3</v>
      </c>
      <c r="T40" s="94">
        <f>Q40/'סכום נכסי הקרן'!$C$42</f>
        <v>8.1228189702473724E-4</v>
      </c>
    </row>
    <row r="41" spans="2:20">
      <c r="B41" s="86" t="s">
        <v>386</v>
      </c>
      <c r="C41" s="83" t="s">
        <v>387</v>
      </c>
      <c r="D41" s="96" t="s">
        <v>147</v>
      </c>
      <c r="E41" s="96" t="s">
        <v>320</v>
      </c>
      <c r="F41" s="83" t="s">
        <v>384</v>
      </c>
      <c r="G41" s="96" t="s">
        <v>385</v>
      </c>
      <c r="H41" s="83" t="s">
        <v>379</v>
      </c>
      <c r="I41" s="83" t="s">
        <v>156</v>
      </c>
      <c r="J41" s="83"/>
      <c r="K41" s="93">
        <v>7.1400000000000015</v>
      </c>
      <c r="L41" s="96" t="s">
        <v>158</v>
      </c>
      <c r="M41" s="97">
        <v>2.2000000000000002E-2</v>
      </c>
      <c r="N41" s="97">
        <v>1.7800000000000003E-2</v>
      </c>
      <c r="O41" s="93">
        <v>18567236.000000004</v>
      </c>
      <c r="P41" s="95">
        <v>102.19</v>
      </c>
      <c r="Q41" s="93">
        <v>18973.859090000005</v>
      </c>
      <c r="R41" s="94">
        <v>4.6418090000000009E-2</v>
      </c>
      <c r="S41" s="94">
        <v>2.7825401098165322E-3</v>
      </c>
      <c r="T41" s="94">
        <f>Q41/'סכום נכסי הקרן'!$C$42</f>
        <v>3.5564312213039076E-4</v>
      </c>
    </row>
    <row r="42" spans="2:20">
      <c r="B42" s="86" t="s">
        <v>388</v>
      </c>
      <c r="C42" s="83" t="s">
        <v>389</v>
      </c>
      <c r="D42" s="96" t="s">
        <v>147</v>
      </c>
      <c r="E42" s="96" t="s">
        <v>320</v>
      </c>
      <c r="F42" s="83" t="s">
        <v>346</v>
      </c>
      <c r="G42" s="96" t="s">
        <v>322</v>
      </c>
      <c r="H42" s="83" t="s">
        <v>379</v>
      </c>
      <c r="I42" s="83" t="s">
        <v>154</v>
      </c>
      <c r="J42" s="83"/>
      <c r="K42" s="93">
        <v>0.44999999999999996</v>
      </c>
      <c r="L42" s="96" t="s">
        <v>158</v>
      </c>
      <c r="M42" s="97">
        <v>3.85E-2</v>
      </c>
      <c r="N42" s="97">
        <v>1.4499999999999999E-2</v>
      </c>
      <c r="O42" s="93">
        <v>6164756.5000000009</v>
      </c>
      <c r="P42" s="95">
        <v>120.57</v>
      </c>
      <c r="Q42" s="93">
        <v>7432.8467900000014</v>
      </c>
      <c r="R42" s="94">
        <v>1.6784804319296891E-2</v>
      </c>
      <c r="S42" s="94">
        <v>1.0900362559452346E-3</v>
      </c>
      <c r="T42" s="94">
        <f>Q42/'סכום נכסי הקרן'!$C$42</f>
        <v>1.3932014705989116E-4</v>
      </c>
    </row>
    <row r="43" spans="2:20">
      <c r="B43" s="86" t="s">
        <v>390</v>
      </c>
      <c r="C43" s="83" t="s">
        <v>391</v>
      </c>
      <c r="D43" s="96" t="s">
        <v>147</v>
      </c>
      <c r="E43" s="96" t="s">
        <v>320</v>
      </c>
      <c r="F43" s="83" t="s">
        <v>346</v>
      </c>
      <c r="G43" s="96" t="s">
        <v>322</v>
      </c>
      <c r="H43" s="83" t="s">
        <v>379</v>
      </c>
      <c r="I43" s="83" t="s">
        <v>154</v>
      </c>
      <c r="J43" s="83"/>
      <c r="K43" s="93">
        <v>1.1499999999999997</v>
      </c>
      <c r="L43" s="96" t="s">
        <v>158</v>
      </c>
      <c r="M43" s="97">
        <v>5.2499999999999998E-2</v>
      </c>
      <c r="N43" s="97">
        <v>0.01</v>
      </c>
      <c r="O43" s="93">
        <v>404319.20000000007</v>
      </c>
      <c r="P43" s="95">
        <v>130.21</v>
      </c>
      <c r="Q43" s="93">
        <v>526.46404000000018</v>
      </c>
      <c r="R43" s="94">
        <v>5.2237622739018099E-3</v>
      </c>
      <c r="S43" s="94">
        <v>7.720660835138811E-5</v>
      </c>
      <c r="T43" s="94">
        <f>Q43/'סכום נכסי הקרן'!$C$42</f>
        <v>9.8679617038822931E-6</v>
      </c>
    </row>
    <row r="44" spans="2:20">
      <c r="B44" s="86" t="s">
        <v>392</v>
      </c>
      <c r="C44" s="83" t="s">
        <v>393</v>
      </c>
      <c r="D44" s="96" t="s">
        <v>147</v>
      </c>
      <c r="E44" s="96" t="s">
        <v>320</v>
      </c>
      <c r="F44" s="83" t="s">
        <v>346</v>
      </c>
      <c r="G44" s="96" t="s">
        <v>322</v>
      </c>
      <c r="H44" s="83" t="s">
        <v>379</v>
      </c>
      <c r="I44" s="83" t="s">
        <v>154</v>
      </c>
      <c r="J44" s="83"/>
      <c r="K44" s="93">
        <v>2.0099999999999998</v>
      </c>
      <c r="L44" s="96" t="s">
        <v>158</v>
      </c>
      <c r="M44" s="97">
        <v>3.1E-2</v>
      </c>
      <c r="N44" s="97">
        <v>7.6999999999999976E-3</v>
      </c>
      <c r="O44" s="93">
        <v>33868096.000000007</v>
      </c>
      <c r="P44" s="95">
        <v>112.61</v>
      </c>
      <c r="Q44" s="93">
        <v>38138.862410000009</v>
      </c>
      <c r="R44" s="94">
        <v>3.9377523436582587E-2</v>
      </c>
      <c r="S44" s="94">
        <v>5.5931117594591028E-3</v>
      </c>
      <c r="T44" s="94">
        <f>Q44/'סכום נכסי הקרן'!$C$42</f>
        <v>7.1486902256707964E-4</v>
      </c>
    </row>
    <row r="45" spans="2:20">
      <c r="B45" s="86" t="s">
        <v>394</v>
      </c>
      <c r="C45" s="83" t="s">
        <v>395</v>
      </c>
      <c r="D45" s="96" t="s">
        <v>147</v>
      </c>
      <c r="E45" s="96" t="s">
        <v>320</v>
      </c>
      <c r="F45" s="83" t="s">
        <v>346</v>
      </c>
      <c r="G45" s="96" t="s">
        <v>322</v>
      </c>
      <c r="H45" s="83" t="s">
        <v>379</v>
      </c>
      <c r="I45" s="83" t="s">
        <v>154</v>
      </c>
      <c r="J45" s="83"/>
      <c r="K45" s="93">
        <v>2.4499999999999997</v>
      </c>
      <c r="L45" s="96" t="s">
        <v>158</v>
      </c>
      <c r="M45" s="97">
        <v>2.7999999999999997E-2</v>
      </c>
      <c r="N45" s="97">
        <v>7.7000000000000002E-3</v>
      </c>
      <c r="O45" s="93">
        <v>52286857.000000007</v>
      </c>
      <c r="P45" s="95">
        <v>107.21</v>
      </c>
      <c r="Q45" s="93">
        <v>56056.73795000001</v>
      </c>
      <c r="R45" s="94">
        <v>5.3162280269192806E-2</v>
      </c>
      <c r="S45" s="94">
        <v>8.2207905640849545E-3</v>
      </c>
      <c r="T45" s="94">
        <f>Q45/'סכום נכסי הקרן'!$C$42</f>
        <v>1.0507189500258462E-3</v>
      </c>
    </row>
    <row r="46" spans="2:20">
      <c r="B46" s="86" t="s">
        <v>396</v>
      </c>
      <c r="C46" s="83" t="s">
        <v>397</v>
      </c>
      <c r="D46" s="96" t="s">
        <v>147</v>
      </c>
      <c r="E46" s="96" t="s">
        <v>320</v>
      </c>
      <c r="F46" s="83" t="s">
        <v>346</v>
      </c>
      <c r="G46" s="96" t="s">
        <v>322</v>
      </c>
      <c r="H46" s="83" t="s">
        <v>379</v>
      </c>
      <c r="I46" s="83" t="s">
        <v>154</v>
      </c>
      <c r="J46" s="83"/>
      <c r="K46" s="93">
        <v>2.1399999999999997</v>
      </c>
      <c r="L46" s="96" t="s">
        <v>158</v>
      </c>
      <c r="M46" s="97">
        <v>4.2000000000000003E-2</v>
      </c>
      <c r="N46" s="97">
        <v>1.03E-2</v>
      </c>
      <c r="O46" s="93">
        <v>3091609.32</v>
      </c>
      <c r="P46" s="95">
        <v>129.6</v>
      </c>
      <c r="Q46" s="93">
        <v>4006.7255000000005</v>
      </c>
      <c r="R46" s="94">
        <v>2.3705933519917188E-2</v>
      </c>
      <c r="S46" s="94">
        <v>5.8759129388973963E-4</v>
      </c>
      <c r="T46" s="94">
        <f>Q46/'סכום נכסי הקרן'!$C$42</f>
        <v>7.5101451928167074E-5</v>
      </c>
    </row>
    <row r="47" spans="2:20">
      <c r="B47" s="86" t="s">
        <v>398</v>
      </c>
      <c r="C47" s="83" t="s">
        <v>399</v>
      </c>
      <c r="D47" s="96" t="s">
        <v>147</v>
      </c>
      <c r="E47" s="96" t="s">
        <v>320</v>
      </c>
      <c r="F47" s="83" t="s">
        <v>321</v>
      </c>
      <c r="G47" s="96" t="s">
        <v>322</v>
      </c>
      <c r="H47" s="83" t="s">
        <v>379</v>
      </c>
      <c r="I47" s="83" t="s">
        <v>154</v>
      </c>
      <c r="J47" s="83"/>
      <c r="K47" s="93">
        <v>3.8</v>
      </c>
      <c r="L47" s="96" t="s">
        <v>158</v>
      </c>
      <c r="M47" s="97">
        <v>0.04</v>
      </c>
      <c r="N47" s="97">
        <v>1.1599999999999999E-2</v>
      </c>
      <c r="O47" s="93">
        <v>58097954.000000007</v>
      </c>
      <c r="P47" s="95">
        <v>119.86</v>
      </c>
      <c r="Q47" s="93">
        <v>69636.210190000013</v>
      </c>
      <c r="R47" s="94">
        <v>4.3035585237904059E-2</v>
      </c>
      <c r="S47" s="94">
        <v>1.0212237111606466E-2</v>
      </c>
      <c r="T47" s="94">
        <f>Q47/'סכום נכסי הקרן'!$C$42</f>
        <v>1.3052505074390604E-3</v>
      </c>
    </row>
    <row r="48" spans="2:20">
      <c r="B48" s="86" t="s">
        <v>400</v>
      </c>
      <c r="C48" s="83" t="s">
        <v>401</v>
      </c>
      <c r="D48" s="96" t="s">
        <v>147</v>
      </c>
      <c r="E48" s="96" t="s">
        <v>320</v>
      </c>
      <c r="F48" s="83" t="s">
        <v>402</v>
      </c>
      <c r="G48" s="96" t="s">
        <v>322</v>
      </c>
      <c r="H48" s="83" t="s">
        <v>379</v>
      </c>
      <c r="I48" s="83" t="s">
        <v>156</v>
      </c>
      <c r="J48" s="83"/>
      <c r="K48" s="93">
        <v>3.7199999999999993</v>
      </c>
      <c r="L48" s="96" t="s">
        <v>158</v>
      </c>
      <c r="M48" s="97">
        <v>3.85E-2</v>
      </c>
      <c r="N48" s="97">
        <v>8.3999999999999977E-3</v>
      </c>
      <c r="O48" s="93">
        <v>10976300.000000002</v>
      </c>
      <c r="P48" s="95">
        <v>119.25</v>
      </c>
      <c r="Q48" s="93">
        <v>13089.238310000002</v>
      </c>
      <c r="R48" s="94">
        <v>2.577001547191695E-2</v>
      </c>
      <c r="S48" s="94">
        <v>1.9195531300070466E-3</v>
      </c>
      <c r="T48" s="94">
        <f>Q48/'סכום נכסי הקרן'!$C$42</f>
        <v>2.4534268736772406E-4</v>
      </c>
    </row>
    <row r="49" spans="2:20">
      <c r="B49" s="86" t="s">
        <v>403</v>
      </c>
      <c r="C49" s="83" t="s">
        <v>404</v>
      </c>
      <c r="D49" s="96" t="s">
        <v>147</v>
      </c>
      <c r="E49" s="96" t="s">
        <v>320</v>
      </c>
      <c r="F49" s="83" t="s">
        <v>402</v>
      </c>
      <c r="G49" s="96" t="s">
        <v>322</v>
      </c>
      <c r="H49" s="83" t="s">
        <v>379</v>
      </c>
      <c r="I49" s="83" t="s">
        <v>156</v>
      </c>
      <c r="J49" s="83"/>
      <c r="K49" s="93">
        <v>0.19000000000000003</v>
      </c>
      <c r="L49" s="96" t="s">
        <v>158</v>
      </c>
      <c r="M49" s="97">
        <v>4.2900000000000001E-2</v>
      </c>
      <c r="N49" s="97">
        <v>3.9E-2</v>
      </c>
      <c r="O49" s="93">
        <v>4763424.3200000012</v>
      </c>
      <c r="P49" s="95">
        <v>119.54</v>
      </c>
      <c r="Q49" s="93">
        <v>5694.1973499999995</v>
      </c>
      <c r="R49" s="94">
        <v>1.6780051690073433E-2</v>
      </c>
      <c r="S49" s="94">
        <v>8.3506114620280963E-4</v>
      </c>
      <c r="T49" s="94">
        <f>Q49/'סכום נכסי הקרן'!$C$42</f>
        <v>1.0673116702167923E-4</v>
      </c>
    </row>
    <row r="50" spans="2:20">
      <c r="B50" s="86" t="s">
        <v>405</v>
      </c>
      <c r="C50" s="83" t="s">
        <v>406</v>
      </c>
      <c r="D50" s="96" t="s">
        <v>147</v>
      </c>
      <c r="E50" s="96" t="s">
        <v>320</v>
      </c>
      <c r="F50" s="83" t="s">
        <v>402</v>
      </c>
      <c r="G50" s="96" t="s">
        <v>322</v>
      </c>
      <c r="H50" s="83" t="s">
        <v>379</v>
      </c>
      <c r="I50" s="83" t="s">
        <v>156</v>
      </c>
      <c r="J50" s="83"/>
      <c r="K50" s="93">
        <v>3.1899999999999995</v>
      </c>
      <c r="L50" s="96" t="s">
        <v>158</v>
      </c>
      <c r="M50" s="97">
        <v>4.7500000000000001E-2</v>
      </c>
      <c r="N50" s="97">
        <v>8.0000000000000002E-3</v>
      </c>
      <c r="O50" s="93">
        <v>7815739.1600000011</v>
      </c>
      <c r="P50" s="95">
        <v>132.66999999999999</v>
      </c>
      <c r="Q50" s="93">
        <v>10369.141110000002</v>
      </c>
      <c r="R50" s="94">
        <v>1.7952433559308176E-2</v>
      </c>
      <c r="S50" s="94">
        <v>1.5206474816780414E-3</v>
      </c>
      <c r="T50" s="94">
        <f>Q50/'סכום נכסי הקרן'!$C$42</f>
        <v>1.9435760014232221E-4</v>
      </c>
    </row>
    <row r="51" spans="2:20">
      <c r="B51" s="86" t="s">
        <v>407</v>
      </c>
      <c r="C51" s="83" t="s">
        <v>408</v>
      </c>
      <c r="D51" s="96" t="s">
        <v>147</v>
      </c>
      <c r="E51" s="96" t="s">
        <v>320</v>
      </c>
      <c r="F51" s="83" t="s">
        <v>409</v>
      </c>
      <c r="G51" s="96" t="s">
        <v>410</v>
      </c>
      <c r="H51" s="83" t="s">
        <v>379</v>
      </c>
      <c r="I51" s="83" t="s">
        <v>156</v>
      </c>
      <c r="J51" s="83"/>
      <c r="K51" s="93">
        <v>2.9100000000000006</v>
      </c>
      <c r="L51" s="96" t="s">
        <v>158</v>
      </c>
      <c r="M51" s="97">
        <v>4.6500000000000007E-2</v>
      </c>
      <c r="N51" s="97">
        <v>7.4999999999999997E-3</v>
      </c>
      <c r="O51" s="93">
        <v>560401.64000000013</v>
      </c>
      <c r="P51" s="95">
        <v>132.84</v>
      </c>
      <c r="Q51" s="93">
        <v>775.47050000000013</v>
      </c>
      <c r="R51" s="94">
        <v>4.424335060071621E-3</v>
      </c>
      <c r="S51" s="94">
        <v>1.1372371640341304E-4</v>
      </c>
      <c r="T51" s="94">
        <f>Q51/'סכום נכסי הקרן'!$C$42</f>
        <v>1.453530082793585E-5</v>
      </c>
    </row>
    <row r="52" spans="2:20">
      <c r="B52" s="86" t="s">
        <v>411</v>
      </c>
      <c r="C52" s="83" t="s">
        <v>412</v>
      </c>
      <c r="D52" s="96" t="s">
        <v>147</v>
      </c>
      <c r="E52" s="96" t="s">
        <v>320</v>
      </c>
      <c r="F52" s="83" t="s">
        <v>413</v>
      </c>
      <c r="G52" s="96" t="s">
        <v>365</v>
      </c>
      <c r="H52" s="83" t="s">
        <v>379</v>
      </c>
      <c r="I52" s="83" t="s">
        <v>156</v>
      </c>
      <c r="J52" s="83"/>
      <c r="K52" s="93">
        <v>3.0199999999999996</v>
      </c>
      <c r="L52" s="96" t="s">
        <v>158</v>
      </c>
      <c r="M52" s="97">
        <v>3.6400000000000002E-2</v>
      </c>
      <c r="N52" s="97">
        <v>1.1099999999999999E-2</v>
      </c>
      <c r="O52" s="93">
        <v>3796968.8500000006</v>
      </c>
      <c r="P52" s="95">
        <v>117.48</v>
      </c>
      <c r="Q52" s="93">
        <v>4460.6791100000009</v>
      </c>
      <c r="R52" s="94">
        <v>3.4439626757369619E-2</v>
      </c>
      <c r="S52" s="94">
        <v>6.541641572081323E-4</v>
      </c>
      <c r="T52" s="94">
        <f>Q52/'סכום נכסי הקרן'!$C$42</f>
        <v>8.3610289186679764E-5</v>
      </c>
    </row>
    <row r="53" spans="2:20">
      <c r="B53" s="86" t="s">
        <v>414</v>
      </c>
      <c r="C53" s="83" t="s">
        <v>415</v>
      </c>
      <c r="D53" s="96" t="s">
        <v>147</v>
      </c>
      <c r="E53" s="96" t="s">
        <v>320</v>
      </c>
      <c r="F53" s="83" t="s">
        <v>416</v>
      </c>
      <c r="G53" s="96" t="s">
        <v>417</v>
      </c>
      <c r="H53" s="83" t="s">
        <v>379</v>
      </c>
      <c r="I53" s="83" t="s">
        <v>156</v>
      </c>
      <c r="J53" s="83"/>
      <c r="K53" s="93">
        <v>8.9700000000000006</v>
      </c>
      <c r="L53" s="96" t="s">
        <v>158</v>
      </c>
      <c r="M53" s="97">
        <v>3.85E-2</v>
      </c>
      <c r="N53" s="97">
        <v>2.5399999999999999E-2</v>
      </c>
      <c r="O53" s="93">
        <v>47231481.000000007</v>
      </c>
      <c r="P53" s="95">
        <v>112.62</v>
      </c>
      <c r="Q53" s="93">
        <v>53192.094420000016</v>
      </c>
      <c r="R53" s="94">
        <v>1.7007954561413428E-2</v>
      </c>
      <c r="S53" s="94">
        <v>7.8006870161065446E-3</v>
      </c>
      <c r="T53" s="94">
        <f>Q53/'סכום נכסי הקרן'!$C$42</f>
        <v>9.9702450842768103E-4</v>
      </c>
    </row>
    <row r="54" spans="2:20">
      <c r="B54" s="86" t="s">
        <v>418</v>
      </c>
      <c r="C54" s="83" t="s">
        <v>419</v>
      </c>
      <c r="D54" s="96" t="s">
        <v>147</v>
      </c>
      <c r="E54" s="96" t="s">
        <v>320</v>
      </c>
      <c r="F54" s="83" t="s">
        <v>321</v>
      </c>
      <c r="G54" s="96" t="s">
        <v>322</v>
      </c>
      <c r="H54" s="83" t="s">
        <v>379</v>
      </c>
      <c r="I54" s="83" t="s">
        <v>154</v>
      </c>
      <c r="J54" s="83"/>
      <c r="K54" s="93">
        <v>3.33</v>
      </c>
      <c r="L54" s="96" t="s">
        <v>158</v>
      </c>
      <c r="M54" s="97">
        <v>0.05</v>
      </c>
      <c r="N54" s="97">
        <v>1.0700000000000003E-2</v>
      </c>
      <c r="O54" s="93">
        <v>28141739.000000004</v>
      </c>
      <c r="P54" s="95">
        <v>124.81</v>
      </c>
      <c r="Q54" s="93">
        <v>35123.705569999998</v>
      </c>
      <c r="R54" s="94">
        <v>2.8141767141767145E-2</v>
      </c>
      <c r="S54" s="94">
        <v>5.1509352467691014E-3</v>
      </c>
      <c r="T54" s="94">
        <f>Q54/'סכום נכסי הקרן'!$C$42</f>
        <v>6.5835338243272425E-4</v>
      </c>
    </row>
    <row r="55" spans="2:20">
      <c r="B55" s="86" t="s">
        <v>420</v>
      </c>
      <c r="C55" s="83" t="s">
        <v>421</v>
      </c>
      <c r="D55" s="96" t="s">
        <v>147</v>
      </c>
      <c r="E55" s="96" t="s">
        <v>320</v>
      </c>
      <c r="F55" s="83" t="s">
        <v>402</v>
      </c>
      <c r="G55" s="96" t="s">
        <v>322</v>
      </c>
      <c r="H55" s="83" t="s">
        <v>379</v>
      </c>
      <c r="I55" s="83" t="s">
        <v>156</v>
      </c>
      <c r="J55" s="83"/>
      <c r="K55" s="93">
        <v>1.8800000000000001</v>
      </c>
      <c r="L55" s="96" t="s">
        <v>158</v>
      </c>
      <c r="M55" s="97">
        <v>5.2499999999999998E-2</v>
      </c>
      <c r="N55" s="97">
        <v>8.8000000000000005E-3</v>
      </c>
      <c r="O55" s="93">
        <v>6171478.8000000007</v>
      </c>
      <c r="P55" s="95">
        <v>132.72</v>
      </c>
      <c r="Q55" s="93">
        <v>8190.7866900000017</v>
      </c>
      <c r="R55" s="94">
        <v>1.714299666666667E-2</v>
      </c>
      <c r="S55" s="94">
        <v>1.2011890879851785E-3</v>
      </c>
      <c r="T55" s="94">
        <f>Q55/'סכום נכסי הקרן'!$C$42</f>
        <v>1.5352685699404807E-4</v>
      </c>
    </row>
    <row r="56" spans="2:20">
      <c r="B56" s="86" t="s">
        <v>422</v>
      </c>
      <c r="C56" s="83" t="s">
        <v>423</v>
      </c>
      <c r="D56" s="96" t="s">
        <v>147</v>
      </c>
      <c r="E56" s="96" t="s">
        <v>320</v>
      </c>
      <c r="F56" s="83" t="s">
        <v>402</v>
      </c>
      <c r="G56" s="96" t="s">
        <v>322</v>
      </c>
      <c r="H56" s="83" t="s">
        <v>379</v>
      </c>
      <c r="I56" s="83" t="s">
        <v>156</v>
      </c>
      <c r="J56" s="83"/>
      <c r="K56" s="93">
        <v>0.73</v>
      </c>
      <c r="L56" s="96" t="s">
        <v>158</v>
      </c>
      <c r="M56" s="97">
        <v>5.5E-2</v>
      </c>
      <c r="N56" s="97">
        <v>1.18E-2</v>
      </c>
      <c r="O56" s="93">
        <v>1626430.3400000003</v>
      </c>
      <c r="P56" s="95">
        <v>132.62</v>
      </c>
      <c r="Q56" s="93">
        <v>2156.9719900000009</v>
      </c>
      <c r="R56" s="94">
        <v>1.0165189625000001E-2</v>
      </c>
      <c r="S56" s="94">
        <v>3.1632263365384696E-4</v>
      </c>
      <c r="T56" s="94">
        <f>Q56/'סכום נכסי הקרן'!$C$42</f>
        <v>4.042995414020449E-5</v>
      </c>
    </row>
    <row r="57" spans="2:20">
      <c r="B57" s="86" t="s">
        <v>424</v>
      </c>
      <c r="C57" s="83" t="s">
        <v>425</v>
      </c>
      <c r="D57" s="96" t="s">
        <v>147</v>
      </c>
      <c r="E57" s="96" t="s">
        <v>320</v>
      </c>
      <c r="F57" s="83" t="s">
        <v>426</v>
      </c>
      <c r="G57" s="96" t="s">
        <v>365</v>
      </c>
      <c r="H57" s="83" t="s">
        <v>379</v>
      </c>
      <c r="I57" s="83" t="s">
        <v>156</v>
      </c>
      <c r="J57" s="83"/>
      <c r="K57" s="93">
        <v>5.660000000000001</v>
      </c>
      <c r="L57" s="96" t="s">
        <v>158</v>
      </c>
      <c r="M57" s="97">
        <v>3.0499999999999999E-2</v>
      </c>
      <c r="N57" s="97">
        <v>1.6500000000000004E-2</v>
      </c>
      <c r="O57" s="93">
        <v>20609268.630000006</v>
      </c>
      <c r="P57" s="95">
        <v>109.22</v>
      </c>
      <c r="Q57" s="93">
        <v>22509.443719999999</v>
      </c>
      <c r="R57" s="94">
        <v>7.7711248350132808E-2</v>
      </c>
      <c r="S57" s="94">
        <v>3.3010380072638046E-3</v>
      </c>
      <c r="T57" s="94">
        <f>Q57/'סכום נכסי הקרן'!$C$42</f>
        <v>4.2191358141888227E-4</v>
      </c>
    </row>
    <row r="58" spans="2:20">
      <c r="B58" s="86" t="s">
        <v>427</v>
      </c>
      <c r="C58" s="83" t="s">
        <v>428</v>
      </c>
      <c r="D58" s="96" t="s">
        <v>147</v>
      </c>
      <c r="E58" s="96" t="s">
        <v>320</v>
      </c>
      <c r="F58" s="83" t="s">
        <v>426</v>
      </c>
      <c r="G58" s="96" t="s">
        <v>365</v>
      </c>
      <c r="H58" s="83" t="s">
        <v>379</v>
      </c>
      <c r="I58" s="83" t="s">
        <v>156</v>
      </c>
      <c r="J58" s="83"/>
      <c r="K58" s="93">
        <v>2.9800000000000009</v>
      </c>
      <c r="L58" s="96" t="s">
        <v>158</v>
      </c>
      <c r="M58" s="97">
        <v>0.03</v>
      </c>
      <c r="N58" s="97">
        <v>1.1800000000000001E-2</v>
      </c>
      <c r="O58" s="93">
        <v>41181534.420000009</v>
      </c>
      <c r="P58" s="95">
        <v>112.89</v>
      </c>
      <c r="Q58" s="93">
        <v>46489.83337</v>
      </c>
      <c r="R58" s="94">
        <v>3.9174858471542305E-2</v>
      </c>
      <c r="S58" s="94">
        <v>6.8177920705066244E-3</v>
      </c>
      <c r="T58" s="94">
        <f>Q58/'סכום נכסי הקרן'!$C$42</f>
        <v>8.7139834909717468E-4</v>
      </c>
    </row>
    <row r="59" spans="2:20">
      <c r="B59" s="86" t="s">
        <v>429</v>
      </c>
      <c r="C59" s="83" t="s">
        <v>430</v>
      </c>
      <c r="D59" s="96" t="s">
        <v>147</v>
      </c>
      <c r="E59" s="96" t="s">
        <v>320</v>
      </c>
      <c r="F59" s="83" t="s">
        <v>337</v>
      </c>
      <c r="G59" s="96" t="s">
        <v>322</v>
      </c>
      <c r="H59" s="83" t="s">
        <v>379</v>
      </c>
      <c r="I59" s="83" t="s">
        <v>156</v>
      </c>
      <c r="J59" s="83"/>
      <c r="K59" s="93">
        <v>3.2</v>
      </c>
      <c r="L59" s="96" t="s">
        <v>158</v>
      </c>
      <c r="M59" s="97">
        <v>6.5000000000000002E-2</v>
      </c>
      <c r="N59" s="97">
        <v>1.1200000000000002E-2</v>
      </c>
      <c r="O59" s="93">
        <v>64099562.000000007</v>
      </c>
      <c r="P59" s="95">
        <v>130.1</v>
      </c>
      <c r="Q59" s="93">
        <v>84537.761000000013</v>
      </c>
      <c r="R59" s="94">
        <v>4.0698134603174611E-2</v>
      </c>
      <c r="S59" s="94">
        <v>1.2397568131016603E-2</v>
      </c>
      <c r="T59" s="94">
        <f>Q59/'סכום נכסי הקרן'!$C$42</f>
        <v>1.5845629040113622E-3</v>
      </c>
    </row>
    <row r="60" spans="2:20">
      <c r="B60" s="86" t="s">
        <v>431</v>
      </c>
      <c r="C60" s="83" t="s">
        <v>432</v>
      </c>
      <c r="D60" s="96" t="s">
        <v>147</v>
      </c>
      <c r="E60" s="96" t="s">
        <v>320</v>
      </c>
      <c r="F60" s="83" t="s">
        <v>433</v>
      </c>
      <c r="G60" s="96" t="s">
        <v>410</v>
      </c>
      <c r="H60" s="83" t="s">
        <v>379</v>
      </c>
      <c r="I60" s="83" t="s">
        <v>156</v>
      </c>
      <c r="J60" s="83"/>
      <c r="K60" s="93">
        <v>1.1400000000000001</v>
      </c>
      <c r="L60" s="96" t="s">
        <v>158</v>
      </c>
      <c r="M60" s="97">
        <v>4.4000000000000004E-2</v>
      </c>
      <c r="N60" s="97">
        <v>7.4000000000000021E-3</v>
      </c>
      <c r="O60" s="93">
        <v>78857.99000000002</v>
      </c>
      <c r="P60" s="95">
        <v>113.9</v>
      </c>
      <c r="Q60" s="93">
        <v>89.819240000000008</v>
      </c>
      <c r="R60" s="94">
        <v>6.5811039039167065E-4</v>
      </c>
      <c r="S60" s="94">
        <v>1.3172103616230523E-5</v>
      </c>
      <c r="T60" s="94">
        <f>Q60/'סכום נכסי הקרן'!$C$42</f>
        <v>1.6835581412014625E-6</v>
      </c>
    </row>
    <row r="61" spans="2:20">
      <c r="B61" s="86" t="s">
        <v>434</v>
      </c>
      <c r="C61" s="83" t="s">
        <v>435</v>
      </c>
      <c r="D61" s="96" t="s">
        <v>147</v>
      </c>
      <c r="E61" s="96" t="s">
        <v>320</v>
      </c>
      <c r="F61" s="83" t="s">
        <v>436</v>
      </c>
      <c r="G61" s="96" t="s">
        <v>437</v>
      </c>
      <c r="H61" s="83" t="s">
        <v>379</v>
      </c>
      <c r="I61" s="83" t="s">
        <v>154</v>
      </c>
      <c r="J61" s="83"/>
      <c r="K61" s="93">
        <v>0.58000000000000018</v>
      </c>
      <c r="L61" s="96" t="s">
        <v>158</v>
      </c>
      <c r="M61" s="97">
        <v>4.0999999999999995E-2</v>
      </c>
      <c r="N61" s="97">
        <v>8.7000000000000011E-3</v>
      </c>
      <c r="O61" s="93">
        <v>17783.599999999999</v>
      </c>
      <c r="P61" s="95">
        <v>123.81</v>
      </c>
      <c r="Q61" s="93">
        <v>22.017869999999998</v>
      </c>
      <c r="R61" s="94">
        <v>5.9784696092046643E-5</v>
      </c>
      <c r="S61" s="94">
        <v>3.2289481078741429E-6</v>
      </c>
      <c r="T61" s="94">
        <f>Q61/'סכום נכסי הקרן'!$C$42</f>
        <v>4.1269959855388936E-7</v>
      </c>
    </row>
    <row r="62" spans="2:20">
      <c r="B62" s="86" t="s">
        <v>438</v>
      </c>
      <c r="C62" s="83" t="s">
        <v>439</v>
      </c>
      <c r="D62" s="96" t="s">
        <v>147</v>
      </c>
      <c r="E62" s="96" t="s">
        <v>320</v>
      </c>
      <c r="F62" s="83" t="s">
        <v>440</v>
      </c>
      <c r="G62" s="96" t="s">
        <v>441</v>
      </c>
      <c r="H62" s="83" t="s">
        <v>442</v>
      </c>
      <c r="I62" s="83" t="s">
        <v>156</v>
      </c>
      <c r="J62" s="83"/>
      <c r="K62" s="93">
        <v>8.93</v>
      </c>
      <c r="L62" s="96" t="s">
        <v>158</v>
      </c>
      <c r="M62" s="97">
        <v>5.1500000000000004E-2</v>
      </c>
      <c r="N62" s="97">
        <v>4.2700000000000002E-2</v>
      </c>
      <c r="O62" s="93">
        <v>74951567.000000015</v>
      </c>
      <c r="P62" s="95">
        <v>129.56</v>
      </c>
      <c r="Q62" s="93">
        <v>97107.244720000017</v>
      </c>
      <c r="R62" s="94">
        <v>2.1107041015234491E-2</v>
      </c>
      <c r="S62" s="94">
        <v>1.424089860188635E-2</v>
      </c>
      <c r="T62" s="94">
        <f>Q62/'סכום נכסי הקרן'!$C$42</f>
        <v>1.8201633905831174E-3</v>
      </c>
    </row>
    <row r="63" spans="2:20">
      <c r="B63" s="86" t="s">
        <v>443</v>
      </c>
      <c r="C63" s="83" t="s">
        <v>444</v>
      </c>
      <c r="D63" s="96" t="s">
        <v>147</v>
      </c>
      <c r="E63" s="96" t="s">
        <v>320</v>
      </c>
      <c r="F63" s="83" t="s">
        <v>445</v>
      </c>
      <c r="G63" s="96" t="s">
        <v>365</v>
      </c>
      <c r="H63" s="83" t="s">
        <v>442</v>
      </c>
      <c r="I63" s="83" t="s">
        <v>154</v>
      </c>
      <c r="J63" s="83"/>
      <c r="K63" s="93">
        <v>1.4799999999999998</v>
      </c>
      <c r="L63" s="96" t="s">
        <v>158</v>
      </c>
      <c r="M63" s="97">
        <v>4.9500000000000002E-2</v>
      </c>
      <c r="N63" s="97">
        <v>0.01</v>
      </c>
      <c r="O63" s="93">
        <v>3182335.0600000005</v>
      </c>
      <c r="P63" s="95">
        <v>127.29</v>
      </c>
      <c r="Q63" s="93">
        <v>4050.7943700000005</v>
      </c>
      <c r="R63" s="94">
        <v>8.2240844633604329E-3</v>
      </c>
      <c r="S63" s="94">
        <v>5.9405404866132519E-4</v>
      </c>
      <c r="T63" s="94">
        <f>Q63/'סכום נכסי הקרן'!$C$42</f>
        <v>7.5927472108944027E-5</v>
      </c>
    </row>
    <row r="64" spans="2:20">
      <c r="B64" s="86" t="s">
        <v>446</v>
      </c>
      <c r="C64" s="83" t="s">
        <v>447</v>
      </c>
      <c r="D64" s="96" t="s">
        <v>147</v>
      </c>
      <c r="E64" s="96" t="s">
        <v>320</v>
      </c>
      <c r="F64" s="83" t="s">
        <v>445</v>
      </c>
      <c r="G64" s="96" t="s">
        <v>365</v>
      </c>
      <c r="H64" s="83" t="s">
        <v>442</v>
      </c>
      <c r="I64" s="83" t="s">
        <v>154</v>
      </c>
      <c r="J64" s="83"/>
      <c r="K64" s="93">
        <v>3.9499999999999993</v>
      </c>
      <c r="L64" s="96" t="s">
        <v>158</v>
      </c>
      <c r="M64" s="97">
        <v>4.8000000000000001E-2</v>
      </c>
      <c r="N64" s="97">
        <v>1.2299999999999998E-2</v>
      </c>
      <c r="O64" s="93">
        <v>64788654.000000007</v>
      </c>
      <c r="P64" s="95">
        <v>118.14</v>
      </c>
      <c r="Q64" s="93">
        <v>76541.320080000034</v>
      </c>
      <c r="R64" s="94">
        <v>4.7654624411384391E-2</v>
      </c>
      <c r="S64" s="94">
        <v>1.1224880092693129E-2</v>
      </c>
      <c r="T64" s="94">
        <f>Q64/'סכום נכסי הקרן'!$C$42</f>
        <v>1.434678834501283E-3</v>
      </c>
    </row>
    <row r="65" spans="2:20">
      <c r="B65" s="86" t="s">
        <v>448</v>
      </c>
      <c r="C65" s="83" t="s">
        <v>449</v>
      </c>
      <c r="D65" s="96" t="s">
        <v>147</v>
      </c>
      <c r="E65" s="96" t="s">
        <v>320</v>
      </c>
      <c r="F65" s="83" t="s">
        <v>445</v>
      </c>
      <c r="G65" s="96" t="s">
        <v>365</v>
      </c>
      <c r="H65" s="83" t="s">
        <v>442</v>
      </c>
      <c r="I65" s="83" t="s">
        <v>154</v>
      </c>
      <c r="J65" s="83"/>
      <c r="K65" s="93">
        <v>7.7199999999999989</v>
      </c>
      <c r="L65" s="96" t="s">
        <v>158</v>
      </c>
      <c r="M65" s="97">
        <v>3.2000000000000001E-2</v>
      </c>
      <c r="N65" s="97">
        <v>2.3800000000000002E-2</v>
      </c>
      <c r="O65" s="93">
        <v>4001126.0000000005</v>
      </c>
      <c r="P65" s="95">
        <v>106.49</v>
      </c>
      <c r="Q65" s="93">
        <v>4260.7992300000005</v>
      </c>
      <c r="R65" s="94">
        <v>8.8180251419302524E-3</v>
      </c>
      <c r="S65" s="94">
        <v>6.2485152340985327E-4</v>
      </c>
      <c r="T65" s="94">
        <f>Q65/'סכום נכסי הקרן'!$C$42</f>
        <v>7.9863771188571882E-5</v>
      </c>
    </row>
    <row r="66" spans="2:20">
      <c r="B66" s="86" t="s">
        <v>450</v>
      </c>
      <c r="C66" s="83" t="s">
        <v>451</v>
      </c>
      <c r="D66" s="96" t="s">
        <v>147</v>
      </c>
      <c r="E66" s="96" t="s">
        <v>320</v>
      </c>
      <c r="F66" s="83" t="s">
        <v>445</v>
      </c>
      <c r="G66" s="96" t="s">
        <v>365</v>
      </c>
      <c r="H66" s="83" t="s">
        <v>442</v>
      </c>
      <c r="I66" s="83" t="s">
        <v>154</v>
      </c>
      <c r="J66" s="83"/>
      <c r="K66" s="93">
        <v>2.4400000000000004</v>
      </c>
      <c r="L66" s="96" t="s">
        <v>158</v>
      </c>
      <c r="M66" s="97">
        <v>4.9000000000000002E-2</v>
      </c>
      <c r="N66" s="97">
        <v>8.6999999999999994E-3</v>
      </c>
      <c r="O66" s="93">
        <v>19275262.430000003</v>
      </c>
      <c r="P66" s="95">
        <v>117.63</v>
      </c>
      <c r="Q66" s="93">
        <v>22673.491180000005</v>
      </c>
      <c r="R66" s="94">
        <v>4.8649417499871152E-2</v>
      </c>
      <c r="S66" s="94">
        <v>3.3250957719598707E-3</v>
      </c>
      <c r="T66" s="94">
        <f>Q66/'סכום נכסי הקרן'!$C$42</f>
        <v>4.2498846199932845E-4</v>
      </c>
    </row>
    <row r="67" spans="2:20">
      <c r="B67" s="86" t="s">
        <v>452</v>
      </c>
      <c r="C67" s="83" t="s">
        <v>453</v>
      </c>
      <c r="D67" s="96" t="s">
        <v>147</v>
      </c>
      <c r="E67" s="96" t="s">
        <v>320</v>
      </c>
      <c r="F67" s="83" t="s">
        <v>346</v>
      </c>
      <c r="G67" s="96" t="s">
        <v>322</v>
      </c>
      <c r="H67" s="83" t="s">
        <v>442</v>
      </c>
      <c r="I67" s="83" t="s">
        <v>154</v>
      </c>
      <c r="J67" s="83"/>
      <c r="K67" s="93">
        <v>0.27</v>
      </c>
      <c r="L67" s="96" t="s">
        <v>158</v>
      </c>
      <c r="M67" s="97">
        <v>4.2999999999999997E-2</v>
      </c>
      <c r="N67" s="97">
        <v>3.2400000000000005E-2</v>
      </c>
      <c r="O67" s="93">
        <v>1177320.9900000002</v>
      </c>
      <c r="P67" s="95">
        <v>117.15</v>
      </c>
      <c r="Q67" s="93">
        <v>1379.23162</v>
      </c>
      <c r="R67" s="94">
        <v>1.6818837648038994E-2</v>
      </c>
      <c r="S67" s="94">
        <v>2.0226603798274715E-4</v>
      </c>
      <c r="T67" s="94">
        <f>Q67/'סכום נכסי הקרן'!$C$42</f>
        <v>2.5852107215040806E-5</v>
      </c>
    </row>
    <row r="68" spans="2:20">
      <c r="B68" s="86" t="s">
        <v>454</v>
      </c>
      <c r="C68" s="83" t="s">
        <v>455</v>
      </c>
      <c r="D68" s="96" t="s">
        <v>147</v>
      </c>
      <c r="E68" s="96" t="s">
        <v>320</v>
      </c>
      <c r="F68" s="83" t="s">
        <v>456</v>
      </c>
      <c r="G68" s="96" t="s">
        <v>365</v>
      </c>
      <c r="H68" s="83" t="s">
        <v>442</v>
      </c>
      <c r="I68" s="83" t="s">
        <v>156</v>
      </c>
      <c r="J68" s="83"/>
      <c r="K68" s="93">
        <v>1.95</v>
      </c>
      <c r="L68" s="96" t="s">
        <v>158</v>
      </c>
      <c r="M68" s="97">
        <v>4.8000000000000001E-2</v>
      </c>
      <c r="N68" s="97">
        <v>9.8999999999999991E-3</v>
      </c>
      <c r="O68" s="93">
        <v>2298553.9200000004</v>
      </c>
      <c r="P68" s="95">
        <v>114.32</v>
      </c>
      <c r="Q68" s="93">
        <v>2627.7068100000006</v>
      </c>
      <c r="R68" s="94">
        <v>1.0053157452764172E-2</v>
      </c>
      <c r="S68" s="94">
        <v>3.8535648235717178E-4</v>
      </c>
      <c r="T68" s="94">
        <f>Q68/'סכום נכסי הקרן'!$C$42</f>
        <v>4.92533358405841E-5</v>
      </c>
    </row>
    <row r="69" spans="2:20">
      <c r="B69" s="86" t="s">
        <v>457</v>
      </c>
      <c r="C69" s="83" t="s">
        <v>458</v>
      </c>
      <c r="D69" s="96" t="s">
        <v>147</v>
      </c>
      <c r="E69" s="96" t="s">
        <v>320</v>
      </c>
      <c r="F69" s="83" t="s">
        <v>456</v>
      </c>
      <c r="G69" s="96" t="s">
        <v>365</v>
      </c>
      <c r="H69" s="83" t="s">
        <v>442</v>
      </c>
      <c r="I69" s="83" t="s">
        <v>156</v>
      </c>
      <c r="J69" s="83"/>
      <c r="K69" s="93">
        <v>5.0399999999999991</v>
      </c>
      <c r="L69" s="96" t="s">
        <v>158</v>
      </c>
      <c r="M69" s="97">
        <v>3.2899999999999999E-2</v>
      </c>
      <c r="N69" s="97">
        <v>1.7399999999999999E-2</v>
      </c>
      <c r="O69" s="93">
        <v>15667585.530000003</v>
      </c>
      <c r="P69" s="95">
        <v>107.95</v>
      </c>
      <c r="Q69" s="93">
        <v>16913.158580000007</v>
      </c>
      <c r="R69" s="94">
        <v>7.4607550142857151E-2</v>
      </c>
      <c r="S69" s="94">
        <v>2.4803358088255744E-3</v>
      </c>
      <c r="T69" s="94">
        <f>Q69/'סכום נכסי הקרן'!$C$42</f>
        <v>3.1701766593427393E-4</v>
      </c>
    </row>
    <row r="70" spans="2:20">
      <c r="B70" s="86" t="s">
        <v>459</v>
      </c>
      <c r="C70" s="83" t="s">
        <v>460</v>
      </c>
      <c r="D70" s="96" t="s">
        <v>147</v>
      </c>
      <c r="E70" s="96" t="s">
        <v>320</v>
      </c>
      <c r="F70" s="83" t="s">
        <v>461</v>
      </c>
      <c r="G70" s="96" t="s">
        <v>365</v>
      </c>
      <c r="H70" s="83" t="s">
        <v>442</v>
      </c>
      <c r="I70" s="83" t="s">
        <v>156</v>
      </c>
      <c r="J70" s="83"/>
      <c r="K70" s="93">
        <v>0.73999999999999966</v>
      </c>
      <c r="L70" s="96" t="s">
        <v>158</v>
      </c>
      <c r="M70" s="97">
        <v>4.5499999999999999E-2</v>
      </c>
      <c r="N70" s="97">
        <v>1.1899999999999992E-2</v>
      </c>
      <c r="O70" s="93">
        <v>5528891.4000000013</v>
      </c>
      <c r="P70" s="95">
        <v>124.26</v>
      </c>
      <c r="Q70" s="93">
        <v>6870.2006600000041</v>
      </c>
      <c r="R70" s="94">
        <v>1.9547494024974903E-2</v>
      </c>
      <c r="S70" s="94">
        <v>1.0075234989498395E-3</v>
      </c>
      <c r="T70" s="94">
        <f>Q70/'סכום נכסי הקרן'!$C$42</f>
        <v>1.2877399377717589E-4</v>
      </c>
    </row>
    <row r="71" spans="2:20">
      <c r="B71" s="86" t="s">
        <v>462</v>
      </c>
      <c r="C71" s="83" t="s">
        <v>463</v>
      </c>
      <c r="D71" s="96" t="s">
        <v>147</v>
      </c>
      <c r="E71" s="96" t="s">
        <v>320</v>
      </c>
      <c r="F71" s="83" t="s">
        <v>461</v>
      </c>
      <c r="G71" s="96" t="s">
        <v>365</v>
      </c>
      <c r="H71" s="83" t="s">
        <v>442</v>
      </c>
      <c r="I71" s="83" t="s">
        <v>156</v>
      </c>
      <c r="J71" s="83"/>
      <c r="K71" s="93">
        <v>5.89</v>
      </c>
      <c r="L71" s="96" t="s">
        <v>158</v>
      </c>
      <c r="M71" s="97">
        <v>4.7500000000000001E-2</v>
      </c>
      <c r="N71" s="97">
        <v>1.9699999999999999E-2</v>
      </c>
      <c r="O71" s="93">
        <v>24589218.000000004</v>
      </c>
      <c r="P71" s="95">
        <v>142.25</v>
      </c>
      <c r="Q71" s="93">
        <v>34978.163560000008</v>
      </c>
      <c r="R71" s="94">
        <v>1.5516668486152244E-2</v>
      </c>
      <c r="S71" s="94">
        <v>5.1295913294053565E-3</v>
      </c>
      <c r="T71" s="94">
        <f>Q71/'סכום נכסי הקרן'!$C$42</f>
        <v>6.5562536518583704E-4</v>
      </c>
    </row>
    <row r="72" spans="2:20">
      <c r="B72" s="86" t="s">
        <v>464</v>
      </c>
      <c r="C72" s="83" t="s">
        <v>465</v>
      </c>
      <c r="D72" s="96" t="s">
        <v>147</v>
      </c>
      <c r="E72" s="96" t="s">
        <v>320</v>
      </c>
      <c r="F72" s="83" t="s">
        <v>466</v>
      </c>
      <c r="G72" s="96" t="s">
        <v>365</v>
      </c>
      <c r="H72" s="83" t="s">
        <v>442</v>
      </c>
      <c r="I72" s="83" t="s">
        <v>156</v>
      </c>
      <c r="J72" s="83"/>
      <c r="K72" s="93">
        <v>1.2300000000000002</v>
      </c>
      <c r="L72" s="96" t="s">
        <v>158</v>
      </c>
      <c r="M72" s="97">
        <v>4.9500000000000002E-2</v>
      </c>
      <c r="N72" s="97">
        <v>1.2500000000000001E-2</v>
      </c>
      <c r="O72" s="93">
        <v>906611.66000000015</v>
      </c>
      <c r="P72" s="95">
        <v>128.46</v>
      </c>
      <c r="Q72" s="93">
        <v>1164.6333400000001</v>
      </c>
      <c r="R72" s="94">
        <v>1.810871255382976E-3</v>
      </c>
      <c r="S72" s="94">
        <v>1.7079493245986753E-4</v>
      </c>
      <c r="T72" s="94">
        <f>Q72/'סכום נכסי הקרן'!$C$42</f>
        <v>2.1829709771221076E-5</v>
      </c>
    </row>
    <row r="73" spans="2:20">
      <c r="B73" s="86" t="s">
        <v>467</v>
      </c>
      <c r="C73" s="83" t="s">
        <v>468</v>
      </c>
      <c r="D73" s="96" t="s">
        <v>147</v>
      </c>
      <c r="E73" s="96" t="s">
        <v>320</v>
      </c>
      <c r="F73" s="83" t="s">
        <v>466</v>
      </c>
      <c r="G73" s="96" t="s">
        <v>365</v>
      </c>
      <c r="H73" s="83" t="s">
        <v>442</v>
      </c>
      <c r="I73" s="83" t="s">
        <v>156</v>
      </c>
      <c r="J73" s="83"/>
      <c r="K73" s="93">
        <v>2.4799999999999995</v>
      </c>
      <c r="L73" s="96" t="s">
        <v>158</v>
      </c>
      <c r="M73" s="97">
        <v>6.5000000000000002E-2</v>
      </c>
      <c r="N73" s="97">
        <v>1.0500000000000001E-2</v>
      </c>
      <c r="O73" s="93">
        <v>46914610.240000002</v>
      </c>
      <c r="P73" s="95">
        <v>129.63</v>
      </c>
      <c r="Q73" s="93">
        <v>60815.407580000014</v>
      </c>
      <c r="R73" s="94">
        <v>6.7206930317616875E-2</v>
      </c>
      <c r="S73" s="94">
        <v>8.9186554028630322E-3</v>
      </c>
      <c r="T73" s="94">
        <f>Q73/'סכום נכסי הקרן'!$C$42</f>
        <v>1.1399147280893732E-3</v>
      </c>
    </row>
    <row r="74" spans="2:20">
      <c r="B74" s="86" t="s">
        <v>469</v>
      </c>
      <c r="C74" s="83" t="s">
        <v>470</v>
      </c>
      <c r="D74" s="96" t="s">
        <v>147</v>
      </c>
      <c r="E74" s="96" t="s">
        <v>320</v>
      </c>
      <c r="F74" s="83" t="s">
        <v>466</v>
      </c>
      <c r="G74" s="96" t="s">
        <v>365</v>
      </c>
      <c r="H74" s="83" t="s">
        <v>442</v>
      </c>
      <c r="I74" s="83" t="s">
        <v>156</v>
      </c>
      <c r="J74" s="83"/>
      <c r="K74" s="93">
        <v>3.08</v>
      </c>
      <c r="L74" s="96" t="s">
        <v>158</v>
      </c>
      <c r="M74" s="97">
        <v>5.0999999999999997E-2</v>
      </c>
      <c r="N74" s="97">
        <v>1.9299999999999998E-2</v>
      </c>
      <c r="O74" s="93">
        <v>13384127.000000002</v>
      </c>
      <c r="P74" s="95">
        <v>133.72999999999999</v>
      </c>
      <c r="Q74" s="93">
        <v>17898.592130000001</v>
      </c>
      <c r="R74" s="94">
        <v>6.4687377957591994E-3</v>
      </c>
      <c r="S74" s="94">
        <v>2.624850868488847E-3</v>
      </c>
      <c r="T74" s="94">
        <f>Q74/'סכום נכסי הקרן'!$C$42</f>
        <v>3.3548848216157168E-4</v>
      </c>
    </row>
    <row r="75" spans="2:20">
      <c r="B75" s="86" t="s">
        <v>471</v>
      </c>
      <c r="C75" s="83" t="s">
        <v>472</v>
      </c>
      <c r="D75" s="96" t="s">
        <v>147</v>
      </c>
      <c r="E75" s="96" t="s">
        <v>320</v>
      </c>
      <c r="F75" s="83" t="s">
        <v>466</v>
      </c>
      <c r="G75" s="96" t="s">
        <v>365</v>
      </c>
      <c r="H75" s="83" t="s">
        <v>442</v>
      </c>
      <c r="I75" s="83" t="s">
        <v>156</v>
      </c>
      <c r="J75" s="83"/>
      <c r="K75" s="93">
        <v>1.46</v>
      </c>
      <c r="L75" s="96" t="s">
        <v>158</v>
      </c>
      <c r="M75" s="97">
        <v>5.2999999999999999E-2</v>
      </c>
      <c r="N75" s="97">
        <v>1.2299999999999998E-2</v>
      </c>
      <c r="O75" s="93">
        <v>4635061.3200000012</v>
      </c>
      <c r="P75" s="95">
        <v>123.15</v>
      </c>
      <c r="Q75" s="93">
        <v>5708.0780000000013</v>
      </c>
      <c r="R75" s="94">
        <v>9.6762077468222508E-3</v>
      </c>
      <c r="S75" s="94">
        <v>8.3709676084462424E-4</v>
      </c>
      <c r="T75" s="94">
        <f>Q75/'סכום נכסי הקרן'!$C$42</f>
        <v>1.0699134380910997E-4</v>
      </c>
    </row>
    <row r="76" spans="2:20">
      <c r="B76" s="86" t="s">
        <v>473</v>
      </c>
      <c r="C76" s="83" t="s">
        <v>474</v>
      </c>
      <c r="D76" s="96" t="s">
        <v>147</v>
      </c>
      <c r="E76" s="96" t="s">
        <v>320</v>
      </c>
      <c r="F76" s="83" t="s">
        <v>475</v>
      </c>
      <c r="G76" s="96" t="s">
        <v>365</v>
      </c>
      <c r="H76" s="83" t="s">
        <v>442</v>
      </c>
      <c r="I76" s="83" t="s">
        <v>154</v>
      </c>
      <c r="J76" s="83"/>
      <c r="K76" s="93">
        <v>2.5199999999999996</v>
      </c>
      <c r="L76" s="96" t="s">
        <v>158</v>
      </c>
      <c r="M76" s="97">
        <v>4.9500000000000002E-2</v>
      </c>
      <c r="N76" s="97">
        <v>1.7699999999999997E-2</v>
      </c>
      <c r="O76" s="93">
        <v>16396161.580000002</v>
      </c>
      <c r="P76" s="95">
        <v>110.47</v>
      </c>
      <c r="Q76" s="93">
        <v>18112.839410000004</v>
      </c>
      <c r="R76" s="94">
        <v>4.7818950011665896E-2</v>
      </c>
      <c r="S76" s="94">
        <v>2.6562704994237737E-3</v>
      </c>
      <c r="T76" s="94">
        <f>Q76/'סכום נכסי הקרן'!$C$42</f>
        <v>3.3950430051490302E-4</v>
      </c>
    </row>
    <row r="77" spans="2:20">
      <c r="B77" s="86" t="s">
        <v>476</v>
      </c>
      <c r="C77" s="83" t="s">
        <v>477</v>
      </c>
      <c r="D77" s="96" t="s">
        <v>147</v>
      </c>
      <c r="E77" s="96" t="s">
        <v>320</v>
      </c>
      <c r="F77" s="83" t="s">
        <v>478</v>
      </c>
      <c r="G77" s="96" t="s">
        <v>322</v>
      </c>
      <c r="H77" s="83" t="s">
        <v>442</v>
      </c>
      <c r="I77" s="83" t="s">
        <v>156</v>
      </c>
      <c r="J77" s="83"/>
      <c r="K77" s="93">
        <v>3.4300000000000015</v>
      </c>
      <c r="L77" s="96" t="s">
        <v>158</v>
      </c>
      <c r="M77" s="97">
        <v>3.5499999999999997E-2</v>
      </c>
      <c r="N77" s="97">
        <v>8.300000000000007E-3</v>
      </c>
      <c r="O77" s="93">
        <v>14626259.860000003</v>
      </c>
      <c r="P77" s="95">
        <v>118.35</v>
      </c>
      <c r="Q77" s="93">
        <v>17310.177689999993</v>
      </c>
      <c r="R77" s="94">
        <v>2.9316216529464399E-2</v>
      </c>
      <c r="S77" s="94">
        <v>2.5385591566800367E-3</v>
      </c>
      <c r="T77" s="94">
        <f>Q77/'סכום נכסי הקרן'!$C$42</f>
        <v>3.2445933160471421E-4</v>
      </c>
    </row>
    <row r="78" spans="2:20">
      <c r="B78" s="86" t="s">
        <v>479</v>
      </c>
      <c r="C78" s="83" t="s">
        <v>480</v>
      </c>
      <c r="D78" s="96" t="s">
        <v>147</v>
      </c>
      <c r="E78" s="96" t="s">
        <v>320</v>
      </c>
      <c r="F78" s="83" t="s">
        <v>478</v>
      </c>
      <c r="G78" s="96" t="s">
        <v>322</v>
      </c>
      <c r="H78" s="83" t="s">
        <v>442</v>
      </c>
      <c r="I78" s="83" t="s">
        <v>156</v>
      </c>
      <c r="J78" s="83"/>
      <c r="K78" s="93">
        <v>2.38</v>
      </c>
      <c r="L78" s="96" t="s">
        <v>158</v>
      </c>
      <c r="M78" s="97">
        <v>4.6500000000000007E-2</v>
      </c>
      <c r="N78" s="97">
        <v>8.1000000000000013E-3</v>
      </c>
      <c r="O78" s="93">
        <v>14801875.950000003</v>
      </c>
      <c r="P78" s="95">
        <v>130.22</v>
      </c>
      <c r="Q78" s="93">
        <v>19275.002820000005</v>
      </c>
      <c r="R78" s="94">
        <v>2.8213060355944196E-2</v>
      </c>
      <c r="S78" s="94">
        <v>2.8267032135673334E-3</v>
      </c>
      <c r="T78" s="94">
        <f>Q78/'סכום נכסי הקרן'!$C$42</f>
        <v>3.6128771429475638E-4</v>
      </c>
    </row>
    <row r="79" spans="2:20">
      <c r="B79" s="86" t="s">
        <v>481</v>
      </c>
      <c r="C79" s="83" t="s">
        <v>482</v>
      </c>
      <c r="D79" s="96" t="s">
        <v>147</v>
      </c>
      <c r="E79" s="96" t="s">
        <v>320</v>
      </c>
      <c r="F79" s="83" t="s">
        <v>478</v>
      </c>
      <c r="G79" s="96" t="s">
        <v>322</v>
      </c>
      <c r="H79" s="83" t="s">
        <v>442</v>
      </c>
      <c r="I79" s="83" t="s">
        <v>156</v>
      </c>
      <c r="J79" s="83"/>
      <c r="K79" s="93">
        <v>6.1699999999999982</v>
      </c>
      <c r="L79" s="96" t="s">
        <v>158</v>
      </c>
      <c r="M79" s="97">
        <v>1.4999999999999999E-2</v>
      </c>
      <c r="N79" s="97">
        <v>1.2800000000000002E-2</v>
      </c>
      <c r="O79" s="93">
        <v>30243580.310000006</v>
      </c>
      <c r="P79" s="95">
        <v>101.47</v>
      </c>
      <c r="Q79" s="93">
        <v>30688.161660000005</v>
      </c>
      <c r="R79" s="94">
        <v>4.6500127944008526E-2</v>
      </c>
      <c r="S79" s="94">
        <v>4.5004571980029329E-3</v>
      </c>
      <c r="T79" s="94">
        <f>Q79/'סכום נכסי הקרן'!$C$42</f>
        <v>5.7521422360286723E-4</v>
      </c>
    </row>
    <row r="80" spans="2:20">
      <c r="B80" s="86" t="s">
        <v>483</v>
      </c>
      <c r="C80" s="83" t="s">
        <v>484</v>
      </c>
      <c r="D80" s="96" t="s">
        <v>147</v>
      </c>
      <c r="E80" s="96" t="s">
        <v>320</v>
      </c>
      <c r="F80" s="83" t="s">
        <v>409</v>
      </c>
      <c r="G80" s="96" t="s">
        <v>410</v>
      </c>
      <c r="H80" s="83" t="s">
        <v>442</v>
      </c>
      <c r="I80" s="83" t="s">
        <v>156</v>
      </c>
      <c r="J80" s="83"/>
      <c r="K80" s="93">
        <v>5.7799999999999994</v>
      </c>
      <c r="L80" s="96" t="s">
        <v>158</v>
      </c>
      <c r="M80" s="97">
        <v>3.85E-2</v>
      </c>
      <c r="N80" s="97">
        <v>1.7400000000000002E-2</v>
      </c>
      <c r="O80" s="93">
        <v>12286906.000000002</v>
      </c>
      <c r="P80" s="95">
        <v>115.4</v>
      </c>
      <c r="Q80" s="93">
        <v>14179.09007</v>
      </c>
      <c r="R80" s="94">
        <v>5.1292281494127588E-2</v>
      </c>
      <c r="S80" s="94">
        <v>2.0793812504526347E-3</v>
      </c>
      <c r="T80" s="94">
        <f>Q80/'סכום נכסי הקרן'!$C$42</f>
        <v>2.6577070260422282E-4</v>
      </c>
    </row>
    <row r="81" spans="2:20">
      <c r="B81" s="86" t="s">
        <v>485</v>
      </c>
      <c r="C81" s="83" t="s">
        <v>486</v>
      </c>
      <c r="D81" s="96" t="s">
        <v>147</v>
      </c>
      <c r="E81" s="96" t="s">
        <v>320</v>
      </c>
      <c r="F81" s="83" t="s">
        <v>409</v>
      </c>
      <c r="G81" s="96" t="s">
        <v>410</v>
      </c>
      <c r="H81" s="83" t="s">
        <v>442</v>
      </c>
      <c r="I81" s="83" t="s">
        <v>156</v>
      </c>
      <c r="J81" s="83"/>
      <c r="K81" s="93">
        <v>3.23</v>
      </c>
      <c r="L81" s="96" t="s">
        <v>158</v>
      </c>
      <c r="M81" s="97">
        <v>3.9E-2</v>
      </c>
      <c r="N81" s="97">
        <v>1.2E-2</v>
      </c>
      <c r="O81" s="93">
        <v>6722644.0000000009</v>
      </c>
      <c r="P81" s="95">
        <v>117.05</v>
      </c>
      <c r="Q81" s="93">
        <v>7868.854980000001</v>
      </c>
      <c r="R81" s="94">
        <v>3.3776614372024671E-2</v>
      </c>
      <c r="S81" s="94">
        <v>1.1539774010295742E-3</v>
      </c>
      <c r="T81" s="94">
        <f>Q81/'סכום נכסי הקרן'!$C$42</f>
        <v>1.4749261810178611E-4</v>
      </c>
    </row>
    <row r="82" spans="2:20">
      <c r="B82" s="86" t="s">
        <v>487</v>
      </c>
      <c r="C82" s="83" t="s">
        <v>488</v>
      </c>
      <c r="D82" s="96" t="s">
        <v>147</v>
      </c>
      <c r="E82" s="96" t="s">
        <v>320</v>
      </c>
      <c r="F82" s="83" t="s">
        <v>409</v>
      </c>
      <c r="G82" s="96" t="s">
        <v>410</v>
      </c>
      <c r="H82" s="83" t="s">
        <v>442</v>
      </c>
      <c r="I82" s="83" t="s">
        <v>156</v>
      </c>
      <c r="J82" s="83"/>
      <c r="K82" s="93">
        <v>4.1100000000000003</v>
      </c>
      <c r="L82" s="96" t="s">
        <v>158</v>
      </c>
      <c r="M82" s="97">
        <v>3.9E-2</v>
      </c>
      <c r="N82" s="97">
        <v>1.44E-2</v>
      </c>
      <c r="O82" s="93">
        <v>11752140.000000002</v>
      </c>
      <c r="P82" s="95">
        <v>118.62</v>
      </c>
      <c r="Q82" s="93">
        <v>13940.388860000003</v>
      </c>
      <c r="R82" s="94">
        <v>2.9451586023694815E-2</v>
      </c>
      <c r="S82" s="94">
        <v>2.0443754201712877E-3</v>
      </c>
      <c r="T82" s="94">
        <f>Q82/'סכום נכסי הקרן'!$C$42</f>
        <v>2.6129652351508626E-4</v>
      </c>
    </row>
    <row r="83" spans="2:20">
      <c r="B83" s="86" t="s">
        <v>489</v>
      </c>
      <c r="C83" s="83" t="s">
        <v>490</v>
      </c>
      <c r="D83" s="96" t="s">
        <v>147</v>
      </c>
      <c r="E83" s="96" t="s">
        <v>320</v>
      </c>
      <c r="F83" s="83" t="s">
        <v>409</v>
      </c>
      <c r="G83" s="96" t="s">
        <v>410</v>
      </c>
      <c r="H83" s="83" t="s">
        <v>442</v>
      </c>
      <c r="I83" s="83" t="s">
        <v>156</v>
      </c>
      <c r="J83" s="83"/>
      <c r="K83" s="93">
        <v>6.5700000000000012</v>
      </c>
      <c r="L83" s="96" t="s">
        <v>158</v>
      </c>
      <c r="M83" s="97">
        <v>3.85E-2</v>
      </c>
      <c r="N83" s="97">
        <v>1.9100000000000002E-2</v>
      </c>
      <c r="O83" s="93">
        <v>8502120.0000000019</v>
      </c>
      <c r="P83" s="95">
        <v>116.04</v>
      </c>
      <c r="Q83" s="93">
        <v>9865.8604600000017</v>
      </c>
      <c r="R83" s="94">
        <v>3.4008480000000008E-2</v>
      </c>
      <c r="S83" s="94">
        <v>1.4468407463967825E-3</v>
      </c>
      <c r="T83" s="94">
        <f>Q83/'סכום נכסי הקרן'!$C$42</f>
        <v>1.8492418436618488E-4</v>
      </c>
    </row>
    <row r="84" spans="2:20">
      <c r="B84" s="86" t="s">
        <v>491</v>
      </c>
      <c r="C84" s="83" t="s">
        <v>492</v>
      </c>
      <c r="D84" s="96" t="s">
        <v>147</v>
      </c>
      <c r="E84" s="96" t="s">
        <v>320</v>
      </c>
      <c r="F84" s="83" t="s">
        <v>493</v>
      </c>
      <c r="G84" s="96" t="s">
        <v>494</v>
      </c>
      <c r="H84" s="83" t="s">
        <v>442</v>
      </c>
      <c r="I84" s="83" t="s">
        <v>156</v>
      </c>
      <c r="J84" s="83"/>
      <c r="K84" s="93">
        <v>0.53000000000000014</v>
      </c>
      <c r="L84" s="96" t="s">
        <v>158</v>
      </c>
      <c r="M84" s="97">
        <v>1.2800000000000001E-2</v>
      </c>
      <c r="N84" s="97">
        <v>9.6000000000000009E-3</v>
      </c>
      <c r="O84" s="93">
        <v>2143620.0200000005</v>
      </c>
      <c r="P84" s="95">
        <v>100.33</v>
      </c>
      <c r="Q84" s="93">
        <v>2150.6939700000003</v>
      </c>
      <c r="R84" s="94">
        <v>2.8581600266666674E-2</v>
      </c>
      <c r="S84" s="94">
        <v>3.1540195418756808E-4</v>
      </c>
      <c r="T84" s="94">
        <f>Q84/'סכום נכסי הקרן'!$C$42</f>
        <v>4.0312279890437659E-5</v>
      </c>
    </row>
    <row r="85" spans="2:20">
      <c r="B85" s="86" t="s">
        <v>495</v>
      </c>
      <c r="C85" s="83" t="s">
        <v>496</v>
      </c>
      <c r="D85" s="96" t="s">
        <v>147</v>
      </c>
      <c r="E85" s="96" t="s">
        <v>320</v>
      </c>
      <c r="F85" s="83" t="s">
        <v>497</v>
      </c>
      <c r="G85" s="96" t="s">
        <v>410</v>
      </c>
      <c r="H85" s="83" t="s">
        <v>442</v>
      </c>
      <c r="I85" s="83" t="s">
        <v>156</v>
      </c>
      <c r="J85" s="83"/>
      <c r="K85" s="93">
        <v>4.2200000000000006</v>
      </c>
      <c r="L85" s="96" t="s">
        <v>158</v>
      </c>
      <c r="M85" s="97">
        <v>3.7499999999999999E-2</v>
      </c>
      <c r="N85" s="97">
        <v>1.4300000000000002E-2</v>
      </c>
      <c r="O85" s="93">
        <v>38476381.000000007</v>
      </c>
      <c r="P85" s="95">
        <v>118.93</v>
      </c>
      <c r="Q85" s="93">
        <v>45759.963150000003</v>
      </c>
      <c r="R85" s="94">
        <v>4.9666085175885957E-2</v>
      </c>
      <c r="S85" s="94">
        <v>6.7107556920620853E-3</v>
      </c>
      <c r="T85" s="94">
        <f>Q85/'סכום נכסי הקרן'!$C$42</f>
        <v>8.5771777296558534E-4</v>
      </c>
    </row>
    <row r="86" spans="2:20">
      <c r="B86" s="86" t="s">
        <v>498</v>
      </c>
      <c r="C86" s="83" t="s">
        <v>499</v>
      </c>
      <c r="D86" s="96" t="s">
        <v>147</v>
      </c>
      <c r="E86" s="96" t="s">
        <v>320</v>
      </c>
      <c r="F86" s="83" t="s">
        <v>497</v>
      </c>
      <c r="G86" s="96" t="s">
        <v>410</v>
      </c>
      <c r="H86" s="83" t="s">
        <v>442</v>
      </c>
      <c r="I86" s="83" t="s">
        <v>154</v>
      </c>
      <c r="J86" s="83"/>
      <c r="K86" s="93">
        <v>7.72</v>
      </c>
      <c r="L86" s="96" t="s">
        <v>158</v>
      </c>
      <c r="M86" s="97">
        <v>2.4799999999999999E-2</v>
      </c>
      <c r="N86" s="97">
        <v>2.3699999999999995E-2</v>
      </c>
      <c r="O86" s="93">
        <v>12206429.000000002</v>
      </c>
      <c r="P86" s="95">
        <v>100.95</v>
      </c>
      <c r="Q86" s="93">
        <v>12322.390510000001</v>
      </c>
      <c r="R86" s="94">
        <v>2.8823675205802632E-2</v>
      </c>
      <c r="S86" s="94">
        <v>1.8070939433174416E-3</v>
      </c>
      <c r="T86" s="94">
        <f>Q86/'סכום נכסי הקרן'!$C$42</f>
        <v>2.3096900911401768E-4</v>
      </c>
    </row>
    <row r="87" spans="2:20">
      <c r="B87" s="86" t="s">
        <v>500</v>
      </c>
      <c r="C87" s="83" t="s">
        <v>501</v>
      </c>
      <c r="D87" s="96" t="s">
        <v>147</v>
      </c>
      <c r="E87" s="96" t="s">
        <v>320</v>
      </c>
      <c r="F87" s="83" t="s">
        <v>502</v>
      </c>
      <c r="G87" s="96" t="s">
        <v>365</v>
      </c>
      <c r="H87" s="83" t="s">
        <v>442</v>
      </c>
      <c r="I87" s="83" t="s">
        <v>156</v>
      </c>
      <c r="J87" s="83"/>
      <c r="K87" s="93">
        <v>3.19</v>
      </c>
      <c r="L87" s="96" t="s">
        <v>158</v>
      </c>
      <c r="M87" s="97">
        <v>5.0999999999999997E-2</v>
      </c>
      <c r="N87" s="97">
        <v>1.0700000000000003E-2</v>
      </c>
      <c r="O87" s="93">
        <v>53364888.229999997</v>
      </c>
      <c r="P87" s="95">
        <v>124.46</v>
      </c>
      <c r="Q87" s="93">
        <v>67912.800910000005</v>
      </c>
      <c r="R87" s="94">
        <v>4.7031595890532442E-2</v>
      </c>
      <c r="S87" s="94">
        <v>9.959496990343656E-3</v>
      </c>
      <c r="T87" s="94">
        <f>Q87/'סכום נכסי הקרן'!$C$42</f>
        <v>1.2729471866364556E-3</v>
      </c>
    </row>
    <row r="88" spans="2:20">
      <c r="B88" s="86" t="s">
        <v>503</v>
      </c>
      <c r="C88" s="83" t="s">
        <v>504</v>
      </c>
      <c r="D88" s="96" t="s">
        <v>147</v>
      </c>
      <c r="E88" s="96" t="s">
        <v>320</v>
      </c>
      <c r="F88" s="83" t="s">
        <v>502</v>
      </c>
      <c r="G88" s="96" t="s">
        <v>365</v>
      </c>
      <c r="H88" s="83" t="s">
        <v>442</v>
      </c>
      <c r="I88" s="83" t="s">
        <v>156</v>
      </c>
      <c r="J88" s="83"/>
      <c r="K88" s="93">
        <v>3.4799999999999995</v>
      </c>
      <c r="L88" s="96" t="s">
        <v>158</v>
      </c>
      <c r="M88" s="97">
        <v>3.4000000000000002E-2</v>
      </c>
      <c r="N88" s="97">
        <v>1.2199999999999999E-2</v>
      </c>
      <c r="O88" s="93">
        <v>12558420.570000002</v>
      </c>
      <c r="P88" s="95">
        <v>109.45</v>
      </c>
      <c r="Q88" s="93">
        <v>13745.191560000003</v>
      </c>
      <c r="R88" s="94">
        <v>3.673077554663387E-2</v>
      </c>
      <c r="S88" s="94">
        <v>2.015749492572608E-3</v>
      </c>
      <c r="T88" s="94">
        <f>Q88/'סכום נכסי הקרן'!$C$42</f>
        <v>2.576377750826174E-4</v>
      </c>
    </row>
    <row r="89" spans="2:20">
      <c r="B89" s="86" t="s">
        <v>505</v>
      </c>
      <c r="C89" s="83" t="s">
        <v>506</v>
      </c>
      <c r="D89" s="96" t="s">
        <v>147</v>
      </c>
      <c r="E89" s="96" t="s">
        <v>320</v>
      </c>
      <c r="F89" s="83" t="s">
        <v>502</v>
      </c>
      <c r="G89" s="96" t="s">
        <v>365</v>
      </c>
      <c r="H89" s="83" t="s">
        <v>442</v>
      </c>
      <c r="I89" s="83" t="s">
        <v>156</v>
      </c>
      <c r="J89" s="83"/>
      <c r="K89" s="93">
        <v>4.5299999999999994</v>
      </c>
      <c r="L89" s="96" t="s">
        <v>158</v>
      </c>
      <c r="M89" s="97">
        <v>2.5499999999999998E-2</v>
      </c>
      <c r="N89" s="97">
        <v>1.34E-2</v>
      </c>
      <c r="O89" s="93">
        <v>19820231.579999998</v>
      </c>
      <c r="P89" s="95">
        <v>105.55</v>
      </c>
      <c r="Q89" s="93">
        <v>21172.962380000004</v>
      </c>
      <c r="R89" s="94">
        <v>2.1871427266993045E-2</v>
      </c>
      <c r="S89" s="94">
        <v>3.1050413511838986E-3</v>
      </c>
      <c r="T89" s="94">
        <f>Q89/'סכום נכסי הקרן'!$C$42</f>
        <v>3.9686277893468368E-4</v>
      </c>
    </row>
    <row r="90" spans="2:20">
      <c r="B90" s="86" t="s">
        <v>507</v>
      </c>
      <c r="C90" s="83" t="s">
        <v>508</v>
      </c>
      <c r="D90" s="96" t="s">
        <v>147</v>
      </c>
      <c r="E90" s="96" t="s">
        <v>320</v>
      </c>
      <c r="F90" s="83" t="s">
        <v>502</v>
      </c>
      <c r="G90" s="96" t="s">
        <v>365</v>
      </c>
      <c r="H90" s="83" t="s">
        <v>442</v>
      </c>
      <c r="I90" s="83" t="s">
        <v>156</v>
      </c>
      <c r="J90" s="83"/>
      <c r="K90" s="93">
        <v>3.5099999999999989</v>
      </c>
      <c r="L90" s="96" t="s">
        <v>158</v>
      </c>
      <c r="M90" s="97">
        <v>4.9000000000000002E-2</v>
      </c>
      <c r="N90" s="97">
        <v>1.5799999999999995E-2</v>
      </c>
      <c r="O90" s="93">
        <v>17694353.820000004</v>
      </c>
      <c r="P90" s="95">
        <v>115.23</v>
      </c>
      <c r="Q90" s="93">
        <v>20389.204520000007</v>
      </c>
      <c r="R90" s="94">
        <v>1.900537111724053E-2</v>
      </c>
      <c r="S90" s="94">
        <v>2.9901022830960918E-3</v>
      </c>
      <c r="T90" s="94">
        <f>Q90/'סכום נכסי הקרן'!$C$42</f>
        <v>3.8217214109435426E-4</v>
      </c>
    </row>
    <row r="91" spans="2:20">
      <c r="B91" s="86" t="s">
        <v>509</v>
      </c>
      <c r="C91" s="83" t="s">
        <v>510</v>
      </c>
      <c r="D91" s="96" t="s">
        <v>147</v>
      </c>
      <c r="E91" s="96" t="s">
        <v>320</v>
      </c>
      <c r="F91" s="83" t="s">
        <v>502</v>
      </c>
      <c r="G91" s="96" t="s">
        <v>365</v>
      </c>
      <c r="H91" s="83" t="s">
        <v>442</v>
      </c>
      <c r="I91" s="83" t="s">
        <v>156</v>
      </c>
      <c r="J91" s="83"/>
      <c r="K91" s="93">
        <v>7.29</v>
      </c>
      <c r="L91" s="96" t="s">
        <v>158</v>
      </c>
      <c r="M91" s="97">
        <v>1.7600000000000001E-2</v>
      </c>
      <c r="N91" s="97">
        <v>2.4E-2</v>
      </c>
      <c r="O91" s="93">
        <v>8349757.3900000015</v>
      </c>
      <c r="P91" s="95">
        <v>95.9</v>
      </c>
      <c r="Q91" s="93">
        <v>8081.1937300000018</v>
      </c>
      <c r="R91" s="94">
        <v>2.6723532764211168E-2</v>
      </c>
      <c r="S91" s="94">
        <v>1.1851171436586688E-3</v>
      </c>
      <c r="T91" s="94">
        <f>Q91/'סכום נכסי הקרן'!$C$42</f>
        <v>1.5147266325976166E-4</v>
      </c>
    </row>
    <row r="92" spans="2:20">
      <c r="B92" s="86" t="s">
        <v>511</v>
      </c>
      <c r="C92" s="83" t="s">
        <v>512</v>
      </c>
      <c r="D92" s="96" t="s">
        <v>147</v>
      </c>
      <c r="E92" s="96" t="s">
        <v>320</v>
      </c>
      <c r="F92" s="83" t="s">
        <v>502</v>
      </c>
      <c r="G92" s="96" t="s">
        <v>365</v>
      </c>
      <c r="H92" s="83" t="s">
        <v>442</v>
      </c>
      <c r="I92" s="83" t="s">
        <v>156</v>
      </c>
      <c r="J92" s="83"/>
      <c r="K92" s="93">
        <v>7.1599999999999993</v>
      </c>
      <c r="L92" s="96" t="s">
        <v>158</v>
      </c>
      <c r="M92" s="97">
        <v>2.3E-2</v>
      </c>
      <c r="N92" s="97">
        <v>2.6700000000000012E-2</v>
      </c>
      <c r="O92" s="93">
        <v>13303745.970000001</v>
      </c>
      <c r="P92" s="95">
        <v>97.88</v>
      </c>
      <c r="Q92" s="93">
        <v>13175.32049</v>
      </c>
      <c r="R92" s="94">
        <v>2.4469450325053904E-2</v>
      </c>
      <c r="S92" s="94">
        <v>1.932177189111432E-3</v>
      </c>
      <c r="T92" s="94">
        <f>Q92/'סכום נכסי הקרן'!$C$42</f>
        <v>2.4695619862601754E-4</v>
      </c>
    </row>
    <row r="93" spans="2:20">
      <c r="B93" s="86" t="s">
        <v>513</v>
      </c>
      <c r="C93" s="83" t="s">
        <v>514</v>
      </c>
      <c r="D93" s="96" t="s">
        <v>147</v>
      </c>
      <c r="E93" s="96" t="s">
        <v>320</v>
      </c>
      <c r="F93" s="83" t="s">
        <v>502</v>
      </c>
      <c r="G93" s="96" t="s">
        <v>365</v>
      </c>
      <c r="H93" s="83" t="s">
        <v>442</v>
      </c>
      <c r="I93" s="83" t="s">
        <v>156</v>
      </c>
      <c r="J93" s="83"/>
      <c r="K93" s="93">
        <v>0.91000000000000025</v>
      </c>
      <c r="L93" s="96" t="s">
        <v>158</v>
      </c>
      <c r="M93" s="97">
        <v>5.5E-2</v>
      </c>
      <c r="N93" s="97">
        <v>9.300000000000001E-3</v>
      </c>
      <c r="O93" s="93">
        <v>312596.40000000008</v>
      </c>
      <c r="P93" s="95">
        <v>124.55</v>
      </c>
      <c r="Q93" s="93">
        <v>389.33884999999998</v>
      </c>
      <c r="R93" s="94">
        <v>6.9652395782572414E-3</v>
      </c>
      <c r="S93" s="94">
        <v>5.7097028142567594E-5</v>
      </c>
      <c r="T93" s="94">
        <f>Q93/'סכום נכסי הקרן'!$C$42</f>
        <v>7.2977080478916874E-6</v>
      </c>
    </row>
    <row r="94" spans="2:20">
      <c r="B94" s="86" t="s">
        <v>515</v>
      </c>
      <c r="C94" s="83" t="s">
        <v>516</v>
      </c>
      <c r="D94" s="96" t="s">
        <v>147</v>
      </c>
      <c r="E94" s="96" t="s">
        <v>320</v>
      </c>
      <c r="F94" s="83" t="s">
        <v>502</v>
      </c>
      <c r="G94" s="96" t="s">
        <v>365</v>
      </c>
      <c r="H94" s="83" t="s">
        <v>442</v>
      </c>
      <c r="I94" s="83" t="s">
        <v>156</v>
      </c>
      <c r="J94" s="83"/>
      <c r="K94" s="93">
        <v>3.1999999999999993</v>
      </c>
      <c r="L94" s="96" t="s">
        <v>158</v>
      </c>
      <c r="M94" s="97">
        <v>5.8499999999999996E-2</v>
      </c>
      <c r="N94" s="97">
        <v>1.5100000000000001E-2</v>
      </c>
      <c r="O94" s="93">
        <v>19152645.870000005</v>
      </c>
      <c r="P94" s="95">
        <v>122.89</v>
      </c>
      <c r="Q94" s="93">
        <v>23536.686750000004</v>
      </c>
      <c r="R94" s="94">
        <v>1.2513307874253648E-2</v>
      </c>
      <c r="S94" s="94">
        <v>3.4516844793360539E-3</v>
      </c>
      <c r="T94" s="94">
        <f>Q94/'סכום נכסי הקרן'!$C$42</f>
        <v>4.4116806816525163E-4</v>
      </c>
    </row>
    <row r="95" spans="2:20">
      <c r="B95" s="86" t="s">
        <v>517</v>
      </c>
      <c r="C95" s="83" t="s">
        <v>518</v>
      </c>
      <c r="D95" s="96" t="s">
        <v>147</v>
      </c>
      <c r="E95" s="96" t="s">
        <v>320</v>
      </c>
      <c r="F95" s="83" t="s">
        <v>502</v>
      </c>
      <c r="G95" s="96" t="s">
        <v>365</v>
      </c>
      <c r="H95" s="83" t="s">
        <v>442</v>
      </c>
      <c r="I95" s="83" t="s">
        <v>156</v>
      </c>
      <c r="J95" s="83"/>
      <c r="K95" s="93">
        <v>7.6800000000000033</v>
      </c>
      <c r="L95" s="96" t="s">
        <v>158</v>
      </c>
      <c r="M95" s="97">
        <v>2.1499999999999998E-2</v>
      </c>
      <c r="N95" s="97">
        <v>2.6400000000000007E-2</v>
      </c>
      <c r="O95" s="93">
        <v>20153258.73</v>
      </c>
      <c r="P95" s="95">
        <v>97.4</v>
      </c>
      <c r="Q95" s="93">
        <v>19629.27505</v>
      </c>
      <c r="R95" s="94">
        <v>3.7379341940246162E-2</v>
      </c>
      <c r="S95" s="94">
        <v>2.8786576781331991E-3</v>
      </c>
      <c r="T95" s="94">
        <f>Q95/'סכום נכסי הקרן'!$C$42</f>
        <v>3.6792813896343636E-4</v>
      </c>
    </row>
    <row r="96" spans="2:20">
      <c r="B96" s="86" t="s">
        <v>519</v>
      </c>
      <c r="C96" s="83" t="s">
        <v>520</v>
      </c>
      <c r="D96" s="96" t="s">
        <v>147</v>
      </c>
      <c r="E96" s="96" t="s">
        <v>320</v>
      </c>
      <c r="F96" s="83" t="s">
        <v>521</v>
      </c>
      <c r="G96" s="96" t="s">
        <v>410</v>
      </c>
      <c r="H96" s="83" t="s">
        <v>442</v>
      </c>
      <c r="I96" s="83" t="s">
        <v>154</v>
      </c>
      <c r="J96" s="83"/>
      <c r="K96" s="93">
        <v>2.8699999999999997</v>
      </c>
      <c r="L96" s="96" t="s">
        <v>158</v>
      </c>
      <c r="M96" s="97">
        <v>4.0500000000000001E-2</v>
      </c>
      <c r="N96" s="97">
        <v>8.8000000000000005E-3</v>
      </c>
      <c r="O96" s="93">
        <v>4755109.120000001</v>
      </c>
      <c r="P96" s="95">
        <v>132.52000000000001</v>
      </c>
      <c r="Q96" s="93">
        <v>6301.4710400000013</v>
      </c>
      <c r="R96" s="94">
        <v>2.1794231971473361E-2</v>
      </c>
      <c r="S96" s="94">
        <v>9.2411859055538577E-4</v>
      </c>
      <c r="T96" s="94">
        <f>Q96/'סכום נכסי הקרן'!$C$42</f>
        <v>1.1811381248535668E-4</v>
      </c>
    </row>
    <row r="97" spans="2:20">
      <c r="B97" s="86" t="s">
        <v>522</v>
      </c>
      <c r="C97" s="83" t="s">
        <v>523</v>
      </c>
      <c r="D97" s="96" t="s">
        <v>147</v>
      </c>
      <c r="E97" s="96" t="s">
        <v>320</v>
      </c>
      <c r="F97" s="83" t="s">
        <v>521</v>
      </c>
      <c r="G97" s="96" t="s">
        <v>410</v>
      </c>
      <c r="H97" s="83" t="s">
        <v>442</v>
      </c>
      <c r="I97" s="83" t="s">
        <v>154</v>
      </c>
      <c r="J97" s="83"/>
      <c r="K97" s="93">
        <v>1.5099999999999998</v>
      </c>
      <c r="L97" s="96" t="s">
        <v>158</v>
      </c>
      <c r="M97" s="97">
        <v>4.2800000000000005E-2</v>
      </c>
      <c r="N97" s="97">
        <v>8.9000000000000017E-3</v>
      </c>
      <c r="O97" s="93">
        <v>2096895.1200000003</v>
      </c>
      <c r="P97" s="95">
        <v>127.54</v>
      </c>
      <c r="Q97" s="93">
        <v>2674.3800800000004</v>
      </c>
      <c r="R97" s="94">
        <v>9.7719179914538008E-3</v>
      </c>
      <c r="S97" s="94">
        <v>3.9220117563834741E-4</v>
      </c>
      <c r="T97" s="94">
        <f>Q97/'סכום נכסי הקרן'!$C$42</f>
        <v>5.0128172497908229E-5</v>
      </c>
    </row>
    <row r="98" spans="2:20">
      <c r="B98" s="86" t="s">
        <v>524</v>
      </c>
      <c r="C98" s="83" t="s">
        <v>525</v>
      </c>
      <c r="D98" s="96" t="s">
        <v>147</v>
      </c>
      <c r="E98" s="96" t="s">
        <v>320</v>
      </c>
      <c r="F98" s="83" t="s">
        <v>526</v>
      </c>
      <c r="G98" s="96" t="s">
        <v>494</v>
      </c>
      <c r="H98" s="83" t="s">
        <v>442</v>
      </c>
      <c r="I98" s="83" t="s">
        <v>156</v>
      </c>
      <c r="J98" s="83"/>
      <c r="K98" s="93">
        <v>5.9799999999999995</v>
      </c>
      <c r="L98" s="96" t="s">
        <v>158</v>
      </c>
      <c r="M98" s="97">
        <v>1.9400000000000001E-2</v>
      </c>
      <c r="N98" s="97">
        <v>1.77E-2</v>
      </c>
      <c r="O98" s="93">
        <v>22069000.000000004</v>
      </c>
      <c r="P98" s="95">
        <v>100.81</v>
      </c>
      <c r="Q98" s="93">
        <v>22247.759390000003</v>
      </c>
      <c r="R98" s="94">
        <v>3.0540932516288317E-2</v>
      </c>
      <c r="S98" s="94">
        <v>3.2626616737577115E-3</v>
      </c>
      <c r="T98" s="94">
        <f>Q98/'סכום נכסי הקרן'!$C$42</f>
        <v>4.1700861023234872E-4</v>
      </c>
    </row>
    <row r="99" spans="2:20">
      <c r="B99" s="86" t="s">
        <v>527</v>
      </c>
      <c r="C99" s="83" t="s">
        <v>528</v>
      </c>
      <c r="D99" s="96" t="s">
        <v>147</v>
      </c>
      <c r="E99" s="96" t="s">
        <v>320</v>
      </c>
      <c r="F99" s="83" t="s">
        <v>433</v>
      </c>
      <c r="G99" s="96" t="s">
        <v>410</v>
      </c>
      <c r="H99" s="83" t="s">
        <v>442</v>
      </c>
      <c r="I99" s="83" t="s">
        <v>156</v>
      </c>
      <c r="J99" s="83"/>
      <c r="K99" s="93">
        <v>2.6299999999999994</v>
      </c>
      <c r="L99" s="96" t="s">
        <v>158</v>
      </c>
      <c r="M99" s="97">
        <v>3.6000000000000004E-2</v>
      </c>
      <c r="N99" s="97">
        <v>1.06E-2</v>
      </c>
      <c r="O99" s="93">
        <v>26645527.000000004</v>
      </c>
      <c r="P99" s="95">
        <v>113.5</v>
      </c>
      <c r="Q99" s="93">
        <v>30242.671990000006</v>
      </c>
      <c r="R99" s="94">
        <v>6.4405980488842482E-2</v>
      </c>
      <c r="S99" s="94">
        <v>4.4351255820462591E-3</v>
      </c>
      <c r="T99" s="94">
        <f>Q99/'סכום נכסי הקרן'!$C$42</f>
        <v>5.6686403314534773E-4</v>
      </c>
    </row>
    <row r="100" spans="2:20">
      <c r="B100" s="86" t="s">
        <v>529</v>
      </c>
      <c r="C100" s="83" t="s">
        <v>530</v>
      </c>
      <c r="D100" s="96" t="s">
        <v>147</v>
      </c>
      <c r="E100" s="96" t="s">
        <v>320</v>
      </c>
      <c r="F100" s="83" t="s">
        <v>531</v>
      </c>
      <c r="G100" s="96" t="s">
        <v>365</v>
      </c>
      <c r="H100" s="83" t="s">
        <v>442</v>
      </c>
      <c r="I100" s="83" t="s">
        <v>156</v>
      </c>
      <c r="J100" s="83"/>
      <c r="K100" s="93">
        <v>8.5000000000000018</v>
      </c>
      <c r="L100" s="96" t="s">
        <v>158</v>
      </c>
      <c r="M100" s="97">
        <v>3.5000000000000003E-2</v>
      </c>
      <c r="N100" s="97">
        <v>2.4800000000000003E-2</v>
      </c>
      <c r="O100" s="93">
        <v>1124061.0000000002</v>
      </c>
      <c r="P100" s="95">
        <v>110.45</v>
      </c>
      <c r="Q100" s="93">
        <v>1241.5253899999998</v>
      </c>
      <c r="R100" s="94">
        <v>5.9982870590244257E-3</v>
      </c>
      <c r="S100" s="94">
        <v>1.8207124753294514E-4</v>
      </c>
      <c r="T100" s="94">
        <f>Q100/'סכום נכסי הקרן'!$C$42</f>
        <v>2.3270962633872435E-5</v>
      </c>
    </row>
    <row r="101" spans="2:20" s="151" customFormat="1">
      <c r="B101" s="86" t="s">
        <v>532</v>
      </c>
      <c r="C101" s="83" t="s">
        <v>533</v>
      </c>
      <c r="D101" s="96" t="s">
        <v>32</v>
      </c>
      <c r="E101" s="96" t="s">
        <v>320</v>
      </c>
      <c r="F101" s="83" t="s">
        <v>531</v>
      </c>
      <c r="G101" s="96" t="s">
        <v>365</v>
      </c>
      <c r="H101" s="83" t="s">
        <v>442</v>
      </c>
      <c r="I101" s="83" t="s">
        <v>156</v>
      </c>
      <c r="J101" s="83"/>
      <c r="K101" s="83">
        <v>0.56999999999999995</v>
      </c>
      <c r="L101" s="96" t="s">
        <v>158</v>
      </c>
      <c r="M101" s="97">
        <v>4.7E-2</v>
      </c>
      <c r="N101" s="94">
        <v>1.9900000000000001E-2</v>
      </c>
      <c r="O101" s="93">
        <v>495740.48</v>
      </c>
      <c r="P101" s="95">
        <v>124.15</v>
      </c>
      <c r="Q101" s="93">
        <v>615.46185000000014</v>
      </c>
      <c r="R101" s="94">
        <v>1.3432550690799966E-2</v>
      </c>
      <c r="S101" s="94">
        <v>9.0258248233195123E-5</v>
      </c>
      <c r="T101" s="94">
        <f>Q101/'סכום נכסי הקרן'!$C$42</f>
        <v>1.1536123086394558E-5</v>
      </c>
    </row>
    <row r="102" spans="2:20">
      <c r="B102" s="86" t="s">
        <v>534</v>
      </c>
      <c r="C102" s="83" t="s">
        <v>535</v>
      </c>
      <c r="D102" s="96" t="s">
        <v>147</v>
      </c>
      <c r="E102" s="96" t="s">
        <v>320</v>
      </c>
      <c r="F102" s="83" t="s">
        <v>531</v>
      </c>
      <c r="G102" s="96" t="s">
        <v>365</v>
      </c>
      <c r="H102" s="83" t="s">
        <v>442</v>
      </c>
      <c r="I102" s="83" t="s">
        <v>156</v>
      </c>
      <c r="J102" s="83"/>
      <c r="K102" s="93">
        <v>2.4300000000000002</v>
      </c>
      <c r="L102" s="96" t="s">
        <v>158</v>
      </c>
      <c r="M102" s="97">
        <v>3.9E-2</v>
      </c>
      <c r="N102" s="97">
        <v>1.09E-2</v>
      </c>
      <c r="O102" s="93">
        <v>12318569.420000002</v>
      </c>
      <c r="P102" s="95">
        <v>114.92</v>
      </c>
      <c r="Q102" s="93">
        <v>14156.499300000001</v>
      </c>
      <c r="R102" s="94">
        <v>2.8529450715252706E-2</v>
      </c>
      <c r="S102" s="94">
        <v>2.0760682858449358E-3</v>
      </c>
      <c r="T102" s="94">
        <f>Q102/'סכום נכסי הקרן'!$C$42</f>
        <v>2.653472646554102E-4</v>
      </c>
    </row>
    <row r="103" spans="2:20">
      <c r="B103" s="86" t="s">
        <v>536</v>
      </c>
      <c r="C103" s="83" t="s">
        <v>537</v>
      </c>
      <c r="D103" s="96" t="s">
        <v>147</v>
      </c>
      <c r="E103" s="96" t="s">
        <v>320</v>
      </c>
      <c r="F103" s="83" t="s">
        <v>531</v>
      </c>
      <c r="G103" s="96" t="s">
        <v>365</v>
      </c>
      <c r="H103" s="83" t="s">
        <v>442</v>
      </c>
      <c r="I103" s="83" t="s">
        <v>156</v>
      </c>
      <c r="J103" s="83"/>
      <c r="K103" s="93">
        <v>5.27</v>
      </c>
      <c r="L103" s="96" t="s">
        <v>158</v>
      </c>
      <c r="M103" s="97">
        <v>0.04</v>
      </c>
      <c r="N103" s="97">
        <v>1.5799999999999998E-2</v>
      </c>
      <c r="O103" s="93">
        <v>18856646.800000001</v>
      </c>
      <c r="P103" s="95">
        <v>112.92</v>
      </c>
      <c r="Q103" s="93">
        <v>21292.925980000007</v>
      </c>
      <c r="R103" s="94">
        <v>3.0094694553732759E-2</v>
      </c>
      <c r="S103" s="94">
        <v>3.1226341628061752E-3</v>
      </c>
      <c r="T103" s="94">
        <f>Q103/'סכום נכסי הקרן'!$C$42</f>
        <v>3.9911135836407811E-4</v>
      </c>
    </row>
    <row r="104" spans="2:20">
      <c r="B104" s="86" t="s">
        <v>538</v>
      </c>
      <c r="C104" s="83" t="s">
        <v>539</v>
      </c>
      <c r="D104" s="96" t="s">
        <v>147</v>
      </c>
      <c r="E104" s="96" t="s">
        <v>320</v>
      </c>
      <c r="F104" s="83" t="s">
        <v>531</v>
      </c>
      <c r="G104" s="96" t="s">
        <v>365</v>
      </c>
      <c r="H104" s="83" t="s">
        <v>442</v>
      </c>
      <c r="I104" s="83" t="s">
        <v>156</v>
      </c>
      <c r="J104" s="83"/>
      <c r="K104" s="93">
        <v>7.14</v>
      </c>
      <c r="L104" s="96" t="s">
        <v>158</v>
      </c>
      <c r="M104" s="97">
        <v>0.04</v>
      </c>
      <c r="N104" s="97">
        <v>2.1599999999999998E-2</v>
      </c>
      <c r="O104" s="93">
        <v>12323240.000000002</v>
      </c>
      <c r="P104" s="95">
        <v>114.15</v>
      </c>
      <c r="Q104" s="93">
        <v>14066.978240000002</v>
      </c>
      <c r="R104" s="94">
        <v>5.8534332284615624E-2</v>
      </c>
      <c r="S104" s="94">
        <v>2.0629399106977535E-3</v>
      </c>
      <c r="T104" s="94">
        <f>Q104/'סכום נכסי הקרן'!$C$42</f>
        <v>2.6366929555466983E-4</v>
      </c>
    </row>
    <row r="105" spans="2:20">
      <c r="B105" s="86" t="s">
        <v>540</v>
      </c>
      <c r="C105" s="83" t="s">
        <v>541</v>
      </c>
      <c r="D105" s="96" t="s">
        <v>147</v>
      </c>
      <c r="E105" s="96" t="s">
        <v>320</v>
      </c>
      <c r="F105" s="83" t="s">
        <v>542</v>
      </c>
      <c r="G105" s="96" t="s">
        <v>322</v>
      </c>
      <c r="H105" s="83" t="s">
        <v>543</v>
      </c>
      <c r="I105" s="83" t="s">
        <v>154</v>
      </c>
      <c r="J105" s="83"/>
      <c r="K105" s="93">
        <v>3.3</v>
      </c>
      <c r="L105" s="96" t="s">
        <v>158</v>
      </c>
      <c r="M105" s="97">
        <v>4.1500000000000002E-2</v>
      </c>
      <c r="N105" s="97">
        <v>9.6999999999999986E-3</v>
      </c>
      <c r="O105" s="93">
        <v>1431700.0000000002</v>
      </c>
      <c r="P105" s="95">
        <v>115.68</v>
      </c>
      <c r="Q105" s="93">
        <v>1656.1905800000004</v>
      </c>
      <c r="R105" s="94">
        <v>4.7581382209740944E-3</v>
      </c>
      <c r="S105" s="94">
        <v>2.4288241503696683E-4</v>
      </c>
      <c r="T105" s="94">
        <f>Q105/'סכום נכסי הקרן'!$C$42</f>
        <v>3.104338373760647E-5</v>
      </c>
    </row>
    <row r="106" spans="2:20">
      <c r="B106" s="86" t="s">
        <v>544</v>
      </c>
      <c r="C106" s="83" t="s">
        <v>545</v>
      </c>
      <c r="D106" s="96" t="s">
        <v>147</v>
      </c>
      <c r="E106" s="96" t="s">
        <v>320</v>
      </c>
      <c r="F106" s="83" t="s">
        <v>542</v>
      </c>
      <c r="G106" s="96" t="s">
        <v>322</v>
      </c>
      <c r="H106" s="83" t="s">
        <v>543</v>
      </c>
      <c r="I106" s="83" t="s">
        <v>154</v>
      </c>
      <c r="J106" s="83"/>
      <c r="K106" s="93">
        <v>6.0000000000000005E-2</v>
      </c>
      <c r="L106" s="96" t="s">
        <v>158</v>
      </c>
      <c r="M106" s="97">
        <v>4.2999999999999997E-2</v>
      </c>
      <c r="N106" s="97">
        <v>3.3300000000000003E-2</v>
      </c>
      <c r="O106" s="93">
        <v>1845284.3300000003</v>
      </c>
      <c r="P106" s="95">
        <v>121.69</v>
      </c>
      <c r="Q106" s="93">
        <v>2245.5264400000005</v>
      </c>
      <c r="R106" s="94">
        <v>1.7961998287477857E-2</v>
      </c>
      <c r="S106" s="94">
        <v>3.2930925423846005E-4</v>
      </c>
      <c r="T106" s="94">
        <f>Q106/'סכום נכסי הקרן'!$C$42</f>
        <v>4.208980525046903E-5</v>
      </c>
    </row>
    <row r="107" spans="2:20">
      <c r="B107" s="86" t="s">
        <v>546</v>
      </c>
      <c r="C107" s="83" t="s">
        <v>547</v>
      </c>
      <c r="D107" s="96" t="s">
        <v>147</v>
      </c>
      <c r="E107" s="96" t="s">
        <v>320</v>
      </c>
      <c r="F107" s="83" t="s">
        <v>548</v>
      </c>
      <c r="G107" s="96" t="s">
        <v>365</v>
      </c>
      <c r="H107" s="83" t="s">
        <v>543</v>
      </c>
      <c r="I107" s="83" t="s">
        <v>156</v>
      </c>
      <c r="J107" s="83"/>
      <c r="K107" s="93">
        <v>4.129999999999999</v>
      </c>
      <c r="L107" s="96" t="s">
        <v>158</v>
      </c>
      <c r="M107" s="97">
        <v>2.8500000000000001E-2</v>
      </c>
      <c r="N107" s="97">
        <v>1.7100000000000001E-2</v>
      </c>
      <c r="O107" s="93">
        <v>10798960.970000003</v>
      </c>
      <c r="P107" s="95">
        <v>105.81</v>
      </c>
      <c r="Q107" s="93">
        <v>11426.380600000002</v>
      </c>
      <c r="R107" s="94">
        <v>2.0773692573865913E-2</v>
      </c>
      <c r="S107" s="94">
        <v>1.6756929720367964E-3</v>
      </c>
      <c r="T107" s="94">
        <f>Q107/'סכום נכסי הקרן'!$C$42</f>
        <v>2.1417433596183238E-4</v>
      </c>
    </row>
    <row r="108" spans="2:20">
      <c r="B108" s="86" t="s">
        <v>549</v>
      </c>
      <c r="C108" s="83" t="s">
        <v>550</v>
      </c>
      <c r="D108" s="96" t="s">
        <v>147</v>
      </c>
      <c r="E108" s="96" t="s">
        <v>320</v>
      </c>
      <c r="F108" s="83" t="s">
        <v>548</v>
      </c>
      <c r="G108" s="96" t="s">
        <v>365</v>
      </c>
      <c r="H108" s="83" t="s">
        <v>543</v>
      </c>
      <c r="I108" s="83" t="s">
        <v>156</v>
      </c>
      <c r="J108" s="83"/>
      <c r="K108" s="93">
        <v>1.2200000000000002</v>
      </c>
      <c r="L108" s="96" t="s">
        <v>158</v>
      </c>
      <c r="M108" s="97">
        <v>4.8499999999999995E-2</v>
      </c>
      <c r="N108" s="97">
        <v>1.1000000000000005E-2</v>
      </c>
      <c r="O108" s="93">
        <v>769265.00000000012</v>
      </c>
      <c r="P108" s="95">
        <v>126.9</v>
      </c>
      <c r="Q108" s="93">
        <v>976.19726000000003</v>
      </c>
      <c r="R108" s="94">
        <v>2.0475625246260012E-3</v>
      </c>
      <c r="S108" s="94">
        <v>1.4316054621037015E-4</v>
      </c>
      <c r="T108" s="94">
        <f>Q108/'סכום נכסי הקרן'!$C$42</f>
        <v>1.8297692615652956E-5</v>
      </c>
    </row>
    <row r="109" spans="2:20">
      <c r="B109" s="86" t="s">
        <v>551</v>
      </c>
      <c r="C109" s="83" t="s">
        <v>552</v>
      </c>
      <c r="D109" s="96" t="s">
        <v>147</v>
      </c>
      <c r="E109" s="96" t="s">
        <v>320</v>
      </c>
      <c r="F109" s="83" t="s">
        <v>548</v>
      </c>
      <c r="G109" s="96" t="s">
        <v>365</v>
      </c>
      <c r="H109" s="83" t="s">
        <v>543</v>
      </c>
      <c r="I109" s="83" t="s">
        <v>156</v>
      </c>
      <c r="J109" s="83"/>
      <c r="K109" s="93">
        <v>2.75</v>
      </c>
      <c r="L109" s="96" t="s">
        <v>158</v>
      </c>
      <c r="M109" s="97">
        <v>3.7699999999999997E-2</v>
      </c>
      <c r="N109" s="97">
        <v>1.09E-2</v>
      </c>
      <c r="O109" s="93">
        <v>16391106.250000002</v>
      </c>
      <c r="P109" s="95">
        <v>115.74</v>
      </c>
      <c r="Q109" s="93">
        <v>19303.979070000005</v>
      </c>
      <c r="R109" s="94">
        <v>4.2679591058063147E-2</v>
      </c>
      <c r="S109" s="94">
        <v>2.8309526167843925E-3</v>
      </c>
      <c r="T109" s="94">
        <f>Q109/'סכום נכסי הקרן'!$C$42</f>
        <v>3.6183084070719304E-4</v>
      </c>
    </row>
    <row r="110" spans="2:20">
      <c r="B110" s="86" t="s">
        <v>553</v>
      </c>
      <c r="C110" s="83" t="s">
        <v>554</v>
      </c>
      <c r="D110" s="96" t="s">
        <v>147</v>
      </c>
      <c r="E110" s="96" t="s">
        <v>320</v>
      </c>
      <c r="F110" s="83" t="s">
        <v>548</v>
      </c>
      <c r="G110" s="96" t="s">
        <v>365</v>
      </c>
      <c r="H110" s="83" t="s">
        <v>543</v>
      </c>
      <c r="I110" s="83" t="s">
        <v>154</v>
      </c>
      <c r="J110" s="83"/>
      <c r="K110" s="93">
        <v>6.0100000000000016</v>
      </c>
      <c r="L110" s="96" t="s">
        <v>158</v>
      </c>
      <c r="M110" s="97">
        <v>2.5000000000000001E-2</v>
      </c>
      <c r="N110" s="97">
        <v>2.2400000000000003E-2</v>
      </c>
      <c r="O110" s="93">
        <v>4671000.0000000009</v>
      </c>
      <c r="P110" s="95">
        <v>100.94</v>
      </c>
      <c r="Q110" s="93">
        <v>4714.90726</v>
      </c>
      <c r="R110" s="94">
        <v>1.2028034823053473E-2</v>
      </c>
      <c r="S110" s="94">
        <v>6.9144703261392044E-4</v>
      </c>
      <c r="T110" s="94">
        <f>Q110/'סכום נכסי הקרן'!$C$42</f>
        <v>8.8375502872022513E-5</v>
      </c>
    </row>
    <row r="111" spans="2:20">
      <c r="B111" s="86" t="s">
        <v>555</v>
      </c>
      <c r="C111" s="83" t="s">
        <v>556</v>
      </c>
      <c r="D111" s="96" t="s">
        <v>147</v>
      </c>
      <c r="E111" s="96" t="s">
        <v>320</v>
      </c>
      <c r="F111" s="83" t="s">
        <v>548</v>
      </c>
      <c r="G111" s="96" t="s">
        <v>365</v>
      </c>
      <c r="H111" s="83" t="s">
        <v>543</v>
      </c>
      <c r="I111" s="83" t="s">
        <v>154</v>
      </c>
      <c r="J111" s="83"/>
      <c r="K111" s="93">
        <v>6.61</v>
      </c>
      <c r="L111" s="96" t="s">
        <v>158</v>
      </c>
      <c r="M111" s="97">
        <v>1.34E-2</v>
      </c>
      <c r="N111" s="97">
        <v>1.8699999999999998E-2</v>
      </c>
      <c r="O111" s="93">
        <v>1900000.0000000002</v>
      </c>
      <c r="P111" s="95">
        <v>96.69</v>
      </c>
      <c r="Q111" s="93">
        <v>1837.1099100000004</v>
      </c>
      <c r="R111" s="94">
        <v>4.9946767261208457E-3</v>
      </c>
      <c r="S111" s="94">
        <v>2.6941446052008381E-4</v>
      </c>
      <c r="T111" s="94">
        <f>Q111/'סכום נכסי הקרן'!$C$42</f>
        <v>3.4434508077137887E-5</v>
      </c>
    </row>
    <row r="112" spans="2:20" s="151" customFormat="1">
      <c r="B112" s="86" t="s">
        <v>557</v>
      </c>
      <c r="C112" s="83" t="s">
        <v>558</v>
      </c>
      <c r="D112" s="96" t="s">
        <v>147</v>
      </c>
      <c r="E112" s="96" t="s">
        <v>320</v>
      </c>
      <c r="F112" s="83" t="s">
        <v>346</v>
      </c>
      <c r="G112" s="96" t="s">
        <v>322</v>
      </c>
      <c r="H112" s="83" t="s">
        <v>543</v>
      </c>
      <c r="I112" s="83" t="s">
        <v>156</v>
      </c>
      <c r="J112" s="83"/>
      <c r="K112" s="93">
        <v>4.2299999999999978</v>
      </c>
      <c r="L112" s="96" t="s">
        <v>158</v>
      </c>
      <c r="M112" s="97">
        <v>2.7999999999999997E-2</v>
      </c>
      <c r="N112" s="97">
        <v>2.5599999999999998E-2</v>
      </c>
      <c r="O112" s="93">
        <f>20900000/50000</f>
        <v>418</v>
      </c>
      <c r="P112" s="95">
        <f>102.536*50000</f>
        <v>5126800</v>
      </c>
      <c r="Q112" s="93">
        <v>21430.018770000006</v>
      </c>
      <c r="R112" s="94">
        <v>2.5049439683586024E-2</v>
      </c>
      <c r="S112" s="94">
        <v>3.1427389915145692E-3</v>
      </c>
      <c r="T112" s="94">
        <f>Q112/'סכום נכסי הקרן'!$C$42</f>
        <v>4.0168100471940822E-4</v>
      </c>
    </row>
    <row r="113" spans="2:20" s="151" customFormat="1">
      <c r="B113" s="86" t="s">
        <v>559</v>
      </c>
      <c r="C113" s="83" t="s">
        <v>560</v>
      </c>
      <c r="D113" s="96" t="s">
        <v>147</v>
      </c>
      <c r="E113" s="96" t="s">
        <v>320</v>
      </c>
      <c r="F113" s="83" t="s">
        <v>402</v>
      </c>
      <c r="G113" s="96" t="s">
        <v>322</v>
      </c>
      <c r="H113" s="83" t="s">
        <v>543</v>
      </c>
      <c r="I113" s="83" t="s">
        <v>156</v>
      </c>
      <c r="J113" s="83"/>
      <c r="K113" s="93">
        <v>3.0000000000000004</v>
      </c>
      <c r="L113" s="96" t="s">
        <v>158</v>
      </c>
      <c r="M113" s="97">
        <v>6.4000000000000001E-2</v>
      </c>
      <c r="N113" s="97">
        <v>1.34E-2</v>
      </c>
      <c r="O113" s="93">
        <v>67940867.000000015</v>
      </c>
      <c r="P113" s="95">
        <v>131.61000000000001</v>
      </c>
      <c r="Q113" s="93">
        <v>89416.976930000004</v>
      </c>
      <c r="R113" s="94">
        <v>5.4266713419258539E-2</v>
      </c>
      <c r="S113" s="94">
        <v>1.3113111235099008E-2</v>
      </c>
      <c r="T113" s="94">
        <f>Q113/'סכום נכסי הקרן'!$C$42</f>
        <v>1.6760181835442478E-3</v>
      </c>
    </row>
    <row r="114" spans="2:20" s="151" customFormat="1">
      <c r="B114" s="86" t="s">
        <v>561</v>
      </c>
      <c r="C114" s="83" t="s">
        <v>562</v>
      </c>
      <c r="D114" s="96" t="s">
        <v>147</v>
      </c>
      <c r="E114" s="96" t="s">
        <v>320</v>
      </c>
      <c r="F114" s="83" t="s">
        <v>563</v>
      </c>
      <c r="G114" s="96" t="s">
        <v>322</v>
      </c>
      <c r="H114" s="83" t="s">
        <v>543</v>
      </c>
      <c r="I114" s="83" t="s">
        <v>156</v>
      </c>
      <c r="J114" s="83"/>
      <c r="K114" s="93">
        <v>2.9499999999999993</v>
      </c>
      <c r="L114" s="96" t="s">
        <v>158</v>
      </c>
      <c r="M114" s="97">
        <v>0.02</v>
      </c>
      <c r="N114" s="97">
        <v>8.9999999999999993E-3</v>
      </c>
      <c r="O114" s="93">
        <v>18234439.000000004</v>
      </c>
      <c r="P114" s="95">
        <v>103.84</v>
      </c>
      <c r="Q114" s="93">
        <v>19301.486320000007</v>
      </c>
      <c r="R114" s="94">
        <v>2.5638001650668499E-2</v>
      </c>
      <c r="S114" s="94">
        <v>2.8305870518866121E-3</v>
      </c>
      <c r="T114" s="94">
        <f>Q114/'סכום נכסי הקרן'!$C$42</f>
        <v>3.6178411698122438E-4</v>
      </c>
    </row>
    <row r="115" spans="2:20" s="151" customFormat="1">
      <c r="B115" s="86" t="s">
        <v>564</v>
      </c>
      <c r="C115" s="83" t="s">
        <v>565</v>
      </c>
      <c r="D115" s="96" t="s">
        <v>147</v>
      </c>
      <c r="E115" s="96" t="s">
        <v>320</v>
      </c>
      <c r="F115" s="83" t="s">
        <v>566</v>
      </c>
      <c r="G115" s="96" t="s">
        <v>365</v>
      </c>
      <c r="H115" s="83" t="s">
        <v>543</v>
      </c>
      <c r="I115" s="83" t="s">
        <v>154</v>
      </c>
      <c r="J115" s="83"/>
      <c r="K115" s="93">
        <v>7.0399999999999983</v>
      </c>
      <c r="L115" s="96" t="s">
        <v>158</v>
      </c>
      <c r="M115" s="97">
        <v>1.5800000000000002E-2</v>
      </c>
      <c r="N115" s="97">
        <v>1.9799999999999998E-2</v>
      </c>
      <c r="O115" s="93">
        <v>15349354.000000002</v>
      </c>
      <c r="P115" s="95">
        <v>97.69</v>
      </c>
      <c r="Q115" s="93">
        <v>14994.783550000004</v>
      </c>
      <c r="R115" s="94">
        <v>4.8641633920649012E-2</v>
      </c>
      <c r="S115" s="94">
        <v>2.1990037170604984E-3</v>
      </c>
      <c r="T115" s="94">
        <f>Q115/'סכום נכסי הקרן'!$C$42</f>
        <v>2.8105993683709939E-4</v>
      </c>
    </row>
    <row r="116" spans="2:20" s="151" customFormat="1">
      <c r="B116" s="86" t="s">
        <v>567</v>
      </c>
      <c r="C116" s="83" t="s">
        <v>568</v>
      </c>
      <c r="D116" s="96" t="s">
        <v>147</v>
      </c>
      <c r="E116" s="96" t="s">
        <v>320</v>
      </c>
      <c r="F116" s="83" t="s">
        <v>326</v>
      </c>
      <c r="G116" s="96" t="s">
        <v>322</v>
      </c>
      <c r="H116" s="83" t="s">
        <v>543</v>
      </c>
      <c r="I116" s="83" t="s">
        <v>156</v>
      </c>
      <c r="J116" s="83"/>
      <c r="K116" s="93">
        <v>4.5499999999999989</v>
      </c>
      <c r="L116" s="96" t="s">
        <v>158</v>
      </c>
      <c r="M116" s="97">
        <v>4.4999999999999998E-2</v>
      </c>
      <c r="N116" s="97">
        <v>1.6999999999999998E-2</v>
      </c>
      <c r="O116" s="93">
        <v>53430524.000000007</v>
      </c>
      <c r="P116" s="95">
        <v>135.15</v>
      </c>
      <c r="Q116" s="93">
        <v>72914.109750000018</v>
      </c>
      <c r="R116" s="94">
        <v>3.1393076855769968E-2</v>
      </c>
      <c r="S116" s="94">
        <v>1.0692945172016646E-2</v>
      </c>
      <c r="T116" s="94">
        <f>Q116/'סכום נכסי הקרן'!$C$42</f>
        <v>1.3666909570607527E-3</v>
      </c>
    </row>
    <row r="117" spans="2:20" s="151" customFormat="1">
      <c r="B117" s="86" t="s">
        <v>569</v>
      </c>
      <c r="C117" s="83" t="s">
        <v>570</v>
      </c>
      <c r="D117" s="96" t="s">
        <v>147</v>
      </c>
      <c r="E117" s="96" t="s">
        <v>320</v>
      </c>
      <c r="F117" s="83" t="s">
        <v>571</v>
      </c>
      <c r="G117" s="96" t="s">
        <v>365</v>
      </c>
      <c r="H117" s="83" t="s">
        <v>543</v>
      </c>
      <c r="I117" s="83" t="s">
        <v>154</v>
      </c>
      <c r="J117" s="83"/>
      <c r="K117" s="93">
        <v>3.7300000000000009</v>
      </c>
      <c r="L117" s="96" t="s">
        <v>158</v>
      </c>
      <c r="M117" s="97">
        <v>4.9500000000000002E-2</v>
      </c>
      <c r="N117" s="97">
        <v>1.7800000000000003E-2</v>
      </c>
      <c r="O117" s="93">
        <v>9284128.1900000013</v>
      </c>
      <c r="P117" s="95">
        <v>112.76</v>
      </c>
      <c r="Q117" s="93">
        <v>10468.78296</v>
      </c>
      <c r="R117" s="94">
        <v>1.0724971381449011E-2</v>
      </c>
      <c r="S117" s="94">
        <v>1.5352600833067444E-3</v>
      </c>
      <c r="T117" s="94">
        <f>Q117/'סכום נכסי הקרן'!$C$42</f>
        <v>1.962252717878613E-4</v>
      </c>
    </row>
    <row r="118" spans="2:20" s="151" customFormat="1">
      <c r="B118" s="86" t="s">
        <v>572</v>
      </c>
      <c r="C118" s="83" t="s">
        <v>573</v>
      </c>
      <c r="D118" s="96" t="s">
        <v>147</v>
      </c>
      <c r="E118" s="96" t="s">
        <v>320</v>
      </c>
      <c r="F118" s="83" t="s">
        <v>574</v>
      </c>
      <c r="G118" s="96" t="s">
        <v>365</v>
      </c>
      <c r="H118" s="83" t="s">
        <v>543</v>
      </c>
      <c r="I118" s="83" t="s">
        <v>154</v>
      </c>
      <c r="J118" s="83"/>
      <c r="K118" s="93">
        <v>7.2600000000000033</v>
      </c>
      <c r="L118" s="96" t="s">
        <v>158</v>
      </c>
      <c r="M118" s="97">
        <v>1.9599999999999999E-2</v>
      </c>
      <c r="N118" s="97">
        <v>2.29E-2</v>
      </c>
      <c r="O118" s="93">
        <v>11069000.000000002</v>
      </c>
      <c r="P118" s="95">
        <v>97.85</v>
      </c>
      <c r="Q118" s="93">
        <v>10831.01663</v>
      </c>
      <c r="R118" s="94">
        <v>4.4762116586125326E-2</v>
      </c>
      <c r="S118" s="94">
        <v>1.5883821029823446E-3</v>
      </c>
      <c r="T118" s="94">
        <f>Q118/'סכום נכסי הקרן'!$C$42</f>
        <v>2.0301492447414305E-4</v>
      </c>
    </row>
    <row r="119" spans="2:20" s="151" customFormat="1">
      <c r="B119" s="86" t="s">
        <v>575</v>
      </c>
      <c r="C119" s="83" t="s">
        <v>576</v>
      </c>
      <c r="D119" s="96" t="s">
        <v>147</v>
      </c>
      <c r="E119" s="96" t="s">
        <v>320</v>
      </c>
      <c r="F119" s="83" t="s">
        <v>574</v>
      </c>
      <c r="G119" s="96" t="s">
        <v>365</v>
      </c>
      <c r="H119" s="83" t="s">
        <v>543</v>
      </c>
      <c r="I119" s="83" t="s">
        <v>154</v>
      </c>
      <c r="J119" s="83"/>
      <c r="K119" s="93">
        <v>5.1800000000000015</v>
      </c>
      <c r="L119" s="96" t="s">
        <v>158</v>
      </c>
      <c r="M119" s="97">
        <v>2.75E-2</v>
      </c>
      <c r="N119" s="97">
        <v>1.7799999999999993E-2</v>
      </c>
      <c r="O119" s="93">
        <v>6454000.0000000009</v>
      </c>
      <c r="P119" s="95">
        <v>104.93</v>
      </c>
      <c r="Q119" s="93">
        <v>6772.1824300000017</v>
      </c>
      <c r="R119" s="94">
        <v>1.2949363946063087E-2</v>
      </c>
      <c r="S119" s="94">
        <v>9.931490032199764E-4</v>
      </c>
      <c r="T119" s="94">
        <f>Q119/'סכום נכסי הקרן'!$C$42</f>
        <v>1.2693675501738831E-4</v>
      </c>
    </row>
    <row r="120" spans="2:20" s="151" customFormat="1">
      <c r="B120" s="86" t="s">
        <v>577</v>
      </c>
      <c r="C120" s="83" t="s">
        <v>578</v>
      </c>
      <c r="D120" s="96" t="s">
        <v>147</v>
      </c>
      <c r="E120" s="96" t="s">
        <v>320</v>
      </c>
      <c r="F120" s="83" t="s">
        <v>579</v>
      </c>
      <c r="G120" s="96" t="s">
        <v>385</v>
      </c>
      <c r="H120" s="83" t="s">
        <v>543</v>
      </c>
      <c r="I120" s="83" t="s">
        <v>156</v>
      </c>
      <c r="J120" s="83"/>
      <c r="K120" s="93">
        <v>2.0000000000000004E-2</v>
      </c>
      <c r="L120" s="96" t="s">
        <v>158</v>
      </c>
      <c r="M120" s="97">
        <v>5.2999999999999999E-2</v>
      </c>
      <c r="N120" s="97">
        <v>1.7700000000000004E-2</v>
      </c>
      <c r="O120" s="93">
        <v>1980817.8000000003</v>
      </c>
      <c r="P120" s="95">
        <v>125.3</v>
      </c>
      <c r="Q120" s="93">
        <v>2481.9647200000004</v>
      </c>
      <c r="R120" s="94">
        <v>1.0705939224234986E-2</v>
      </c>
      <c r="S120" s="94">
        <v>3.639832230117799E-4</v>
      </c>
      <c r="T120" s="94">
        <f>Q120/'סכום נכסי הקרן'!$C$42</f>
        <v>4.6521568324679754E-5</v>
      </c>
    </row>
    <row r="121" spans="2:20" s="151" customFormat="1">
      <c r="B121" s="86" t="s">
        <v>580</v>
      </c>
      <c r="C121" s="83" t="s">
        <v>581</v>
      </c>
      <c r="D121" s="96" t="s">
        <v>147</v>
      </c>
      <c r="E121" s="96" t="s">
        <v>320</v>
      </c>
      <c r="F121" s="83" t="s">
        <v>579</v>
      </c>
      <c r="G121" s="96" t="s">
        <v>385</v>
      </c>
      <c r="H121" s="83" t="s">
        <v>543</v>
      </c>
      <c r="I121" s="83" t="s">
        <v>156</v>
      </c>
      <c r="J121" s="83"/>
      <c r="K121" s="93">
        <v>0.5</v>
      </c>
      <c r="L121" s="96" t="s">
        <v>158</v>
      </c>
      <c r="M121" s="97">
        <v>5.1900000000000002E-2</v>
      </c>
      <c r="N121" s="97">
        <v>1.5699999999999999E-2</v>
      </c>
      <c r="O121" s="93">
        <v>2102871.2300000004</v>
      </c>
      <c r="P121" s="95">
        <v>121.21</v>
      </c>
      <c r="Q121" s="93">
        <v>2548.8903200000004</v>
      </c>
      <c r="R121" s="94">
        <v>7.0188937760989594E-3</v>
      </c>
      <c r="S121" s="94">
        <v>3.7379794575691109E-4</v>
      </c>
      <c r="T121" s="94">
        <f>Q121/'סכום נכסי הקרן'!$C$42</f>
        <v>4.7776011567962515E-5</v>
      </c>
    </row>
    <row r="122" spans="2:20" s="151" customFormat="1">
      <c r="B122" s="86" t="s">
        <v>582</v>
      </c>
      <c r="C122" s="83" t="s">
        <v>583</v>
      </c>
      <c r="D122" s="96" t="s">
        <v>147</v>
      </c>
      <c r="E122" s="96" t="s">
        <v>320</v>
      </c>
      <c r="F122" s="83" t="s">
        <v>579</v>
      </c>
      <c r="G122" s="96" t="s">
        <v>385</v>
      </c>
      <c r="H122" s="83" t="s">
        <v>543</v>
      </c>
      <c r="I122" s="83" t="s">
        <v>156</v>
      </c>
      <c r="J122" s="83"/>
      <c r="K122" s="93">
        <v>1.9600000000000004</v>
      </c>
      <c r="L122" s="96" t="s">
        <v>158</v>
      </c>
      <c r="M122" s="97">
        <v>4.5999999999999999E-2</v>
      </c>
      <c r="N122" s="97">
        <v>1.1500000000000002E-2</v>
      </c>
      <c r="O122" s="93">
        <v>1540872.0000000002</v>
      </c>
      <c r="P122" s="95">
        <v>108.95</v>
      </c>
      <c r="Q122" s="93">
        <v>1705.55582</v>
      </c>
      <c r="R122" s="94">
        <v>2.3951807633442552E-3</v>
      </c>
      <c r="S122" s="94">
        <v>2.5012188907749626E-4</v>
      </c>
      <c r="T122" s="94">
        <f>Q122/'סכום נכסי הקרן'!$C$42</f>
        <v>3.1968678270207316E-5</v>
      </c>
    </row>
    <row r="123" spans="2:20" s="151" customFormat="1">
      <c r="B123" s="86" t="s">
        <v>584</v>
      </c>
      <c r="C123" s="83" t="s">
        <v>585</v>
      </c>
      <c r="D123" s="96" t="s">
        <v>147</v>
      </c>
      <c r="E123" s="96" t="s">
        <v>320</v>
      </c>
      <c r="F123" s="83" t="s">
        <v>579</v>
      </c>
      <c r="G123" s="96" t="s">
        <v>385</v>
      </c>
      <c r="H123" s="83" t="s">
        <v>543</v>
      </c>
      <c r="I123" s="83" t="s">
        <v>156</v>
      </c>
      <c r="J123" s="83"/>
      <c r="K123" s="93">
        <v>4.5399999999999991</v>
      </c>
      <c r="L123" s="96" t="s">
        <v>158</v>
      </c>
      <c r="M123" s="97">
        <v>1.9799999999999998E-2</v>
      </c>
      <c r="N123" s="97">
        <v>1.7299999999999999E-2</v>
      </c>
      <c r="O123" s="93">
        <v>46584480.000000007</v>
      </c>
      <c r="P123" s="95">
        <v>100.02</v>
      </c>
      <c r="Q123" s="93">
        <v>47054.983250000005</v>
      </c>
      <c r="R123" s="94">
        <v>4.9055726639641001E-2</v>
      </c>
      <c r="S123" s="94">
        <v>6.9006720055635263E-3</v>
      </c>
      <c r="T123" s="94">
        <f>Q123/'סכום נכסי הקרן'!$C$42</f>
        <v>8.8199143228818186E-4</v>
      </c>
    </row>
    <row r="124" spans="2:20" s="151" customFormat="1">
      <c r="B124" s="86" t="s">
        <v>586</v>
      </c>
      <c r="C124" s="83" t="s">
        <v>587</v>
      </c>
      <c r="D124" s="96" t="s">
        <v>147</v>
      </c>
      <c r="E124" s="96" t="s">
        <v>320</v>
      </c>
      <c r="F124" s="83" t="s">
        <v>433</v>
      </c>
      <c r="G124" s="96" t="s">
        <v>410</v>
      </c>
      <c r="H124" s="83" t="s">
        <v>543</v>
      </c>
      <c r="I124" s="83" t="s">
        <v>156</v>
      </c>
      <c r="J124" s="83"/>
      <c r="K124" s="93">
        <v>1.2000000000000002</v>
      </c>
      <c r="L124" s="96" t="s">
        <v>158</v>
      </c>
      <c r="M124" s="97">
        <v>4.4999999999999998E-2</v>
      </c>
      <c r="N124" s="97">
        <v>9.2000000000000016E-3</v>
      </c>
      <c r="O124" s="93">
        <v>2932652.4800000004</v>
      </c>
      <c r="P124" s="95">
        <v>129.25</v>
      </c>
      <c r="Q124" s="93">
        <v>3790.4533300000007</v>
      </c>
      <c r="R124" s="94">
        <v>1.8739502262908086E-2</v>
      </c>
      <c r="S124" s="94">
        <v>5.5587471030979594E-4</v>
      </c>
      <c r="T124" s="94">
        <f>Q124/'סכום נכסי הקרן'!$C$42</f>
        <v>7.1047679345379619E-5</v>
      </c>
    </row>
    <row r="125" spans="2:20" s="151" customFormat="1">
      <c r="B125" s="86" t="s">
        <v>588</v>
      </c>
      <c r="C125" s="83" t="s">
        <v>589</v>
      </c>
      <c r="D125" s="96" t="s">
        <v>147</v>
      </c>
      <c r="E125" s="96" t="s">
        <v>320</v>
      </c>
      <c r="F125" s="83" t="s">
        <v>590</v>
      </c>
      <c r="G125" s="96" t="s">
        <v>385</v>
      </c>
      <c r="H125" s="83" t="s">
        <v>543</v>
      </c>
      <c r="I125" s="83" t="s">
        <v>156</v>
      </c>
      <c r="J125" s="83"/>
      <c r="K125" s="93">
        <v>1.48</v>
      </c>
      <c r="L125" s="96" t="s">
        <v>158</v>
      </c>
      <c r="M125" s="97">
        <v>3.3500000000000002E-2</v>
      </c>
      <c r="N125" s="97">
        <v>8.5000000000000006E-3</v>
      </c>
      <c r="O125" s="93">
        <v>12333946.660000002</v>
      </c>
      <c r="P125" s="95">
        <v>111.96</v>
      </c>
      <c r="Q125" s="93">
        <v>13809.086730000003</v>
      </c>
      <c r="R125" s="94">
        <v>3.139049049558696E-2</v>
      </c>
      <c r="S125" s="94">
        <v>2.0251197989770782E-3</v>
      </c>
      <c r="T125" s="94">
        <f>Q125/'סכום נכסי הקרן'!$C$42</f>
        <v>2.5883541640798325E-4</v>
      </c>
    </row>
    <row r="126" spans="2:20" s="151" customFormat="1">
      <c r="B126" s="86" t="s">
        <v>591</v>
      </c>
      <c r="C126" s="83" t="s">
        <v>592</v>
      </c>
      <c r="D126" s="96" t="s">
        <v>147</v>
      </c>
      <c r="E126" s="96" t="s">
        <v>320</v>
      </c>
      <c r="F126" s="83" t="s">
        <v>593</v>
      </c>
      <c r="G126" s="96" t="s">
        <v>153</v>
      </c>
      <c r="H126" s="83" t="s">
        <v>543</v>
      </c>
      <c r="I126" s="83" t="s">
        <v>156</v>
      </c>
      <c r="J126" s="83"/>
      <c r="K126" s="93">
        <v>1.21</v>
      </c>
      <c r="L126" s="96" t="s">
        <v>158</v>
      </c>
      <c r="M126" s="97">
        <v>5.2000000000000005E-2</v>
      </c>
      <c r="N126" s="97">
        <v>9.0999999999999987E-3</v>
      </c>
      <c r="O126" s="93">
        <v>1158.6000000000001</v>
      </c>
      <c r="P126" s="95">
        <v>133.86000000000001</v>
      </c>
      <c r="Q126" s="93">
        <v>1.5508900000000003</v>
      </c>
      <c r="R126" s="94">
        <v>8.1558352748787507E-6</v>
      </c>
      <c r="S126" s="94">
        <v>2.2743995359319183E-7</v>
      </c>
      <c r="T126" s="94">
        <f>Q126/'סכום נכסי הקרן'!$C$42</f>
        <v>2.9069645719646889E-8</v>
      </c>
    </row>
    <row r="127" spans="2:20" s="151" customFormat="1">
      <c r="B127" s="86" t="s">
        <v>594</v>
      </c>
      <c r="C127" s="83" t="s">
        <v>595</v>
      </c>
      <c r="D127" s="96" t="s">
        <v>147</v>
      </c>
      <c r="E127" s="96" t="s">
        <v>320</v>
      </c>
      <c r="F127" s="83" t="s">
        <v>542</v>
      </c>
      <c r="G127" s="96" t="s">
        <v>322</v>
      </c>
      <c r="H127" s="83" t="s">
        <v>596</v>
      </c>
      <c r="I127" s="83" t="s">
        <v>154</v>
      </c>
      <c r="J127" s="83"/>
      <c r="K127" s="93">
        <v>3.3999999999999995</v>
      </c>
      <c r="L127" s="96" t="s">
        <v>158</v>
      </c>
      <c r="M127" s="97">
        <v>5.2999999999999999E-2</v>
      </c>
      <c r="N127" s="97">
        <v>1.3199999999999998E-2</v>
      </c>
      <c r="O127" s="93">
        <v>14895051.000000002</v>
      </c>
      <c r="P127" s="95">
        <v>123.51</v>
      </c>
      <c r="Q127" s="93">
        <v>18396.878840000005</v>
      </c>
      <c r="R127" s="94">
        <v>5.7287335676869E-2</v>
      </c>
      <c r="S127" s="94">
        <v>2.6979252362380138E-3</v>
      </c>
      <c r="T127" s="94">
        <f>Q127/'סכום נכסי הקרן'!$C$42</f>
        <v>3.4482829228769832E-4</v>
      </c>
    </row>
    <row r="128" spans="2:20" s="151" customFormat="1">
      <c r="B128" s="86" t="s">
        <v>597</v>
      </c>
      <c r="C128" s="83" t="s">
        <v>598</v>
      </c>
      <c r="D128" s="96" t="s">
        <v>147</v>
      </c>
      <c r="E128" s="96" t="s">
        <v>320</v>
      </c>
      <c r="F128" s="83" t="s">
        <v>599</v>
      </c>
      <c r="G128" s="96" t="s">
        <v>365</v>
      </c>
      <c r="H128" s="83" t="s">
        <v>596</v>
      </c>
      <c r="I128" s="83" t="s">
        <v>154</v>
      </c>
      <c r="J128" s="83"/>
      <c r="K128" s="93">
        <v>2.8399999999999994</v>
      </c>
      <c r="L128" s="96" t="s">
        <v>158</v>
      </c>
      <c r="M128" s="97">
        <v>5.3499999999999999E-2</v>
      </c>
      <c r="N128" s="97">
        <v>1.6500000000000001E-2</v>
      </c>
      <c r="O128" s="93">
        <v>9535431.0299999993</v>
      </c>
      <c r="P128" s="95">
        <v>111.38</v>
      </c>
      <c r="Q128" s="93">
        <v>10620.562820000005</v>
      </c>
      <c r="R128" s="94">
        <v>3.2469539151735449E-2</v>
      </c>
      <c r="S128" s="94">
        <v>1.5575187891561486E-3</v>
      </c>
      <c r="T128" s="94">
        <f>Q128/'סכום נכסי הקרן'!$C$42</f>
        <v>1.9907021034415976E-4</v>
      </c>
    </row>
    <row r="129" spans="2:20" s="151" customFormat="1">
      <c r="B129" s="86" t="s">
        <v>600</v>
      </c>
      <c r="C129" s="83" t="s">
        <v>601</v>
      </c>
      <c r="D129" s="96" t="s">
        <v>147</v>
      </c>
      <c r="E129" s="96" t="s">
        <v>320</v>
      </c>
      <c r="F129" s="83" t="s">
        <v>602</v>
      </c>
      <c r="G129" s="96" t="s">
        <v>365</v>
      </c>
      <c r="H129" s="83" t="s">
        <v>596</v>
      </c>
      <c r="I129" s="83" t="s">
        <v>156</v>
      </c>
      <c r="J129" s="83"/>
      <c r="K129" s="93">
        <v>2.4200000000000008</v>
      </c>
      <c r="L129" s="96" t="s">
        <v>158</v>
      </c>
      <c r="M129" s="97">
        <v>4.2500000000000003E-2</v>
      </c>
      <c r="N129" s="97">
        <v>1.14E-2</v>
      </c>
      <c r="O129" s="93">
        <v>308418.08000000007</v>
      </c>
      <c r="P129" s="95">
        <v>114.43</v>
      </c>
      <c r="Q129" s="93">
        <v>359.89116999999999</v>
      </c>
      <c r="R129" s="94">
        <v>1.3355996778985722E-3</v>
      </c>
      <c r="S129" s="94">
        <v>5.277848912779081E-5</v>
      </c>
      <c r="T129" s="94">
        <f>Q129/'סכום נכסי הקרן'!$C$42</f>
        <v>6.7457452234066943E-6</v>
      </c>
    </row>
    <row r="130" spans="2:20" s="151" customFormat="1">
      <c r="B130" s="86" t="s">
        <v>603</v>
      </c>
      <c r="C130" s="83" t="s">
        <v>604</v>
      </c>
      <c r="D130" s="96" t="s">
        <v>147</v>
      </c>
      <c r="E130" s="96" t="s">
        <v>320</v>
      </c>
      <c r="F130" s="83" t="s">
        <v>602</v>
      </c>
      <c r="G130" s="96" t="s">
        <v>365</v>
      </c>
      <c r="H130" s="83" t="s">
        <v>596</v>
      </c>
      <c r="I130" s="83" t="s">
        <v>156</v>
      </c>
      <c r="J130" s="83"/>
      <c r="K130" s="93">
        <v>2.9999999999999991</v>
      </c>
      <c r="L130" s="96" t="s">
        <v>158</v>
      </c>
      <c r="M130" s="97">
        <v>4.5999999999999999E-2</v>
      </c>
      <c r="N130" s="97">
        <v>1.6899999999999998E-2</v>
      </c>
      <c r="O130" s="93">
        <v>19102383.060000006</v>
      </c>
      <c r="P130" s="95">
        <v>109.4</v>
      </c>
      <c r="Q130" s="93">
        <v>20898.00710000001</v>
      </c>
      <c r="R130" s="94">
        <v>4.057695409897933E-2</v>
      </c>
      <c r="S130" s="94">
        <v>3.0647188163017329E-3</v>
      </c>
      <c r="T130" s="94">
        <f>Q130/'סכום נכסי הקרן'!$C$42</f>
        <v>3.9170905908456782E-4</v>
      </c>
    </row>
    <row r="131" spans="2:20" s="151" customFormat="1">
      <c r="B131" s="86" t="s">
        <v>605</v>
      </c>
      <c r="C131" s="83" t="s">
        <v>606</v>
      </c>
      <c r="D131" s="96" t="s">
        <v>147</v>
      </c>
      <c r="E131" s="96" t="s">
        <v>320</v>
      </c>
      <c r="F131" s="83" t="s">
        <v>602</v>
      </c>
      <c r="G131" s="96" t="s">
        <v>365</v>
      </c>
      <c r="H131" s="83" t="s">
        <v>596</v>
      </c>
      <c r="I131" s="83" t="s">
        <v>156</v>
      </c>
      <c r="J131" s="83"/>
      <c r="K131" s="93">
        <v>6.66</v>
      </c>
      <c r="L131" s="96" t="s">
        <v>158</v>
      </c>
      <c r="M131" s="97">
        <v>3.0600000000000002E-2</v>
      </c>
      <c r="N131" s="97">
        <v>3.0100000000000005E-2</v>
      </c>
      <c r="O131" s="93">
        <v>7761000.0000000009</v>
      </c>
      <c r="P131" s="95">
        <v>100.14</v>
      </c>
      <c r="Q131" s="93">
        <v>7834.3276300000007</v>
      </c>
      <c r="R131" s="94">
        <v>6.2837017245567173E-2</v>
      </c>
      <c r="S131" s="94">
        <v>1.1489139220712367E-3</v>
      </c>
      <c r="T131" s="94">
        <f>Q131/'סכום נכסי הקרן'!$C$42</f>
        <v>1.468454427172403E-4</v>
      </c>
    </row>
    <row r="132" spans="2:20" s="151" customFormat="1">
      <c r="B132" s="86" t="s">
        <v>607</v>
      </c>
      <c r="C132" s="83" t="s">
        <v>608</v>
      </c>
      <c r="D132" s="96" t="s">
        <v>32</v>
      </c>
      <c r="E132" s="96" t="s">
        <v>320</v>
      </c>
      <c r="F132" s="83" t="s">
        <v>609</v>
      </c>
      <c r="G132" s="96" t="s">
        <v>365</v>
      </c>
      <c r="H132" s="83" t="s">
        <v>596</v>
      </c>
      <c r="I132" s="83" t="s">
        <v>154</v>
      </c>
      <c r="J132" s="83"/>
      <c r="K132" s="83">
        <v>1.82</v>
      </c>
      <c r="L132" s="96" t="s">
        <v>158</v>
      </c>
      <c r="M132" s="97">
        <v>4.4500000000000005E-2</v>
      </c>
      <c r="N132" s="94">
        <v>1.67E-2</v>
      </c>
      <c r="O132" s="93">
        <v>3748158.3100000005</v>
      </c>
      <c r="P132" s="95">
        <v>109.27</v>
      </c>
      <c r="Q132" s="93">
        <v>4095.6125500000012</v>
      </c>
      <c r="R132" s="94">
        <v>3.5324904759908099E-2</v>
      </c>
      <c r="S132" s="94">
        <v>6.0062669067934807E-4</v>
      </c>
      <c r="T132" s="94">
        <f>Q132/'סכום נכסי הקרן'!$C$42</f>
        <v>7.6767537242125223E-5</v>
      </c>
    </row>
    <row r="133" spans="2:20" s="151" customFormat="1">
      <c r="B133" s="86" t="s">
        <v>610</v>
      </c>
      <c r="C133" s="83" t="s">
        <v>611</v>
      </c>
      <c r="D133" s="96" t="s">
        <v>147</v>
      </c>
      <c r="E133" s="96" t="s">
        <v>320</v>
      </c>
      <c r="F133" s="83" t="s">
        <v>609</v>
      </c>
      <c r="G133" s="96" t="s">
        <v>365</v>
      </c>
      <c r="H133" s="83" t="s">
        <v>596</v>
      </c>
      <c r="I133" s="83" t="s">
        <v>154</v>
      </c>
      <c r="J133" s="83"/>
      <c r="K133" s="93">
        <v>4.6700000000000008</v>
      </c>
      <c r="L133" s="96" t="s">
        <v>158</v>
      </c>
      <c r="M133" s="97">
        <v>3.2500000000000001E-2</v>
      </c>
      <c r="N133" s="97">
        <v>1.8100000000000002E-2</v>
      </c>
      <c r="O133" s="93">
        <v>6034999.9600000009</v>
      </c>
      <c r="P133" s="95">
        <v>105.07</v>
      </c>
      <c r="Q133" s="93">
        <v>6340.9744600000013</v>
      </c>
      <c r="R133" s="94">
        <v>4.5827443234908748E-2</v>
      </c>
      <c r="S133" s="94">
        <v>9.2991181638801888E-4</v>
      </c>
      <c r="T133" s="94">
        <f>Q133/'סכום נכסי הקרן'!$C$42</f>
        <v>1.188542585673576E-4</v>
      </c>
    </row>
    <row r="134" spans="2:20" s="151" customFormat="1">
      <c r="B134" s="86" t="s">
        <v>612</v>
      </c>
      <c r="C134" s="83" t="s">
        <v>613</v>
      </c>
      <c r="D134" s="96" t="s">
        <v>147</v>
      </c>
      <c r="E134" s="96" t="s">
        <v>320</v>
      </c>
      <c r="F134" s="83" t="s">
        <v>402</v>
      </c>
      <c r="G134" s="96" t="s">
        <v>322</v>
      </c>
      <c r="H134" s="83" t="s">
        <v>596</v>
      </c>
      <c r="I134" s="83" t="s">
        <v>156</v>
      </c>
      <c r="J134" s="83"/>
      <c r="K134" s="93">
        <v>4.5</v>
      </c>
      <c r="L134" s="96" t="s">
        <v>158</v>
      </c>
      <c r="M134" s="97">
        <v>5.0999999999999997E-2</v>
      </c>
      <c r="N134" s="97">
        <v>1.8100000000000002E-2</v>
      </c>
      <c r="O134" s="93">
        <v>55144571.000000007</v>
      </c>
      <c r="P134" s="95">
        <v>138.15</v>
      </c>
      <c r="Q134" s="93">
        <v>77021.546050000019</v>
      </c>
      <c r="R134" s="94">
        <v>4.8067061964182714E-2</v>
      </c>
      <c r="S134" s="94">
        <v>1.1295305830386352E-2</v>
      </c>
      <c r="T134" s="94">
        <f>Q134/'סכום נכסי הקרן'!$C$42</f>
        <v>1.4436801168702927E-3</v>
      </c>
    </row>
    <row r="135" spans="2:20" s="151" customFormat="1">
      <c r="B135" s="86" t="s">
        <v>614</v>
      </c>
      <c r="C135" s="83" t="s">
        <v>615</v>
      </c>
      <c r="D135" s="96" t="s">
        <v>147</v>
      </c>
      <c r="E135" s="96" t="s">
        <v>320</v>
      </c>
      <c r="F135" s="83" t="s">
        <v>616</v>
      </c>
      <c r="G135" s="96" t="s">
        <v>417</v>
      </c>
      <c r="H135" s="83" t="s">
        <v>596</v>
      </c>
      <c r="I135" s="83" t="s">
        <v>156</v>
      </c>
      <c r="J135" s="83"/>
      <c r="K135" s="93">
        <v>0.22000000000000003</v>
      </c>
      <c r="L135" s="96" t="s">
        <v>158</v>
      </c>
      <c r="M135" s="97">
        <v>5.1500000000000004E-2</v>
      </c>
      <c r="N135" s="97">
        <v>4.2199999999999994E-2</v>
      </c>
      <c r="O135" s="93">
        <v>1868487.5000000002</v>
      </c>
      <c r="P135" s="95">
        <v>121.88</v>
      </c>
      <c r="Q135" s="93">
        <v>2277.3124299999999</v>
      </c>
      <c r="R135" s="94">
        <v>2.4430412273712041E-2</v>
      </c>
      <c r="S135" s="94">
        <v>3.3397070933231809E-4</v>
      </c>
      <c r="T135" s="94">
        <f>Q135/'סכום נכסי הקרן'!$C$42</f>
        <v>4.268559700110784E-5</v>
      </c>
    </row>
    <row r="136" spans="2:20" s="151" customFormat="1">
      <c r="B136" s="86" t="s">
        <v>617</v>
      </c>
      <c r="C136" s="83" t="s">
        <v>618</v>
      </c>
      <c r="D136" s="96" t="s">
        <v>147</v>
      </c>
      <c r="E136" s="96" t="s">
        <v>320</v>
      </c>
      <c r="F136" s="83" t="s">
        <v>478</v>
      </c>
      <c r="G136" s="96" t="s">
        <v>322</v>
      </c>
      <c r="H136" s="83" t="s">
        <v>596</v>
      </c>
      <c r="I136" s="83" t="s">
        <v>156</v>
      </c>
      <c r="J136" s="83"/>
      <c r="K136" s="93">
        <v>1.9600000000000004</v>
      </c>
      <c r="L136" s="96" t="s">
        <v>158</v>
      </c>
      <c r="M136" s="97">
        <v>4.8499999999999995E-2</v>
      </c>
      <c r="N136" s="97">
        <v>9.0000000000000011E-3</v>
      </c>
      <c r="O136" s="93">
        <v>56705.000000000007</v>
      </c>
      <c r="P136" s="95">
        <v>110</v>
      </c>
      <c r="Q136" s="93">
        <v>65.181850000000011</v>
      </c>
      <c r="R136" s="94">
        <v>3.7803333333333338E-4</v>
      </c>
      <c r="S136" s="94">
        <v>9.5589996319006445E-6</v>
      </c>
      <c r="T136" s="94">
        <f>Q136/'סכום נכסי הקרן'!$C$42</f>
        <v>1.221758659125512E-6</v>
      </c>
    </row>
    <row r="137" spans="2:20" s="151" customFormat="1">
      <c r="B137" s="86" t="s">
        <v>619</v>
      </c>
      <c r="C137" s="83" t="s">
        <v>620</v>
      </c>
      <c r="D137" s="96" t="s">
        <v>147</v>
      </c>
      <c r="E137" s="96" t="s">
        <v>320</v>
      </c>
      <c r="F137" s="83" t="s">
        <v>621</v>
      </c>
      <c r="G137" s="96" t="s">
        <v>365</v>
      </c>
      <c r="H137" s="83" t="s">
        <v>596</v>
      </c>
      <c r="I137" s="83" t="s">
        <v>154</v>
      </c>
      <c r="J137" s="83"/>
      <c r="K137" s="93">
        <v>2.4</v>
      </c>
      <c r="L137" s="96" t="s">
        <v>158</v>
      </c>
      <c r="M137" s="97">
        <v>4.5999999999999999E-2</v>
      </c>
      <c r="N137" s="97">
        <v>1.8600000000000002E-2</v>
      </c>
      <c r="O137" s="93">
        <v>9003790.3200000003</v>
      </c>
      <c r="P137" s="95">
        <v>129.58000000000001</v>
      </c>
      <c r="Q137" s="93">
        <v>11667.11219</v>
      </c>
      <c r="R137" s="94">
        <v>1.8751725775840316E-2</v>
      </c>
      <c r="S137" s="94">
        <v>1.7109965600785111E-3</v>
      </c>
      <c r="T137" s="94">
        <f>Q137/'סכום נכסי הקרן'!$C$42</f>
        <v>2.186865721841481E-4</v>
      </c>
    </row>
    <row r="138" spans="2:20" s="151" customFormat="1">
      <c r="B138" s="86" t="s">
        <v>622</v>
      </c>
      <c r="C138" s="83" t="s">
        <v>623</v>
      </c>
      <c r="D138" s="96" t="s">
        <v>147</v>
      </c>
      <c r="E138" s="96" t="s">
        <v>320</v>
      </c>
      <c r="F138" s="83" t="s">
        <v>624</v>
      </c>
      <c r="G138" s="96" t="s">
        <v>365</v>
      </c>
      <c r="H138" s="83" t="s">
        <v>596</v>
      </c>
      <c r="I138" s="83" t="s">
        <v>156</v>
      </c>
      <c r="J138" s="83"/>
      <c r="K138" s="93">
        <v>2.41</v>
      </c>
      <c r="L138" s="96" t="s">
        <v>158</v>
      </c>
      <c r="M138" s="97">
        <v>5.4000000000000006E-2</v>
      </c>
      <c r="N138" s="97">
        <v>1.2500000000000002E-2</v>
      </c>
      <c r="O138" s="93">
        <v>11800810.500000002</v>
      </c>
      <c r="P138" s="95">
        <v>131.09</v>
      </c>
      <c r="Q138" s="93">
        <v>15848.931120000003</v>
      </c>
      <c r="R138" s="94">
        <v>5.7910209428635243E-2</v>
      </c>
      <c r="S138" s="94">
        <v>2.3242655239472131E-3</v>
      </c>
      <c r="T138" s="94">
        <f>Q138/'סכום נכסי הקרן'!$C$42</f>
        <v>2.9706994867043204E-4</v>
      </c>
    </row>
    <row r="139" spans="2:20" s="151" customFormat="1">
      <c r="B139" s="86" t="s">
        <v>625</v>
      </c>
      <c r="C139" s="83" t="s">
        <v>626</v>
      </c>
      <c r="D139" s="96" t="s">
        <v>147</v>
      </c>
      <c r="E139" s="96" t="s">
        <v>320</v>
      </c>
      <c r="F139" s="83" t="s">
        <v>627</v>
      </c>
      <c r="G139" s="96" t="s">
        <v>365</v>
      </c>
      <c r="H139" s="83" t="s">
        <v>596</v>
      </c>
      <c r="I139" s="83" t="s">
        <v>156</v>
      </c>
      <c r="J139" s="83"/>
      <c r="K139" s="93">
        <v>2.8</v>
      </c>
      <c r="L139" s="96" t="s">
        <v>158</v>
      </c>
      <c r="M139" s="97">
        <v>4.4000000000000004E-2</v>
      </c>
      <c r="N139" s="97">
        <v>1.2100000000000005E-2</v>
      </c>
      <c r="O139" s="93">
        <v>11444227.910000004</v>
      </c>
      <c r="P139" s="95">
        <v>109.3</v>
      </c>
      <c r="Q139" s="93">
        <v>12508.54118</v>
      </c>
      <c r="R139" s="94">
        <v>6.4681760152104251E-2</v>
      </c>
      <c r="S139" s="94">
        <v>1.8343931713388625E-3</v>
      </c>
      <c r="T139" s="94">
        <f>Q139/'סכום נכסי הקרן'!$C$42</f>
        <v>2.344581888929671E-4</v>
      </c>
    </row>
    <row r="140" spans="2:20" s="151" customFormat="1">
      <c r="B140" s="86" t="s">
        <v>628</v>
      </c>
      <c r="C140" s="83" t="s">
        <v>629</v>
      </c>
      <c r="D140" s="96" t="s">
        <v>147</v>
      </c>
      <c r="E140" s="96" t="s">
        <v>320</v>
      </c>
      <c r="F140" s="83" t="s">
        <v>571</v>
      </c>
      <c r="G140" s="96" t="s">
        <v>365</v>
      </c>
      <c r="H140" s="83" t="s">
        <v>596</v>
      </c>
      <c r="I140" s="83" t="s">
        <v>156</v>
      </c>
      <c r="J140" s="83"/>
      <c r="K140" s="93">
        <v>5.7</v>
      </c>
      <c r="L140" s="96" t="s">
        <v>158</v>
      </c>
      <c r="M140" s="97">
        <v>4.9500000000000002E-2</v>
      </c>
      <c r="N140" s="97">
        <v>2.6600000000000006E-2</v>
      </c>
      <c r="O140" s="93">
        <v>4115014.0000000005</v>
      </c>
      <c r="P140" s="95">
        <v>135.61000000000001</v>
      </c>
      <c r="Q140" s="93">
        <v>5580.3704699999998</v>
      </c>
      <c r="R140" s="94">
        <v>2.546957974436455E-3</v>
      </c>
      <c r="S140" s="94">
        <v>8.1836829222550777E-4</v>
      </c>
      <c r="T140" s="94">
        <f>Q140/'סכום נכסי הקרן'!$C$42</f>
        <v>1.0459761333639353E-4</v>
      </c>
    </row>
    <row r="141" spans="2:20" s="151" customFormat="1">
      <c r="B141" s="86" t="s">
        <v>630</v>
      </c>
      <c r="C141" s="83" t="s">
        <v>631</v>
      </c>
      <c r="D141" s="96" t="s">
        <v>147</v>
      </c>
      <c r="E141" s="96" t="s">
        <v>320</v>
      </c>
      <c r="F141" s="83" t="s">
        <v>571</v>
      </c>
      <c r="G141" s="96" t="s">
        <v>365</v>
      </c>
      <c r="H141" s="83" t="s">
        <v>596</v>
      </c>
      <c r="I141" s="83" t="s">
        <v>156</v>
      </c>
      <c r="J141" s="83"/>
      <c r="K141" s="93">
        <v>0.9</v>
      </c>
      <c r="L141" s="96" t="s">
        <v>158</v>
      </c>
      <c r="M141" s="97">
        <v>0.05</v>
      </c>
      <c r="N141" s="97">
        <v>5.2000000000000015E-3</v>
      </c>
      <c r="O141" s="93">
        <v>6116983.0700000012</v>
      </c>
      <c r="P141" s="95">
        <v>124.28</v>
      </c>
      <c r="Q141" s="93">
        <v>7602.1864100000012</v>
      </c>
      <c r="R141" s="94">
        <v>2.1752621765375839E-2</v>
      </c>
      <c r="S141" s="94">
        <v>1.114870122508491E-3</v>
      </c>
      <c r="T141" s="94">
        <f>Q141/'סכום נכסי הקרן'!$C$42</f>
        <v>1.4249422308056293E-4</v>
      </c>
    </row>
    <row r="142" spans="2:20" s="151" customFormat="1">
      <c r="B142" s="86" t="s">
        <v>632</v>
      </c>
      <c r="C142" s="83" t="s">
        <v>633</v>
      </c>
      <c r="D142" s="96" t="s">
        <v>147</v>
      </c>
      <c r="E142" s="96" t="s">
        <v>320</v>
      </c>
      <c r="F142" s="83" t="s">
        <v>634</v>
      </c>
      <c r="G142" s="96" t="s">
        <v>365</v>
      </c>
      <c r="H142" s="83" t="s">
        <v>596</v>
      </c>
      <c r="I142" s="83" t="s">
        <v>154</v>
      </c>
      <c r="J142" s="83"/>
      <c r="K142" s="93">
        <v>1.9400000000000002</v>
      </c>
      <c r="L142" s="96" t="s">
        <v>158</v>
      </c>
      <c r="M142" s="97">
        <v>4.8499999999999995E-2</v>
      </c>
      <c r="N142" s="97">
        <v>1.4399999999999998E-2</v>
      </c>
      <c r="O142" s="93">
        <v>18171516.000000004</v>
      </c>
      <c r="P142" s="95">
        <v>113.74</v>
      </c>
      <c r="Q142" s="93">
        <v>20668.282280000007</v>
      </c>
      <c r="R142" s="94">
        <v>2.6146066187050364E-2</v>
      </c>
      <c r="S142" s="94">
        <v>3.0310293848140033E-3</v>
      </c>
      <c r="T142" s="94">
        <f>Q142/'סכום נכסי הקרן'!$C$42</f>
        <v>3.8740313208109902E-4</v>
      </c>
    </row>
    <row r="143" spans="2:20" s="151" customFormat="1">
      <c r="B143" s="86" t="s">
        <v>635</v>
      </c>
      <c r="C143" s="83" t="s">
        <v>636</v>
      </c>
      <c r="D143" s="96" t="s">
        <v>147</v>
      </c>
      <c r="E143" s="96" t="s">
        <v>320</v>
      </c>
      <c r="F143" s="83" t="s">
        <v>634</v>
      </c>
      <c r="G143" s="96" t="s">
        <v>365</v>
      </c>
      <c r="H143" s="83" t="s">
        <v>596</v>
      </c>
      <c r="I143" s="83" t="s">
        <v>154</v>
      </c>
      <c r="J143" s="83"/>
      <c r="K143" s="93">
        <v>1.3099999999999998</v>
      </c>
      <c r="L143" s="96" t="s">
        <v>158</v>
      </c>
      <c r="M143" s="97">
        <v>4.2000000000000003E-2</v>
      </c>
      <c r="N143" s="97">
        <v>1.0699999999999998E-2</v>
      </c>
      <c r="O143" s="93">
        <v>2349313.3600000008</v>
      </c>
      <c r="P143" s="95">
        <v>112.41</v>
      </c>
      <c r="Q143" s="93">
        <v>2640.8631200000004</v>
      </c>
      <c r="R143" s="94">
        <v>1.4238262787878793E-2</v>
      </c>
      <c r="S143" s="94">
        <v>3.8728587163420472E-4</v>
      </c>
      <c r="T143" s="94">
        <f>Q143/'סכום נכסי הקרן'!$C$42</f>
        <v>4.9499935709483795E-5</v>
      </c>
    </row>
    <row r="144" spans="2:20" s="151" customFormat="1">
      <c r="B144" s="86" t="s">
        <v>637</v>
      </c>
      <c r="C144" s="83" t="s">
        <v>638</v>
      </c>
      <c r="D144" s="96" t="s">
        <v>147</v>
      </c>
      <c r="E144" s="96" t="s">
        <v>320</v>
      </c>
      <c r="F144" s="83" t="s">
        <v>634</v>
      </c>
      <c r="G144" s="96" t="s">
        <v>365</v>
      </c>
      <c r="H144" s="83" t="s">
        <v>596</v>
      </c>
      <c r="I144" s="83" t="s">
        <v>154</v>
      </c>
      <c r="J144" s="83"/>
      <c r="K144" s="93">
        <v>4.6500000000000004</v>
      </c>
      <c r="L144" s="96" t="s">
        <v>158</v>
      </c>
      <c r="M144" s="97">
        <v>3.3000000000000002E-2</v>
      </c>
      <c r="N144" s="97">
        <v>2.2100000000000005E-2</v>
      </c>
      <c r="O144" s="93">
        <v>23013.610000000004</v>
      </c>
      <c r="P144" s="95">
        <v>104</v>
      </c>
      <c r="Q144" s="93">
        <v>23.934169999999998</v>
      </c>
      <c r="R144" s="94">
        <v>3.5478092900715469E-5</v>
      </c>
      <c r="S144" s="94">
        <v>3.5099758939006395E-6</v>
      </c>
      <c r="T144" s="94">
        <f>Q144/'סכום נכסי הקרן'!$C$42</f>
        <v>4.4861843360509173E-7</v>
      </c>
    </row>
    <row r="145" spans="2:20" s="151" customFormat="1">
      <c r="B145" s="86" t="s">
        <v>639</v>
      </c>
      <c r="C145" s="83" t="s">
        <v>640</v>
      </c>
      <c r="D145" s="96" t="s">
        <v>147</v>
      </c>
      <c r="E145" s="96" t="s">
        <v>320</v>
      </c>
      <c r="F145" s="83" t="s">
        <v>641</v>
      </c>
      <c r="G145" s="96" t="s">
        <v>365</v>
      </c>
      <c r="H145" s="83" t="s">
        <v>596</v>
      </c>
      <c r="I145" s="83" t="s">
        <v>156</v>
      </c>
      <c r="J145" s="83"/>
      <c r="K145" s="93">
        <v>5.1099999999999994</v>
      </c>
      <c r="L145" s="96" t="s">
        <v>158</v>
      </c>
      <c r="M145" s="97">
        <v>4.3400000000000001E-2</v>
      </c>
      <c r="N145" s="97">
        <v>2.8000000000000004E-2</v>
      </c>
      <c r="O145" s="93">
        <v>340347.84000000014</v>
      </c>
      <c r="P145" s="95">
        <v>107.9</v>
      </c>
      <c r="Q145" s="93">
        <v>367.23531000000008</v>
      </c>
      <c r="R145" s="94">
        <v>1.9363102966074135E-4</v>
      </c>
      <c r="S145" s="94">
        <v>5.3855516422300368E-5</v>
      </c>
      <c r="T145" s="94">
        <f>Q145/'סכום נכסי הקרן'!$C$42</f>
        <v>6.8834026639185878E-6</v>
      </c>
    </row>
    <row r="146" spans="2:20" s="151" customFormat="1">
      <c r="B146" s="86" t="s">
        <v>642</v>
      </c>
      <c r="C146" s="83" t="s">
        <v>643</v>
      </c>
      <c r="D146" s="96" t="s">
        <v>147</v>
      </c>
      <c r="E146" s="96" t="s">
        <v>320</v>
      </c>
      <c r="F146" s="83" t="s">
        <v>644</v>
      </c>
      <c r="G146" s="96" t="s">
        <v>365</v>
      </c>
      <c r="H146" s="83" t="s">
        <v>645</v>
      </c>
      <c r="I146" s="83" t="s">
        <v>154</v>
      </c>
      <c r="J146" s="83"/>
      <c r="K146" s="93">
        <v>0.33</v>
      </c>
      <c r="L146" s="96" t="s">
        <v>158</v>
      </c>
      <c r="M146" s="97">
        <v>6.0999999999999999E-2</v>
      </c>
      <c r="N146" s="97">
        <v>2.9300000000000003E-2</v>
      </c>
      <c r="O146" s="93">
        <v>1965613.5000000002</v>
      </c>
      <c r="P146" s="95">
        <v>110.18</v>
      </c>
      <c r="Q146" s="93">
        <v>2165.7128299999999</v>
      </c>
      <c r="R146" s="94">
        <v>3.9312270000000003E-2</v>
      </c>
      <c r="S146" s="94">
        <v>3.1760448874606194E-4</v>
      </c>
      <c r="T146" s="94">
        <f>Q146/'סכום נכסי הקרן'!$C$42</f>
        <v>4.0593791112582991E-5</v>
      </c>
    </row>
    <row r="147" spans="2:20" s="151" customFormat="1">
      <c r="B147" s="86" t="s">
        <v>646</v>
      </c>
      <c r="C147" s="83" t="s">
        <v>647</v>
      </c>
      <c r="D147" s="96" t="s">
        <v>147</v>
      </c>
      <c r="E147" s="96" t="s">
        <v>320</v>
      </c>
      <c r="F147" s="83" t="s">
        <v>644</v>
      </c>
      <c r="G147" s="96" t="s">
        <v>365</v>
      </c>
      <c r="H147" s="83" t="s">
        <v>645</v>
      </c>
      <c r="I147" s="83" t="s">
        <v>154</v>
      </c>
      <c r="J147" s="83"/>
      <c r="K147" s="93">
        <v>5.71</v>
      </c>
      <c r="L147" s="96" t="s">
        <v>158</v>
      </c>
      <c r="M147" s="97">
        <v>4.6500000000000007E-2</v>
      </c>
      <c r="N147" s="97">
        <v>3.32E-2</v>
      </c>
      <c r="O147" s="93">
        <v>5500000.0000000009</v>
      </c>
      <c r="P147" s="95">
        <v>107.05</v>
      </c>
      <c r="Q147" s="93">
        <v>6015.6250000000009</v>
      </c>
      <c r="R147" s="94">
        <v>1.3867107724735393E-2</v>
      </c>
      <c r="S147" s="94">
        <v>8.8219891213048285E-4</v>
      </c>
      <c r="T147" s="94">
        <f>Q147/'סכום נכסי הקרן'!$C$42</f>
        <v>1.1275595789014746E-4</v>
      </c>
    </row>
    <row r="148" spans="2:20" s="151" customFormat="1">
      <c r="B148" s="86" t="s">
        <v>648</v>
      </c>
      <c r="C148" s="83" t="s">
        <v>649</v>
      </c>
      <c r="D148" s="96" t="s">
        <v>147</v>
      </c>
      <c r="E148" s="96" t="s">
        <v>320</v>
      </c>
      <c r="F148" s="83" t="s">
        <v>644</v>
      </c>
      <c r="G148" s="96" t="s">
        <v>365</v>
      </c>
      <c r="H148" s="83" t="s">
        <v>645</v>
      </c>
      <c r="I148" s="83" t="s">
        <v>154</v>
      </c>
      <c r="J148" s="83"/>
      <c r="K148" s="93">
        <v>1.9400000000000002</v>
      </c>
      <c r="L148" s="96" t="s">
        <v>158</v>
      </c>
      <c r="M148" s="97">
        <v>5.5999999999999994E-2</v>
      </c>
      <c r="N148" s="97">
        <v>1.3000000000000001E-2</v>
      </c>
      <c r="O148" s="93">
        <v>8658671.1400000025</v>
      </c>
      <c r="P148" s="95">
        <v>113.49</v>
      </c>
      <c r="Q148" s="93">
        <v>10080.42907</v>
      </c>
      <c r="R148" s="94">
        <v>4.5590189444198743E-2</v>
      </c>
      <c r="S148" s="94">
        <v>1.4783075007771419E-3</v>
      </c>
      <c r="T148" s="94">
        <f>Q148/'סכום נכסי הקרן'!$C$42</f>
        <v>1.8894602568004791E-4</v>
      </c>
    </row>
    <row r="149" spans="2:20" s="151" customFormat="1">
      <c r="B149" s="86" t="s">
        <v>650</v>
      </c>
      <c r="C149" s="83" t="s">
        <v>651</v>
      </c>
      <c r="D149" s="96" t="s">
        <v>147</v>
      </c>
      <c r="E149" s="96" t="s">
        <v>320</v>
      </c>
      <c r="F149" s="83" t="s">
        <v>599</v>
      </c>
      <c r="G149" s="96" t="s">
        <v>365</v>
      </c>
      <c r="H149" s="83" t="s">
        <v>645</v>
      </c>
      <c r="I149" s="83" t="s">
        <v>156</v>
      </c>
      <c r="J149" s="83"/>
      <c r="K149" s="93">
        <v>0.98999999999999988</v>
      </c>
      <c r="L149" s="96" t="s">
        <v>158</v>
      </c>
      <c r="M149" s="97">
        <v>5.5E-2</v>
      </c>
      <c r="N149" s="97">
        <v>1.2999999999999998E-2</v>
      </c>
      <c r="O149" s="93">
        <v>1183654.8</v>
      </c>
      <c r="P149" s="95">
        <v>124.01</v>
      </c>
      <c r="Q149" s="93">
        <v>1467.8503200000002</v>
      </c>
      <c r="R149" s="94">
        <v>1.9735803251354732E-2</v>
      </c>
      <c r="S149" s="94">
        <v>2.15262080910027E-4</v>
      </c>
      <c r="T149" s="94">
        <f>Q149/'סכום נכסי הקרן'!$C$42</f>
        <v>2.7513162617510148E-5</v>
      </c>
    </row>
    <row r="150" spans="2:20" s="151" customFormat="1">
      <c r="B150" s="86" t="s">
        <v>652</v>
      </c>
      <c r="C150" s="83" t="s">
        <v>653</v>
      </c>
      <c r="D150" s="96" t="s">
        <v>147</v>
      </c>
      <c r="E150" s="96" t="s">
        <v>320</v>
      </c>
      <c r="F150" s="83" t="s">
        <v>654</v>
      </c>
      <c r="G150" s="96" t="s">
        <v>417</v>
      </c>
      <c r="H150" s="83" t="s">
        <v>645</v>
      </c>
      <c r="I150" s="83" t="s">
        <v>154</v>
      </c>
      <c r="J150" s="83"/>
      <c r="K150" s="93">
        <v>1.1299999999999997</v>
      </c>
      <c r="L150" s="96" t="s">
        <v>158</v>
      </c>
      <c r="M150" s="97">
        <v>4.2000000000000003E-2</v>
      </c>
      <c r="N150" s="97">
        <v>2.3000000000000003E-2</v>
      </c>
      <c r="O150" s="93">
        <v>5635723.7199999997</v>
      </c>
      <c r="P150" s="95">
        <v>103.49</v>
      </c>
      <c r="Q150" s="93">
        <v>5832.4107400000012</v>
      </c>
      <c r="R150" s="94">
        <v>1.3931619906457538E-2</v>
      </c>
      <c r="S150" s="94">
        <v>8.5533031229941101E-4</v>
      </c>
      <c r="T150" s="94">
        <f>Q150/'סכום נכסי הקרן'!$C$42</f>
        <v>1.0932181773256874E-4</v>
      </c>
    </row>
    <row r="151" spans="2:20" s="151" customFormat="1">
      <c r="B151" s="86" t="s">
        <v>655</v>
      </c>
      <c r="C151" s="83" t="s">
        <v>656</v>
      </c>
      <c r="D151" s="96" t="s">
        <v>147</v>
      </c>
      <c r="E151" s="96" t="s">
        <v>320</v>
      </c>
      <c r="F151" s="83" t="s">
        <v>657</v>
      </c>
      <c r="G151" s="96" t="s">
        <v>365</v>
      </c>
      <c r="H151" s="83" t="s">
        <v>645</v>
      </c>
      <c r="I151" s="83" t="s">
        <v>154</v>
      </c>
      <c r="J151" s="83"/>
      <c r="K151" s="93">
        <v>2.4999999999999996</v>
      </c>
      <c r="L151" s="96" t="s">
        <v>158</v>
      </c>
      <c r="M151" s="97">
        <v>4.8000000000000001E-2</v>
      </c>
      <c r="N151" s="97">
        <v>1.3600000000000003E-2</v>
      </c>
      <c r="O151" s="93">
        <v>6663000.0000000009</v>
      </c>
      <c r="P151" s="95">
        <v>107.38</v>
      </c>
      <c r="Q151" s="93">
        <v>7314.6416100000006</v>
      </c>
      <c r="R151" s="94">
        <v>2.5174783957054383E-2</v>
      </c>
      <c r="S151" s="94">
        <v>1.0727013188099929E-3</v>
      </c>
      <c r="T151" s="94">
        <f>Q151/'סכום נכסי הקרן'!$C$42</f>
        <v>1.3710452718689752E-4</v>
      </c>
    </row>
    <row r="152" spans="2:20" s="151" customFormat="1">
      <c r="B152" s="86" t="s">
        <v>658</v>
      </c>
      <c r="C152" s="83" t="s">
        <v>659</v>
      </c>
      <c r="D152" s="96" t="s">
        <v>147</v>
      </c>
      <c r="E152" s="96" t="s">
        <v>320</v>
      </c>
      <c r="F152" s="83" t="s">
        <v>660</v>
      </c>
      <c r="G152" s="96" t="s">
        <v>365</v>
      </c>
      <c r="H152" s="83" t="s">
        <v>645</v>
      </c>
      <c r="I152" s="83" t="s">
        <v>156</v>
      </c>
      <c r="J152" s="83"/>
      <c r="K152" s="93">
        <v>2.39</v>
      </c>
      <c r="L152" s="96" t="s">
        <v>158</v>
      </c>
      <c r="M152" s="97">
        <v>5.4000000000000006E-2</v>
      </c>
      <c r="N152" s="97">
        <v>3.6299999999999999E-2</v>
      </c>
      <c r="O152" s="93">
        <v>3266273.9200000004</v>
      </c>
      <c r="P152" s="95">
        <v>106.42</v>
      </c>
      <c r="Q152" s="93">
        <v>3475.9688000000006</v>
      </c>
      <c r="R152" s="94">
        <v>4.2696391111111114E-2</v>
      </c>
      <c r="S152" s="94">
        <v>5.097551615932675E-4</v>
      </c>
      <c r="T152" s="94">
        <f>Q152/'סכום נכסי הקרן'!$C$42</f>
        <v>6.5153029259680648E-5</v>
      </c>
    </row>
    <row r="153" spans="2:20" s="151" customFormat="1">
      <c r="B153" s="86" t="s">
        <v>661</v>
      </c>
      <c r="C153" s="83" t="s">
        <v>662</v>
      </c>
      <c r="D153" s="96" t="s">
        <v>147</v>
      </c>
      <c r="E153" s="96" t="s">
        <v>320</v>
      </c>
      <c r="F153" s="83" t="s">
        <v>660</v>
      </c>
      <c r="G153" s="96" t="s">
        <v>365</v>
      </c>
      <c r="H153" s="83" t="s">
        <v>645</v>
      </c>
      <c r="I153" s="83" t="s">
        <v>156</v>
      </c>
      <c r="J153" s="83"/>
      <c r="K153" s="93">
        <v>1.3900000000000001</v>
      </c>
      <c r="L153" s="96" t="s">
        <v>158</v>
      </c>
      <c r="M153" s="97">
        <v>6.4000000000000001E-2</v>
      </c>
      <c r="N153" s="97">
        <v>3.15E-2</v>
      </c>
      <c r="O153" s="93">
        <v>3450077.6000000006</v>
      </c>
      <c r="P153" s="95">
        <v>113.41</v>
      </c>
      <c r="Q153" s="93">
        <v>3912.7330700000007</v>
      </c>
      <c r="R153" s="94">
        <v>3.3513990076196473E-2</v>
      </c>
      <c r="S153" s="94">
        <v>5.7380718675299151E-4</v>
      </c>
      <c r="T153" s="94">
        <f>Q153/'סכום נכסי הקרן'!$C$42</f>
        <v>7.3339672149827723E-5</v>
      </c>
    </row>
    <row r="154" spans="2:20" s="151" customFormat="1">
      <c r="B154" s="86" t="s">
        <v>663</v>
      </c>
      <c r="C154" s="83" t="s">
        <v>664</v>
      </c>
      <c r="D154" s="96" t="s">
        <v>147</v>
      </c>
      <c r="E154" s="96" t="s">
        <v>320</v>
      </c>
      <c r="F154" s="83" t="s">
        <v>660</v>
      </c>
      <c r="G154" s="96" t="s">
        <v>365</v>
      </c>
      <c r="H154" s="83" t="s">
        <v>645</v>
      </c>
      <c r="I154" s="83" t="s">
        <v>156</v>
      </c>
      <c r="J154" s="83"/>
      <c r="K154" s="93">
        <v>3.5800000000000005</v>
      </c>
      <c r="L154" s="96" t="s">
        <v>158</v>
      </c>
      <c r="M154" s="97">
        <v>2.5000000000000001E-2</v>
      </c>
      <c r="N154" s="97">
        <v>4.3799999999999999E-2</v>
      </c>
      <c r="O154" s="93">
        <v>10000800.000000002</v>
      </c>
      <c r="P154" s="95">
        <v>93.26</v>
      </c>
      <c r="Q154" s="93">
        <v>9326.7457600000016</v>
      </c>
      <c r="R154" s="94">
        <v>5.4651569467517716E-2</v>
      </c>
      <c r="S154" s="94">
        <v>1.3677789029717766E-3</v>
      </c>
      <c r="T154" s="94">
        <f>Q154/'סכום נכסי הקרן'!$C$42</f>
        <v>1.748191006199142E-4</v>
      </c>
    </row>
    <row r="155" spans="2:20" s="151" customFormat="1">
      <c r="B155" s="86" t="s">
        <v>665</v>
      </c>
      <c r="C155" s="83" t="s">
        <v>666</v>
      </c>
      <c r="D155" s="96" t="s">
        <v>147</v>
      </c>
      <c r="E155" s="96" t="s">
        <v>320</v>
      </c>
      <c r="F155" s="83" t="s">
        <v>563</v>
      </c>
      <c r="G155" s="96" t="s">
        <v>322</v>
      </c>
      <c r="H155" s="83" t="s">
        <v>645</v>
      </c>
      <c r="I155" s="83" t="s">
        <v>156</v>
      </c>
      <c r="J155" s="83"/>
      <c r="K155" s="93">
        <v>3.38</v>
      </c>
      <c r="L155" s="96" t="s">
        <v>158</v>
      </c>
      <c r="M155" s="97">
        <v>2.4E-2</v>
      </c>
      <c r="N155" s="97">
        <v>1.1799999999999998E-2</v>
      </c>
      <c r="O155" s="93">
        <v>5944709.0000000009</v>
      </c>
      <c r="P155" s="95">
        <v>104.78</v>
      </c>
      <c r="Q155" s="93">
        <v>6228.8658200000009</v>
      </c>
      <c r="R155" s="94">
        <v>4.5535530175946574E-2</v>
      </c>
      <c r="S155" s="94">
        <v>9.1347094445061786E-4</v>
      </c>
      <c r="T155" s="94">
        <f>Q155/'סכום נכסי הקרן'!$C$42</f>
        <v>1.1675291131067824E-4</v>
      </c>
    </row>
    <row r="156" spans="2:20" s="151" customFormat="1">
      <c r="B156" s="86" t="s">
        <v>667</v>
      </c>
      <c r="C156" s="83" t="s">
        <v>668</v>
      </c>
      <c r="D156" s="96" t="s">
        <v>147</v>
      </c>
      <c r="E156" s="96" t="s">
        <v>320</v>
      </c>
      <c r="F156" s="83" t="s">
        <v>669</v>
      </c>
      <c r="G156" s="96" t="s">
        <v>365</v>
      </c>
      <c r="H156" s="83" t="s">
        <v>645</v>
      </c>
      <c r="I156" s="83" t="s">
        <v>156</v>
      </c>
      <c r="J156" s="83"/>
      <c r="K156" s="93">
        <v>1.1400000000000003</v>
      </c>
      <c r="L156" s="96" t="s">
        <v>158</v>
      </c>
      <c r="M156" s="97">
        <v>4.6500000000000007E-2</v>
      </c>
      <c r="N156" s="97">
        <v>8.6000000000000017E-3</v>
      </c>
      <c r="O156" s="93">
        <v>8443436.0500000007</v>
      </c>
      <c r="P156" s="95">
        <v>127.32</v>
      </c>
      <c r="Q156" s="93">
        <v>10750.182859999999</v>
      </c>
      <c r="R156" s="94">
        <v>3.6403449602956016E-2</v>
      </c>
      <c r="S156" s="94">
        <v>1.5765277297530615E-3</v>
      </c>
      <c r="T156" s="94">
        <f>Q156/'סכום נכסי הקרן'!$C$42</f>
        <v>2.014997886127451E-4</v>
      </c>
    </row>
    <row r="157" spans="2:20" s="151" customFormat="1">
      <c r="B157" s="86" t="s">
        <v>670</v>
      </c>
      <c r="C157" s="83" t="s">
        <v>671</v>
      </c>
      <c r="D157" s="96" t="s">
        <v>147</v>
      </c>
      <c r="E157" s="96" t="s">
        <v>320</v>
      </c>
      <c r="F157" s="83" t="s">
        <v>669</v>
      </c>
      <c r="G157" s="96" t="s">
        <v>365</v>
      </c>
      <c r="H157" s="83" t="s">
        <v>645</v>
      </c>
      <c r="I157" s="83" t="s">
        <v>156</v>
      </c>
      <c r="J157" s="83"/>
      <c r="K157" s="93">
        <v>1.8500000000000003</v>
      </c>
      <c r="L157" s="96" t="s">
        <v>158</v>
      </c>
      <c r="M157" s="97">
        <v>6.0999999999999999E-2</v>
      </c>
      <c r="N157" s="97">
        <v>1.8600000000000002E-2</v>
      </c>
      <c r="O157" s="93">
        <v>44698978.530000009</v>
      </c>
      <c r="P157" s="95">
        <v>109.05</v>
      </c>
      <c r="Q157" s="93">
        <v>48744.236610000007</v>
      </c>
      <c r="R157" s="94">
        <v>3.5805506068576402E-2</v>
      </c>
      <c r="S157" s="94">
        <v>7.148403118540942E-3</v>
      </c>
      <c r="T157" s="94">
        <f>Q157/'סכום נכסי הקרן'!$C$42</f>
        <v>9.1365453973353463E-4</v>
      </c>
    </row>
    <row r="158" spans="2:20" s="151" customFormat="1">
      <c r="B158" s="86" t="s">
        <v>672</v>
      </c>
      <c r="C158" s="83" t="s">
        <v>673</v>
      </c>
      <c r="D158" s="96" t="s">
        <v>147</v>
      </c>
      <c r="E158" s="96" t="s">
        <v>320</v>
      </c>
      <c r="F158" s="83" t="s">
        <v>669</v>
      </c>
      <c r="G158" s="96" t="s">
        <v>365</v>
      </c>
      <c r="H158" s="83" t="s">
        <v>645</v>
      </c>
      <c r="I158" s="83" t="s">
        <v>156</v>
      </c>
      <c r="J158" s="83"/>
      <c r="K158" s="93">
        <v>6.3799999999999981</v>
      </c>
      <c r="L158" s="96" t="s">
        <v>158</v>
      </c>
      <c r="M158" s="97">
        <v>2.8500000000000001E-2</v>
      </c>
      <c r="N158" s="97">
        <v>2.0899999999999995E-2</v>
      </c>
      <c r="O158" s="93">
        <v>27084532.000000004</v>
      </c>
      <c r="P158" s="95">
        <v>106.34</v>
      </c>
      <c r="Q158" s="93">
        <v>28801.689880000009</v>
      </c>
      <c r="R158" s="94">
        <v>3.9655244509516845E-2</v>
      </c>
      <c r="S158" s="94">
        <v>4.2238037576570247E-3</v>
      </c>
      <c r="T158" s="94">
        <f>Q158/'סכום נכסי הקרן'!$C$42</f>
        <v>5.3985448415989478E-4</v>
      </c>
    </row>
    <row r="159" spans="2:20" s="151" customFormat="1">
      <c r="B159" s="86" t="s">
        <v>674</v>
      </c>
      <c r="C159" s="83" t="s">
        <v>675</v>
      </c>
      <c r="D159" s="96" t="s">
        <v>147</v>
      </c>
      <c r="E159" s="96" t="s">
        <v>320</v>
      </c>
      <c r="F159" s="83" t="s">
        <v>669</v>
      </c>
      <c r="G159" s="96" t="s">
        <v>365</v>
      </c>
      <c r="H159" s="83" t="s">
        <v>645</v>
      </c>
      <c r="I159" s="83" t="s">
        <v>156</v>
      </c>
      <c r="J159" s="83"/>
      <c r="K159" s="93">
        <v>1</v>
      </c>
      <c r="L159" s="96" t="s">
        <v>158</v>
      </c>
      <c r="M159" s="97">
        <v>5.0499999999999996E-2</v>
      </c>
      <c r="N159" s="97">
        <v>1.01E-2</v>
      </c>
      <c r="O159" s="93">
        <v>4210621.99</v>
      </c>
      <c r="P159" s="95">
        <v>124.14</v>
      </c>
      <c r="Q159" s="93">
        <v>5480.9004400000013</v>
      </c>
      <c r="R159" s="94">
        <v>2.5975608077660015E-2</v>
      </c>
      <c r="S159" s="94">
        <v>8.0378088821418973E-4</v>
      </c>
      <c r="T159" s="94">
        <f>Q159/'סכום נכסי הקרן'!$C$42</f>
        <v>1.0273316225873965E-4</v>
      </c>
    </row>
    <row r="160" spans="2:20" s="151" customFormat="1">
      <c r="B160" s="86" t="s">
        <v>676</v>
      </c>
      <c r="C160" s="83" t="s">
        <v>677</v>
      </c>
      <c r="D160" s="96" t="s">
        <v>147</v>
      </c>
      <c r="E160" s="96" t="s">
        <v>320</v>
      </c>
      <c r="F160" s="83" t="s">
        <v>678</v>
      </c>
      <c r="G160" s="96" t="s">
        <v>441</v>
      </c>
      <c r="H160" s="83" t="s">
        <v>679</v>
      </c>
      <c r="I160" s="83" t="s">
        <v>156</v>
      </c>
      <c r="J160" s="83"/>
      <c r="K160" s="93">
        <v>1.9399999999999997</v>
      </c>
      <c r="L160" s="96" t="s">
        <v>158</v>
      </c>
      <c r="M160" s="97">
        <v>4.8000000000000001E-2</v>
      </c>
      <c r="N160" s="97">
        <v>1.9399999999999997E-2</v>
      </c>
      <c r="O160" s="93">
        <v>16606894.760000002</v>
      </c>
      <c r="P160" s="95">
        <v>123.1</v>
      </c>
      <c r="Q160" s="93">
        <v>20443.088290000007</v>
      </c>
      <c r="R160" s="94">
        <v>2.3192418885798972E-2</v>
      </c>
      <c r="S160" s="94">
        <v>2.99800440519903E-3</v>
      </c>
      <c r="T160" s="94">
        <f>Q160/'סכום נכסי הקרן'!$C$42</f>
        <v>3.8318213026440428E-4</v>
      </c>
    </row>
    <row r="161" spans="2:20" s="151" customFormat="1">
      <c r="B161" s="86" t="s">
        <v>680</v>
      </c>
      <c r="C161" s="83" t="s">
        <v>681</v>
      </c>
      <c r="D161" s="96" t="s">
        <v>147</v>
      </c>
      <c r="E161" s="96" t="s">
        <v>320</v>
      </c>
      <c r="F161" s="83" t="s">
        <v>682</v>
      </c>
      <c r="G161" s="96" t="s">
        <v>494</v>
      </c>
      <c r="H161" s="83" t="s">
        <v>679</v>
      </c>
      <c r="I161" s="83" t="s">
        <v>154</v>
      </c>
      <c r="J161" s="83"/>
      <c r="K161" s="93">
        <v>0.83</v>
      </c>
      <c r="L161" s="96" t="s">
        <v>158</v>
      </c>
      <c r="M161" s="97">
        <v>5.2999999999999999E-2</v>
      </c>
      <c r="N161" s="97">
        <v>1.7899999999999999E-2</v>
      </c>
      <c r="O161" s="93">
        <v>1718175.3300000003</v>
      </c>
      <c r="P161" s="95">
        <v>124.16</v>
      </c>
      <c r="Q161" s="93">
        <v>2133.2864500000005</v>
      </c>
      <c r="R161" s="94">
        <v>1.6974635083328214E-2</v>
      </c>
      <c r="S161" s="94">
        <v>3.1284911965966957E-4</v>
      </c>
      <c r="T161" s="94">
        <f>Q161/'סכום נכסי הקרן'!$C$42</f>
        <v>3.9985995989414597E-5</v>
      </c>
    </row>
    <row r="162" spans="2:20" s="151" customFormat="1">
      <c r="B162" s="86" t="s">
        <v>683</v>
      </c>
      <c r="C162" s="83" t="s">
        <v>684</v>
      </c>
      <c r="D162" s="96" t="s">
        <v>147</v>
      </c>
      <c r="E162" s="96" t="s">
        <v>320</v>
      </c>
      <c r="F162" s="83" t="s">
        <v>682</v>
      </c>
      <c r="G162" s="96" t="s">
        <v>494</v>
      </c>
      <c r="H162" s="83" t="s">
        <v>679</v>
      </c>
      <c r="I162" s="83" t="s">
        <v>156</v>
      </c>
      <c r="J162" s="83"/>
      <c r="K162" s="93">
        <v>2.5999999999999996</v>
      </c>
      <c r="L162" s="96" t="s">
        <v>158</v>
      </c>
      <c r="M162" s="97">
        <v>0.05</v>
      </c>
      <c r="N162" s="97">
        <v>1.7999999999999999E-2</v>
      </c>
      <c r="O162" s="93">
        <v>5372.0000000000009</v>
      </c>
      <c r="P162" s="95">
        <v>107.15</v>
      </c>
      <c r="Q162" s="93">
        <v>5.7561000000000009</v>
      </c>
      <c r="R162" s="94">
        <v>2.6109482913647215E-5</v>
      </c>
      <c r="S162" s="94">
        <v>8.4413924706315177E-7</v>
      </c>
      <c r="T162" s="94">
        <f>Q162/'סכום נכסי הקרן'!$C$42</f>
        <v>1.0789146085593398E-7</v>
      </c>
    </row>
    <row r="163" spans="2:20" s="151" customFormat="1">
      <c r="B163" s="86" t="s">
        <v>685</v>
      </c>
      <c r="C163" s="83" t="s">
        <v>686</v>
      </c>
      <c r="D163" s="96" t="s">
        <v>147</v>
      </c>
      <c r="E163" s="96" t="s">
        <v>320</v>
      </c>
      <c r="F163" s="83" t="s">
        <v>682</v>
      </c>
      <c r="G163" s="96" t="s">
        <v>494</v>
      </c>
      <c r="H163" s="83" t="s">
        <v>679</v>
      </c>
      <c r="I163" s="83" t="s">
        <v>154</v>
      </c>
      <c r="J163" s="83"/>
      <c r="K163" s="93">
        <v>0.43000000000000005</v>
      </c>
      <c r="L163" s="96" t="s">
        <v>158</v>
      </c>
      <c r="M163" s="97">
        <v>5.2499999999999998E-2</v>
      </c>
      <c r="N163" s="97">
        <v>1.3300000000000003E-2</v>
      </c>
      <c r="O163" s="93">
        <v>1655634.2000000002</v>
      </c>
      <c r="P163" s="95">
        <v>123.53</v>
      </c>
      <c r="Q163" s="93">
        <v>2045.2050200000003</v>
      </c>
      <c r="R163" s="94">
        <v>2.4268082011699773E-2</v>
      </c>
      <c r="S163" s="94">
        <v>2.9993186804825808E-4</v>
      </c>
      <c r="T163" s="94">
        <f>Q163/'סכום נכסי הקרן'!$C$42</f>
        <v>3.8335011093915959E-5</v>
      </c>
    </row>
    <row r="164" spans="2:20" s="151" customFormat="1">
      <c r="B164" s="86" t="s">
        <v>687</v>
      </c>
      <c r="C164" s="83" t="s">
        <v>688</v>
      </c>
      <c r="D164" s="96" t="s">
        <v>147</v>
      </c>
      <c r="E164" s="96" t="s">
        <v>320</v>
      </c>
      <c r="F164" s="83" t="s">
        <v>689</v>
      </c>
      <c r="G164" s="96" t="s">
        <v>365</v>
      </c>
      <c r="H164" s="83" t="s">
        <v>679</v>
      </c>
      <c r="I164" s="83" t="s">
        <v>154</v>
      </c>
      <c r="J164" s="83"/>
      <c r="K164" s="93">
        <v>3.2299999999999995</v>
      </c>
      <c r="L164" s="96" t="s">
        <v>158</v>
      </c>
      <c r="M164" s="97">
        <v>7.0000000000000007E-2</v>
      </c>
      <c r="N164" s="97">
        <v>0.02</v>
      </c>
      <c r="O164" s="93">
        <v>19678461.300000001</v>
      </c>
      <c r="P164" s="95">
        <v>121.96</v>
      </c>
      <c r="Q164" s="93">
        <v>23999.849920000001</v>
      </c>
      <c r="R164" s="94">
        <v>3.4730439495096126E-2</v>
      </c>
      <c r="S164" s="94">
        <v>3.5196079361194976E-3</v>
      </c>
      <c r="T164" s="94">
        <f>Q164/'סכום נכסי הקרן'!$C$42</f>
        <v>4.4984952801236424E-4</v>
      </c>
    </row>
    <row r="165" spans="2:20" s="151" customFormat="1">
      <c r="B165" s="86" t="s">
        <v>690</v>
      </c>
      <c r="C165" s="83" t="s">
        <v>691</v>
      </c>
      <c r="D165" s="96" t="s">
        <v>147</v>
      </c>
      <c r="E165" s="96" t="s">
        <v>320</v>
      </c>
      <c r="F165" s="83" t="s">
        <v>689</v>
      </c>
      <c r="G165" s="96" t="s">
        <v>365</v>
      </c>
      <c r="H165" s="83" t="s">
        <v>679</v>
      </c>
      <c r="I165" s="83" t="s">
        <v>154</v>
      </c>
      <c r="J165" s="83"/>
      <c r="K165" s="93">
        <v>4.6000000000000014</v>
      </c>
      <c r="L165" s="96" t="s">
        <v>158</v>
      </c>
      <c r="M165" s="97">
        <v>4.9000000000000002E-2</v>
      </c>
      <c r="N165" s="97">
        <v>2.9699999999999997E-2</v>
      </c>
      <c r="O165" s="93">
        <v>667870.90000000014</v>
      </c>
      <c r="P165" s="95">
        <v>107.95</v>
      </c>
      <c r="Q165" s="93">
        <v>720.96663999999998</v>
      </c>
      <c r="R165" s="94">
        <v>4.1201547207407848E-3</v>
      </c>
      <c r="S165" s="94">
        <v>1.0573065732826919E-4</v>
      </c>
      <c r="T165" s="94">
        <f>Q165/'סכום נכסי הקרן'!$C$42</f>
        <v>1.3513688785461376E-5</v>
      </c>
    </row>
    <row r="166" spans="2:20" s="151" customFormat="1">
      <c r="B166" s="86" t="s">
        <v>692</v>
      </c>
      <c r="C166" s="83" t="s">
        <v>693</v>
      </c>
      <c r="D166" s="96" t="s">
        <v>147</v>
      </c>
      <c r="E166" s="96" t="s">
        <v>320</v>
      </c>
      <c r="F166" s="83" t="s">
        <v>689</v>
      </c>
      <c r="G166" s="96" t="s">
        <v>365</v>
      </c>
      <c r="H166" s="83" t="s">
        <v>679</v>
      </c>
      <c r="I166" s="83" t="s">
        <v>154</v>
      </c>
      <c r="J166" s="83"/>
      <c r="K166" s="93">
        <v>1</v>
      </c>
      <c r="L166" s="96" t="s">
        <v>158</v>
      </c>
      <c r="M166" s="97">
        <v>5.3499999999999999E-2</v>
      </c>
      <c r="N166" s="97">
        <v>1.2499999999999997E-2</v>
      </c>
      <c r="O166" s="93">
        <v>2470950.310000001</v>
      </c>
      <c r="P166" s="95">
        <v>124.21</v>
      </c>
      <c r="Q166" s="93">
        <v>3226.9759100000006</v>
      </c>
      <c r="R166" s="94">
        <v>1.3751635690062335E-2</v>
      </c>
      <c r="S166" s="94">
        <v>4.732400435986743E-4</v>
      </c>
      <c r="T166" s="94">
        <f>Q166/'סכום נכסי הקרן'!$C$42</f>
        <v>6.0485944489638281E-5</v>
      </c>
    </row>
    <row r="167" spans="2:20" s="151" customFormat="1">
      <c r="B167" s="86" t="s">
        <v>694</v>
      </c>
      <c r="C167" s="83" t="s">
        <v>695</v>
      </c>
      <c r="D167" s="96" t="s">
        <v>147</v>
      </c>
      <c r="E167" s="96" t="s">
        <v>320</v>
      </c>
      <c r="F167" s="83" t="s">
        <v>696</v>
      </c>
      <c r="G167" s="96" t="s">
        <v>410</v>
      </c>
      <c r="H167" s="83" t="s">
        <v>697</v>
      </c>
      <c r="I167" s="83" t="s">
        <v>154</v>
      </c>
      <c r="J167" s="83"/>
      <c r="K167" s="93">
        <v>2.0700000000000003</v>
      </c>
      <c r="L167" s="96" t="s">
        <v>158</v>
      </c>
      <c r="M167" s="97">
        <v>3.85E-2</v>
      </c>
      <c r="N167" s="97">
        <v>2.1600000000000005E-2</v>
      </c>
      <c r="O167" s="93">
        <v>494207.00000000006</v>
      </c>
      <c r="P167" s="95">
        <v>103.7</v>
      </c>
      <c r="Q167" s="93">
        <v>512.49264000000005</v>
      </c>
      <c r="R167" s="94">
        <v>1.2355175000000001E-2</v>
      </c>
      <c r="S167" s="94">
        <v>7.5157685108842242E-5</v>
      </c>
      <c r="T167" s="94">
        <f>Q167/'סכום נכסי הקרן'!$C$42</f>
        <v>9.606083912286837E-6</v>
      </c>
    </row>
    <row r="168" spans="2:20" s="151" customFormat="1">
      <c r="B168" s="86" t="s">
        <v>698</v>
      </c>
      <c r="C168" s="83" t="s">
        <v>699</v>
      </c>
      <c r="D168" s="96" t="s">
        <v>147</v>
      </c>
      <c r="E168" s="96" t="s">
        <v>320</v>
      </c>
      <c r="F168" s="83" t="s">
        <v>700</v>
      </c>
      <c r="G168" s="96" t="s">
        <v>494</v>
      </c>
      <c r="H168" s="83" t="s">
        <v>701</v>
      </c>
      <c r="I168" s="83" t="s">
        <v>156</v>
      </c>
      <c r="J168" s="83"/>
      <c r="K168" s="93">
        <v>1.4499999999999997</v>
      </c>
      <c r="L168" s="96" t="s">
        <v>158</v>
      </c>
      <c r="M168" s="97">
        <v>4.4500000000000005E-2</v>
      </c>
      <c r="N168" s="97">
        <v>2.52E-2</v>
      </c>
      <c r="O168" s="93">
        <v>697210.49000000011</v>
      </c>
      <c r="P168" s="95">
        <v>125.04</v>
      </c>
      <c r="Q168" s="93">
        <v>871.79197000000022</v>
      </c>
      <c r="R168" s="94">
        <v>7.4544150188250559E-3</v>
      </c>
      <c r="S168" s="94">
        <v>1.278493801621761E-4</v>
      </c>
      <c r="T168" s="94">
        <f>Q168/'סכום נכסי הקרן'!$C$42</f>
        <v>1.6340735776962279E-5</v>
      </c>
    </row>
    <row r="169" spans="2:20" s="151" customFormat="1">
      <c r="B169" s="86" t="s">
        <v>702</v>
      </c>
      <c r="C169" s="83" t="s">
        <v>703</v>
      </c>
      <c r="D169" s="96" t="s">
        <v>147</v>
      </c>
      <c r="E169" s="96" t="s">
        <v>320</v>
      </c>
      <c r="F169" s="83" t="s">
        <v>704</v>
      </c>
      <c r="G169" s="96" t="s">
        <v>494</v>
      </c>
      <c r="H169" s="83" t="s">
        <v>705</v>
      </c>
      <c r="I169" s="83" t="s">
        <v>156</v>
      </c>
      <c r="J169" s="83"/>
      <c r="K169" s="93">
        <v>1.1399999999999999</v>
      </c>
      <c r="L169" s="96" t="s">
        <v>158</v>
      </c>
      <c r="M169" s="97">
        <v>4.4500000000000005E-2</v>
      </c>
      <c r="N169" s="97">
        <v>0.21439999999999998</v>
      </c>
      <c r="O169" s="93">
        <v>1.3300000000000003</v>
      </c>
      <c r="P169" s="95">
        <v>103.6</v>
      </c>
      <c r="Q169" s="93">
        <v>1.3800000000000004E-3</v>
      </c>
      <c r="R169" s="94">
        <v>4.4705882352941186E-9</v>
      </c>
      <c r="S169" s="94">
        <v>2.0237872186847857E-10</v>
      </c>
      <c r="T169" s="94">
        <f>Q169/'סכום נכסי הקרן'!$C$42</f>
        <v>2.5866509612617727E-11</v>
      </c>
    </row>
    <row r="170" spans="2:20" s="151" customFormat="1">
      <c r="B170" s="86" t="s">
        <v>706</v>
      </c>
      <c r="C170" s="83" t="s">
        <v>707</v>
      </c>
      <c r="D170" s="96" t="s">
        <v>147</v>
      </c>
      <c r="E170" s="96" t="s">
        <v>320</v>
      </c>
      <c r="F170" s="83" t="s">
        <v>704</v>
      </c>
      <c r="G170" s="96" t="s">
        <v>494</v>
      </c>
      <c r="H170" s="83" t="s">
        <v>705</v>
      </c>
      <c r="I170" s="83" t="s">
        <v>156</v>
      </c>
      <c r="J170" s="83"/>
      <c r="K170" s="93">
        <v>2.0499999999999994</v>
      </c>
      <c r="L170" s="96" t="s">
        <v>158</v>
      </c>
      <c r="M170" s="97">
        <v>4.9000000000000002E-2</v>
      </c>
      <c r="N170" s="97">
        <v>0.27089999999999997</v>
      </c>
      <c r="O170" s="93">
        <v>11816815.320000002</v>
      </c>
      <c r="P170" s="95">
        <v>83.46</v>
      </c>
      <c r="Q170" s="93">
        <v>9862.3137000000024</v>
      </c>
      <c r="R170" s="94">
        <v>1.2401751598422066E-2</v>
      </c>
      <c r="S170" s="94">
        <v>1.446320609617381E-3</v>
      </c>
      <c r="T170" s="94">
        <f>Q170/'סכום נכסי הקרן'!$C$42</f>
        <v>1.8485770443746484E-4</v>
      </c>
    </row>
    <row r="171" spans="2:20" s="151" customFormat="1">
      <c r="B171" s="86" t="s">
        <v>708</v>
      </c>
      <c r="C171" s="83" t="s">
        <v>709</v>
      </c>
      <c r="D171" s="96" t="s">
        <v>147</v>
      </c>
      <c r="E171" s="96" t="s">
        <v>320</v>
      </c>
      <c r="F171" s="83" t="s">
        <v>710</v>
      </c>
      <c r="G171" s="96" t="s">
        <v>365</v>
      </c>
      <c r="H171" s="83" t="s">
        <v>711</v>
      </c>
      <c r="I171" s="83" t="s">
        <v>156</v>
      </c>
      <c r="J171" s="83"/>
      <c r="K171" s="93">
        <v>0.53</v>
      </c>
      <c r="L171" s="96" t="s">
        <v>158</v>
      </c>
      <c r="M171" s="97">
        <v>5.3499999999999999E-2</v>
      </c>
      <c r="N171" s="97">
        <v>6.5799999999999997E-2</v>
      </c>
      <c r="O171" s="93">
        <v>3222914.1400000006</v>
      </c>
      <c r="P171" s="95">
        <v>103</v>
      </c>
      <c r="Q171" s="93">
        <v>3409.0367200000001</v>
      </c>
      <c r="R171" s="94">
        <v>3.3584252207009432E-2</v>
      </c>
      <c r="S171" s="94">
        <v>4.99939488548051E-4</v>
      </c>
      <c r="T171" s="94">
        <f>Q171/'סכום נכסי הקרן'!$C$42</f>
        <v>6.3898464556265788E-5</v>
      </c>
    </row>
    <row r="172" spans="2:20" s="151" customFormat="1">
      <c r="B172" s="86" t="s">
        <v>712</v>
      </c>
      <c r="C172" s="83" t="s">
        <v>713</v>
      </c>
      <c r="D172" s="96" t="s">
        <v>147</v>
      </c>
      <c r="E172" s="96" t="s">
        <v>320</v>
      </c>
      <c r="F172" s="83" t="s">
        <v>714</v>
      </c>
      <c r="G172" s="96" t="s">
        <v>365</v>
      </c>
      <c r="H172" s="83" t="s">
        <v>715</v>
      </c>
      <c r="I172" s="83" t="s">
        <v>154</v>
      </c>
      <c r="J172" s="83"/>
      <c r="K172" s="93">
        <v>3.27</v>
      </c>
      <c r="L172" s="96" t="s">
        <v>158</v>
      </c>
      <c r="M172" s="97">
        <v>7.4999999999999997E-2</v>
      </c>
      <c r="N172" s="97">
        <v>0.21460000000000001</v>
      </c>
      <c r="O172" s="93">
        <v>0.7200000000000002</v>
      </c>
      <c r="P172" s="95">
        <v>73.05</v>
      </c>
      <c r="Q172" s="93">
        <v>5.2000000000000006E-4</v>
      </c>
      <c r="R172" s="94">
        <v>5.4919370583738916E-10</v>
      </c>
      <c r="S172" s="94">
        <v>7.6258648820006409E-11</v>
      </c>
      <c r="T172" s="94">
        <f>Q172/'סכום נכסי הקרן'!$C$42</f>
        <v>9.7468007235950847E-12</v>
      </c>
    </row>
    <row r="173" spans="2:20" s="151" customFormat="1">
      <c r="B173" s="86" t="s">
        <v>716</v>
      </c>
      <c r="C173" s="83" t="s">
        <v>717</v>
      </c>
      <c r="D173" s="96" t="s">
        <v>147</v>
      </c>
      <c r="E173" s="96" t="s">
        <v>320</v>
      </c>
      <c r="F173" s="83" t="s">
        <v>718</v>
      </c>
      <c r="G173" s="96" t="s">
        <v>385</v>
      </c>
      <c r="H173" s="83" t="s">
        <v>719</v>
      </c>
      <c r="I173" s="83"/>
      <c r="J173" s="83"/>
      <c r="K173" s="93">
        <v>3.02</v>
      </c>
      <c r="L173" s="96" t="s">
        <v>158</v>
      </c>
      <c r="M173" s="97">
        <v>3.85E-2</v>
      </c>
      <c r="N173" s="97">
        <v>2.3900000000000001E-2</v>
      </c>
      <c r="O173" s="93">
        <v>14740000.000000002</v>
      </c>
      <c r="P173" s="95">
        <v>103.6</v>
      </c>
      <c r="Q173" s="93">
        <v>15270.640650000001</v>
      </c>
      <c r="R173" s="94">
        <v>5.3021582733812959E-2</v>
      </c>
      <c r="S173" s="94">
        <v>2.239458504970893E-3</v>
      </c>
      <c r="T173" s="94">
        <f>Q173/'סכום נכסי הקרן'!$C$42</f>
        <v>2.8623056026380866E-4</v>
      </c>
    </row>
    <row r="174" spans="2:20" s="151" customFormat="1">
      <c r="B174" s="82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93"/>
      <c r="P174" s="95"/>
      <c r="Q174" s="83"/>
      <c r="R174" s="83"/>
      <c r="S174" s="94"/>
      <c r="T174" s="83"/>
    </row>
    <row r="175" spans="2:20" s="151" customFormat="1">
      <c r="B175" s="100" t="s">
        <v>61</v>
      </c>
      <c r="C175" s="81"/>
      <c r="D175" s="81"/>
      <c r="E175" s="81"/>
      <c r="F175" s="81"/>
      <c r="G175" s="81"/>
      <c r="H175" s="81"/>
      <c r="I175" s="81"/>
      <c r="J175" s="81"/>
      <c r="K175" s="90">
        <v>3.6903355206009429</v>
      </c>
      <c r="L175" s="81"/>
      <c r="M175" s="81"/>
      <c r="N175" s="102">
        <v>2.4354740897753184E-2</v>
      </c>
      <c r="O175" s="90"/>
      <c r="P175" s="92"/>
      <c r="Q175" s="90">
        <v>1050407.1425400004</v>
      </c>
      <c r="R175" s="81"/>
      <c r="S175" s="91">
        <v>0.15404351807881594</v>
      </c>
      <c r="T175" s="91">
        <f>Q175/'סכום נכסי הקרן'!$C$42</f>
        <v>1.9688671340342922E-2</v>
      </c>
    </row>
    <row r="176" spans="2:20" s="151" customFormat="1">
      <c r="B176" s="86" t="s">
        <v>720</v>
      </c>
      <c r="C176" s="83" t="s">
        <v>721</v>
      </c>
      <c r="D176" s="96" t="s">
        <v>147</v>
      </c>
      <c r="E176" s="96" t="s">
        <v>320</v>
      </c>
      <c r="F176" s="83" t="s">
        <v>321</v>
      </c>
      <c r="G176" s="96" t="s">
        <v>322</v>
      </c>
      <c r="H176" s="83" t="s">
        <v>323</v>
      </c>
      <c r="I176" s="83" t="s">
        <v>154</v>
      </c>
      <c r="J176" s="83"/>
      <c r="K176" s="93">
        <v>6.5399999999999991</v>
      </c>
      <c r="L176" s="96" t="s">
        <v>158</v>
      </c>
      <c r="M176" s="97">
        <v>3.0099999999999998E-2</v>
      </c>
      <c r="N176" s="97">
        <v>2.4700000000000003E-2</v>
      </c>
      <c r="O176" s="93">
        <v>28290100.000000004</v>
      </c>
      <c r="P176" s="95">
        <v>104.4</v>
      </c>
      <c r="Q176" s="93">
        <v>29534.864720000005</v>
      </c>
      <c r="R176" s="94">
        <v>2.4600086956521744E-2</v>
      </c>
      <c r="S176" s="94">
        <v>4.3313247627478407E-3</v>
      </c>
      <c r="T176" s="94">
        <f>Q176/'סכום נכסי הקרן'!$C$42</f>
        <v>5.5359700158495945E-4</v>
      </c>
    </row>
    <row r="177" spans="2:20" s="151" customFormat="1">
      <c r="B177" s="86" t="s">
        <v>722</v>
      </c>
      <c r="C177" s="83" t="s">
        <v>723</v>
      </c>
      <c r="D177" s="96" t="s">
        <v>147</v>
      </c>
      <c r="E177" s="96" t="s">
        <v>320</v>
      </c>
      <c r="F177" s="83" t="s">
        <v>326</v>
      </c>
      <c r="G177" s="96" t="s">
        <v>322</v>
      </c>
      <c r="H177" s="83" t="s">
        <v>323</v>
      </c>
      <c r="I177" s="83" t="s">
        <v>156</v>
      </c>
      <c r="J177" s="83"/>
      <c r="K177" s="93">
        <v>7.4799999999999995</v>
      </c>
      <c r="L177" s="96" t="s">
        <v>158</v>
      </c>
      <c r="M177" s="97">
        <v>2.98E-2</v>
      </c>
      <c r="N177" s="97">
        <v>2.81E-2</v>
      </c>
      <c r="O177" s="93">
        <v>6095345.0000000009</v>
      </c>
      <c r="P177" s="95">
        <v>102.9</v>
      </c>
      <c r="Q177" s="93">
        <v>6272.1098000000011</v>
      </c>
      <c r="R177" s="94">
        <v>4.6232825799718148E-3</v>
      </c>
      <c r="S177" s="94">
        <v>9.198127280744628E-4</v>
      </c>
      <c r="T177" s="94">
        <f>Q177/'סכום נכסי הקרן'!$C$42</f>
        <v>1.175634698790535E-4</v>
      </c>
    </row>
    <row r="178" spans="2:20" s="151" customFormat="1">
      <c r="B178" s="86" t="s">
        <v>724</v>
      </c>
      <c r="C178" s="83" t="s">
        <v>725</v>
      </c>
      <c r="D178" s="96" t="s">
        <v>147</v>
      </c>
      <c r="E178" s="96" t="s">
        <v>320</v>
      </c>
      <c r="F178" s="83" t="s">
        <v>326</v>
      </c>
      <c r="G178" s="96" t="s">
        <v>322</v>
      </c>
      <c r="H178" s="83" t="s">
        <v>323</v>
      </c>
      <c r="I178" s="83" t="s">
        <v>156</v>
      </c>
      <c r="J178" s="83"/>
      <c r="K178" s="93">
        <v>5.0900000000000007</v>
      </c>
      <c r="L178" s="96" t="s">
        <v>158</v>
      </c>
      <c r="M178" s="97">
        <v>2.4700000000000003E-2</v>
      </c>
      <c r="N178" s="97">
        <v>2.0300000000000002E-2</v>
      </c>
      <c r="O178" s="93">
        <v>1000000.0000000001</v>
      </c>
      <c r="P178" s="95">
        <v>103.64</v>
      </c>
      <c r="Q178" s="93">
        <v>1036.40002</v>
      </c>
      <c r="R178" s="94">
        <v>5.0595278752158532E-4</v>
      </c>
      <c r="S178" s="94">
        <v>1.5198935608120694E-4</v>
      </c>
      <c r="T178" s="94">
        <f>Q178/'סכום נכסי הקרן'!$C$42</f>
        <v>1.9426123970903767E-5</v>
      </c>
    </row>
    <row r="179" spans="2:20" s="151" customFormat="1">
      <c r="B179" s="86" t="s">
        <v>726</v>
      </c>
      <c r="C179" s="83" t="s">
        <v>727</v>
      </c>
      <c r="D179" s="96" t="s">
        <v>147</v>
      </c>
      <c r="E179" s="96" t="s">
        <v>320</v>
      </c>
      <c r="F179" s="83" t="s">
        <v>337</v>
      </c>
      <c r="G179" s="96" t="s">
        <v>322</v>
      </c>
      <c r="H179" s="83" t="s">
        <v>323</v>
      </c>
      <c r="I179" s="83" t="s">
        <v>156</v>
      </c>
      <c r="J179" s="83"/>
      <c r="K179" s="93">
        <v>1.3899999999999997</v>
      </c>
      <c r="L179" s="96" t="s">
        <v>158</v>
      </c>
      <c r="M179" s="97">
        <v>5.9000000000000004E-2</v>
      </c>
      <c r="N179" s="97">
        <v>7.7999999999999962E-3</v>
      </c>
      <c r="O179" s="93">
        <v>33375371.000000004</v>
      </c>
      <c r="P179" s="95">
        <v>107.68</v>
      </c>
      <c r="Q179" s="93">
        <v>35938.598370000014</v>
      </c>
      <c r="R179" s="94">
        <v>2.0623939694107894E-2</v>
      </c>
      <c r="S179" s="94">
        <v>5.2704402926559337E-3</v>
      </c>
      <c r="T179" s="94">
        <f>Q179/'סכום נכסי הקרן'!$C$42</f>
        <v>6.7362760884174849E-4</v>
      </c>
    </row>
    <row r="180" spans="2:20" s="151" customFormat="1">
      <c r="B180" s="86" t="s">
        <v>728</v>
      </c>
      <c r="C180" s="83" t="s">
        <v>729</v>
      </c>
      <c r="D180" s="96" t="s">
        <v>147</v>
      </c>
      <c r="E180" s="96" t="s">
        <v>320</v>
      </c>
      <c r="F180" s="83" t="s">
        <v>337</v>
      </c>
      <c r="G180" s="96" t="s">
        <v>322</v>
      </c>
      <c r="H180" s="83" t="s">
        <v>323</v>
      </c>
      <c r="I180" s="83" t="s">
        <v>156</v>
      </c>
      <c r="J180" s="83"/>
      <c r="K180" s="93">
        <v>1.8900000000000001</v>
      </c>
      <c r="L180" s="96" t="s">
        <v>158</v>
      </c>
      <c r="M180" s="97">
        <v>1.8799999999999997E-2</v>
      </c>
      <c r="N180" s="97">
        <v>4.6999999999999993E-3</v>
      </c>
      <c r="O180" s="93">
        <v>3215736.0000000005</v>
      </c>
      <c r="P180" s="95">
        <v>102.77</v>
      </c>
      <c r="Q180" s="93">
        <v>3304.8118700000005</v>
      </c>
      <c r="R180" s="94">
        <v>5.1179663962643424E-3</v>
      </c>
      <c r="S180" s="94">
        <v>4.8465478425099747E-4</v>
      </c>
      <c r="T180" s="94">
        <f>Q180/'סכום נכסי הקרן'!$C$42</f>
        <v>6.1944889857426205E-5</v>
      </c>
    </row>
    <row r="181" spans="2:20" s="151" customFormat="1">
      <c r="B181" s="86" t="s">
        <v>730</v>
      </c>
      <c r="C181" s="83" t="s">
        <v>731</v>
      </c>
      <c r="D181" s="96" t="s">
        <v>147</v>
      </c>
      <c r="E181" s="96" t="s">
        <v>320</v>
      </c>
      <c r="F181" s="83" t="s">
        <v>732</v>
      </c>
      <c r="G181" s="96" t="s">
        <v>733</v>
      </c>
      <c r="H181" s="83" t="s">
        <v>347</v>
      </c>
      <c r="I181" s="83" t="s">
        <v>154</v>
      </c>
      <c r="J181" s="83"/>
      <c r="K181" s="93">
        <v>1.9500000000000004</v>
      </c>
      <c r="L181" s="96" t="s">
        <v>158</v>
      </c>
      <c r="M181" s="97">
        <v>4.8399999999999999E-2</v>
      </c>
      <c r="N181" s="97">
        <v>9.4000000000000021E-3</v>
      </c>
      <c r="O181" s="93">
        <v>10180633.539999999</v>
      </c>
      <c r="P181" s="95">
        <v>107.7</v>
      </c>
      <c r="Q181" s="93">
        <v>10964.54278</v>
      </c>
      <c r="R181" s="94">
        <v>1.2119801833333332E-2</v>
      </c>
      <c r="S181" s="94">
        <v>1.6079638794845321E-3</v>
      </c>
      <c r="T181" s="94">
        <f>Q181/'סכום נכסי הקרן'!$C$42</f>
        <v>2.0551771827306392E-4</v>
      </c>
    </row>
    <row r="182" spans="2:20" s="151" customFormat="1">
      <c r="B182" s="86" t="s">
        <v>734</v>
      </c>
      <c r="C182" s="83" t="s">
        <v>735</v>
      </c>
      <c r="D182" s="96" t="s">
        <v>147</v>
      </c>
      <c r="E182" s="96" t="s">
        <v>320</v>
      </c>
      <c r="F182" s="83" t="s">
        <v>346</v>
      </c>
      <c r="G182" s="96" t="s">
        <v>322</v>
      </c>
      <c r="H182" s="83" t="s">
        <v>347</v>
      </c>
      <c r="I182" s="83" t="s">
        <v>154</v>
      </c>
      <c r="J182" s="83"/>
      <c r="K182" s="93">
        <v>2.9300000000000006</v>
      </c>
      <c r="L182" s="96" t="s">
        <v>158</v>
      </c>
      <c r="M182" s="97">
        <v>1.95E-2</v>
      </c>
      <c r="N182" s="97">
        <v>1.3400000000000002E-2</v>
      </c>
      <c r="O182" s="93">
        <v>15630000.000000002</v>
      </c>
      <c r="P182" s="95">
        <v>103.68</v>
      </c>
      <c r="Q182" s="93">
        <v>16205.184000000001</v>
      </c>
      <c r="R182" s="94">
        <v>2.2817518248175184E-2</v>
      </c>
      <c r="S182" s="94">
        <v>2.3765104533068973E-3</v>
      </c>
      <c r="T182" s="94">
        <f>Q182/'סכום נכסי הקרן'!$C$42</f>
        <v>3.0374749834075282E-4</v>
      </c>
    </row>
    <row r="183" spans="2:20" s="151" customFormat="1">
      <c r="B183" s="86" t="s">
        <v>736</v>
      </c>
      <c r="C183" s="83" t="s">
        <v>737</v>
      </c>
      <c r="D183" s="96" t="s">
        <v>147</v>
      </c>
      <c r="E183" s="96" t="s">
        <v>320</v>
      </c>
      <c r="F183" s="83" t="s">
        <v>321</v>
      </c>
      <c r="G183" s="96" t="s">
        <v>322</v>
      </c>
      <c r="H183" s="83" t="s">
        <v>347</v>
      </c>
      <c r="I183" s="83" t="s">
        <v>154</v>
      </c>
      <c r="J183" s="83"/>
      <c r="K183" s="93">
        <v>0.69999999999999984</v>
      </c>
      <c r="L183" s="96" t="s">
        <v>158</v>
      </c>
      <c r="M183" s="97">
        <v>5.4000000000000006E-2</v>
      </c>
      <c r="N183" s="97">
        <v>2.6999999999999997E-3</v>
      </c>
      <c r="O183" s="93">
        <v>40930768.000000007</v>
      </c>
      <c r="P183" s="95">
        <v>105.2</v>
      </c>
      <c r="Q183" s="93">
        <v>43059.167940000014</v>
      </c>
      <c r="R183" s="94">
        <v>1.8553963914509222E-2</v>
      </c>
      <c r="S183" s="94">
        <v>6.3146807046502683E-3</v>
      </c>
      <c r="T183" s="94">
        <f>Q183/'סכום נכסי הקרן'!$C$42</f>
        <v>8.0709447929806603E-4</v>
      </c>
    </row>
    <row r="184" spans="2:20" s="151" customFormat="1">
      <c r="B184" s="86" t="s">
        <v>738</v>
      </c>
      <c r="C184" s="83" t="s">
        <v>739</v>
      </c>
      <c r="D184" s="96" t="s">
        <v>147</v>
      </c>
      <c r="E184" s="96" t="s">
        <v>320</v>
      </c>
      <c r="F184" s="83" t="s">
        <v>740</v>
      </c>
      <c r="G184" s="96" t="s">
        <v>322</v>
      </c>
      <c r="H184" s="83" t="s">
        <v>347</v>
      </c>
      <c r="I184" s="83" t="s">
        <v>156</v>
      </c>
      <c r="J184" s="83"/>
      <c r="K184" s="93">
        <v>4.9600000000000009</v>
      </c>
      <c r="L184" s="96" t="s">
        <v>158</v>
      </c>
      <c r="M184" s="97">
        <v>2.07E-2</v>
      </c>
      <c r="N184" s="97">
        <v>1.8900000000000004E-2</v>
      </c>
      <c r="O184" s="93">
        <v>16794554.000000004</v>
      </c>
      <c r="P184" s="95">
        <v>102.45</v>
      </c>
      <c r="Q184" s="93">
        <v>17206.019800000002</v>
      </c>
      <c r="R184" s="94">
        <v>6.626037725427382E-2</v>
      </c>
      <c r="S184" s="94">
        <v>2.5232842721505323E-3</v>
      </c>
      <c r="T184" s="94">
        <f>Q184/'סכום נכסי הקרן'!$C$42</f>
        <v>3.2250701199390645E-4</v>
      </c>
    </row>
    <row r="185" spans="2:20" s="151" customFormat="1">
      <c r="B185" s="86" t="s">
        <v>741</v>
      </c>
      <c r="C185" s="83" t="s">
        <v>742</v>
      </c>
      <c r="D185" s="96" t="s">
        <v>147</v>
      </c>
      <c r="E185" s="96" t="s">
        <v>320</v>
      </c>
      <c r="F185" s="83" t="s">
        <v>337</v>
      </c>
      <c r="G185" s="96" t="s">
        <v>322</v>
      </c>
      <c r="H185" s="83" t="s">
        <v>347</v>
      </c>
      <c r="I185" s="83" t="s">
        <v>156</v>
      </c>
      <c r="J185" s="83"/>
      <c r="K185" s="93">
        <v>0.65999999999999992</v>
      </c>
      <c r="L185" s="96" t="s">
        <v>158</v>
      </c>
      <c r="M185" s="97">
        <v>2.4799999999999999E-2</v>
      </c>
      <c r="N185" s="97">
        <v>2.5000000000000001E-3</v>
      </c>
      <c r="O185" s="93">
        <v>4154211.0000000005</v>
      </c>
      <c r="P185" s="95">
        <v>101.67</v>
      </c>
      <c r="Q185" s="93">
        <v>4223.5863200000013</v>
      </c>
      <c r="R185" s="94">
        <v>4.2978094079380259E-3</v>
      </c>
      <c r="S185" s="94">
        <v>6.1939420372666011E-4</v>
      </c>
      <c r="T185" s="94">
        <f>Q185/'סכום נכסי הקרן'!$C$42</f>
        <v>7.9166258076812125E-5</v>
      </c>
    </row>
    <row r="186" spans="2:20" s="151" customFormat="1">
      <c r="B186" s="86" t="s">
        <v>743</v>
      </c>
      <c r="C186" s="83" t="s">
        <v>744</v>
      </c>
      <c r="D186" s="96" t="s">
        <v>147</v>
      </c>
      <c r="E186" s="96" t="s">
        <v>320</v>
      </c>
      <c r="F186" s="83" t="s">
        <v>337</v>
      </c>
      <c r="G186" s="96" t="s">
        <v>322</v>
      </c>
      <c r="H186" s="83" t="s">
        <v>347</v>
      </c>
      <c r="I186" s="83" t="s">
        <v>156</v>
      </c>
      <c r="J186" s="83"/>
      <c r="K186" s="93">
        <v>2.1199999999999992</v>
      </c>
      <c r="L186" s="96" t="s">
        <v>158</v>
      </c>
      <c r="M186" s="97">
        <v>6.0999999999999999E-2</v>
      </c>
      <c r="N186" s="97">
        <v>1.11E-2</v>
      </c>
      <c r="O186" s="93">
        <v>35828150.000000007</v>
      </c>
      <c r="P186" s="95">
        <v>115.55</v>
      </c>
      <c r="Q186" s="93">
        <v>41399.426410000015</v>
      </c>
      <c r="R186" s="94">
        <v>2.0915322312535654E-2</v>
      </c>
      <c r="S186" s="94">
        <v>6.0712775383651718E-3</v>
      </c>
      <c r="T186" s="94">
        <f>Q186/'סכום נכסי הקרן'!$C$42</f>
        <v>7.7598453709501838E-4</v>
      </c>
    </row>
    <row r="187" spans="2:20" s="151" customFormat="1">
      <c r="B187" s="86" t="s">
        <v>745</v>
      </c>
      <c r="C187" s="83" t="s">
        <v>746</v>
      </c>
      <c r="D187" s="96" t="s">
        <v>147</v>
      </c>
      <c r="E187" s="96" t="s">
        <v>320</v>
      </c>
      <c r="F187" s="83" t="s">
        <v>384</v>
      </c>
      <c r="G187" s="96" t="s">
        <v>385</v>
      </c>
      <c r="H187" s="83" t="s">
        <v>379</v>
      </c>
      <c r="I187" s="83" t="s">
        <v>156</v>
      </c>
      <c r="J187" s="83"/>
      <c r="K187" s="93">
        <v>3.8</v>
      </c>
      <c r="L187" s="96" t="s">
        <v>158</v>
      </c>
      <c r="M187" s="97">
        <v>1.566E-2</v>
      </c>
      <c r="N187" s="97">
        <v>1.1899999999999999E-2</v>
      </c>
      <c r="O187" s="93">
        <v>14477854.000000002</v>
      </c>
      <c r="P187" s="95">
        <v>101.5</v>
      </c>
      <c r="Q187" s="93">
        <v>14695.022520000004</v>
      </c>
      <c r="R187" s="94">
        <v>1.9731075189537713E-2</v>
      </c>
      <c r="S187" s="94">
        <v>2.1550433879899342E-3</v>
      </c>
      <c r="T187" s="94">
        <f>Q187/'סכום נכסי הקרן'!$C$42</f>
        <v>2.7544126179073478E-4</v>
      </c>
    </row>
    <row r="188" spans="2:20" s="151" customFormat="1">
      <c r="B188" s="86" t="s">
        <v>747</v>
      </c>
      <c r="C188" s="83" t="s">
        <v>748</v>
      </c>
      <c r="D188" s="96" t="s">
        <v>147</v>
      </c>
      <c r="E188" s="96" t="s">
        <v>320</v>
      </c>
      <c r="F188" s="83" t="s">
        <v>384</v>
      </c>
      <c r="G188" s="96" t="s">
        <v>385</v>
      </c>
      <c r="H188" s="83" t="s">
        <v>379</v>
      </c>
      <c r="I188" s="83" t="s">
        <v>156</v>
      </c>
      <c r="J188" s="83"/>
      <c r="K188" s="93">
        <v>0.42000000000000004</v>
      </c>
      <c r="L188" s="96" t="s">
        <v>158</v>
      </c>
      <c r="M188" s="97">
        <v>5.7000000000000002E-2</v>
      </c>
      <c r="N188" s="97">
        <v>2.5999999999999999E-3</v>
      </c>
      <c r="O188" s="93">
        <v>5542218.1700000009</v>
      </c>
      <c r="P188" s="95">
        <v>102.74</v>
      </c>
      <c r="Q188" s="93">
        <v>5694.0749500000011</v>
      </c>
      <c r="R188" s="94">
        <v>1.25047333584074E-2</v>
      </c>
      <c r="S188" s="94">
        <v>8.3504319609008768E-4</v>
      </c>
      <c r="T188" s="94">
        <f>Q188/'סכום נכסי הקרן'!$C$42</f>
        <v>1.0672887277473971E-4</v>
      </c>
    </row>
    <row r="189" spans="2:20" s="151" customFormat="1">
      <c r="B189" s="86" t="s">
        <v>749</v>
      </c>
      <c r="C189" s="83" t="s">
        <v>750</v>
      </c>
      <c r="D189" s="96" t="s">
        <v>147</v>
      </c>
      <c r="E189" s="96" t="s">
        <v>320</v>
      </c>
      <c r="F189" s="83" t="s">
        <v>384</v>
      </c>
      <c r="G189" s="96" t="s">
        <v>385</v>
      </c>
      <c r="H189" s="83" t="s">
        <v>379</v>
      </c>
      <c r="I189" s="83" t="s">
        <v>156</v>
      </c>
      <c r="J189" s="83"/>
      <c r="K189" s="93">
        <v>6.7900000000000027</v>
      </c>
      <c r="L189" s="96" t="s">
        <v>158</v>
      </c>
      <c r="M189" s="97">
        <v>3.6499999999999998E-2</v>
      </c>
      <c r="N189" s="97">
        <v>3.1300000000000015E-2</v>
      </c>
      <c r="O189" s="93">
        <v>11189846.000000002</v>
      </c>
      <c r="P189" s="95">
        <v>103.98</v>
      </c>
      <c r="Q189" s="93">
        <v>11635.201499999999</v>
      </c>
      <c r="R189" s="94">
        <v>1.014951097550025E-2</v>
      </c>
      <c r="S189" s="94">
        <v>1.7063168175740608E-3</v>
      </c>
      <c r="T189" s="94">
        <f>Q189/'סכום נכסי הקרן'!$C$42</f>
        <v>2.1808844307572036E-4</v>
      </c>
    </row>
    <row r="190" spans="2:20" s="151" customFormat="1">
      <c r="B190" s="86" t="s">
        <v>751</v>
      </c>
      <c r="C190" s="83" t="s">
        <v>752</v>
      </c>
      <c r="D190" s="96" t="s">
        <v>147</v>
      </c>
      <c r="E190" s="96" t="s">
        <v>320</v>
      </c>
      <c r="F190" s="83" t="s">
        <v>321</v>
      </c>
      <c r="G190" s="96" t="s">
        <v>322</v>
      </c>
      <c r="H190" s="83" t="s">
        <v>379</v>
      </c>
      <c r="I190" s="83" t="s">
        <v>154</v>
      </c>
      <c r="J190" s="83"/>
      <c r="K190" s="93">
        <v>3.9700000000000006</v>
      </c>
      <c r="L190" s="96" t="s">
        <v>158</v>
      </c>
      <c r="M190" s="97">
        <v>1.5180000000000001E-2</v>
      </c>
      <c r="N190" s="97">
        <v>1.2100000000000001E-2</v>
      </c>
      <c r="O190" s="93">
        <v>24500290.000000004</v>
      </c>
      <c r="P190" s="95">
        <v>101.55</v>
      </c>
      <c r="Q190" s="93">
        <v>24880.044739999998</v>
      </c>
      <c r="R190" s="94">
        <v>2.5789778947368426E-2</v>
      </c>
      <c r="S190" s="94">
        <v>3.648689604718668E-3</v>
      </c>
      <c r="T190" s="94">
        <f>Q190/'סכום נכסי הקרן'!$C$42</f>
        <v>4.663477655286731E-4</v>
      </c>
    </row>
    <row r="191" spans="2:20" s="151" customFormat="1">
      <c r="B191" s="86" t="s">
        <v>753</v>
      </c>
      <c r="C191" s="83" t="s">
        <v>754</v>
      </c>
      <c r="D191" s="96" t="s">
        <v>147</v>
      </c>
      <c r="E191" s="96" t="s">
        <v>320</v>
      </c>
      <c r="F191" s="83" t="s">
        <v>402</v>
      </c>
      <c r="G191" s="96" t="s">
        <v>322</v>
      </c>
      <c r="H191" s="83" t="s">
        <v>379</v>
      </c>
      <c r="I191" s="83" t="s">
        <v>156</v>
      </c>
      <c r="J191" s="83"/>
      <c r="K191" s="93">
        <v>3.5900000000000012</v>
      </c>
      <c r="L191" s="96" t="s">
        <v>158</v>
      </c>
      <c r="M191" s="97">
        <v>6.4000000000000001E-2</v>
      </c>
      <c r="N191" s="97">
        <v>1.5400000000000002E-2</v>
      </c>
      <c r="O191" s="93">
        <v>10185941.000000002</v>
      </c>
      <c r="P191" s="95">
        <v>118.88</v>
      </c>
      <c r="Q191" s="93">
        <v>12109.046990000001</v>
      </c>
      <c r="R191" s="94">
        <v>3.1301291270251004E-2</v>
      </c>
      <c r="S191" s="94">
        <v>1.7758068499141647E-3</v>
      </c>
      <c r="T191" s="94">
        <f>Q191/'סכום נכסי הקרן'!$C$42</f>
        <v>2.2697013070034397E-4</v>
      </c>
    </row>
    <row r="192" spans="2:20" s="151" customFormat="1">
      <c r="B192" s="86" t="s">
        <v>755</v>
      </c>
      <c r="C192" s="83" t="s">
        <v>756</v>
      </c>
      <c r="D192" s="96" t="s">
        <v>147</v>
      </c>
      <c r="E192" s="96" t="s">
        <v>320</v>
      </c>
      <c r="F192" s="83" t="s">
        <v>402</v>
      </c>
      <c r="G192" s="96" t="s">
        <v>322</v>
      </c>
      <c r="H192" s="83" t="s">
        <v>379</v>
      </c>
      <c r="I192" s="83" t="s">
        <v>156</v>
      </c>
      <c r="J192" s="83"/>
      <c r="K192" s="93">
        <v>0.66000000000000014</v>
      </c>
      <c r="L192" s="96" t="s">
        <v>158</v>
      </c>
      <c r="M192" s="97">
        <v>2.1700000000000001E-2</v>
      </c>
      <c r="N192" s="97">
        <v>2.4000000000000002E-3</v>
      </c>
      <c r="O192" s="93">
        <v>13518610.000000002</v>
      </c>
      <c r="P192" s="95">
        <v>101.45</v>
      </c>
      <c r="Q192" s="93">
        <v>13714.630490000001</v>
      </c>
      <c r="R192" s="94">
        <v>1.7675983687259825E-2</v>
      </c>
      <c r="S192" s="94">
        <v>2.01126767352512E-3</v>
      </c>
      <c r="T192" s="94">
        <f>Q192/'סכום נכסי הקרן'!$C$42</f>
        <v>2.5706494304571383E-4</v>
      </c>
    </row>
    <row r="193" spans="2:20" s="151" customFormat="1">
      <c r="B193" s="86" t="s">
        <v>757</v>
      </c>
      <c r="C193" s="83" t="s">
        <v>758</v>
      </c>
      <c r="D193" s="96" t="s">
        <v>147</v>
      </c>
      <c r="E193" s="96" t="s">
        <v>320</v>
      </c>
      <c r="F193" s="83" t="s">
        <v>413</v>
      </c>
      <c r="G193" s="96" t="s">
        <v>365</v>
      </c>
      <c r="H193" s="83" t="s">
        <v>379</v>
      </c>
      <c r="I193" s="83" t="s">
        <v>156</v>
      </c>
      <c r="J193" s="83"/>
      <c r="K193" s="93">
        <v>1.1399999999999997</v>
      </c>
      <c r="L193" s="96" t="s">
        <v>158</v>
      </c>
      <c r="M193" s="97">
        <v>5.2499999999999998E-2</v>
      </c>
      <c r="N193" s="97">
        <v>1.3199999999999996E-2</v>
      </c>
      <c r="O193" s="93">
        <v>539963.31999999995</v>
      </c>
      <c r="P193" s="95">
        <v>106.27</v>
      </c>
      <c r="Q193" s="93">
        <v>573.81903000000023</v>
      </c>
      <c r="R193" s="94">
        <v>1.1883738593779596E-2</v>
      </c>
      <c r="S193" s="94">
        <v>8.4151276721166802E-5</v>
      </c>
      <c r="T193" s="94">
        <f>Q193/'סכום נכסי הקרן'!$C$42</f>
        <v>1.075557641695506E-5</v>
      </c>
    </row>
    <row r="194" spans="2:20" s="151" customFormat="1">
      <c r="B194" s="86" t="s">
        <v>759</v>
      </c>
      <c r="C194" s="83" t="s">
        <v>760</v>
      </c>
      <c r="D194" s="96" t="s">
        <v>147</v>
      </c>
      <c r="E194" s="96" t="s">
        <v>320</v>
      </c>
      <c r="F194" s="83" t="s">
        <v>416</v>
      </c>
      <c r="G194" s="96" t="s">
        <v>417</v>
      </c>
      <c r="H194" s="83" t="s">
        <v>379</v>
      </c>
      <c r="I194" s="83" t="s">
        <v>156</v>
      </c>
      <c r="J194" s="83"/>
      <c r="K194" s="93">
        <v>4.8199999999999994</v>
      </c>
      <c r="L194" s="96" t="s">
        <v>158</v>
      </c>
      <c r="M194" s="97">
        <v>4.8000000000000001E-2</v>
      </c>
      <c r="N194" s="97">
        <v>2.3399999999999997E-2</v>
      </c>
      <c r="O194" s="93">
        <v>47792864.220000006</v>
      </c>
      <c r="P194" s="95">
        <v>113.44</v>
      </c>
      <c r="Q194" s="93">
        <v>54216.226760000012</v>
      </c>
      <c r="R194" s="94">
        <v>2.1807133599851428E-2</v>
      </c>
      <c r="S194" s="94">
        <v>7.9508773016089898E-3</v>
      </c>
      <c r="T194" s="94">
        <f>Q194/'סכום נכסי הקרן'!$C$42</f>
        <v>1.0162206888749293E-3</v>
      </c>
    </row>
    <row r="195" spans="2:20" s="151" customFormat="1">
      <c r="B195" s="86" t="s">
        <v>761</v>
      </c>
      <c r="C195" s="83" t="s">
        <v>762</v>
      </c>
      <c r="D195" s="96" t="s">
        <v>147</v>
      </c>
      <c r="E195" s="96" t="s">
        <v>320</v>
      </c>
      <c r="F195" s="83" t="s">
        <v>402</v>
      </c>
      <c r="G195" s="96" t="s">
        <v>322</v>
      </c>
      <c r="H195" s="83" t="s">
        <v>379</v>
      </c>
      <c r="I195" s="83" t="s">
        <v>156</v>
      </c>
      <c r="J195" s="83"/>
      <c r="K195" s="93">
        <v>1.1400000000000001</v>
      </c>
      <c r="L195" s="96" t="s">
        <v>158</v>
      </c>
      <c r="M195" s="97">
        <v>6.0999999999999999E-2</v>
      </c>
      <c r="N195" s="97">
        <v>7.5000000000000023E-3</v>
      </c>
      <c r="O195" s="93">
        <v>10090305.000000002</v>
      </c>
      <c r="P195" s="95">
        <v>111.24</v>
      </c>
      <c r="Q195" s="93">
        <v>11224.45552</v>
      </c>
      <c r="R195" s="94">
        <v>2.2422900000000003E-2</v>
      </c>
      <c r="S195" s="94">
        <v>1.6460804071066583E-3</v>
      </c>
      <c r="T195" s="94">
        <f>Q195/'סכום נכסי הקרן'!$C$42</f>
        <v>2.1038948304672464E-4</v>
      </c>
    </row>
    <row r="196" spans="2:20" s="151" customFormat="1">
      <c r="B196" s="86" t="s">
        <v>763</v>
      </c>
      <c r="C196" s="83" t="s">
        <v>764</v>
      </c>
      <c r="D196" s="96" t="s">
        <v>147</v>
      </c>
      <c r="E196" s="96" t="s">
        <v>320</v>
      </c>
      <c r="F196" s="83" t="s">
        <v>321</v>
      </c>
      <c r="G196" s="96" t="s">
        <v>322</v>
      </c>
      <c r="H196" s="83" t="s">
        <v>379</v>
      </c>
      <c r="I196" s="83" t="s">
        <v>156</v>
      </c>
      <c r="J196" s="83"/>
      <c r="K196" s="93">
        <v>3.8299999999999996</v>
      </c>
      <c r="L196" s="96" t="s">
        <v>158</v>
      </c>
      <c r="M196" s="97">
        <v>3.2500000000000001E-2</v>
      </c>
      <c r="N196" s="97">
        <v>2.7200000000000002E-2</v>
      </c>
      <c r="O196" s="93">
        <f>20550000/50000</f>
        <v>411</v>
      </c>
      <c r="P196" s="95">
        <f>102.1133*50000</f>
        <v>5105665</v>
      </c>
      <c r="Q196" s="93">
        <v>20984.290910000003</v>
      </c>
      <c r="R196" s="94">
        <v>2.2198217661355657E-2</v>
      </c>
      <c r="S196" s="94">
        <v>3.0773724446971976E-3</v>
      </c>
      <c r="T196" s="94">
        <f>Q196/'סכום נכסי הקרן'!$C$42</f>
        <v>3.9332634966484183E-4</v>
      </c>
    </row>
    <row r="197" spans="2:20" s="151" customFormat="1">
      <c r="B197" s="86" t="s">
        <v>765</v>
      </c>
      <c r="C197" s="83" t="s">
        <v>766</v>
      </c>
      <c r="D197" s="96" t="s">
        <v>147</v>
      </c>
      <c r="E197" s="96" t="s">
        <v>320</v>
      </c>
      <c r="F197" s="83" t="s">
        <v>321</v>
      </c>
      <c r="G197" s="96" t="s">
        <v>322</v>
      </c>
      <c r="H197" s="83" t="s">
        <v>379</v>
      </c>
      <c r="I197" s="83" t="s">
        <v>154</v>
      </c>
      <c r="J197" s="83"/>
      <c r="K197" s="93">
        <v>3.4799999999999995</v>
      </c>
      <c r="L197" s="96" t="s">
        <v>158</v>
      </c>
      <c r="M197" s="97">
        <v>2.1179999999999997E-2</v>
      </c>
      <c r="N197" s="97">
        <v>1.1799999999999995E-2</v>
      </c>
      <c r="O197" s="93">
        <v>1395961.0000000002</v>
      </c>
      <c r="P197" s="95">
        <v>103.7</v>
      </c>
      <c r="Q197" s="93">
        <v>1447.6115500000005</v>
      </c>
      <c r="R197" s="94">
        <v>1.3959623959623963E-3</v>
      </c>
      <c r="S197" s="94">
        <v>2.1229404003699073E-4</v>
      </c>
      <c r="T197" s="94">
        <f>Q197/'סכום נכסי הקרן'!$C$42</f>
        <v>2.713381019812424E-5</v>
      </c>
    </row>
    <row r="198" spans="2:20" s="151" customFormat="1">
      <c r="B198" s="86" t="s">
        <v>767</v>
      </c>
      <c r="C198" s="83" t="s">
        <v>768</v>
      </c>
      <c r="D198" s="96" t="s">
        <v>147</v>
      </c>
      <c r="E198" s="96" t="s">
        <v>320</v>
      </c>
      <c r="F198" s="83" t="s">
        <v>461</v>
      </c>
      <c r="G198" s="96" t="s">
        <v>365</v>
      </c>
      <c r="H198" s="83" t="s">
        <v>442</v>
      </c>
      <c r="I198" s="83" t="s">
        <v>156</v>
      </c>
      <c r="J198" s="83"/>
      <c r="K198" s="93">
        <v>0.82000000000000006</v>
      </c>
      <c r="L198" s="96" t="s">
        <v>158</v>
      </c>
      <c r="M198" s="97">
        <v>6.4100000000000004E-2</v>
      </c>
      <c r="N198" s="97">
        <v>8.6999999999999994E-3</v>
      </c>
      <c r="O198" s="93">
        <v>434866.4</v>
      </c>
      <c r="P198" s="95">
        <v>105.66</v>
      </c>
      <c r="Q198" s="93">
        <v>459.47986000000009</v>
      </c>
      <c r="R198" s="94">
        <v>4.0517516398330356E-3</v>
      </c>
      <c r="S198" s="94">
        <v>6.7383294776164837E-5</v>
      </c>
      <c r="T198" s="94">
        <f>Q198/'סכום נכסי הקרן'!$C$42</f>
        <v>8.6124204460103234E-6</v>
      </c>
    </row>
    <row r="199" spans="2:20" s="151" customFormat="1">
      <c r="B199" s="86" t="s">
        <v>769</v>
      </c>
      <c r="C199" s="83" t="s">
        <v>770</v>
      </c>
      <c r="D199" s="96" t="s">
        <v>147</v>
      </c>
      <c r="E199" s="96" t="s">
        <v>320</v>
      </c>
      <c r="F199" s="83" t="s">
        <v>466</v>
      </c>
      <c r="G199" s="96" t="s">
        <v>365</v>
      </c>
      <c r="H199" s="83" t="s">
        <v>442</v>
      </c>
      <c r="I199" s="83" t="s">
        <v>156</v>
      </c>
      <c r="J199" s="83"/>
      <c r="K199" s="93">
        <v>0.75</v>
      </c>
      <c r="L199" s="96" t="s">
        <v>158</v>
      </c>
      <c r="M199" s="97">
        <v>8.0600000000000012E-3</v>
      </c>
      <c r="N199" s="97">
        <v>0.01</v>
      </c>
      <c r="O199" s="93">
        <v>10524755.000000002</v>
      </c>
      <c r="P199" s="95">
        <v>99.85</v>
      </c>
      <c r="Q199" s="93">
        <v>10508.967860000001</v>
      </c>
      <c r="R199" s="94">
        <v>1.8944109247902349E-2</v>
      </c>
      <c r="S199" s="94">
        <v>1.5411532490316813E-3</v>
      </c>
      <c r="T199" s="94">
        <f>Q199/'סכום נכסי הקרן'!$C$42</f>
        <v>1.9697849142708747E-4</v>
      </c>
    </row>
    <row r="200" spans="2:20" s="151" customFormat="1">
      <c r="B200" s="86" t="s">
        <v>771</v>
      </c>
      <c r="C200" s="83" t="s">
        <v>772</v>
      </c>
      <c r="D200" s="96" t="s">
        <v>147</v>
      </c>
      <c r="E200" s="96" t="s">
        <v>320</v>
      </c>
      <c r="F200" s="83" t="s">
        <v>475</v>
      </c>
      <c r="G200" s="96" t="s">
        <v>365</v>
      </c>
      <c r="H200" s="83" t="s">
        <v>442</v>
      </c>
      <c r="I200" s="83" t="s">
        <v>154</v>
      </c>
      <c r="J200" s="83"/>
      <c r="K200" s="93">
        <v>3.76</v>
      </c>
      <c r="L200" s="96" t="s">
        <v>158</v>
      </c>
      <c r="M200" s="97">
        <v>5.0499999999999996E-2</v>
      </c>
      <c r="N200" s="97">
        <v>2.8200000000000006E-2</v>
      </c>
      <c r="O200" s="93">
        <v>6097502.5500000007</v>
      </c>
      <c r="P200" s="95">
        <v>111</v>
      </c>
      <c r="Q200" s="93">
        <v>6768.2279100000014</v>
      </c>
      <c r="R200" s="94">
        <v>1.0464775811043386E-2</v>
      </c>
      <c r="S200" s="94">
        <v>9.9256906792779989E-4</v>
      </c>
      <c r="T200" s="94">
        <f>Q200/'סכום נכסי הקרן'!$C$42</f>
        <v>1.2686263209739316E-4</v>
      </c>
    </row>
    <row r="201" spans="2:20" s="151" customFormat="1">
      <c r="B201" s="86" t="s">
        <v>773</v>
      </c>
      <c r="C201" s="83" t="s">
        <v>774</v>
      </c>
      <c r="D201" s="96" t="s">
        <v>147</v>
      </c>
      <c r="E201" s="96" t="s">
        <v>320</v>
      </c>
      <c r="F201" s="83" t="s">
        <v>475</v>
      </c>
      <c r="G201" s="96" t="s">
        <v>365</v>
      </c>
      <c r="H201" s="83" t="s">
        <v>442</v>
      </c>
      <c r="I201" s="83" t="s">
        <v>156</v>
      </c>
      <c r="J201" s="83"/>
      <c r="K201" s="93">
        <v>5.7100000000000017</v>
      </c>
      <c r="L201" s="96" t="s">
        <v>158</v>
      </c>
      <c r="M201" s="97">
        <v>4.3499999999999997E-2</v>
      </c>
      <c r="N201" s="97">
        <v>4.0500000000000008E-2</v>
      </c>
      <c r="O201" s="93">
        <v>12764252.000000002</v>
      </c>
      <c r="P201" s="95">
        <v>102.48</v>
      </c>
      <c r="Q201" s="93">
        <v>13080.805869999998</v>
      </c>
      <c r="R201" s="94">
        <v>2.5233374452404679E-2</v>
      </c>
      <c r="S201" s="94">
        <v>1.9183165021596311E-3</v>
      </c>
      <c r="T201" s="94">
        <f>Q201/'סכום נכסי הקרן'!$C$42</f>
        <v>2.4518463099792846E-4</v>
      </c>
    </row>
    <row r="202" spans="2:20" s="151" customFormat="1">
      <c r="B202" s="86" t="s">
        <v>775</v>
      </c>
      <c r="C202" s="83" t="s">
        <v>776</v>
      </c>
      <c r="D202" s="96" t="s">
        <v>147</v>
      </c>
      <c r="E202" s="96" t="s">
        <v>320</v>
      </c>
      <c r="F202" s="83" t="s">
        <v>478</v>
      </c>
      <c r="G202" s="96" t="s">
        <v>322</v>
      </c>
      <c r="H202" s="83" t="s">
        <v>442</v>
      </c>
      <c r="I202" s="83" t="s">
        <v>156</v>
      </c>
      <c r="J202" s="83"/>
      <c r="K202" s="93">
        <v>0.25</v>
      </c>
      <c r="L202" s="96" t="s">
        <v>158</v>
      </c>
      <c r="M202" s="97">
        <v>1.3100000000000001E-2</v>
      </c>
      <c r="N202" s="97">
        <v>6.6E-3</v>
      </c>
      <c r="O202" s="93">
        <v>4431202.4300000006</v>
      </c>
      <c r="P202" s="95">
        <v>100.16</v>
      </c>
      <c r="Q202" s="93">
        <v>4452.9238000000005</v>
      </c>
      <c r="R202" s="94">
        <v>6.0374161960167795E-2</v>
      </c>
      <c r="S202" s="94">
        <v>6.5302683132009319E-4</v>
      </c>
      <c r="T202" s="94">
        <f>Q202/'סכום נכסי הקרן'!$C$42</f>
        <v>8.3464924838372632E-5</v>
      </c>
    </row>
    <row r="203" spans="2:20" s="151" customFormat="1">
      <c r="B203" s="86" t="s">
        <v>777</v>
      </c>
      <c r="C203" s="83" t="s">
        <v>778</v>
      </c>
      <c r="D203" s="96" t="s">
        <v>147</v>
      </c>
      <c r="E203" s="96" t="s">
        <v>320</v>
      </c>
      <c r="F203" s="83" t="s">
        <v>478</v>
      </c>
      <c r="G203" s="96" t="s">
        <v>322</v>
      </c>
      <c r="H203" s="83" t="s">
        <v>442</v>
      </c>
      <c r="I203" s="83" t="s">
        <v>156</v>
      </c>
      <c r="J203" s="83"/>
      <c r="K203" s="93">
        <v>3.1999999999999993</v>
      </c>
      <c r="L203" s="96" t="s">
        <v>158</v>
      </c>
      <c r="M203" s="97">
        <v>1.0500000000000001E-2</v>
      </c>
      <c r="N203" s="97">
        <v>9.4999999999999998E-3</v>
      </c>
      <c r="O203" s="93">
        <v>5771800.0000000009</v>
      </c>
      <c r="P203" s="95">
        <v>100.31</v>
      </c>
      <c r="Q203" s="93">
        <v>5804.9682200000016</v>
      </c>
      <c r="R203" s="94">
        <v>1.9239333333333337E-2</v>
      </c>
      <c r="S203" s="94">
        <v>8.5130583250053423E-4</v>
      </c>
      <c r="T203" s="94">
        <f>Q203/'סכום נכסי הקרן'!$C$42</f>
        <v>1.0880743932142785E-4</v>
      </c>
    </row>
    <row r="204" spans="2:20" s="151" customFormat="1">
      <c r="B204" s="86" t="s">
        <v>779</v>
      </c>
      <c r="C204" s="83" t="s">
        <v>780</v>
      </c>
      <c r="D204" s="96" t="s">
        <v>147</v>
      </c>
      <c r="E204" s="96" t="s">
        <v>320</v>
      </c>
      <c r="F204" s="83" t="s">
        <v>433</v>
      </c>
      <c r="G204" s="96" t="s">
        <v>410</v>
      </c>
      <c r="H204" s="83" t="s">
        <v>442</v>
      </c>
      <c r="I204" s="83" t="s">
        <v>156</v>
      </c>
      <c r="J204" s="83"/>
      <c r="K204" s="93">
        <v>0.74</v>
      </c>
      <c r="L204" s="96" t="s">
        <v>158</v>
      </c>
      <c r="M204" s="97">
        <v>0.06</v>
      </c>
      <c r="N204" s="97">
        <v>7.4999999999999997E-3</v>
      </c>
      <c r="O204" s="93">
        <v>5011869.0000000009</v>
      </c>
      <c r="P204" s="95">
        <v>105.42</v>
      </c>
      <c r="Q204" s="93">
        <v>5283.5124700000006</v>
      </c>
      <c r="R204" s="94">
        <v>3.1967032275236458E-2</v>
      </c>
      <c r="S204" s="94">
        <v>7.7483369612664358E-4</v>
      </c>
      <c r="T204" s="94">
        <f>Q204/'סכום נכסי הקרן'!$C$42</f>
        <v>9.9033352241768561E-5</v>
      </c>
    </row>
    <row r="205" spans="2:20" s="151" customFormat="1">
      <c r="B205" s="86" t="s">
        <v>781</v>
      </c>
      <c r="C205" s="83" t="s">
        <v>782</v>
      </c>
      <c r="D205" s="96" t="s">
        <v>147</v>
      </c>
      <c r="E205" s="96" t="s">
        <v>320</v>
      </c>
      <c r="F205" s="83" t="s">
        <v>409</v>
      </c>
      <c r="G205" s="96" t="s">
        <v>410</v>
      </c>
      <c r="H205" s="83" t="s">
        <v>442</v>
      </c>
      <c r="I205" s="83" t="s">
        <v>156</v>
      </c>
      <c r="J205" s="83"/>
      <c r="K205" s="93">
        <v>9.6500000000000021</v>
      </c>
      <c r="L205" s="96" t="s">
        <v>158</v>
      </c>
      <c r="M205" s="97">
        <v>3.95E-2</v>
      </c>
      <c r="N205" s="97">
        <v>4.2099999999999999E-2</v>
      </c>
      <c r="O205" s="93">
        <v>10887006.000000002</v>
      </c>
      <c r="P205" s="95">
        <v>97.98</v>
      </c>
      <c r="Q205" s="93">
        <v>10667.08848</v>
      </c>
      <c r="R205" s="94">
        <v>4.5360640076402163E-2</v>
      </c>
      <c r="S205" s="94">
        <v>1.5643418352466461E-3</v>
      </c>
      <c r="T205" s="94">
        <f>Q205/'סכום נכסי הקרן'!$C$42</f>
        <v>1.9994228022214764E-4</v>
      </c>
    </row>
    <row r="206" spans="2:20" s="151" customFormat="1">
      <c r="B206" s="86" t="s">
        <v>783</v>
      </c>
      <c r="C206" s="83" t="s">
        <v>784</v>
      </c>
      <c r="D206" s="96" t="s">
        <v>147</v>
      </c>
      <c r="E206" s="96" t="s">
        <v>320</v>
      </c>
      <c r="F206" s="83" t="s">
        <v>409</v>
      </c>
      <c r="G206" s="96" t="s">
        <v>410</v>
      </c>
      <c r="H206" s="83" t="s">
        <v>442</v>
      </c>
      <c r="I206" s="83" t="s">
        <v>156</v>
      </c>
      <c r="J206" s="83"/>
      <c r="K206" s="93">
        <v>10.25</v>
      </c>
      <c r="L206" s="96" t="s">
        <v>158</v>
      </c>
      <c r="M206" s="97">
        <v>3.95E-2</v>
      </c>
      <c r="N206" s="97">
        <v>4.2900000000000001E-2</v>
      </c>
      <c r="O206" s="93">
        <v>6431500.0000000009</v>
      </c>
      <c r="P206" s="95">
        <v>97</v>
      </c>
      <c r="Q206" s="93">
        <v>6238.5551300000006</v>
      </c>
      <c r="R206" s="94">
        <v>2.6796803147842531E-2</v>
      </c>
      <c r="S206" s="94">
        <v>9.1489189385176813E-4</v>
      </c>
      <c r="T206" s="94">
        <f>Q206/'סכום נכסי הקרן'!$C$42</f>
        <v>1.1693452626013812E-4</v>
      </c>
    </row>
    <row r="207" spans="2:20" s="151" customFormat="1">
      <c r="B207" s="86" t="s">
        <v>785</v>
      </c>
      <c r="C207" s="83" t="s">
        <v>786</v>
      </c>
      <c r="D207" s="96" t="s">
        <v>147</v>
      </c>
      <c r="E207" s="96" t="s">
        <v>320</v>
      </c>
      <c r="F207" s="83" t="s">
        <v>497</v>
      </c>
      <c r="G207" s="96" t="s">
        <v>410</v>
      </c>
      <c r="H207" s="83" t="s">
        <v>442</v>
      </c>
      <c r="I207" s="83" t="s">
        <v>156</v>
      </c>
      <c r="J207" s="83"/>
      <c r="K207" s="93">
        <v>0.57999999999999985</v>
      </c>
      <c r="L207" s="96" t="s">
        <v>158</v>
      </c>
      <c r="M207" s="97">
        <v>5.7000000000000002E-2</v>
      </c>
      <c r="N207" s="97">
        <v>-2.5900000000000003E-2</v>
      </c>
      <c r="O207" s="93">
        <v>952146.60000000009</v>
      </c>
      <c r="P207" s="95">
        <v>107.31</v>
      </c>
      <c r="Q207" s="93">
        <v>1021.7485100000001</v>
      </c>
      <c r="R207" s="94">
        <v>2.925029609060863E-2</v>
      </c>
      <c r="S207" s="94">
        <v>1.4984069385856695E-4</v>
      </c>
      <c r="T207" s="94">
        <f>Q207/'סכום נכסי הקרן'!$C$42</f>
        <v>1.9151498301154229E-5</v>
      </c>
    </row>
    <row r="208" spans="2:20" s="151" customFormat="1">
      <c r="B208" s="86" t="s">
        <v>787</v>
      </c>
      <c r="C208" s="83" t="s">
        <v>788</v>
      </c>
      <c r="D208" s="96" t="s">
        <v>147</v>
      </c>
      <c r="E208" s="96" t="s">
        <v>320</v>
      </c>
      <c r="F208" s="83" t="s">
        <v>497</v>
      </c>
      <c r="G208" s="96" t="s">
        <v>410</v>
      </c>
      <c r="H208" s="83" t="s">
        <v>442</v>
      </c>
      <c r="I208" s="83" t="s">
        <v>154</v>
      </c>
      <c r="J208" s="83"/>
      <c r="K208" s="93">
        <v>6.5500000000000016</v>
      </c>
      <c r="L208" s="96" t="s">
        <v>158</v>
      </c>
      <c r="M208" s="97">
        <v>3.9199999999999999E-2</v>
      </c>
      <c r="N208" s="97">
        <v>3.4800000000000018E-2</v>
      </c>
      <c r="O208" s="93">
        <v>19543304.590000004</v>
      </c>
      <c r="P208" s="95">
        <v>104.7</v>
      </c>
      <c r="Q208" s="93">
        <v>20461.840550000001</v>
      </c>
      <c r="R208" s="94">
        <v>2.0360705471873852E-2</v>
      </c>
      <c r="S208" s="94">
        <v>3.0007544475258011E-3</v>
      </c>
      <c r="T208" s="94">
        <f>Q208/'סכום נכסי הקרן'!$C$42</f>
        <v>3.835336197669754E-4</v>
      </c>
    </row>
    <row r="209" spans="2:20" s="151" customFormat="1">
      <c r="B209" s="86" t="s">
        <v>789</v>
      </c>
      <c r="C209" s="83" t="s">
        <v>790</v>
      </c>
      <c r="D209" s="96" t="s">
        <v>147</v>
      </c>
      <c r="E209" s="96" t="s">
        <v>320</v>
      </c>
      <c r="F209" s="83"/>
      <c r="G209" s="96" t="s">
        <v>791</v>
      </c>
      <c r="H209" s="83" t="s">
        <v>442</v>
      </c>
      <c r="I209" s="83" t="s">
        <v>154</v>
      </c>
      <c r="J209" s="83"/>
      <c r="K209" s="93">
        <v>3.62</v>
      </c>
      <c r="L209" s="96" t="s">
        <v>158</v>
      </c>
      <c r="M209" s="97">
        <v>4.2000000000000003E-2</v>
      </c>
      <c r="N209" s="97">
        <v>3.8800000000000001E-2</v>
      </c>
      <c r="O209" s="93">
        <v>59974720.000000007</v>
      </c>
      <c r="P209" s="95">
        <v>101.28</v>
      </c>
      <c r="Q209" s="93">
        <v>60742.394440000011</v>
      </c>
      <c r="R209" s="94">
        <v>4.283908571428572E-2</v>
      </c>
      <c r="S209" s="94">
        <v>8.9079479347812882E-3</v>
      </c>
      <c r="T209" s="94">
        <f>Q209/'סכום נכסי הקרן'!$C$42</f>
        <v>1.138546180924404E-3</v>
      </c>
    </row>
    <row r="210" spans="2:20" s="151" customFormat="1">
      <c r="B210" s="86" t="s">
        <v>792</v>
      </c>
      <c r="C210" s="83" t="s">
        <v>793</v>
      </c>
      <c r="D210" s="96" t="s">
        <v>147</v>
      </c>
      <c r="E210" s="96" t="s">
        <v>320</v>
      </c>
      <c r="F210" s="83" t="s">
        <v>526</v>
      </c>
      <c r="G210" s="96" t="s">
        <v>494</v>
      </c>
      <c r="H210" s="83" t="s">
        <v>442</v>
      </c>
      <c r="I210" s="83" t="s">
        <v>156</v>
      </c>
      <c r="J210" s="83"/>
      <c r="K210" s="93">
        <v>2.3500000000000005</v>
      </c>
      <c r="L210" s="96" t="s">
        <v>158</v>
      </c>
      <c r="M210" s="97">
        <v>2.3E-2</v>
      </c>
      <c r="N210" s="97">
        <v>1.2599999999999998E-2</v>
      </c>
      <c r="O210" s="93">
        <v>63283619.000000007</v>
      </c>
      <c r="P210" s="95">
        <v>102.45</v>
      </c>
      <c r="Q210" s="93">
        <v>64834.067590000013</v>
      </c>
      <c r="R210" s="94">
        <v>2.1265393579285915E-2</v>
      </c>
      <c r="S210" s="94">
        <v>9.5079969075353259E-3</v>
      </c>
      <c r="T210" s="94">
        <f>Q210/'סכום נכסי הקרן'!$C$42</f>
        <v>1.215239878653509E-3</v>
      </c>
    </row>
    <row r="211" spans="2:20" s="151" customFormat="1">
      <c r="B211" s="86" t="s">
        <v>794</v>
      </c>
      <c r="C211" s="83" t="s">
        <v>795</v>
      </c>
      <c r="D211" s="96" t="s">
        <v>147</v>
      </c>
      <c r="E211" s="96" t="s">
        <v>320</v>
      </c>
      <c r="F211" s="83" t="s">
        <v>526</v>
      </c>
      <c r="G211" s="96" t="s">
        <v>494</v>
      </c>
      <c r="H211" s="83" t="s">
        <v>442</v>
      </c>
      <c r="I211" s="83" t="s">
        <v>156</v>
      </c>
      <c r="J211" s="83"/>
      <c r="K211" s="93">
        <v>6.9599999999999991</v>
      </c>
      <c r="L211" s="96" t="s">
        <v>158</v>
      </c>
      <c r="M211" s="97">
        <v>1.7500000000000002E-2</v>
      </c>
      <c r="N211" s="97">
        <v>1.9199999999999998E-2</v>
      </c>
      <c r="O211" s="93">
        <v>47620356.000000007</v>
      </c>
      <c r="P211" s="95">
        <v>99.09</v>
      </c>
      <c r="Q211" s="93">
        <v>47187.010830000014</v>
      </c>
      <c r="R211" s="94">
        <v>3.2964434396281876E-2</v>
      </c>
      <c r="S211" s="94">
        <v>6.9200340149054036E-3</v>
      </c>
      <c r="T211" s="94">
        <f>Q211/'סכום נכסי הקרן'!$C$42</f>
        <v>8.8446613711948687E-4</v>
      </c>
    </row>
    <row r="212" spans="2:20" s="151" customFormat="1">
      <c r="B212" s="86" t="s">
        <v>796</v>
      </c>
      <c r="C212" s="83" t="s">
        <v>797</v>
      </c>
      <c r="D212" s="96" t="s">
        <v>147</v>
      </c>
      <c r="E212" s="96" t="s">
        <v>320</v>
      </c>
      <c r="F212" s="83" t="s">
        <v>526</v>
      </c>
      <c r="G212" s="96" t="s">
        <v>494</v>
      </c>
      <c r="H212" s="83" t="s">
        <v>442</v>
      </c>
      <c r="I212" s="83" t="s">
        <v>156</v>
      </c>
      <c r="J212" s="83"/>
      <c r="K212" s="93">
        <v>5.4700000000000006</v>
      </c>
      <c r="L212" s="96" t="s">
        <v>158</v>
      </c>
      <c r="M212" s="97">
        <v>2.9600000000000001E-2</v>
      </c>
      <c r="N212" s="97">
        <v>2.7200000000000005E-2</v>
      </c>
      <c r="O212" s="93">
        <v>19626000.000000004</v>
      </c>
      <c r="P212" s="95">
        <v>101.63</v>
      </c>
      <c r="Q212" s="93">
        <v>19945.903169999998</v>
      </c>
      <c r="R212" s="94">
        <v>4.8056533641532451E-2</v>
      </c>
      <c r="S212" s="94">
        <v>2.9250915869978504E-3</v>
      </c>
      <c r="T212" s="94">
        <f>Q212/'סכום נכסי הקרן'!$C$42</f>
        <v>3.7386296817329509E-4</v>
      </c>
    </row>
    <row r="213" spans="2:20" s="151" customFormat="1">
      <c r="B213" s="86" t="s">
        <v>798</v>
      </c>
      <c r="C213" s="83" t="s">
        <v>799</v>
      </c>
      <c r="D213" s="96" t="s">
        <v>147</v>
      </c>
      <c r="E213" s="96" t="s">
        <v>320</v>
      </c>
      <c r="F213" s="83" t="s">
        <v>800</v>
      </c>
      <c r="G213" s="96" t="s">
        <v>153</v>
      </c>
      <c r="H213" s="83" t="s">
        <v>442</v>
      </c>
      <c r="I213" s="83" t="s">
        <v>154</v>
      </c>
      <c r="J213" s="83"/>
      <c r="K213" s="93">
        <v>4.53</v>
      </c>
      <c r="L213" s="96" t="s">
        <v>158</v>
      </c>
      <c r="M213" s="97">
        <v>2.75E-2</v>
      </c>
      <c r="N213" s="97">
        <v>2.46E-2</v>
      </c>
      <c r="O213" s="93">
        <v>19556195.760000005</v>
      </c>
      <c r="P213" s="95">
        <v>102.29</v>
      </c>
      <c r="Q213" s="93">
        <v>20004.032000000003</v>
      </c>
      <c r="R213" s="94">
        <v>3.4262096111421725E-2</v>
      </c>
      <c r="S213" s="94">
        <v>2.9336162524464817E-3</v>
      </c>
      <c r="T213" s="94">
        <f>Q213/'סכום נכסי הקרן'!$C$42</f>
        <v>3.7495252610080621E-4</v>
      </c>
    </row>
    <row r="214" spans="2:20" s="151" customFormat="1">
      <c r="B214" s="86" t="s">
        <v>801</v>
      </c>
      <c r="C214" s="83" t="s">
        <v>802</v>
      </c>
      <c r="D214" s="96" t="s">
        <v>147</v>
      </c>
      <c r="E214" s="96" t="s">
        <v>320</v>
      </c>
      <c r="F214" s="83" t="s">
        <v>548</v>
      </c>
      <c r="G214" s="96" t="s">
        <v>365</v>
      </c>
      <c r="H214" s="83" t="s">
        <v>543</v>
      </c>
      <c r="I214" s="83" t="s">
        <v>156</v>
      </c>
      <c r="J214" s="83"/>
      <c r="K214" s="93">
        <v>4.9099999999999993</v>
      </c>
      <c r="L214" s="96" t="s">
        <v>158</v>
      </c>
      <c r="M214" s="97">
        <v>3.5000000000000003E-2</v>
      </c>
      <c r="N214" s="97">
        <v>2.4799999999999999E-2</v>
      </c>
      <c r="O214" s="93">
        <v>5858099.9900000012</v>
      </c>
      <c r="P214" s="95">
        <v>105.07</v>
      </c>
      <c r="Q214" s="93">
        <v>6257.6221600000008</v>
      </c>
      <c r="R214" s="94">
        <v>5.79376028206764E-2</v>
      </c>
      <c r="S214" s="94">
        <v>9.1768809759178844E-4</v>
      </c>
      <c r="T214" s="94">
        <f>Q214/'סכום נכסי הקרן'!$C$42</f>
        <v>1.1729191576360122E-4</v>
      </c>
    </row>
    <row r="215" spans="2:20" s="151" customFormat="1">
      <c r="B215" s="86" t="s">
        <v>803</v>
      </c>
      <c r="C215" s="83" t="s">
        <v>804</v>
      </c>
      <c r="D215" s="96" t="s">
        <v>147</v>
      </c>
      <c r="E215" s="96" t="s">
        <v>320</v>
      </c>
      <c r="F215" s="83" t="s">
        <v>805</v>
      </c>
      <c r="G215" s="96" t="s">
        <v>437</v>
      </c>
      <c r="H215" s="83" t="s">
        <v>543</v>
      </c>
      <c r="I215" s="83" t="s">
        <v>154</v>
      </c>
      <c r="J215" s="83"/>
      <c r="K215" s="93">
        <v>1.5999999999999999</v>
      </c>
      <c r="L215" s="96" t="s">
        <v>158</v>
      </c>
      <c r="M215" s="97">
        <v>5.5500000000000001E-2</v>
      </c>
      <c r="N215" s="97">
        <v>1.5799999999999995E-2</v>
      </c>
      <c r="O215" s="93">
        <v>749817.60000000009</v>
      </c>
      <c r="P215" s="95">
        <v>108.33</v>
      </c>
      <c r="Q215" s="93">
        <v>812.27739000000008</v>
      </c>
      <c r="R215" s="94">
        <v>1.5621200000000002E-2</v>
      </c>
      <c r="S215" s="94">
        <v>1.1912149274700267E-4</v>
      </c>
      <c r="T215" s="94">
        <f>Q215/'סכום נכסי הקרן'!$C$42</f>
        <v>1.5225203562715243E-5</v>
      </c>
    </row>
    <row r="216" spans="2:20" s="151" customFormat="1">
      <c r="B216" s="86" t="s">
        <v>806</v>
      </c>
      <c r="C216" s="83" t="s">
        <v>807</v>
      </c>
      <c r="D216" s="96" t="s">
        <v>147</v>
      </c>
      <c r="E216" s="96" t="s">
        <v>320</v>
      </c>
      <c r="F216" s="83" t="s">
        <v>542</v>
      </c>
      <c r="G216" s="96" t="s">
        <v>322</v>
      </c>
      <c r="H216" s="83" t="s">
        <v>543</v>
      </c>
      <c r="I216" s="83" t="s">
        <v>154</v>
      </c>
      <c r="J216" s="83"/>
      <c r="K216" s="93">
        <v>2.8599999999999994</v>
      </c>
      <c r="L216" s="96" t="s">
        <v>158</v>
      </c>
      <c r="M216" s="97">
        <v>1.5800000000000002E-2</v>
      </c>
      <c r="N216" s="97">
        <v>9.9000000000000008E-3</v>
      </c>
      <c r="O216" s="93">
        <v>19374360.000000004</v>
      </c>
      <c r="P216" s="95">
        <v>101.73</v>
      </c>
      <c r="Q216" s="93">
        <v>19709.536430000004</v>
      </c>
      <c r="R216" s="94">
        <v>3.7644969494423509E-2</v>
      </c>
      <c r="S216" s="94">
        <v>2.8904281096547939E-3</v>
      </c>
      <c r="T216" s="94">
        <f>Q216/'סכום נכסי הקרן'!$C$42</f>
        <v>3.6943254603393784E-4</v>
      </c>
    </row>
    <row r="217" spans="2:20" s="151" customFormat="1">
      <c r="B217" s="86" t="s">
        <v>808</v>
      </c>
      <c r="C217" s="83" t="s">
        <v>809</v>
      </c>
      <c r="D217" s="96" t="s">
        <v>147</v>
      </c>
      <c r="E217" s="96" t="s">
        <v>320</v>
      </c>
      <c r="F217" s="83" t="s">
        <v>810</v>
      </c>
      <c r="G217" s="96" t="s">
        <v>365</v>
      </c>
      <c r="H217" s="83" t="s">
        <v>543</v>
      </c>
      <c r="I217" s="83" t="s">
        <v>154</v>
      </c>
      <c r="J217" s="83"/>
      <c r="K217" s="93">
        <v>3.89</v>
      </c>
      <c r="L217" s="96" t="s">
        <v>158</v>
      </c>
      <c r="M217" s="97">
        <v>6.0499999999999998E-2</v>
      </c>
      <c r="N217" s="97">
        <v>4.7100000000000003E-2</v>
      </c>
      <c r="O217" s="93">
        <v>19506828.000000004</v>
      </c>
      <c r="P217" s="95">
        <v>105.9</v>
      </c>
      <c r="Q217" s="93">
        <v>20657.730210000005</v>
      </c>
      <c r="R217" s="94">
        <v>2.0905556037822601E-2</v>
      </c>
      <c r="S217" s="94">
        <v>3.0294819105823605E-3</v>
      </c>
      <c r="T217" s="94">
        <f>Q217/'סכום נכסי הקרן'!$C$42</f>
        <v>3.8720534568973086E-4</v>
      </c>
    </row>
    <row r="218" spans="2:20" s="151" customFormat="1">
      <c r="B218" s="86" t="s">
        <v>811</v>
      </c>
      <c r="C218" s="83" t="s">
        <v>812</v>
      </c>
      <c r="D218" s="96" t="s">
        <v>147</v>
      </c>
      <c r="E218" s="96" t="s">
        <v>320</v>
      </c>
      <c r="F218" s="83" t="s">
        <v>813</v>
      </c>
      <c r="G218" s="96" t="s">
        <v>417</v>
      </c>
      <c r="H218" s="83" t="s">
        <v>543</v>
      </c>
      <c r="I218" s="83" t="s">
        <v>156</v>
      </c>
      <c r="J218" s="83"/>
      <c r="K218" s="93">
        <v>3.9899999999999998</v>
      </c>
      <c r="L218" s="96" t="s">
        <v>158</v>
      </c>
      <c r="M218" s="97">
        <v>2.9500000000000002E-2</v>
      </c>
      <c r="N218" s="97">
        <v>2.2999999999999989E-2</v>
      </c>
      <c r="O218" s="93">
        <v>14776471.030000003</v>
      </c>
      <c r="P218" s="95">
        <v>102.61</v>
      </c>
      <c r="Q218" s="93">
        <v>15162.136920000003</v>
      </c>
      <c r="R218" s="94">
        <v>5.6167489116318421E-2</v>
      </c>
      <c r="S218" s="94">
        <v>2.2235462975829495E-3</v>
      </c>
      <c r="T218" s="94">
        <f>Q218/'סכום נכסי הקרן'!$C$42</f>
        <v>2.8419678289058414E-4</v>
      </c>
    </row>
    <row r="219" spans="2:20" s="151" customFormat="1">
      <c r="B219" s="86" t="s">
        <v>814</v>
      </c>
      <c r="C219" s="83" t="s">
        <v>815</v>
      </c>
      <c r="D219" s="96" t="s">
        <v>147</v>
      </c>
      <c r="E219" s="96" t="s">
        <v>320</v>
      </c>
      <c r="F219" s="83" t="s">
        <v>571</v>
      </c>
      <c r="G219" s="96" t="s">
        <v>365</v>
      </c>
      <c r="H219" s="83" t="s">
        <v>543</v>
      </c>
      <c r="I219" s="83" t="s">
        <v>154</v>
      </c>
      <c r="J219" s="83"/>
      <c r="K219" s="93">
        <v>4.4000000000000004</v>
      </c>
      <c r="L219" s="96" t="s">
        <v>158</v>
      </c>
      <c r="M219" s="97">
        <v>7.0499999999999993E-2</v>
      </c>
      <c r="N219" s="97">
        <v>2.9500000000000002E-2</v>
      </c>
      <c r="O219" s="93">
        <v>7008.8000000000011</v>
      </c>
      <c r="P219" s="95">
        <v>118.7</v>
      </c>
      <c r="Q219" s="93">
        <v>8.3194400000000002</v>
      </c>
      <c r="R219" s="94">
        <v>1.1789082065634021E-5</v>
      </c>
      <c r="S219" s="94">
        <v>1.2200562564213732E-6</v>
      </c>
      <c r="T219" s="94">
        <f>Q219/'סכום נכסי הקרן'!$C$42</f>
        <v>1.5593831502289592E-7</v>
      </c>
    </row>
    <row r="220" spans="2:20" s="151" customFormat="1">
      <c r="B220" s="86" t="s">
        <v>816</v>
      </c>
      <c r="C220" s="83" t="s">
        <v>817</v>
      </c>
      <c r="D220" s="96" t="s">
        <v>147</v>
      </c>
      <c r="E220" s="96" t="s">
        <v>320</v>
      </c>
      <c r="F220" s="83" t="s">
        <v>579</v>
      </c>
      <c r="G220" s="96" t="s">
        <v>385</v>
      </c>
      <c r="H220" s="83" t="s">
        <v>543</v>
      </c>
      <c r="I220" s="83" t="s">
        <v>156</v>
      </c>
      <c r="J220" s="83"/>
      <c r="K220" s="93">
        <v>2.0000000000000004E-2</v>
      </c>
      <c r="L220" s="96" t="s">
        <v>158</v>
      </c>
      <c r="M220" s="97">
        <v>6.25E-2</v>
      </c>
      <c r="N220" s="97">
        <v>2.3199999999999998E-2</v>
      </c>
      <c r="O220" s="93">
        <v>2105788.2500000005</v>
      </c>
      <c r="P220" s="95">
        <v>106.21</v>
      </c>
      <c r="Q220" s="93">
        <v>2236.5578200000004</v>
      </c>
      <c r="R220" s="94">
        <v>1.2868944626800329E-2</v>
      </c>
      <c r="S220" s="94">
        <v>3.2799399492503678E-4</v>
      </c>
      <c r="T220" s="94">
        <f>Q220/'סכום נכסי הקרן'!$C$42</f>
        <v>4.192169880449663E-5</v>
      </c>
    </row>
    <row r="221" spans="2:20" s="151" customFormat="1">
      <c r="B221" s="86" t="s">
        <v>818</v>
      </c>
      <c r="C221" s="83" t="s">
        <v>819</v>
      </c>
      <c r="D221" s="96" t="s">
        <v>147</v>
      </c>
      <c r="E221" s="96" t="s">
        <v>320</v>
      </c>
      <c r="F221" s="83" t="s">
        <v>579</v>
      </c>
      <c r="G221" s="96" t="s">
        <v>385</v>
      </c>
      <c r="H221" s="83" t="s">
        <v>543</v>
      </c>
      <c r="I221" s="83" t="s">
        <v>156</v>
      </c>
      <c r="J221" s="83"/>
      <c r="K221" s="93">
        <v>4.8099999999999996</v>
      </c>
      <c r="L221" s="96" t="s">
        <v>158</v>
      </c>
      <c r="M221" s="97">
        <v>4.1399999999999999E-2</v>
      </c>
      <c r="N221" s="97">
        <v>2.86E-2</v>
      </c>
      <c r="O221" s="93">
        <v>9579956.7100000028</v>
      </c>
      <c r="P221" s="95">
        <v>106.25</v>
      </c>
      <c r="Q221" s="93">
        <v>10377.009100000001</v>
      </c>
      <c r="R221" s="94">
        <v>1.191522199896434E-2</v>
      </c>
      <c r="S221" s="94">
        <v>1.5218013322286746E-3</v>
      </c>
      <c r="T221" s="94">
        <f>Q221/'סכום נכסי הקרן'!$C$42</f>
        <v>1.9450507654737072E-4</v>
      </c>
    </row>
    <row r="222" spans="2:20" s="151" customFormat="1">
      <c r="B222" s="86" t="s">
        <v>820</v>
      </c>
      <c r="C222" s="83" t="s">
        <v>821</v>
      </c>
      <c r="D222" s="96" t="s">
        <v>147</v>
      </c>
      <c r="E222" s="96" t="s">
        <v>320</v>
      </c>
      <c r="F222" s="83" t="s">
        <v>590</v>
      </c>
      <c r="G222" s="96" t="s">
        <v>385</v>
      </c>
      <c r="H222" s="83" t="s">
        <v>543</v>
      </c>
      <c r="I222" s="83" t="s">
        <v>156</v>
      </c>
      <c r="J222" s="83"/>
      <c r="K222" s="93">
        <v>2.9400000000000004</v>
      </c>
      <c r="L222" s="96" t="s">
        <v>158</v>
      </c>
      <c r="M222" s="97">
        <v>1.34E-2</v>
      </c>
      <c r="N222" s="97">
        <v>1.2100000000000001E-2</v>
      </c>
      <c r="O222" s="93">
        <v>21010376.000000004</v>
      </c>
      <c r="P222" s="95">
        <v>100.4</v>
      </c>
      <c r="Q222" s="93">
        <v>21094.417510000003</v>
      </c>
      <c r="R222" s="94">
        <v>3.8470536966576464E-2</v>
      </c>
      <c r="S222" s="94">
        <v>3.0935226479955461E-3</v>
      </c>
      <c r="T222" s="94">
        <f>Q222/'סכום נכסי הקרן'!$C$42</f>
        <v>3.9539054586593234E-4</v>
      </c>
    </row>
    <row r="223" spans="2:20" s="151" customFormat="1">
      <c r="B223" s="86" t="s">
        <v>822</v>
      </c>
      <c r="C223" s="83" t="s">
        <v>823</v>
      </c>
      <c r="D223" s="96" t="s">
        <v>147</v>
      </c>
      <c r="E223" s="96" t="s">
        <v>320</v>
      </c>
      <c r="F223" s="83" t="s">
        <v>590</v>
      </c>
      <c r="G223" s="96" t="s">
        <v>385</v>
      </c>
      <c r="H223" s="83" t="s">
        <v>543</v>
      </c>
      <c r="I223" s="83" t="s">
        <v>156</v>
      </c>
      <c r="J223" s="83"/>
      <c r="K223" s="93">
        <v>0.98999999999999988</v>
      </c>
      <c r="L223" s="96" t="s">
        <v>158</v>
      </c>
      <c r="M223" s="97">
        <v>5.5E-2</v>
      </c>
      <c r="N223" s="97">
        <v>9.6999999999999986E-3</v>
      </c>
      <c r="O223" s="93">
        <v>380244.6</v>
      </c>
      <c r="P223" s="95">
        <v>104.5</v>
      </c>
      <c r="Q223" s="93">
        <v>397.35561000000013</v>
      </c>
      <c r="R223" s="94">
        <v>3.1353286169130677E-3</v>
      </c>
      <c r="S223" s="94">
        <v>5.8272695999325834E-5</v>
      </c>
      <c r="T223" s="94">
        <f>Q223/'סכום נכסי הקרן'!$C$42</f>
        <v>7.4479729751395516E-6</v>
      </c>
    </row>
    <row r="224" spans="2:20" s="151" customFormat="1">
      <c r="B224" s="86" t="s">
        <v>824</v>
      </c>
      <c r="C224" s="83" t="s">
        <v>825</v>
      </c>
      <c r="D224" s="96" t="s">
        <v>147</v>
      </c>
      <c r="E224" s="96" t="s">
        <v>320</v>
      </c>
      <c r="F224" s="83" t="s">
        <v>800</v>
      </c>
      <c r="G224" s="96" t="s">
        <v>153</v>
      </c>
      <c r="H224" s="83" t="s">
        <v>543</v>
      </c>
      <c r="I224" s="83" t="s">
        <v>154</v>
      </c>
      <c r="J224" s="83"/>
      <c r="K224" s="93">
        <v>3.59</v>
      </c>
      <c r="L224" s="96" t="s">
        <v>158</v>
      </c>
      <c r="M224" s="97">
        <v>2.4E-2</v>
      </c>
      <c r="N224" s="97">
        <v>2.29E-2</v>
      </c>
      <c r="O224" s="93">
        <v>7850000.0000000009</v>
      </c>
      <c r="P224" s="95">
        <v>100.6</v>
      </c>
      <c r="Q224" s="93">
        <v>7897.0998500000014</v>
      </c>
      <c r="R224" s="94">
        <v>3.1161922908975431E-2</v>
      </c>
      <c r="S224" s="94">
        <v>1.158119546457068E-3</v>
      </c>
      <c r="T224" s="94">
        <f>Q224/'סכום נכסי הקרן'!$C$42</f>
        <v>1.4802203563900508E-4</v>
      </c>
    </row>
    <row r="225" spans="2:20" s="151" customFormat="1">
      <c r="B225" s="86" t="s">
        <v>826</v>
      </c>
      <c r="C225" s="83" t="s">
        <v>827</v>
      </c>
      <c r="D225" s="96" t="s">
        <v>147</v>
      </c>
      <c r="E225" s="96" t="s">
        <v>320</v>
      </c>
      <c r="F225" s="83"/>
      <c r="G225" s="96" t="s">
        <v>365</v>
      </c>
      <c r="H225" s="83" t="s">
        <v>543</v>
      </c>
      <c r="I225" s="83" t="s">
        <v>156</v>
      </c>
      <c r="J225" s="83"/>
      <c r="K225" s="93">
        <v>3.2199999999999993</v>
      </c>
      <c r="L225" s="96" t="s">
        <v>158</v>
      </c>
      <c r="M225" s="97">
        <v>5.0999999999999997E-2</v>
      </c>
      <c r="N225" s="97">
        <v>3.9000000000000007E-2</v>
      </c>
      <c r="O225" s="93">
        <v>43274880.000000007</v>
      </c>
      <c r="P225" s="95">
        <v>105.28</v>
      </c>
      <c r="Q225" s="93">
        <v>45559.792230000014</v>
      </c>
      <c r="R225" s="94">
        <v>5.1091948051948062E-2</v>
      </c>
      <c r="S225" s="94">
        <v>6.6814003768846681E-3</v>
      </c>
      <c r="T225" s="94">
        <f>Q225/'סכום נכסי הקרן'!$C$42</f>
        <v>8.5396579975808803E-4</v>
      </c>
    </row>
    <row r="226" spans="2:20" s="151" customFormat="1">
      <c r="B226" s="86" t="s">
        <v>828</v>
      </c>
      <c r="C226" s="83" t="s">
        <v>829</v>
      </c>
      <c r="D226" s="96" t="s">
        <v>147</v>
      </c>
      <c r="E226" s="96" t="s">
        <v>320</v>
      </c>
      <c r="F226" s="83" t="s">
        <v>830</v>
      </c>
      <c r="G226" s="96" t="s">
        <v>365</v>
      </c>
      <c r="H226" s="83" t="s">
        <v>543</v>
      </c>
      <c r="I226" s="83" t="s">
        <v>156</v>
      </c>
      <c r="J226" s="83"/>
      <c r="K226" s="93">
        <v>4.3599999999999985</v>
      </c>
      <c r="L226" s="96" t="s">
        <v>158</v>
      </c>
      <c r="M226" s="97">
        <v>3.3500000000000002E-2</v>
      </c>
      <c r="N226" s="97">
        <v>2.5499999999999998E-2</v>
      </c>
      <c r="O226" s="93">
        <v>13059900.000000002</v>
      </c>
      <c r="P226" s="95">
        <v>104.4</v>
      </c>
      <c r="Q226" s="93">
        <v>13634.535610000003</v>
      </c>
      <c r="R226" s="94">
        <v>2.1116983811913178E-2</v>
      </c>
      <c r="S226" s="94">
        <v>1.9995216594362731E-3</v>
      </c>
      <c r="T226" s="94">
        <f>Q226/'סכום נכסי הקרן'!$C$42</f>
        <v>2.5556365682582874E-4</v>
      </c>
    </row>
    <row r="227" spans="2:20" s="151" customFormat="1">
      <c r="B227" s="86" t="s">
        <v>831</v>
      </c>
      <c r="C227" s="83" t="s">
        <v>832</v>
      </c>
      <c r="D227" s="96" t="s">
        <v>147</v>
      </c>
      <c r="E227" s="96" t="s">
        <v>320</v>
      </c>
      <c r="F227" s="83" t="s">
        <v>593</v>
      </c>
      <c r="G227" s="96" t="s">
        <v>153</v>
      </c>
      <c r="H227" s="83" t="s">
        <v>543</v>
      </c>
      <c r="I227" s="83" t="s">
        <v>156</v>
      </c>
      <c r="J227" s="83"/>
      <c r="K227" s="93">
        <v>0.1</v>
      </c>
      <c r="L227" s="96" t="s">
        <v>158</v>
      </c>
      <c r="M227" s="97">
        <v>5.45E-2</v>
      </c>
      <c r="N227" s="97">
        <v>1.1900000000000001E-2</v>
      </c>
      <c r="O227" s="93">
        <v>50.000000000000007</v>
      </c>
      <c r="P227" s="95">
        <v>105.33</v>
      </c>
      <c r="Q227" s="93">
        <v>5.2659999999999998E-2</v>
      </c>
      <c r="R227" s="94">
        <v>4.3989633473359089E-7</v>
      </c>
      <c r="S227" s="94">
        <v>7.7226547055029562E-9</v>
      </c>
      <c r="T227" s="94">
        <f>Q227/'סכום נכסי הקרן'!$C$42</f>
        <v>9.8705101173945595E-10</v>
      </c>
    </row>
    <row r="228" spans="2:20" s="151" customFormat="1">
      <c r="B228" s="86" t="s">
        <v>833</v>
      </c>
      <c r="C228" s="83" t="s">
        <v>834</v>
      </c>
      <c r="D228" s="96" t="s">
        <v>147</v>
      </c>
      <c r="E228" s="96" t="s">
        <v>320</v>
      </c>
      <c r="F228" s="83" t="s">
        <v>835</v>
      </c>
      <c r="G228" s="96" t="s">
        <v>836</v>
      </c>
      <c r="H228" s="83" t="s">
        <v>596</v>
      </c>
      <c r="I228" s="83" t="s">
        <v>156</v>
      </c>
      <c r="J228" s="83"/>
      <c r="K228" s="93">
        <v>1.4599999999999997</v>
      </c>
      <c r="L228" s="96" t="s">
        <v>158</v>
      </c>
      <c r="M228" s="97">
        <v>6.3E-2</v>
      </c>
      <c r="N228" s="97">
        <v>1.0699999999999998E-2</v>
      </c>
      <c r="O228" s="93">
        <v>4776000.2400000012</v>
      </c>
      <c r="P228" s="95">
        <v>107.76</v>
      </c>
      <c r="Q228" s="93">
        <v>5146.6178600000012</v>
      </c>
      <c r="R228" s="94">
        <v>2.5472001280000007E-2</v>
      </c>
      <c r="S228" s="94">
        <v>7.5475793076252488E-4</v>
      </c>
      <c r="T228" s="94">
        <f>Q228/'סכום נכסי הקרן'!$C$42</f>
        <v>9.6467420542144982E-5</v>
      </c>
    </row>
    <row r="229" spans="2:20" s="151" customFormat="1">
      <c r="B229" s="86" t="s">
        <v>837</v>
      </c>
      <c r="C229" s="83" t="s">
        <v>838</v>
      </c>
      <c r="D229" s="96" t="s">
        <v>147</v>
      </c>
      <c r="E229" s="96" t="s">
        <v>320</v>
      </c>
      <c r="F229" s="83" t="s">
        <v>835</v>
      </c>
      <c r="G229" s="96" t="s">
        <v>836</v>
      </c>
      <c r="H229" s="83" t="s">
        <v>596</v>
      </c>
      <c r="I229" s="83" t="s">
        <v>156</v>
      </c>
      <c r="J229" s="83"/>
      <c r="K229" s="93">
        <v>4.92</v>
      </c>
      <c r="L229" s="96" t="s">
        <v>158</v>
      </c>
      <c r="M229" s="97">
        <v>4.7500000000000001E-2</v>
      </c>
      <c r="N229" s="97">
        <v>3.1099999999999999E-2</v>
      </c>
      <c r="O229" s="93">
        <v>14594800.000000002</v>
      </c>
      <c r="P229" s="95">
        <v>108.3</v>
      </c>
      <c r="Q229" s="93">
        <v>15806.169040000002</v>
      </c>
      <c r="R229" s="94">
        <v>2.9074465118132199E-2</v>
      </c>
      <c r="S229" s="94">
        <v>2.3179944115596499E-3</v>
      </c>
      <c r="T229" s="94">
        <f>Q229/'סכום נכסי הקרן'!$C$42</f>
        <v>2.9626842276218889E-4</v>
      </c>
    </row>
    <row r="230" spans="2:20" s="151" customFormat="1">
      <c r="B230" s="86" t="s">
        <v>839</v>
      </c>
      <c r="C230" s="83" t="s">
        <v>840</v>
      </c>
      <c r="D230" s="96" t="s">
        <v>147</v>
      </c>
      <c r="E230" s="96" t="s">
        <v>320</v>
      </c>
      <c r="F230" s="83" t="s">
        <v>542</v>
      </c>
      <c r="G230" s="96" t="s">
        <v>322</v>
      </c>
      <c r="H230" s="83" t="s">
        <v>596</v>
      </c>
      <c r="I230" s="83" t="s">
        <v>154</v>
      </c>
      <c r="J230" s="83"/>
      <c r="K230" s="93">
        <v>3.5400000000000005</v>
      </c>
      <c r="L230" s="96" t="s">
        <v>158</v>
      </c>
      <c r="M230" s="97">
        <v>2.6600000000000002E-2</v>
      </c>
      <c r="N230" s="97">
        <v>1.5200000000000002E-2</v>
      </c>
      <c r="O230" s="93">
        <v>2325747.0000000005</v>
      </c>
      <c r="P230" s="95">
        <v>104.21</v>
      </c>
      <c r="Q230" s="93">
        <v>2423.6609500000004</v>
      </c>
      <c r="R230" s="94">
        <v>2.4094014172053708E-2</v>
      </c>
      <c r="S230" s="94">
        <v>3.5543290239387141E-4</v>
      </c>
      <c r="T230" s="94">
        <f>Q230/'סכום נכסי הקרן'!$C$42</f>
        <v>4.5428731348479138E-5</v>
      </c>
    </row>
    <row r="231" spans="2:20" s="151" customFormat="1">
      <c r="B231" s="86" t="s">
        <v>841</v>
      </c>
      <c r="C231" s="83" t="s">
        <v>842</v>
      </c>
      <c r="D231" s="96" t="s">
        <v>147</v>
      </c>
      <c r="E231" s="96" t="s">
        <v>320</v>
      </c>
      <c r="F231" s="83" t="s">
        <v>599</v>
      </c>
      <c r="G231" s="96" t="s">
        <v>365</v>
      </c>
      <c r="H231" s="83" t="s">
        <v>596</v>
      </c>
      <c r="I231" s="83" t="s">
        <v>154</v>
      </c>
      <c r="J231" s="83"/>
      <c r="K231" s="93">
        <v>2.8099999999999996</v>
      </c>
      <c r="L231" s="96" t="s">
        <v>158</v>
      </c>
      <c r="M231" s="97">
        <v>0.05</v>
      </c>
      <c r="N231" s="97">
        <v>2.2499999999999999E-2</v>
      </c>
      <c r="O231" s="93">
        <v>8528565.4000000004</v>
      </c>
      <c r="P231" s="95">
        <v>107.8</v>
      </c>
      <c r="Q231" s="93">
        <v>9193.7935000000016</v>
      </c>
      <c r="R231" s="94">
        <v>4.1101520000000002E-2</v>
      </c>
      <c r="S231" s="94">
        <v>1.3482812881541492E-3</v>
      </c>
      <c r="T231" s="94">
        <f>Q231/'סכום נכסי הקרן'!$C$42</f>
        <v>1.7232706372766112E-4</v>
      </c>
    </row>
    <row r="232" spans="2:20" s="151" customFormat="1">
      <c r="B232" s="86" t="s">
        <v>843</v>
      </c>
      <c r="C232" s="83" t="s">
        <v>844</v>
      </c>
      <c r="D232" s="96" t="s">
        <v>147</v>
      </c>
      <c r="E232" s="96" t="s">
        <v>320</v>
      </c>
      <c r="F232" s="83" t="s">
        <v>599</v>
      </c>
      <c r="G232" s="96" t="s">
        <v>365</v>
      </c>
      <c r="H232" s="83" t="s">
        <v>596</v>
      </c>
      <c r="I232" s="83" t="s">
        <v>154</v>
      </c>
      <c r="J232" s="83"/>
      <c r="K232" s="93">
        <v>3.6599999999999993</v>
      </c>
      <c r="L232" s="96" t="s">
        <v>158</v>
      </c>
      <c r="M232" s="97">
        <v>4.6500000000000007E-2</v>
      </c>
      <c r="N232" s="97">
        <v>2.63E-2</v>
      </c>
      <c r="O232" s="93">
        <v>8849079.0000000019</v>
      </c>
      <c r="P232" s="95">
        <v>107.53</v>
      </c>
      <c r="Q232" s="93">
        <v>9515.4143600000007</v>
      </c>
      <c r="R232" s="94">
        <v>4.5622063579544556E-2</v>
      </c>
      <c r="S232" s="94">
        <v>1.3954473885693962E-3</v>
      </c>
      <c r="T232" s="94">
        <f>Q232/'סכום נכסי הקרן'!$C$42</f>
        <v>1.7835547609491357E-4</v>
      </c>
    </row>
    <row r="233" spans="2:20" s="151" customFormat="1">
      <c r="B233" s="86" t="s">
        <v>845</v>
      </c>
      <c r="C233" s="83" t="s">
        <v>846</v>
      </c>
      <c r="D233" s="96" t="s">
        <v>147</v>
      </c>
      <c r="E233" s="96" t="s">
        <v>320</v>
      </c>
      <c r="F233" s="83" t="s">
        <v>627</v>
      </c>
      <c r="G233" s="96" t="s">
        <v>365</v>
      </c>
      <c r="H233" s="83" t="s">
        <v>596</v>
      </c>
      <c r="I233" s="83" t="s">
        <v>156</v>
      </c>
      <c r="J233" s="83"/>
      <c r="K233" s="93">
        <v>4.9200000000000008</v>
      </c>
      <c r="L233" s="96" t="s">
        <v>158</v>
      </c>
      <c r="M233" s="97">
        <v>3.7000000000000005E-2</v>
      </c>
      <c r="N233" s="97">
        <v>2.6700000000000005E-2</v>
      </c>
      <c r="O233" s="93">
        <v>3709726.1000000006</v>
      </c>
      <c r="P233" s="95">
        <v>105.18</v>
      </c>
      <c r="Q233" s="93">
        <v>3901.8899200000005</v>
      </c>
      <c r="R233" s="94">
        <v>1.4917319917595146E-2</v>
      </c>
      <c r="S233" s="94">
        <v>5.7221702527615939E-4</v>
      </c>
      <c r="T233" s="94">
        <f>Q233/'סכום נכסי הקרן'!$C$42</f>
        <v>7.3136429799316091E-5</v>
      </c>
    </row>
    <row r="234" spans="2:20" s="151" customFormat="1">
      <c r="B234" s="86" t="s">
        <v>847</v>
      </c>
      <c r="C234" s="83" t="s">
        <v>848</v>
      </c>
      <c r="D234" s="96" t="s">
        <v>147</v>
      </c>
      <c r="E234" s="96" t="s">
        <v>320</v>
      </c>
      <c r="F234" s="83" t="s">
        <v>849</v>
      </c>
      <c r="G234" s="96" t="s">
        <v>494</v>
      </c>
      <c r="H234" s="83" t="s">
        <v>596</v>
      </c>
      <c r="I234" s="83" t="s">
        <v>154</v>
      </c>
      <c r="J234" s="83"/>
      <c r="K234" s="93">
        <v>0.78</v>
      </c>
      <c r="L234" s="96" t="s">
        <v>158</v>
      </c>
      <c r="M234" s="97">
        <v>8.5000000000000006E-2</v>
      </c>
      <c r="N234" s="97">
        <v>8.6E-3</v>
      </c>
      <c r="O234" s="93">
        <v>717460.99000000011</v>
      </c>
      <c r="P234" s="95">
        <v>107.78</v>
      </c>
      <c r="Q234" s="93">
        <v>773.27945000000022</v>
      </c>
      <c r="R234" s="94">
        <v>2.6289562047302336E-3</v>
      </c>
      <c r="S234" s="94">
        <v>1.1340239618707252E-4</v>
      </c>
      <c r="T234" s="94">
        <f>Q234/'סכום נכסי הקרן'!$C$42</f>
        <v>1.4494232120771559E-5</v>
      </c>
    </row>
    <row r="235" spans="2:20" s="151" customFormat="1">
      <c r="B235" s="86" t="s">
        <v>850</v>
      </c>
      <c r="C235" s="83" t="s">
        <v>851</v>
      </c>
      <c r="D235" s="96" t="s">
        <v>147</v>
      </c>
      <c r="E235" s="96" t="s">
        <v>320</v>
      </c>
      <c r="F235" s="83" t="s">
        <v>616</v>
      </c>
      <c r="G235" s="96" t="s">
        <v>417</v>
      </c>
      <c r="H235" s="83" t="s">
        <v>596</v>
      </c>
      <c r="I235" s="83" t="s">
        <v>156</v>
      </c>
      <c r="J235" s="83"/>
      <c r="K235" s="93">
        <v>3.1199999999999997</v>
      </c>
      <c r="L235" s="96" t="s">
        <v>158</v>
      </c>
      <c r="M235" s="97">
        <v>3.4000000000000002E-2</v>
      </c>
      <c r="N235" s="97">
        <v>3.3699999999999987E-2</v>
      </c>
      <c r="O235" s="93">
        <v>16643125.000000002</v>
      </c>
      <c r="P235" s="95">
        <v>100.68</v>
      </c>
      <c r="Q235" s="93">
        <v>16756.297690000007</v>
      </c>
      <c r="R235" s="94">
        <v>3.6684343480931664E-2</v>
      </c>
      <c r="S235" s="94">
        <v>2.4573319635869135E-3</v>
      </c>
      <c r="T235" s="94">
        <f>Q235/'סכום נכסי הקרן'!$C$42</f>
        <v>3.1407748932628208E-4</v>
      </c>
    </row>
    <row r="236" spans="2:20" s="151" customFormat="1">
      <c r="B236" s="86" t="s">
        <v>852</v>
      </c>
      <c r="C236" s="83" t="s">
        <v>853</v>
      </c>
      <c r="D236" s="96" t="s">
        <v>147</v>
      </c>
      <c r="E236" s="96" t="s">
        <v>320</v>
      </c>
      <c r="F236" s="83" t="s">
        <v>654</v>
      </c>
      <c r="G236" s="96" t="s">
        <v>417</v>
      </c>
      <c r="H236" s="83" t="s">
        <v>645</v>
      </c>
      <c r="I236" s="83" t="s">
        <v>154</v>
      </c>
      <c r="J236" s="83"/>
      <c r="K236" s="93">
        <v>2.3800000000000003</v>
      </c>
      <c r="L236" s="96" t="s">
        <v>158</v>
      </c>
      <c r="M236" s="97">
        <v>3.3000000000000002E-2</v>
      </c>
      <c r="N236" s="97">
        <v>2.8300000000000002E-2</v>
      </c>
      <c r="O236" s="93">
        <v>10094400.74</v>
      </c>
      <c r="P236" s="95">
        <v>101.6</v>
      </c>
      <c r="Q236" s="93">
        <v>10255.910810000003</v>
      </c>
      <c r="R236" s="94">
        <v>1.3288459851647937E-2</v>
      </c>
      <c r="S236" s="94">
        <v>1.5040421169021107E-3</v>
      </c>
      <c r="T236" s="94">
        <f>Q236/'סכום נכסי הקרן'!$C$42</f>
        <v>1.9223522866160513E-4</v>
      </c>
    </row>
    <row r="237" spans="2:20" s="151" customFormat="1">
      <c r="B237" s="86" t="s">
        <v>854</v>
      </c>
      <c r="C237" s="83" t="s">
        <v>855</v>
      </c>
      <c r="D237" s="96" t="s">
        <v>147</v>
      </c>
      <c r="E237" s="96" t="s">
        <v>320</v>
      </c>
      <c r="F237" s="83" t="s">
        <v>660</v>
      </c>
      <c r="G237" s="96" t="s">
        <v>365</v>
      </c>
      <c r="H237" s="83" t="s">
        <v>645</v>
      </c>
      <c r="I237" s="83" t="s">
        <v>156</v>
      </c>
      <c r="J237" s="83"/>
      <c r="K237" s="93">
        <v>5.3899999999999988</v>
      </c>
      <c r="L237" s="96" t="s">
        <v>158</v>
      </c>
      <c r="M237" s="97">
        <v>6.9000000000000006E-2</v>
      </c>
      <c r="N237" s="97">
        <v>7.51E-2</v>
      </c>
      <c r="O237" s="93">
        <v>21683733.000000004</v>
      </c>
      <c r="P237" s="95">
        <v>98.38</v>
      </c>
      <c r="Q237" s="93">
        <v>21332.455800000003</v>
      </c>
      <c r="R237" s="94">
        <v>4.6979127352614287E-2</v>
      </c>
      <c r="S237" s="94">
        <v>3.1284312602317481E-3</v>
      </c>
      <c r="T237" s="94">
        <f>Q237/'סכום נכסי הקרן'!$C$42</f>
        <v>3.9985229928365414E-4</v>
      </c>
    </row>
    <row r="238" spans="2:20" s="151" customFormat="1">
      <c r="B238" s="86" t="s">
        <v>856</v>
      </c>
      <c r="C238" s="83" t="s">
        <v>857</v>
      </c>
      <c r="D238" s="96" t="s">
        <v>147</v>
      </c>
      <c r="E238" s="96" t="s">
        <v>320</v>
      </c>
      <c r="F238" s="83" t="s">
        <v>858</v>
      </c>
      <c r="G238" s="96" t="s">
        <v>417</v>
      </c>
      <c r="H238" s="83" t="s">
        <v>645</v>
      </c>
      <c r="I238" s="83" t="s">
        <v>154</v>
      </c>
      <c r="J238" s="83"/>
      <c r="K238" s="93">
        <v>0.67</v>
      </c>
      <c r="L238" s="96" t="s">
        <v>158</v>
      </c>
      <c r="M238" s="97">
        <v>2.4300000000000002E-2</v>
      </c>
      <c r="N238" s="97">
        <v>7.9000000000000008E-3</v>
      </c>
      <c r="O238" s="93">
        <v>122911.40000000002</v>
      </c>
      <c r="P238" s="95">
        <v>101.27</v>
      </c>
      <c r="Q238" s="93">
        <v>124.47238000000002</v>
      </c>
      <c r="R238" s="94">
        <v>6.0250686274509815E-3</v>
      </c>
      <c r="S238" s="94">
        <v>1.8254029835019978E-5</v>
      </c>
      <c r="T238" s="94">
        <f>Q238/'סכום נכסי הקרן'!$C$42</f>
        <v>2.3330913143300042E-6</v>
      </c>
    </row>
    <row r="239" spans="2:20" s="151" customFormat="1">
      <c r="B239" s="86" t="s">
        <v>859</v>
      </c>
      <c r="C239" s="83" t="s">
        <v>860</v>
      </c>
      <c r="D239" s="96" t="s">
        <v>147</v>
      </c>
      <c r="E239" s="96" t="s">
        <v>320</v>
      </c>
      <c r="F239" s="83"/>
      <c r="G239" s="96" t="s">
        <v>365</v>
      </c>
      <c r="H239" s="83" t="s">
        <v>645</v>
      </c>
      <c r="I239" s="83" t="s">
        <v>154</v>
      </c>
      <c r="J239" s="83"/>
      <c r="K239" s="93">
        <v>4.9400000000000004</v>
      </c>
      <c r="L239" s="96" t="s">
        <v>158</v>
      </c>
      <c r="M239" s="97">
        <v>4.5999999999999999E-2</v>
      </c>
      <c r="N239" s="97">
        <v>5.0600000000000013E-2</v>
      </c>
      <c r="O239" s="93">
        <v>14849088.000000002</v>
      </c>
      <c r="P239" s="95">
        <v>99.18</v>
      </c>
      <c r="Q239" s="93">
        <v>14727.325480000001</v>
      </c>
      <c r="R239" s="94">
        <v>6.1871200000000008E-2</v>
      </c>
      <c r="S239" s="94">
        <v>2.1597806573793316E-3</v>
      </c>
      <c r="T239" s="94">
        <f>Q239/'סכום נכסי הקרן'!$C$42</f>
        <v>2.7604674354823904E-4</v>
      </c>
    </row>
    <row r="240" spans="2:20" s="151" customFormat="1">
      <c r="B240" s="86" t="s">
        <v>861</v>
      </c>
      <c r="C240" s="83" t="s">
        <v>862</v>
      </c>
      <c r="D240" s="96" t="s">
        <v>147</v>
      </c>
      <c r="E240" s="96" t="s">
        <v>320</v>
      </c>
      <c r="F240" s="83" t="s">
        <v>669</v>
      </c>
      <c r="G240" s="96" t="s">
        <v>365</v>
      </c>
      <c r="H240" s="83" t="s">
        <v>645</v>
      </c>
      <c r="I240" s="83" t="s">
        <v>156</v>
      </c>
      <c r="J240" s="83"/>
      <c r="K240" s="93">
        <v>3.8</v>
      </c>
      <c r="L240" s="96" t="s">
        <v>158</v>
      </c>
      <c r="M240" s="97">
        <v>5.74E-2</v>
      </c>
      <c r="N240" s="97">
        <v>3.3499999999999995E-2</v>
      </c>
      <c r="O240" s="93">
        <v>8407276.8000000026</v>
      </c>
      <c r="P240" s="95">
        <v>111.05</v>
      </c>
      <c r="Q240" s="93">
        <v>9336.28089</v>
      </c>
      <c r="R240" s="94">
        <v>1.9999908650980523E-2</v>
      </c>
      <c r="S240" s="94">
        <v>1.3691772416835515E-3</v>
      </c>
      <c r="T240" s="94">
        <f>Q240/'סכום נכסי הקרן'!$C$42</f>
        <v>1.7499782564295952E-4</v>
      </c>
    </row>
    <row r="241" spans="2:20" s="151" customFormat="1">
      <c r="B241" s="86" t="s">
        <v>863</v>
      </c>
      <c r="C241" s="83" t="s">
        <v>864</v>
      </c>
      <c r="D241" s="96" t="s">
        <v>147</v>
      </c>
      <c r="E241" s="96" t="s">
        <v>320</v>
      </c>
      <c r="F241" s="83" t="s">
        <v>865</v>
      </c>
      <c r="G241" s="96" t="s">
        <v>417</v>
      </c>
      <c r="H241" s="83" t="s">
        <v>679</v>
      </c>
      <c r="I241" s="83" t="s">
        <v>154</v>
      </c>
      <c r="J241" s="83"/>
      <c r="K241" s="93">
        <v>2.0500000000000003</v>
      </c>
      <c r="L241" s="96" t="s">
        <v>158</v>
      </c>
      <c r="M241" s="97">
        <v>4.2999999999999997E-2</v>
      </c>
      <c r="N241" s="97">
        <v>3.8800000000000001E-2</v>
      </c>
      <c r="O241" s="93">
        <v>33405019.330000009</v>
      </c>
      <c r="P241" s="95">
        <v>101.31</v>
      </c>
      <c r="Q241" s="93">
        <v>33842.626210000002</v>
      </c>
      <c r="R241" s="94">
        <v>5.1418045662553667E-2</v>
      </c>
      <c r="S241" s="94">
        <v>4.9630633601829505E-3</v>
      </c>
      <c r="T241" s="94">
        <f>Q241/'סכום נכסי הקרן'!$C$42</f>
        <v>6.3434102621535754E-4</v>
      </c>
    </row>
    <row r="242" spans="2:20" s="151" customFormat="1">
      <c r="B242" s="86" t="s">
        <v>866</v>
      </c>
      <c r="C242" s="83" t="s">
        <v>867</v>
      </c>
      <c r="D242" s="96" t="s">
        <v>147</v>
      </c>
      <c r="E242" s="96" t="s">
        <v>320</v>
      </c>
      <c r="F242" s="83" t="s">
        <v>865</v>
      </c>
      <c r="G242" s="96" t="s">
        <v>417</v>
      </c>
      <c r="H242" s="83" t="s">
        <v>679</v>
      </c>
      <c r="I242" s="83" t="s">
        <v>154</v>
      </c>
      <c r="J242" s="83"/>
      <c r="K242" s="93">
        <v>2.73</v>
      </c>
      <c r="L242" s="96" t="s">
        <v>158</v>
      </c>
      <c r="M242" s="97">
        <v>4.2500000000000003E-2</v>
      </c>
      <c r="N242" s="97">
        <v>4.2699999999999988E-2</v>
      </c>
      <c r="O242" s="93">
        <v>14319205.000000002</v>
      </c>
      <c r="P242" s="95">
        <v>100.72</v>
      </c>
      <c r="Q242" s="93">
        <v>14422.303440000003</v>
      </c>
      <c r="R242" s="94">
        <v>1.982047768342227E-2</v>
      </c>
      <c r="S242" s="94">
        <v>2.1150487946279433E-3</v>
      </c>
      <c r="T242" s="94">
        <f>Q242/'סכום נכסי הקרן'!$C$42</f>
        <v>2.7032945693249979E-4</v>
      </c>
    </row>
    <row r="243" spans="2:20" s="151" customFormat="1">
      <c r="B243" s="86" t="s">
        <v>868</v>
      </c>
      <c r="C243" s="83" t="s">
        <v>869</v>
      </c>
      <c r="D243" s="96" t="s">
        <v>147</v>
      </c>
      <c r="E243" s="96" t="s">
        <v>320</v>
      </c>
      <c r="F243" s="83" t="s">
        <v>678</v>
      </c>
      <c r="G243" s="96" t="s">
        <v>441</v>
      </c>
      <c r="H243" s="83" t="s">
        <v>679</v>
      </c>
      <c r="I243" s="83" t="s">
        <v>156</v>
      </c>
      <c r="J243" s="83"/>
      <c r="K243" s="93">
        <v>2.9899999999999993</v>
      </c>
      <c r="L243" s="96" t="s">
        <v>158</v>
      </c>
      <c r="M243" s="97">
        <v>0.06</v>
      </c>
      <c r="N243" s="97">
        <v>2.9399999999999996E-2</v>
      </c>
      <c r="O243" s="93">
        <v>17509693.500000007</v>
      </c>
      <c r="P243" s="95">
        <v>109.32</v>
      </c>
      <c r="Q243" s="93">
        <v>19141.596350000003</v>
      </c>
      <c r="R243" s="94">
        <v>2.8448595542503105E-2</v>
      </c>
      <c r="S243" s="94">
        <v>2.8071389882864742E-3</v>
      </c>
      <c r="T243" s="94">
        <f>Q243/'סכום נכסי הקרן'!$C$42</f>
        <v>3.587871637595097E-4</v>
      </c>
    </row>
    <row r="244" spans="2:20" s="151" customFormat="1">
      <c r="B244" s="86" t="s">
        <v>870</v>
      </c>
      <c r="C244" s="83" t="s">
        <v>871</v>
      </c>
      <c r="D244" s="96" t="s">
        <v>147</v>
      </c>
      <c r="E244" s="96" t="s">
        <v>320</v>
      </c>
      <c r="F244" s="83" t="s">
        <v>678</v>
      </c>
      <c r="G244" s="96" t="s">
        <v>441</v>
      </c>
      <c r="H244" s="83" t="s">
        <v>679</v>
      </c>
      <c r="I244" s="83" t="s">
        <v>156</v>
      </c>
      <c r="J244" s="83"/>
      <c r="K244" s="93">
        <v>5.0200000000000022</v>
      </c>
      <c r="L244" s="96" t="s">
        <v>158</v>
      </c>
      <c r="M244" s="97">
        <v>5.9000000000000004E-2</v>
      </c>
      <c r="N244" s="97">
        <v>4.1100000000000018E-2</v>
      </c>
      <c r="O244" s="93">
        <v>16627668.000000002</v>
      </c>
      <c r="P244" s="95">
        <v>109.29</v>
      </c>
      <c r="Q244" s="93">
        <v>18172.378339999996</v>
      </c>
      <c r="R244" s="94">
        <v>2.3309662460152134E-2</v>
      </c>
      <c r="S244" s="94">
        <v>2.6650019577968281E-3</v>
      </c>
      <c r="T244" s="94">
        <f>Q244/'סכום נכסי הקרן'!$C$42</f>
        <v>3.4062028914183762E-4</v>
      </c>
    </row>
    <row r="245" spans="2:20" s="151" customFormat="1">
      <c r="B245" s="86" t="s">
        <v>872</v>
      </c>
      <c r="C245" s="83" t="s">
        <v>873</v>
      </c>
      <c r="D245" s="96" t="s">
        <v>147</v>
      </c>
      <c r="E245" s="96" t="s">
        <v>320</v>
      </c>
      <c r="F245" s="83" t="s">
        <v>682</v>
      </c>
      <c r="G245" s="96" t="s">
        <v>494</v>
      </c>
      <c r="H245" s="83" t="s">
        <v>679</v>
      </c>
      <c r="I245" s="83" t="s">
        <v>154</v>
      </c>
      <c r="J245" s="83"/>
      <c r="K245" s="93">
        <v>0.65999999999999992</v>
      </c>
      <c r="L245" s="96" t="s">
        <v>158</v>
      </c>
      <c r="M245" s="97">
        <v>5.2300000000000006E-2</v>
      </c>
      <c r="N245" s="97">
        <v>1.3699999999999999E-2</v>
      </c>
      <c r="O245" s="93">
        <v>0.33000000000000007</v>
      </c>
      <c r="P245" s="95">
        <v>102.97</v>
      </c>
      <c r="Q245" s="93">
        <v>3.4000000000000008E-4</v>
      </c>
      <c r="R245" s="94">
        <v>5.5033173997285573E-9</v>
      </c>
      <c r="S245" s="94">
        <v>4.9861424228465732E-11</v>
      </c>
      <c r="T245" s="94">
        <f>Q245/'סכום נכסי הקרן'!$C$42</f>
        <v>6.3729081654275557E-12</v>
      </c>
    </row>
    <row r="246" spans="2:20" s="151" customFormat="1">
      <c r="B246" s="86" t="s">
        <v>874</v>
      </c>
      <c r="C246" s="83" t="s">
        <v>875</v>
      </c>
      <c r="D246" s="96" t="s">
        <v>147</v>
      </c>
      <c r="E246" s="96" t="s">
        <v>320</v>
      </c>
      <c r="F246" s="83" t="s">
        <v>876</v>
      </c>
      <c r="G246" s="96" t="s">
        <v>417</v>
      </c>
      <c r="H246" s="83" t="s">
        <v>679</v>
      </c>
      <c r="I246" s="83" t="s">
        <v>156</v>
      </c>
      <c r="J246" s="83"/>
      <c r="K246" s="93">
        <v>2.58</v>
      </c>
      <c r="L246" s="96" t="s">
        <v>158</v>
      </c>
      <c r="M246" s="97">
        <v>4.7E-2</v>
      </c>
      <c r="N246" s="97">
        <v>2.6300000000000007E-2</v>
      </c>
      <c r="O246" s="93">
        <v>3036000.0000000005</v>
      </c>
      <c r="P246" s="95">
        <v>105.8</v>
      </c>
      <c r="Q246" s="93">
        <v>3212.0879000000004</v>
      </c>
      <c r="R246" s="94">
        <v>2.7563916327716449E-2</v>
      </c>
      <c r="S246" s="94">
        <v>4.710566983559459E-4</v>
      </c>
      <c r="T246" s="94">
        <f>Q246/'סכום נכסי הקרן'!$C$42</f>
        <v>6.0206885899944263E-5</v>
      </c>
    </row>
    <row r="247" spans="2:20" s="151" customFormat="1">
      <c r="B247" s="86" t="s">
        <v>877</v>
      </c>
      <c r="C247" s="83" t="s">
        <v>878</v>
      </c>
      <c r="D247" s="96" t="s">
        <v>147</v>
      </c>
      <c r="E247" s="96" t="s">
        <v>320</v>
      </c>
      <c r="F247" s="83" t="s">
        <v>689</v>
      </c>
      <c r="G247" s="96" t="s">
        <v>365</v>
      </c>
      <c r="H247" s="83" t="s">
        <v>679</v>
      </c>
      <c r="I247" s="83" t="s">
        <v>154</v>
      </c>
      <c r="J247" s="83"/>
      <c r="K247" s="93">
        <v>1.25</v>
      </c>
      <c r="L247" s="96" t="s">
        <v>158</v>
      </c>
      <c r="M247" s="97">
        <v>3.5799999999999998E-2</v>
      </c>
      <c r="N247" s="97">
        <v>1.9000000000000003E-2</v>
      </c>
      <c r="O247" s="93">
        <v>624680.1</v>
      </c>
      <c r="P247" s="95">
        <v>102.38</v>
      </c>
      <c r="Q247" s="93">
        <v>639.54747000000009</v>
      </c>
      <c r="R247" s="94">
        <v>3.3308650980655623E-3</v>
      </c>
      <c r="S247" s="94">
        <v>9.3790434458564592E-5</v>
      </c>
      <c r="T247" s="94">
        <f>Q247/'סכום נכסי הקרן'!$C$42</f>
        <v>1.1987580275710395E-5</v>
      </c>
    </row>
    <row r="248" spans="2:20" s="151" customFormat="1">
      <c r="B248" s="86" t="s">
        <v>879</v>
      </c>
      <c r="C248" s="83" t="s">
        <v>880</v>
      </c>
      <c r="D248" s="96" t="s">
        <v>147</v>
      </c>
      <c r="E248" s="96" t="s">
        <v>320</v>
      </c>
      <c r="F248" s="83" t="s">
        <v>881</v>
      </c>
      <c r="G248" s="96" t="s">
        <v>441</v>
      </c>
      <c r="H248" s="83" t="s">
        <v>719</v>
      </c>
      <c r="I248" s="83"/>
      <c r="J248" s="83"/>
      <c r="K248" s="93">
        <v>5.59</v>
      </c>
      <c r="L248" s="96" t="s">
        <v>158</v>
      </c>
      <c r="M248" s="97">
        <v>3.4500000000000003E-2</v>
      </c>
      <c r="N248" s="97">
        <v>0.34779999999999994</v>
      </c>
      <c r="O248" s="93">
        <v>388448.01000000007</v>
      </c>
      <c r="P248" s="95">
        <v>25.21</v>
      </c>
      <c r="Q248" s="93">
        <v>97.927740000000014</v>
      </c>
      <c r="R248" s="94">
        <v>6.6535897308512995E-4</v>
      </c>
      <c r="S248" s="94">
        <v>1.4361225258455567E-5</v>
      </c>
      <c r="T248" s="94">
        <f>Q248/'סכום נכסי הקרן'!$C$42</f>
        <v>1.8355426290231371E-6</v>
      </c>
    </row>
    <row r="249" spans="2:20" s="151" customFormat="1">
      <c r="B249" s="82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93"/>
      <c r="P249" s="95"/>
      <c r="Q249" s="83"/>
      <c r="R249" s="83"/>
      <c r="S249" s="94"/>
      <c r="T249" s="83"/>
    </row>
    <row r="250" spans="2:20" s="151" customFormat="1">
      <c r="B250" s="100" t="s">
        <v>62</v>
      </c>
      <c r="C250" s="81"/>
      <c r="D250" s="81"/>
      <c r="E250" s="81"/>
      <c r="F250" s="81"/>
      <c r="G250" s="81"/>
      <c r="H250" s="81"/>
      <c r="I250" s="81"/>
      <c r="J250" s="81"/>
      <c r="K250" s="90">
        <v>4.5999999999999996</v>
      </c>
      <c r="L250" s="81"/>
      <c r="M250" s="81"/>
      <c r="N250" s="102">
        <v>5.1800000000000006E-2</v>
      </c>
      <c r="O250" s="90"/>
      <c r="P250" s="92"/>
      <c r="Q250" s="90">
        <v>16710.042150000001</v>
      </c>
      <c r="R250" s="81"/>
      <c r="S250" s="91">
        <v>2.4505485309314515E-3</v>
      </c>
      <c r="T250" s="91">
        <f>Q250/'סכום נכסי הקרן'!$C$42</f>
        <v>3.1321048253639297E-4</v>
      </c>
    </row>
    <row r="251" spans="2:20" s="151" customFormat="1">
      <c r="B251" s="86" t="s">
        <v>882</v>
      </c>
      <c r="C251" s="83" t="s">
        <v>883</v>
      </c>
      <c r="D251" s="96" t="s">
        <v>147</v>
      </c>
      <c r="E251" s="96" t="s">
        <v>320</v>
      </c>
      <c r="F251" s="83" t="s">
        <v>678</v>
      </c>
      <c r="G251" s="96" t="s">
        <v>441</v>
      </c>
      <c r="H251" s="83" t="s">
        <v>679</v>
      </c>
      <c r="I251" s="83" t="s">
        <v>156</v>
      </c>
      <c r="J251" s="83"/>
      <c r="K251" s="93">
        <v>4.5999999999999996</v>
      </c>
      <c r="L251" s="96" t="s">
        <v>158</v>
      </c>
      <c r="M251" s="97">
        <v>6.7000000000000004E-2</v>
      </c>
      <c r="N251" s="97">
        <v>5.1800000000000006E-2</v>
      </c>
      <c r="O251" s="93">
        <v>15700500.000000002</v>
      </c>
      <c r="P251" s="95">
        <v>106.43</v>
      </c>
      <c r="Q251" s="93">
        <v>16710.042150000001</v>
      </c>
      <c r="R251" s="94">
        <v>1.303706643793018E-2</v>
      </c>
      <c r="S251" s="94">
        <v>2.4505485309314515E-3</v>
      </c>
      <c r="T251" s="94">
        <f>Q251/'סכום נכסי הקרן'!$C$42</f>
        <v>3.1321048253639297E-4</v>
      </c>
    </row>
    <row r="252" spans="2:20" s="151" customFormat="1">
      <c r="B252" s="82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93"/>
      <c r="P252" s="95"/>
      <c r="Q252" s="83"/>
      <c r="R252" s="83"/>
      <c r="S252" s="94"/>
      <c r="T252" s="83"/>
    </row>
    <row r="253" spans="2:20" s="151" customFormat="1">
      <c r="B253" s="80" t="s">
        <v>227</v>
      </c>
      <c r="C253" s="81"/>
      <c r="D253" s="81"/>
      <c r="E253" s="81"/>
      <c r="F253" s="81"/>
      <c r="G253" s="81"/>
      <c r="H253" s="81"/>
      <c r="I253" s="81"/>
      <c r="J253" s="81"/>
      <c r="K253" s="90">
        <v>6.2491467428148226</v>
      </c>
      <c r="L253" s="81"/>
      <c r="M253" s="81"/>
      <c r="N253" s="102">
        <v>4.5497508674864323E-2</v>
      </c>
      <c r="O253" s="90"/>
      <c r="P253" s="92"/>
      <c r="Q253" s="90">
        <v>1918038.67771</v>
      </c>
      <c r="R253" s="81"/>
      <c r="S253" s="91">
        <v>0.28128276528206986</v>
      </c>
      <c r="T253" s="91">
        <f>Q253/'סכום נכסי הקרן'!$C$42</f>
        <v>3.5951424561129201E-2</v>
      </c>
    </row>
    <row r="254" spans="2:20" s="151" customFormat="1">
      <c r="B254" s="100" t="s">
        <v>83</v>
      </c>
      <c r="C254" s="81"/>
      <c r="D254" s="81"/>
      <c r="E254" s="81"/>
      <c r="F254" s="81"/>
      <c r="G254" s="81"/>
      <c r="H254" s="81"/>
      <c r="I254" s="81"/>
      <c r="J254" s="81"/>
      <c r="K254" s="90">
        <v>6.6937892255240534</v>
      </c>
      <c r="L254" s="81"/>
      <c r="M254" s="81"/>
      <c r="N254" s="102">
        <v>4.8398888403462521E-2</v>
      </c>
      <c r="O254" s="90"/>
      <c r="P254" s="92"/>
      <c r="Q254" s="90">
        <v>220451.16977000001</v>
      </c>
      <c r="R254" s="81"/>
      <c r="S254" s="91">
        <v>3.2329439110480848E-2</v>
      </c>
      <c r="T254" s="91">
        <f>Q254/'סכום נכסי הקרן'!$C$42</f>
        <v>4.1321031173684976E-3</v>
      </c>
    </row>
    <row r="255" spans="2:20" s="151" customFormat="1">
      <c r="B255" s="86" t="s">
        <v>884</v>
      </c>
      <c r="C255" s="83" t="s">
        <v>885</v>
      </c>
      <c r="D255" s="96" t="s">
        <v>32</v>
      </c>
      <c r="E255" s="96" t="s">
        <v>886</v>
      </c>
      <c r="F255" s="83" t="s">
        <v>887</v>
      </c>
      <c r="G255" s="96" t="s">
        <v>888</v>
      </c>
      <c r="H255" s="83" t="s">
        <v>701</v>
      </c>
      <c r="I255" s="83" t="s">
        <v>889</v>
      </c>
      <c r="J255" s="83"/>
      <c r="K255" s="93">
        <v>5.9799999999999995</v>
      </c>
      <c r="L255" s="96" t="s">
        <v>157</v>
      </c>
      <c r="M255" s="97">
        <v>5.0819999999999997E-2</v>
      </c>
      <c r="N255" s="97">
        <v>4.6800000000000008E-2</v>
      </c>
      <c r="O255" s="93">
        <v>10765297.000000002</v>
      </c>
      <c r="P255" s="95">
        <v>101.964</v>
      </c>
      <c r="Q255" s="93">
        <v>42211.36022000001</v>
      </c>
      <c r="R255" s="94">
        <v>2.6913242500000004E-2</v>
      </c>
      <c r="S255" s="94">
        <v>6.1903486446764789E-3</v>
      </c>
      <c r="T255" s="94">
        <f>Q255/'סכום נכסי הקרן'!$C$42</f>
        <v>7.9120330064659386E-4</v>
      </c>
    </row>
    <row r="256" spans="2:20" s="151" customFormat="1">
      <c r="B256" s="86" t="s">
        <v>890</v>
      </c>
      <c r="C256" s="83" t="s">
        <v>891</v>
      </c>
      <c r="D256" s="96" t="s">
        <v>32</v>
      </c>
      <c r="E256" s="96" t="s">
        <v>886</v>
      </c>
      <c r="F256" s="83" t="s">
        <v>887</v>
      </c>
      <c r="G256" s="96" t="s">
        <v>888</v>
      </c>
      <c r="H256" s="83" t="s">
        <v>701</v>
      </c>
      <c r="I256" s="83" t="s">
        <v>889</v>
      </c>
      <c r="J256" s="83"/>
      <c r="K256" s="93">
        <v>7.24</v>
      </c>
      <c r="L256" s="96" t="s">
        <v>157</v>
      </c>
      <c r="M256" s="97">
        <v>5.4120000000000001E-2</v>
      </c>
      <c r="N256" s="97">
        <v>5.2200000000000003E-2</v>
      </c>
      <c r="O256" s="93">
        <v>13888928.000000002</v>
      </c>
      <c r="P256" s="95">
        <v>100.643</v>
      </c>
      <c r="Q256" s="93">
        <v>53746.309000000008</v>
      </c>
      <c r="R256" s="94">
        <v>3.4722320000000008E-2</v>
      </c>
      <c r="S256" s="94">
        <v>7.8819632757741349E-3</v>
      </c>
      <c r="T256" s="94">
        <f>Q256/'סכום נכסי הקרן'!$C$42</f>
        <v>1.0074126220226251E-3</v>
      </c>
    </row>
    <row r="257" spans="2:20" s="151" customFormat="1">
      <c r="B257" s="86" t="s">
        <v>892</v>
      </c>
      <c r="C257" s="83" t="s">
        <v>893</v>
      </c>
      <c r="D257" s="96" t="s">
        <v>32</v>
      </c>
      <c r="E257" s="96" t="s">
        <v>886</v>
      </c>
      <c r="F257" s="83" t="s">
        <v>894</v>
      </c>
      <c r="G257" s="96" t="s">
        <v>441</v>
      </c>
      <c r="H257" s="83" t="s">
        <v>701</v>
      </c>
      <c r="I257" s="83" t="s">
        <v>895</v>
      </c>
      <c r="J257" s="83"/>
      <c r="K257" s="93">
        <v>6.6999999999999993</v>
      </c>
      <c r="L257" s="96" t="s">
        <v>157</v>
      </c>
      <c r="M257" s="97">
        <v>4.4999999999999998E-2</v>
      </c>
      <c r="N257" s="97">
        <v>4.7299999999999995E-2</v>
      </c>
      <c r="O257" s="93">
        <v>33010000.000000004</v>
      </c>
      <c r="P257" s="95">
        <v>97.722999999999999</v>
      </c>
      <c r="Q257" s="93">
        <v>124493.50055000001</v>
      </c>
      <c r="R257" s="94">
        <v>4.1262500000000008E-2</v>
      </c>
      <c r="S257" s="94">
        <v>1.825712719003024E-2</v>
      </c>
      <c r="T257" s="94">
        <f>Q257/'סכום נכסי הקרן'!$C$42</f>
        <v>2.3334871946992788E-3</v>
      </c>
    </row>
    <row r="258" spans="2:20" s="151" customFormat="1">
      <c r="B258" s="82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93"/>
      <c r="P258" s="95"/>
      <c r="Q258" s="83"/>
      <c r="R258" s="83"/>
      <c r="S258" s="94"/>
      <c r="T258" s="83"/>
    </row>
    <row r="259" spans="2:20" s="151" customFormat="1">
      <c r="B259" s="100" t="s">
        <v>82</v>
      </c>
      <c r="C259" s="81"/>
      <c r="D259" s="81"/>
      <c r="E259" s="81"/>
      <c r="F259" s="81"/>
      <c r="G259" s="81"/>
      <c r="H259" s="81"/>
      <c r="I259" s="81"/>
      <c r="J259" s="81"/>
      <c r="K259" s="90">
        <v>6.1914048267225965</v>
      </c>
      <c r="L259" s="81"/>
      <c r="M259" s="81"/>
      <c r="N259" s="102">
        <v>4.5120731305730279E-2</v>
      </c>
      <c r="O259" s="90"/>
      <c r="P259" s="92"/>
      <c r="Q259" s="90">
        <v>1697587.5079400004</v>
      </c>
      <c r="R259" s="81"/>
      <c r="S259" s="91">
        <v>0.24895332617158908</v>
      </c>
      <c r="T259" s="91">
        <f>Q259/'סכום נכסי הקרן'!$C$42</f>
        <v>3.1819321443760713E-2</v>
      </c>
    </row>
    <row r="260" spans="2:20" s="151" customFormat="1">
      <c r="B260" s="86" t="s">
        <v>896</v>
      </c>
      <c r="C260" s="83" t="s">
        <v>897</v>
      </c>
      <c r="D260" s="96" t="s">
        <v>32</v>
      </c>
      <c r="E260" s="96" t="s">
        <v>886</v>
      </c>
      <c r="F260" s="83"/>
      <c r="G260" s="96" t="s">
        <v>322</v>
      </c>
      <c r="H260" s="83" t="s">
        <v>645</v>
      </c>
      <c r="I260" s="83" t="s">
        <v>895</v>
      </c>
      <c r="J260" s="83"/>
      <c r="K260" s="93">
        <v>8.1499999999999986</v>
      </c>
      <c r="L260" s="96" t="s">
        <v>157</v>
      </c>
      <c r="M260" s="97">
        <v>3.6249999999999998E-2</v>
      </c>
      <c r="N260" s="97">
        <v>3.8599999999999995E-2</v>
      </c>
      <c r="O260" s="93">
        <v>7958000.0000000009</v>
      </c>
      <c r="P260" s="95">
        <v>97.727000000000004</v>
      </c>
      <c r="Q260" s="93">
        <v>30229.602470000005</v>
      </c>
      <c r="R260" s="94">
        <v>5.3053333333333338E-3</v>
      </c>
      <c r="S260" s="94">
        <v>4.433208920631016E-3</v>
      </c>
      <c r="T260" s="94">
        <f>Q260/'סכום נכסי הקרן'!$C$42</f>
        <v>5.6661906005497649E-4</v>
      </c>
    </row>
    <row r="261" spans="2:20" s="151" customFormat="1">
      <c r="B261" s="86" t="s">
        <v>898</v>
      </c>
      <c r="C261" s="83" t="s">
        <v>899</v>
      </c>
      <c r="D261" s="96" t="s">
        <v>32</v>
      </c>
      <c r="E261" s="96" t="s">
        <v>886</v>
      </c>
      <c r="F261" s="83"/>
      <c r="G261" s="96" t="s">
        <v>900</v>
      </c>
      <c r="H261" s="83" t="s">
        <v>679</v>
      </c>
      <c r="I261" s="83" t="s">
        <v>889</v>
      </c>
      <c r="J261" s="83"/>
      <c r="K261" s="93">
        <v>7.410000000000001</v>
      </c>
      <c r="L261" s="96" t="s">
        <v>157</v>
      </c>
      <c r="M261" s="97">
        <v>4.1250000000000002E-2</v>
      </c>
      <c r="N261" s="97">
        <v>3.9500000000000007E-2</v>
      </c>
      <c r="O261" s="93">
        <v>3200000.0000000005</v>
      </c>
      <c r="P261" s="95">
        <v>100.947</v>
      </c>
      <c r="Q261" s="93">
        <v>12609.436529999999</v>
      </c>
      <c r="R261" s="94">
        <v>1.2075471698113208E-3</v>
      </c>
      <c r="S261" s="94">
        <v>1.8491896003065963E-3</v>
      </c>
      <c r="T261" s="94">
        <f>Q261/'סכום נכסי הקרן'!$C$42</f>
        <v>2.3634935595140435E-4</v>
      </c>
    </row>
    <row r="262" spans="2:20" s="151" customFormat="1">
      <c r="B262" s="86" t="s">
        <v>901</v>
      </c>
      <c r="C262" s="83" t="s">
        <v>902</v>
      </c>
      <c r="D262" s="96" t="s">
        <v>32</v>
      </c>
      <c r="E262" s="96" t="s">
        <v>886</v>
      </c>
      <c r="F262" s="83"/>
      <c r="G262" s="96" t="s">
        <v>903</v>
      </c>
      <c r="H262" s="83" t="s">
        <v>679</v>
      </c>
      <c r="I262" s="83" t="s">
        <v>895</v>
      </c>
      <c r="J262" s="83"/>
      <c r="K262" s="93">
        <v>8.0300000000000011</v>
      </c>
      <c r="L262" s="96" t="s">
        <v>157</v>
      </c>
      <c r="M262" s="97">
        <v>4.7500000000000001E-2</v>
      </c>
      <c r="N262" s="97">
        <v>5.2199999999999996E-2</v>
      </c>
      <c r="O262" s="93">
        <v>6300000.0000000009</v>
      </c>
      <c r="P262" s="95">
        <v>95.870999999999995</v>
      </c>
      <c r="Q262" s="93">
        <v>23456.631090000003</v>
      </c>
      <c r="R262" s="94">
        <v>6.3000000000000009E-3</v>
      </c>
      <c r="S262" s="94">
        <v>3.4399442169091425E-3</v>
      </c>
      <c r="T262" s="94">
        <f>Q262/'סכום נכסי הקרן'!$C$42</f>
        <v>4.396675170790672E-4</v>
      </c>
    </row>
    <row r="263" spans="2:20" s="151" customFormat="1">
      <c r="B263" s="86" t="s">
        <v>904</v>
      </c>
      <c r="C263" s="83" t="s">
        <v>905</v>
      </c>
      <c r="D263" s="96" t="s">
        <v>32</v>
      </c>
      <c r="E263" s="96" t="s">
        <v>886</v>
      </c>
      <c r="F263" s="83"/>
      <c r="G263" s="96" t="s">
        <v>906</v>
      </c>
      <c r="H263" s="83" t="s">
        <v>679</v>
      </c>
      <c r="I263" s="83" t="s">
        <v>895</v>
      </c>
      <c r="J263" s="83"/>
      <c r="K263" s="93">
        <v>7.45</v>
      </c>
      <c r="L263" s="96" t="s">
        <v>157</v>
      </c>
      <c r="M263" s="97">
        <v>4.4999999999999998E-2</v>
      </c>
      <c r="N263" s="97">
        <v>4.2099999999999999E-2</v>
      </c>
      <c r="O263" s="93">
        <v>11954000.000000002</v>
      </c>
      <c r="P263" s="95">
        <v>101.907</v>
      </c>
      <c r="Q263" s="93">
        <v>46966.045500000007</v>
      </c>
      <c r="R263" s="94">
        <v>9.5632000000000009E-3</v>
      </c>
      <c r="S263" s="94">
        <v>6.8876291735556587E-3</v>
      </c>
      <c r="T263" s="94">
        <f>Q263/'סכום נכסי הקרן'!$C$42</f>
        <v>8.8032439666115318E-4</v>
      </c>
    </row>
    <row r="264" spans="2:20" s="151" customFormat="1">
      <c r="B264" s="86" t="s">
        <v>907</v>
      </c>
      <c r="C264" s="83" t="s">
        <v>908</v>
      </c>
      <c r="D264" s="96" t="s">
        <v>32</v>
      </c>
      <c r="E264" s="96" t="s">
        <v>886</v>
      </c>
      <c r="F264" s="83"/>
      <c r="G264" s="96" t="s">
        <v>906</v>
      </c>
      <c r="H264" s="83" t="s">
        <v>679</v>
      </c>
      <c r="I264" s="83" t="s">
        <v>889</v>
      </c>
      <c r="J264" s="83"/>
      <c r="K264" s="93">
        <v>8.26</v>
      </c>
      <c r="L264" s="96" t="s">
        <v>157</v>
      </c>
      <c r="M264" s="97">
        <v>4.1250000000000002E-2</v>
      </c>
      <c r="N264" s="97">
        <v>3.8700000000000005E-2</v>
      </c>
      <c r="O264" s="93">
        <v>6759000.0000000009</v>
      </c>
      <c r="P264" s="95">
        <v>101.752</v>
      </c>
      <c r="Q264" s="93">
        <v>26491.316300000006</v>
      </c>
      <c r="R264" s="94">
        <v>3.3795000000000006E-3</v>
      </c>
      <c r="S264" s="94">
        <v>3.8849845894257918E-3</v>
      </c>
      <c r="T264" s="94">
        <f>Q264/'סכום נכסי הקרן'!$C$42</f>
        <v>4.9654919400351203E-4</v>
      </c>
    </row>
    <row r="265" spans="2:20" s="151" customFormat="1">
      <c r="B265" s="86" t="s">
        <v>909</v>
      </c>
      <c r="C265" s="83" t="s">
        <v>910</v>
      </c>
      <c r="D265" s="96" t="s">
        <v>32</v>
      </c>
      <c r="E265" s="96" t="s">
        <v>886</v>
      </c>
      <c r="F265" s="83"/>
      <c r="G265" s="96" t="s">
        <v>911</v>
      </c>
      <c r="H265" s="83" t="s">
        <v>679</v>
      </c>
      <c r="I265" s="83" t="s">
        <v>889</v>
      </c>
      <c r="J265" s="83"/>
      <c r="K265" s="93">
        <v>8.02</v>
      </c>
      <c r="L265" s="96" t="s">
        <v>157</v>
      </c>
      <c r="M265" s="97">
        <v>4.2500000000000003E-2</v>
      </c>
      <c r="N265" s="97">
        <v>4.5400000000000003E-2</v>
      </c>
      <c r="O265" s="93">
        <v>4290000.0000000009</v>
      </c>
      <c r="P265" s="95">
        <v>97.275000000000006</v>
      </c>
      <c r="Q265" s="93">
        <v>16224.714460000003</v>
      </c>
      <c r="R265" s="94">
        <v>4.2900000000000013E-3</v>
      </c>
      <c r="S265" s="94">
        <v>2.379374619634654E-3</v>
      </c>
      <c r="T265" s="94">
        <f>Q265/'סכום נכסי הקרן'!$C$42</f>
        <v>3.0411357430548393E-4</v>
      </c>
    </row>
    <row r="266" spans="2:20" s="151" customFormat="1">
      <c r="B266" s="86" t="s">
        <v>912</v>
      </c>
      <c r="C266" s="83" t="s">
        <v>913</v>
      </c>
      <c r="D266" s="96" t="s">
        <v>32</v>
      </c>
      <c r="E266" s="96" t="s">
        <v>886</v>
      </c>
      <c r="F266" s="83"/>
      <c r="G266" s="96" t="s">
        <v>911</v>
      </c>
      <c r="H266" s="83" t="s">
        <v>679</v>
      </c>
      <c r="I266" s="83" t="s">
        <v>889</v>
      </c>
      <c r="J266" s="83"/>
      <c r="K266" s="93">
        <v>14.059999999999999</v>
      </c>
      <c r="L266" s="96" t="s">
        <v>157</v>
      </c>
      <c r="M266" s="97">
        <v>5.5E-2</v>
      </c>
      <c r="N266" s="97">
        <v>6.1799999999999994E-2</v>
      </c>
      <c r="O266" s="93">
        <v>4800000.0000000009</v>
      </c>
      <c r="P266" s="95">
        <v>90.248000000000005</v>
      </c>
      <c r="Q266" s="93">
        <v>16915.580230000003</v>
      </c>
      <c r="R266" s="94">
        <v>4.8000000000000013E-3</v>
      </c>
      <c r="S266" s="94">
        <v>2.4806909468196412E-3</v>
      </c>
      <c r="T266" s="94">
        <f>Q266/'סכום נכסי הקרן'!$C$42</f>
        <v>3.1706305697268213E-4</v>
      </c>
    </row>
    <row r="267" spans="2:20" s="151" customFormat="1">
      <c r="B267" s="86" t="s">
        <v>914</v>
      </c>
      <c r="C267" s="83" t="s">
        <v>915</v>
      </c>
      <c r="D267" s="96" t="s">
        <v>32</v>
      </c>
      <c r="E267" s="96" t="s">
        <v>886</v>
      </c>
      <c r="F267" s="83"/>
      <c r="G267" s="96" t="s">
        <v>906</v>
      </c>
      <c r="H267" s="83" t="s">
        <v>679</v>
      </c>
      <c r="I267" s="83" t="s">
        <v>895</v>
      </c>
      <c r="J267" s="83"/>
      <c r="K267" s="93">
        <v>7.9500000000000011</v>
      </c>
      <c r="L267" s="96" t="s">
        <v>157</v>
      </c>
      <c r="M267" s="97">
        <v>3.7499999999999999E-2</v>
      </c>
      <c r="N267" s="97">
        <v>4.0100000000000004E-2</v>
      </c>
      <c r="O267" s="93">
        <v>12155000.000000002</v>
      </c>
      <c r="P267" s="95">
        <v>97.506</v>
      </c>
      <c r="Q267" s="93">
        <v>46349.312689999999</v>
      </c>
      <c r="R267" s="94">
        <v>8.1033333333333339E-3</v>
      </c>
      <c r="S267" s="94">
        <v>6.7971845374526461E-3</v>
      </c>
      <c r="T267" s="94">
        <f>Q267/'סכום נכסי הקרן'!$C$42</f>
        <v>8.6876445089428226E-4</v>
      </c>
    </row>
    <row r="268" spans="2:20" s="151" customFormat="1">
      <c r="B268" s="86" t="s">
        <v>916</v>
      </c>
      <c r="C268" s="83" t="s">
        <v>917</v>
      </c>
      <c r="D268" s="96" t="s">
        <v>32</v>
      </c>
      <c r="E268" s="96" t="s">
        <v>886</v>
      </c>
      <c r="F268" s="83"/>
      <c r="G268" s="96" t="s">
        <v>918</v>
      </c>
      <c r="H268" s="83" t="s">
        <v>679</v>
      </c>
      <c r="I268" s="83" t="s">
        <v>919</v>
      </c>
      <c r="J268" s="83"/>
      <c r="K268" s="93">
        <v>2.4900000000000002</v>
      </c>
      <c r="L268" s="96" t="s">
        <v>157</v>
      </c>
      <c r="M268" s="97">
        <v>6.3750000000000001E-2</v>
      </c>
      <c r="N268" s="97">
        <v>4.2900000000000001E-2</v>
      </c>
      <c r="O268" s="93">
        <v>10000000.000000002</v>
      </c>
      <c r="P268" s="95">
        <v>104.67400000000001</v>
      </c>
      <c r="Q268" s="93">
        <v>41057.406659999993</v>
      </c>
      <c r="R268" s="94">
        <v>1.3333333333333336E-2</v>
      </c>
      <c r="S268" s="94">
        <v>6.0211199152790992E-3</v>
      </c>
      <c r="T268" s="94">
        <f>Q268/'סכום נכסי הקרן'!$C$42</f>
        <v>7.6957377104351057E-4</v>
      </c>
    </row>
    <row r="269" spans="2:20" s="151" customFormat="1">
      <c r="B269" s="86" t="s">
        <v>920</v>
      </c>
      <c r="C269" s="83" t="s">
        <v>921</v>
      </c>
      <c r="D269" s="96" t="s">
        <v>32</v>
      </c>
      <c r="E269" s="96" t="s">
        <v>886</v>
      </c>
      <c r="F269" s="83"/>
      <c r="G269" s="96" t="s">
        <v>906</v>
      </c>
      <c r="H269" s="83" t="s">
        <v>679</v>
      </c>
      <c r="I269" s="83" t="s">
        <v>919</v>
      </c>
      <c r="J269" s="83"/>
      <c r="K269" s="93">
        <v>1.3400000000000003</v>
      </c>
      <c r="L269" s="96" t="s">
        <v>157</v>
      </c>
      <c r="M269" s="97">
        <v>4.7500000000000001E-2</v>
      </c>
      <c r="N269" s="97">
        <v>3.0100000000000002E-2</v>
      </c>
      <c r="O269" s="93">
        <v>5988000.0000000009</v>
      </c>
      <c r="P269" s="95">
        <v>102.05200000000001</v>
      </c>
      <c r="Q269" s="93">
        <v>24161.603219999997</v>
      </c>
      <c r="R269" s="94">
        <v>3.9920000000000008E-3</v>
      </c>
      <c r="S269" s="94">
        <v>3.5433292593890684E-3</v>
      </c>
      <c r="T269" s="94">
        <f>Q269/'סכום נכסי הקרן'!$C$42</f>
        <v>4.5288140720752549E-4</v>
      </c>
    </row>
    <row r="270" spans="2:20" s="151" customFormat="1">
      <c r="B270" s="86" t="s">
        <v>922</v>
      </c>
      <c r="C270" s="83" t="s">
        <v>923</v>
      </c>
      <c r="D270" s="96" t="s">
        <v>32</v>
      </c>
      <c r="E270" s="96" t="s">
        <v>886</v>
      </c>
      <c r="F270" s="83"/>
      <c r="G270" s="96" t="s">
        <v>906</v>
      </c>
      <c r="H270" s="83" t="s">
        <v>679</v>
      </c>
      <c r="I270" s="83" t="s">
        <v>919</v>
      </c>
      <c r="J270" s="83"/>
      <c r="K270" s="93">
        <v>6.13</v>
      </c>
      <c r="L270" s="96" t="s">
        <v>157</v>
      </c>
      <c r="M270" s="97">
        <v>5.1249999999999997E-2</v>
      </c>
      <c r="N270" s="97">
        <v>4.8999999999999995E-2</v>
      </c>
      <c r="O270" s="93">
        <v>12961000.000000002</v>
      </c>
      <c r="P270" s="95">
        <v>100.93300000000001</v>
      </c>
      <c r="Q270" s="93">
        <v>51903.379310000011</v>
      </c>
      <c r="R270" s="94">
        <v>5.1844000000000005E-3</v>
      </c>
      <c r="S270" s="94">
        <v>7.6116953372555324E-3</v>
      </c>
      <c r="T270" s="94">
        <f>Q270/'סכום נכסי הקרן'!$C$42</f>
        <v>9.7286902887641961E-4</v>
      </c>
    </row>
    <row r="271" spans="2:20" s="151" customFormat="1">
      <c r="B271" s="86" t="s">
        <v>924</v>
      </c>
      <c r="C271" s="83" t="s">
        <v>925</v>
      </c>
      <c r="D271" s="96" t="s">
        <v>32</v>
      </c>
      <c r="E271" s="96" t="s">
        <v>886</v>
      </c>
      <c r="F271" s="83"/>
      <c r="G271" s="96" t="s">
        <v>918</v>
      </c>
      <c r="H271" s="83" t="s">
        <v>697</v>
      </c>
      <c r="I271" s="83" t="s">
        <v>889</v>
      </c>
      <c r="J271" s="83"/>
      <c r="K271" s="93">
        <v>0.81</v>
      </c>
      <c r="L271" s="96" t="s">
        <v>157</v>
      </c>
      <c r="M271" s="97">
        <v>8.2500000000000004E-2</v>
      </c>
      <c r="N271" s="97">
        <v>2.7699999999999999E-2</v>
      </c>
      <c r="O271" s="93">
        <v>5638000.0000000009</v>
      </c>
      <c r="P271" s="95">
        <v>103.968</v>
      </c>
      <c r="Q271" s="93">
        <v>22826.435620000004</v>
      </c>
      <c r="R271" s="94">
        <v>8.6738461538461552E-3</v>
      </c>
      <c r="S271" s="94">
        <v>3.3475252649193565E-3</v>
      </c>
      <c r="T271" s="94">
        <f>Q271/'סכום נכסי הקרן'!$C$42</f>
        <v>4.2785522926560118E-4</v>
      </c>
    </row>
    <row r="272" spans="2:20" s="151" customFormat="1">
      <c r="B272" s="86" t="s">
        <v>926</v>
      </c>
      <c r="C272" s="83" t="s">
        <v>927</v>
      </c>
      <c r="D272" s="96" t="s">
        <v>32</v>
      </c>
      <c r="E272" s="96" t="s">
        <v>886</v>
      </c>
      <c r="F272" s="83"/>
      <c r="G272" s="96" t="s">
        <v>906</v>
      </c>
      <c r="H272" s="83" t="s">
        <v>697</v>
      </c>
      <c r="I272" s="83" t="s">
        <v>895</v>
      </c>
      <c r="J272" s="83"/>
      <c r="K272" s="93">
        <v>5.379999999999999</v>
      </c>
      <c r="L272" s="96" t="s">
        <v>157</v>
      </c>
      <c r="M272" s="97">
        <v>6.5000000000000002E-2</v>
      </c>
      <c r="N272" s="97">
        <v>5.2899999999999989E-2</v>
      </c>
      <c r="O272" s="93">
        <v>8999000.0000000019</v>
      </c>
      <c r="P272" s="95">
        <v>106.244</v>
      </c>
      <c r="Q272" s="93">
        <v>37648.786270000011</v>
      </c>
      <c r="R272" s="94">
        <v>3.5996000000000005E-3</v>
      </c>
      <c r="S272" s="94">
        <v>5.5212414820450181E-3</v>
      </c>
      <c r="T272" s="94">
        <f>Q272/'סכום נכסי הקרן'!$C$42</f>
        <v>7.0568311011329373E-4</v>
      </c>
    </row>
    <row r="273" spans="2:20" s="151" customFormat="1">
      <c r="B273" s="86" t="s">
        <v>928</v>
      </c>
      <c r="C273" s="83" t="s">
        <v>929</v>
      </c>
      <c r="D273" s="96" t="s">
        <v>32</v>
      </c>
      <c r="E273" s="96" t="s">
        <v>886</v>
      </c>
      <c r="F273" s="83"/>
      <c r="G273" s="96" t="s">
        <v>930</v>
      </c>
      <c r="H273" s="83" t="s">
        <v>697</v>
      </c>
      <c r="I273" s="83" t="s">
        <v>889</v>
      </c>
      <c r="J273" s="83"/>
      <c r="K273" s="93">
        <v>7.02</v>
      </c>
      <c r="L273" s="96" t="s">
        <v>157</v>
      </c>
      <c r="M273" s="97">
        <v>4.9000000000000002E-2</v>
      </c>
      <c r="N273" s="97">
        <v>4.4500000000000005E-2</v>
      </c>
      <c r="O273" s="93">
        <v>11347000.000000002</v>
      </c>
      <c r="P273" s="95">
        <v>102.831</v>
      </c>
      <c r="Q273" s="93">
        <v>45315.678060000013</v>
      </c>
      <c r="R273" s="94">
        <v>4.5999999999999999E-3</v>
      </c>
      <c r="S273" s="94">
        <v>6.6456007292654039E-3</v>
      </c>
      <c r="T273" s="94">
        <f>Q273/'סכום נכסי הקרן'!$C$42</f>
        <v>8.4939016097194226E-4</v>
      </c>
    </row>
    <row r="274" spans="2:20" s="151" customFormat="1">
      <c r="B274" s="86" t="s">
        <v>931</v>
      </c>
      <c r="C274" s="83" t="s">
        <v>932</v>
      </c>
      <c r="D274" s="96" t="s">
        <v>32</v>
      </c>
      <c r="E274" s="96" t="s">
        <v>886</v>
      </c>
      <c r="F274" s="83"/>
      <c r="G274" s="96" t="s">
        <v>906</v>
      </c>
      <c r="H274" s="83" t="s">
        <v>697</v>
      </c>
      <c r="I274" s="83" t="s">
        <v>889</v>
      </c>
      <c r="J274" s="83"/>
      <c r="K274" s="93">
        <v>1.82</v>
      </c>
      <c r="L274" s="96" t="s">
        <v>157</v>
      </c>
      <c r="M274" s="97">
        <v>4.1250000000000002E-2</v>
      </c>
      <c r="N274" s="97">
        <v>3.3099999999999997E-2</v>
      </c>
      <c r="O274" s="93">
        <v>6300000.0000000009</v>
      </c>
      <c r="P274" s="95">
        <v>101.137</v>
      </c>
      <c r="Q274" s="93">
        <v>24607.169980000002</v>
      </c>
      <c r="R274" s="94">
        <v>3.0607872344767077E-3</v>
      </c>
      <c r="S274" s="94">
        <v>3.6086721806904308E-3</v>
      </c>
      <c r="T274" s="94">
        <f>Q274/'סכום נכסי הקרן'!$C$42</f>
        <v>4.6123304262825235E-4</v>
      </c>
    </row>
    <row r="275" spans="2:20" s="151" customFormat="1">
      <c r="B275" s="86" t="s">
        <v>933</v>
      </c>
      <c r="C275" s="83" t="s">
        <v>934</v>
      </c>
      <c r="D275" s="96" t="s">
        <v>32</v>
      </c>
      <c r="E275" s="96" t="s">
        <v>886</v>
      </c>
      <c r="F275" s="83"/>
      <c r="G275" s="96" t="s">
        <v>900</v>
      </c>
      <c r="H275" s="83" t="s">
        <v>697</v>
      </c>
      <c r="I275" s="83" t="s">
        <v>889</v>
      </c>
      <c r="J275" s="83"/>
      <c r="K275" s="93">
        <v>2.69</v>
      </c>
      <c r="L275" s="96" t="s">
        <v>157</v>
      </c>
      <c r="M275" s="97">
        <v>3.3599999999999998E-2</v>
      </c>
      <c r="N275" s="97">
        <v>3.3299999999999996E-2</v>
      </c>
      <c r="O275" s="93">
        <v>8000000.0000000009</v>
      </c>
      <c r="P275" s="95">
        <v>99.388999999999996</v>
      </c>
      <c r="Q275" s="93">
        <v>30603.636650000008</v>
      </c>
      <c r="R275" s="94">
        <v>2.2857142857142859E-3</v>
      </c>
      <c r="S275" s="94">
        <v>4.4880614998219761E-3</v>
      </c>
      <c r="T275" s="94">
        <f>Q275/'סכום נכסי הקרן'!$C$42</f>
        <v>5.7362989970165593E-4</v>
      </c>
    </row>
    <row r="276" spans="2:20" s="151" customFormat="1">
      <c r="B276" s="86" t="s">
        <v>935</v>
      </c>
      <c r="C276" s="83" t="s">
        <v>936</v>
      </c>
      <c r="D276" s="96" t="s">
        <v>32</v>
      </c>
      <c r="E276" s="96" t="s">
        <v>886</v>
      </c>
      <c r="F276" s="83"/>
      <c r="G276" s="96" t="s">
        <v>918</v>
      </c>
      <c r="H276" s="83" t="s">
        <v>697</v>
      </c>
      <c r="I276" s="83" t="s">
        <v>919</v>
      </c>
      <c r="J276" s="83"/>
      <c r="K276" s="93">
        <v>6.89</v>
      </c>
      <c r="L276" s="96" t="s">
        <v>157</v>
      </c>
      <c r="M276" s="97">
        <v>5.7500000000000002E-2</v>
      </c>
      <c r="N276" s="97">
        <v>5.6600000000000004E-2</v>
      </c>
      <c r="O276" s="93">
        <v>11874000.000000002</v>
      </c>
      <c r="P276" s="95">
        <v>100.119</v>
      </c>
      <c r="Q276" s="93">
        <v>46701.599670000011</v>
      </c>
      <c r="R276" s="94">
        <v>1.6962857142857144E-2</v>
      </c>
      <c r="S276" s="94">
        <v>6.8488478626289569E-3</v>
      </c>
      <c r="T276" s="94">
        <f>Q276/'סכום נכסי הקרן'!$C$42</f>
        <v>8.7536766433962308E-4</v>
      </c>
    </row>
    <row r="277" spans="2:20" s="151" customFormat="1">
      <c r="B277" s="86" t="s">
        <v>937</v>
      </c>
      <c r="C277" s="83" t="s">
        <v>938</v>
      </c>
      <c r="D277" s="96" t="s">
        <v>32</v>
      </c>
      <c r="E277" s="96" t="s">
        <v>886</v>
      </c>
      <c r="F277" s="83"/>
      <c r="G277" s="96" t="s">
        <v>939</v>
      </c>
      <c r="H277" s="83" t="s">
        <v>701</v>
      </c>
      <c r="I277" s="83" t="s">
        <v>889</v>
      </c>
      <c r="J277" s="83"/>
      <c r="K277" s="93">
        <v>8.32</v>
      </c>
      <c r="L277" s="96" t="s">
        <v>157</v>
      </c>
      <c r="M277" s="97">
        <v>3.7499999999999999E-2</v>
      </c>
      <c r="N277" s="97">
        <v>3.8000000000000006E-2</v>
      </c>
      <c r="O277" s="93">
        <v>4838000.0000000009</v>
      </c>
      <c r="P277" s="95">
        <v>99.191000000000003</v>
      </c>
      <c r="Q277" s="93">
        <v>18527.190020000002</v>
      </c>
      <c r="R277" s="94">
        <v>1.612666666666667E-3</v>
      </c>
      <c r="S277" s="94">
        <v>2.7170355333782838E-3</v>
      </c>
      <c r="T277" s="94">
        <f>Q277/'סכום נכסי הקרן'!$C$42</f>
        <v>3.4727082517907617E-4</v>
      </c>
    </row>
    <row r="278" spans="2:20" s="151" customFormat="1">
      <c r="B278" s="86" t="s">
        <v>940</v>
      </c>
      <c r="C278" s="83" t="s">
        <v>941</v>
      </c>
      <c r="D278" s="96" t="s">
        <v>32</v>
      </c>
      <c r="E278" s="96" t="s">
        <v>886</v>
      </c>
      <c r="F278" s="83"/>
      <c r="G278" s="96" t="s">
        <v>322</v>
      </c>
      <c r="H278" s="83" t="s">
        <v>701</v>
      </c>
      <c r="I278" s="83" t="s">
        <v>895</v>
      </c>
      <c r="J278" s="83"/>
      <c r="K278" s="93">
        <v>7.0100000000000016</v>
      </c>
      <c r="L278" s="96" t="s">
        <v>157</v>
      </c>
      <c r="M278" s="97">
        <v>4.7500000000000001E-2</v>
      </c>
      <c r="N278" s="97">
        <v>4.5100000000000015E-2</v>
      </c>
      <c r="O278" s="93">
        <v>11932000.000000002</v>
      </c>
      <c r="P278" s="95">
        <v>101.298</v>
      </c>
      <c r="Q278" s="93">
        <v>47400.216479999995</v>
      </c>
      <c r="R278" s="94">
        <v>7.9546666666666672E-3</v>
      </c>
      <c r="S278" s="94">
        <v>6.951300889501153E-3</v>
      </c>
      <c r="T278" s="94">
        <f>Q278/'סכום נכסי הקרן'!$C$42</f>
        <v>8.8846243131889913E-4</v>
      </c>
    </row>
    <row r="279" spans="2:20" s="151" customFormat="1">
      <c r="B279" s="86" t="s">
        <v>942</v>
      </c>
      <c r="C279" s="83" t="s">
        <v>943</v>
      </c>
      <c r="D279" s="96" t="s">
        <v>32</v>
      </c>
      <c r="E279" s="96" t="s">
        <v>886</v>
      </c>
      <c r="F279" s="83"/>
      <c r="G279" s="96" t="s">
        <v>944</v>
      </c>
      <c r="H279" s="83" t="s">
        <v>701</v>
      </c>
      <c r="I279" s="83" t="s">
        <v>895</v>
      </c>
      <c r="J279" s="83"/>
      <c r="K279" s="93">
        <v>8.2100000000000009</v>
      </c>
      <c r="L279" s="96" t="s">
        <v>157</v>
      </c>
      <c r="M279" s="97">
        <v>3.4000000000000002E-2</v>
      </c>
      <c r="N279" s="97">
        <v>0.04</v>
      </c>
      <c r="O279" s="93">
        <v>1614000.0000000002</v>
      </c>
      <c r="P279" s="95">
        <v>94.778000000000006</v>
      </c>
      <c r="Q279" s="93">
        <v>5941.54439</v>
      </c>
      <c r="R279" s="94">
        <v>1.8988235294117651E-3</v>
      </c>
      <c r="S279" s="94">
        <v>8.7133489824132526E-4</v>
      </c>
      <c r="T279" s="94">
        <f>Q279/'סכום נכסי הקרן'!$C$42</f>
        <v>1.1136740223023904E-4</v>
      </c>
    </row>
    <row r="280" spans="2:20" s="151" customFormat="1">
      <c r="B280" s="86" t="s">
        <v>945</v>
      </c>
      <c r="C280" s="83" t="s">
        <v>946</v>
      </c>
      <c r="D280" s="96" t="s">
        <v>32</v>
      </c>
      <c r="E280" s="96" t="s">
        <v>886</v>
      </c>
      <c r="F280" s="83"/>
      <c r="G280" s="96" t="s">
        <v>944</v>
      </c>
      <c r="H280" s="83" t="s">
        <v>701</v>
      </c>
      <c r="I280" s="83" t="s">
        <v>895</v>
      </c>
      <c r="J280" s="83"/>
      <c r="K280" s="93">
        <v>8.2100000000000009</v>
      </c>
      <c r="L280" s="96" t="s">
        <v>157</v>
      </c>
      <c r="M280" s="97">
        <v>3.4000000000000002E-2</v>
      </c>
      <c r="N280" s="97">
        <v>4.0300000000000002E-2</v>
      </c>
      <c r="O280" s="93">
        <v>2259000.0000000005</v>
      </c>
      <c r="P280" s="95">
        <v>94.665000000000006</v>
      </c>
      <c r="Q280" s="93">
        <v>8306.1383800000003</v>
      </c>
      <c r="R280" s="94">
        <v>2.6576470588235298E-3</v>
      </c>
      <c r="S280" s="94">
        <v>1.2181055572515326E-3</v>
      </c>
      <c r="T280" s="94">
        <f>Q280/'סכום נכסי הקרן'!$C$42</f>
        <v>1.5568899148550941E-4</v>
      </c>
    </row>
    <row r="281" spans="2:20" s="151" customFormat="1">
      <c r="B281" s="86" t="s">
        <v>947</v>
      </c>
      <c r="C281" s="83" t="s">
        <v>948</v>
      </c>
      <c r="D281" s="96" t="s">
        <v>32</v>
      </c>
      <c r="E281" s="96" t="s">
        <v>886</v>
      </c>
      <c r="F281" s="83"/>
      <c r="G281" s="96" t="s">
        <v>944</v>
      </c>
      <c r="H281" s="83" t="s">
        <v>701</v>
      </c>
      <c r="I281" s="83" t="s">
        <v>895</v>
      </c>
      <c r="J281" s="83"/>
      <c r="K281" s="93">
        <v>1.6100000000000003</v>
      </c>
      <c r="L281" s="96" t="s">
        <v>157</v>
      </c>
      <c r="M281" s="97">
        <v>6.1249999999999999E-2</v>
      </c>
      <c r="N281" s="97">
        <v>2.5300000000000007E-2</v>
      </c>
      <c r="O281" s="93">
        <v>4319000.0000000009</v>
      </c>
      <c r="P281" s="95">
        <v>108.85</v>
      </c>
      <c r="Q281" s="93">
        <v>18375.729739999999</v>
      </c>
      <c r="R281" s="94">
        <v>5.758666666666668E-3</v>
      </c>
      <c r="S281" s="94">
        <v>2.6948236943346296E-3</v>
      </c>
      <c r="T281" s="94">
        <f>Q281/'סכום נכסי הקרן'!$C$42</f>
        <v>3.4443187678157629E-4</v>
      </c>
    </row>
    <row r="282" spans="2:20" s="151" customFormat="1">
      <c r="B282" s="86" t="s">
        <v>949</v>
      </c>
      <c r="C282" s="83" t="s">
        <v>950</v>
      </c>
      <c r="D282" s="96" t="s">
        <v>32</v>
      </c>
      <c r="E282" s="96" t="s">
        <v>886</v>
      </c>
      <c r="F282" s="83"/>
      <c r="G282" s="96" t="s">
        <v>906</v>
      </c>
      <c r="H282" s="83" t="s">
        <v>701</v>
      </c>
      <c r="I282" s="83" t="s">
        <v>889</v>
      </c>
      <c r="J282" s="83"/>
      <c r="K282" s="93">
        <v>8.0600000000000023</v>
      </c>
      <c r="L282" s="96" t="s">
        <v>157</v>
      </c>
      <c r="M282" s="97">
        <v>4.2500000000000003E-2</v>
      </c>
      <c r="N282" s="97">
        <v>4.0900000000000006E-2</v>
      </c>
      <c r="O282" s="93">
        <v>11671000.000000002</v>
      </c>
      <c r="P282" s="95">
        <v>100.88</v>
      </c>
      <c r="Q282" s="93">
        <v>45635.439189999997</v>
      </c>
      <c r="R282" s="94">
        <v>5.8355000000000013E-3</v>
      </c>
      <c r="S282" s="94">
        <v>6.6924940979557063E-3</v>
      </c>
      <c r="T282" s="94">
        <f>Q282/'סכום נכסי הקרן'!$C$42</f>
        <v>8.5538371484359884E-4</v>
      </c>
    </row>
    <row r="283" spans="2:20" s="151" customFormat="1">
      <c r="B283" s="86" t="s">
        <v>951</v>
      </c>
      <c r="C283" s="83" t="s">
        <v>952</v>
      </c>
      <c r="D283" s="96" t="s">
        <v>32</v>
      </c>
      <c r="E283" s="96" t="s">
        <v>886</v>
      </c>
      <c r="F283" s="83"/>
      <c r="G283" s="96" t="s">
        <v>906</v>
      </c>
      <c r="H283" s="83" t="s">
        <v>701</v>
      </c>
      <c r="I283" s="83" t="s">
        <v>889</v>
      </c>
      <c r="J283" s="83"/>
      <c r="K283" s="93">
        <v>8.1199999999999992</v>
      </c>
      <c r="L283" s="96" t="s">
        <v>157</v>
      </c>
      <c r="M283" s="97">
        <v>4.2999999999999997E-2</v>
      </c>
      <c r="N283" s="97">
        <v>4.1699999999999987E-2</v>
      </c>
      <c r="O283" s="93">
        <v>11832000.000000002</v>
      </c>
      <c r="P283" s="95">
        <v>100.568</v>
      </c>
      <c r="Q283" s="93">
        <v>45975.240560000013</v>
      </c>
      <c r="R283" s="94">
        <v>1.1832000000000002E-2</v>
      </c>
      <c r="S283" s="94">
        <v>6.7423263928468374E-3</v>
      </c>
      <c r="T283" s="94">
        <f>Q283/'סכום נכסי הקרן'!$C$42</f>
        <v>8.6175289991858868E-4</v>
      </c>
    </row>
    <row r="284" spans="2:20" s="151" customFormat="1">
      <c r="B284" s="86" t="s">
        <v>953</v>
      </c>
      <c r="C284" s="83" t="s">
        <v>954</v>
      </c>
      <c r="D284" s="96" t="s">
        <v>32</v>
      </c>
      <c r="E284" s="96" t="s">
        <v>886</v>
      </c>
      <c r="F284" s="83"/>
      <c r="G284" s="96" t="s">
        <v>888</v>
      </c>
      <c r="H284" s="83" t="s">
        <v>701</v>
      </c>
      <c r="I284" s="83" t="s">
        <v>889</v>
      </c>
      <c r="J284" s="83"/>
      <c r="K284" s="93">
        <v>7.54</v>
      </c>
      <c r="L284" s="96" t="s">
        <v>157</v>
      </c>
      <c r="M284" s="97">
        <v>5.3749999999999999E-2</v>
      </c>
      <c r="N284" s="97">
        <v>5.3599999999999988E-2</v>
      </c>
      <c r="O284" s="93">
        <v>5354000.0000000009</v>
      </c>
      <c r="P284" s="95">
        <v>99.742999999999995</v>
      </c>
      <c r="Q284" s="93">
        <v>20548.591760000007</v>
      </c>
      <c r="R284" s="94">
        <v>3.5693333333333341E-3</v>
      </c>
      <c r="S284" s="94">
        <v>3.013476620714457E-3</v>
      </c>
      <c r="T284" s="94">
        <f>Q284/'סכום נכסי הקרן'!$C$42</f>
        <v>3.8515967122159235E-4</v>
      </c>
    </row>
    <row r="285" spans="2:20" s="151" customFormat="1">
      <c r="B285" s="86" t="s">
        <v>955</v>
      </c>
      <c r="C285" s="83" t="s">
        <v>956</v>
      </c>
      <c r="D285" s="96" t="s">
        <v>32</v>
      </c>
      <c r="E285" s="96" t="s">
        <v>886</v>
      </c>
      <c r="F285" s="83"/>
      <c r="G285" s="96" t="s">
        <v>957</v>
      </c>
      <c r="H285" s="83" t="s">
        <v>701</v>
      </c>
      <c r="I285" s="83" t="s">
        <v>895</v>
      </c>
      <c r="J285" s="83"/>
      <c r="K285" s="93">
        <v>7.6700000000000008</v>
      </c>
      <c r="L285" s="96" t="s">
        <v>157</v>
      </c>
      <c r="M285" s="97">
        <v>5.9500000000000004E-2</v>
      </c>
      <c r="N285" s="97">
        <v>4.2499999999999989E-2</v>
      </c>
      <c r="O285" s="93">
        <v>9415000.0000000019</v>
      </c>
      <c r="P285" s="95">
        <v>113.32899999999999</v>
      </c>
      <c r="Q285" s="93">
        <v>42019.068730000006</v>
      </c>
      <c r="R285" s="94">
        <v>9.4150000000000015E-3</v>
      </c>
      <c r="S285" s="94">
        <v>6.1621488577399668E-3</v>
      </c>
      <c r="T285" s="94">
        <f>Q285/'סכום נכסי הקרן'!$C$42</f>
        <v>7.875990182737607E-4</v>
      </c>
    </row>
    <row r="286" spans="2:20" s="151" customFormat="1">
      <c r="B286" s="86" t="s">
        <v>958</v>
      </c>
      <c r="C286" s="83" t="s">
        <v>959</v>
      </c>
      <c r="D286" s="96" t="s">
        <v>32</v>
      </c>
      <c r="E286" s="96" t="s">
        <v>886</v>
      </c>
      <c r="F286" s="83"/>
      <c r="G286" s="96" t="s">
        <v>960</v>
      </c>
      <c r="H286" s="83" t="s">
        <v>701</v>
      </c>
      <c r="I286" s="83" t="s">
        <v>895</v>
      </c>
      <c r="J286" s="83"/>
      <c r="K286" s="93">
        <v>2.7800000000000002</v>
      </c>
      <c r="L286" s="96" t="s">
        <v>157</v>
      </c>
      <c r="M286" s="97">
        <v>5.2499999999999998E-2</v>
      </c>
      <c r="N286" s="97">
        <v>4.0399999999999998E-2</v>
      </c>
      <c r="O286" s="93">
        <v>5759000.0000000009</v>
      </c>
      <c r="P286" s="95">
        <v>105.145</v>
      </c>
      <c r="Q286" s="93">
        <v>23818.684320000004</v>
      </c>
      <c r="R286" s="94">
        <v>8.8600000000000016E-3</v>
      </c>
      <c r="S286" s="94">
        <v>3.4930397748336025E-3</v>
      </c>
      <c r="T286" s="94">
        <f>Q286/'סכום נכסי הקרן'!$C$42</f>
        <v>4.4645378762549789E-4</v>
      </c>
    </row>
    <row r="287" spans="2:20" s="151" customFormat="1">
      <c r="B287" s="86" t="s">
        <v>961</v>
      </c>
      <c r="C287" s="83" t="s">
        <v>962</v>
      </c>
      <c r="D287" s="96" t="s">
        <v>32</v>
      </c>
      <c r="E287" s="96" t="s">
        <v>886</v>
      </c>
      <c r="F287" s="83"/>
      <c r="G287" s="96" t="s">
        <v>906</v>
      </c>
      <c r="H287" s="83" t="s">
        <v>701</v>
      </c>
      <c r="I287" s="83" t="s">
        <v>889</v>
      </c>
      <c r="J287" s="83"/>
      <c r="K287" s="93">
        <v>7</v>
      </c>
      <c r="L287" s="96" t="s">
        <v>157</v>
      </c>
      <c r="M287" s="97">
        <v>4.8750000000000002E-2</v>
      </c>
      <c r="N287" s="97">
        <v>4.7099999999999989E-2</v>
      </c>
      <c r="O287" s="93">
        <v>11670000.000000002</v>
      </c>
      <c r="P287" s="95">
        <v>100.773</v>
      </c>
      <c r="Q287" s="93">
        <v>45345.60631000001</v>
      </c>
      <c r="R287" s="94">
        <v>1.5560000000000003E-2</v>
      </c>
      <c r="S287" s="94">
        <v>6.6499897444703016E-3</v>
      </c>
      <c r="T287" s="94">
        <f>Q287/'סכום נכסי הקרן'!$C$42</f>
        <v>8.4995113152724205E-4</v>
      </c>
    </row>
    <row r="288" spans="2:20" s="151" customFormat="1">
      <c r="B288" s="86" t="s">
        <v>963</v>
      </c>
      <c r="C288" s="83" t="s">
        <v>964</v>
      </c>
      <c r="D288" s="96" t="s">
        <v>32</v>
      </c>
      <c r="E288" s="96" t="s">
        <v>886</v>
      </c>
      <c r="F288" s="83"/>
      <c r="G288" s="96" t="s">
        <v>930</v>
      </c>
      <c r="H288" s="83" t="s">
        <v>701</v>
      </c>
      <c r="I288" s="83" t="s">
        <v>889</v>
      </c>
      <c r="J288" s="83"/>
      <c r="K288" s="93">
        <v>5.5200000000000005</v>
      </c>
      <c r="L288" s="96" t="s">
        <v>157</v>
      </c>
      <c r="M288" s="97">
        <v>3.5000000000000003E-2</v>
      </c>
      <c r="N288" s="97">
        <v>3.7000000000000005E-2</v>
      </c>
      <c r="O288" s="93">
        <v>4512000.0000000009</v>
      </c>
      <c r="P288" s="95">
        <v>98.444999999999993</v>
      </c>
      <c r="Q288" s="93">
        <v>17283.505930000003</v>
      </c>
      <c r="R288" s="94">
        <v>7.5200000000000015E-3</v>
      </c>
      <c r="S288" s="94">
        <v>2.534647709796862E-3</v>
      </c>
      <c r="T288" s="94">
        <f>Q288/'סכום נכסי הקרן'!$C$42</f>
        <v>3.2395940020150759E-4</v>
      </c>
    </row>
    <row r="289" spans="2:20" s="151" customFormat="1">
      <c r="B289" s="86" t="s">
        <v>965</v>
      </c>
      <c r="C289" s="83" t="s">
        <v>966</v>
      </c>
      <c r="D289" s="96" t="s">
        <v>32</v>
      </c>
      <c r="E289" s="96" t="s">
        <v>886</v>
      </c>
      <c r="F289" s="83"/>
      <c r="G289" s="96" t="s">
        <v>930</v>
      </c>
      <c r="H289" s="83" t="s">
        <v>701</v>
      </c>
      <c r="I289" s="83" t="s">
        <v>889</v>
      </c>
      <c r="J289" s="83"/>
      <c r="K289" s="93">
        <v>6.5799999999999992</v>
      </c>
      <c r="L289" s="96" t="s">
        <v>157</v>
      </c>
      <c r="M289" s="97">
        <v>0.04</v>
      </c>
      <c r="N289" s="97">
        <v>3.9100000000000003E-2</v>
      </c>
      <c r="O289" s="93">
        <v>1840000.0000000002</v>
      </c>
      <c r="P289" s="95">
        <v>100.10599999999999</v>
      </c>
      <c r="Q289" s="93">
        <v>7177.6722800000016</v>
      </c>
      <c r="R289" s="94">
        <v>3.0666666666666672E-3</v>
      </c>
      <c r="S289" s="94">
        <v>1.0526145956646438E-3</v>
      </c>
      <c r="T289" s="94">
        <f>Q289/'סכום נכסי הקרן'!$C$42</f>
        <v>1.3453719494698537E-4</v>
      </c>
    </row>
    <row r="290" spans="2:20" s="151" customFormat="1">
      <c r="B290" s="86" t="s">
        <v>967</v>
      </c>
      <c r="C290" s="83" t="s">
        <v>968</v>
      </c>
      <c r="D290" s="96" t="s">
        <v>32</v>
      </c>
      <c r="E290" s="96" t="s">
        <v>886</v>
      </c>
      <c r="F290" s="83"/>
      <c r="G290" s="96" t="s">
        <v>957</v>
      </c>
      <c r="H290" s="83" t="s">
        <v>701</v>
      </c>
      <c r="I290" s="83" t="s">
        <v>895</v>
      </c>
      <c r="J290" s="83"/>
      <c r="K290" s="93">
        <v>8.48</v>
      </c>
      <c r="L290" s="96" t="s">
        <v>157</v>
      </c>
      <c r="M290" s="97">
        <v>3.95E-2</v>
      </c>
      <c r="N290" s="97">
        <v>4.0600000000000004E-2</v>
      </c>
      <c r="O290" s="93">
        <v>9834000.0000000019</v>
      </c>
      <c r="P290" s="95">
        <v>98.69</v>
      </c>
      <c r="Q290" s="93">
        <v>37598.513860000006</v>
      </c>
      <c r="R290" s="94">
        <v>4.9170000000000012E-3</v>
      </c>
      <c r="S290" s="94">
        <v>5.5138689703920843E-3</v>
      </c>
      <c r="T290" s="94">
        <f>Q290/'סכום נכסי הקרן'!$C$42</f>
        <v>7.04740811724515E-4</v>
      </c>
    </row>
    <row r="291" spans="2:20" s="151" customFormat="1">
      <c r="B291" s="86" t="s">
        <v>969</v>
      </c>
      <c r="C291" s="83" t="s">
        <v>970</v>
      </c>
      <c r="D291" s="96" t="s">
        <v>32</v>
      </c>
      <c r="E291" s="96" t="s">
        <v>886</v>
      </c>
      <c r="F291" s="83"/>
      <c r="G291" s="96" t="s">
        <v>971</v>
      </c>
      <c r="H291" s="83" t="s">
        <v>701</v>
      </c>
      <c r="I291" s="83" t="s">
        <v>889</v>
      </c>
      <c r="J291" s="83"/>
      <c r="K291" s="93">
        <v>7.9</v>
      </c>
      <c r="L291" s="96" t="s">
        <v>157</v>
      </c>
      <c r="M291" s="97">
        <v>3.95E-2</v>
      </c>
      <c r="N291" s="97">
        <v>4.7899999999999998E-2</v>
      </c>
      <c r="O291" s="93">
        <v>14268000.000000002</v>
      </c>
      <c r="P291" s="95">
        <v>93.337000000000003</v>
      </c>
      <c r="Q291" s="93">
        <v>51301.418150000005</v>
      </c>
      <c r="R291" s="94">
        <v>6.3413333333333342E-3</v>
      </c>
      <c r="S291" s="94">
        <v>7.523416982056063E-3</v>
      </c>
      <c r="T291" s="94">
        <f>Q291/'סכום נכסי הקרן'!$C$42</f>
        <v>9.6158596066514231E-4</v>
      </c>
    </row>
    <row r="292" spans="2:20" s="151" customFormat="1">
      <c r="B292" s="86" t="s">
        <v>972</v>
      </c>
      <c r="C292" s="83" t="s">
        <v>973</v>
      </c>
      <c r="D292" s="96" t="s">
        <v>32</v>
      </c>
      <c r="E292" s="96" t="s">
        <v>886</v>
      </c>
      <c r="F292" s="83"/>
      <c r="G292" s="96" t="s">
        <v>974</v>
      </c>
      <c r="H292" s="83" t="s">
        <v>701</v>
      </c>
      <c r="I292" s="83" t="s">
        <v>889</v>
      </c>
      <c r="J292" s="83"/>
      <c r="K292" s="93">
        <v>7.54</v>
      </c>
      <c r="L292" s="96" t="s">
        <v>157</v>
      </c>
      <c r="M292" s="97">
        <v>4.2000000000000003E-2</v>
      </c>
      <c r="N292" s="97">
        <v>3.6099999999999993E-2</v>
      </c>
      <c r="O292" s="93">
        <v>1754000.0000000002</v>
      </c>
      <c r="P292" s="95">
        <v>104.051</v>
      </c>
      <c r="Q292" s="93">
        <v>7088.1480700000011</v>
      </c>
      <c r="R292" s="94">
        <v>8.7700000000000007E-4</v>
      </c>
      <c r="S292" s="94">
        <v>1.0394857585660313E-3</v>
      </c>
      <c r="T292" s="94">
        <f>Q292/'סכום נכסי הקרן'!$C$42</f>
        <v>1.328591668031252E-4</v>
      </c>
    </row>
    <row r="293" spans="2:20" s="151" customFormat="1">
      <c r="B293" s="86" t="s">
        <v>975</v>
      </c>
      <c r="C293" s="83" t="s">
        <v>976</v>
      </c>
      <c r="D293" s="96" t="s">
        <v>32</v>
      </c>
      <c r="E293" s="96" t="s">
        <v>886</v>
      </c>
      <c r="F293" s="83"/>
      <c r="G293" s="96" t="s">
        <v>900</v>
      </c>
      <c r="H293" s="83" t="s">
        <v>701</v>
      </c>
      <c r="I293" s="83" t="s">
        <v>889</v>
      </c>
      <c r="J293" s="83"/>
      <c r="K293" s="93">
        <v>5.8999999999999995</v>
      </c>
      <c r="L293" s="96" t="s">
        <v>159</v>
      </c>
      <c r="M293" s="97">
        <v>5.2499999999999998E-2</v>
      </c>
      <c r="N293" s="97">
        <v>3.6899999999999995E-2</v>
      </c>
      <c r="O293" s="93">
        <v>12475000.000000002</v>
      </c>
      <c r="P293" s="95">
        <v>109.155</v>
      </c>
      <c r="Q293" s="93">
        <v>57445.471550000009</v>
      </c>
      <c r="R293" s="94">
        <v>1.2475000000000002E-2</v>
      </c>
      <c r="S293" s="94">
        <v>8.424450079290614E-3</v>
      </c>
      <c r="T293" s="94">
        <f>Q293/'סכום נכסי הקרן'!$C$42</f>
        <v>1.0767491609053863E-3</v>
      </c>
    </row>
    <row r="294" spans="2:20" s="151" customFormat="1">
      <c r="B294" s="86" t="s">
        <v>977</v>
      </c>
      <c r="C294" s="83" t="s">
        <v>978</v>
      </c>
      <c r="D294" s="96" t="s">
        <v>32</v>
      </c>
      <c r="E294" s="96" t="s">
        <v>886</v>
      </c>
      <c r="F294" s="83"/>
      <c r="G294" s="96" t="s">
        <v>900</v>
      </c>
      <c r="H294" s="83" t="s">
        <v>701</v>
      </c>
      <c r="I294" s="83" t="s">
        <v>889</v>
      </c>
      <c r="J294" s="83"/>
      <c r="K294" s="93">
        <v>5.2200000000000006</v>
      </c>
      <c r="L294" s="96" t="s">
        <v>160</v>
      </c>
      <c r="M294" s="97">
        <v>5.7500000000000002E-2</v>
      </c>
      <c r="N294" s="97">
        <v>4.8600000000000004E-2</v>
      </c>
      <c r="O294" s="93">
        <v>1500000.0000000002</v>
      </c>
      <c r="P294" s="95">
        <v>104.16</v>
      </c>
      <c r="Q294" s="93">
        <v>7689.7095800000006</v>
      </c>
      <c r="R294" s="94">
        <v>2.5000000000000005E-3</v>
      </c>
      <c r="S294" s="94">
        <v>1.1277055045943441E-3</v>
      </c>
      <c r="T294" s="94">
        <f>Q294/'סכום נכסי הקרן'!$C$42</f>
        <v>1.4413474403573087E-4</v>
      </c>
    </row>
    <row r="295" spans="2:20" s="151" customFormat="1">
      <c r="B295" s="86" t="s">
        <v>979</v>
      </c>
      <c r="C295" s="83" t="s">
        <v>980</v>
      </c>
      <c r="D295" s="96" t="s">
        <v>32</v>
      </c>
      <c r="E295" s="96" t="s">
        <v>886</v>
      </c>
      <c r="F295" s="83"/>
      <c r="G295" s="96" t="s">
        <v>441</v>
      </c>
      <c r="H295" s="83" t="s">
        <v>701</v>
      </c>
      <c r="I295" s="83" t="s">
        <v>889</v>
      </c>
      <c r="J295" s="83"/>
      <c r="K295" s="93">
        <v>6.8800000000000008</v>
      </c>
      <c r="L295" s="96" t="s">
        <v>157</v>
      </c>
      <c r="M295" s="97">
        <v>3.9E-2</v>
      </c>
      <c r="N295" s="97">
        <v>4.24E-2</v>
      </c>
      <c r="O295" s="93">
        <v>11108000.000000002</v>
      </c>
      <c r="P295" s="95">
        <v>97.463999999999999</v>
      </c>
      <c r="Q295" s="93">
        <v>41701.158940000008</v>
      </c>
      <c r="R295" s="94">
        <v>1.586857142857143E-2</v>
      </c>
      <c r="S295" s="94">
        <v>6.1155269903706367E-3</v>
      </c>
      <c r="T295" s="94">
        <f>Q295/'סכום נכסי הקרן'!$C$42</f>
        <v>7.8164016563681861E-4</v>
      </c>
    </row>
    <row r="296" spans="2:20" s="151" customFormat="1">
      <c r="B296" s="86" t="s">
        <v>982</v>
      </c>
      <c r="C296" s="83" t="s">
        <v>983</v>
      </c>
      <c r="D296" s="96" t="s">
        <v>32</v>
      </c>
      <c r="E296" s="96" t="s">
        <v>886</v>
      </c>
      <c r="F296" s="83"/>
      <c r="G296" s="96" t="s">
        <v>441</v>
      </c>
      <c r="H296" s="83" t="s">
        <v>701</v>
      </c>
      <c r="I296" s="83" t="s">
        <v>889</v>
      </c>
      <c r="J296" s="83"/>
      <c r="K296" s="93">
        <v>7.57</v>
      </c>
      <c r="L296" s="96" t="s">
        <v>157</v>
      </c>
      <c r="M296" s="97">
        <v>4.3749999999999997E-2</v>
      </c>
      <c r="N296" s="97">
        <v>4.3799999999999999E-2</v>
      </c>
      <c r="O296" s="93">
        <v>6579000.0000000009</v>
      </c>
      <c r="P296" s="95">
        <v>99.578000000000003</v>
      </c>
      <c r="Q296" s="93">
        <v>25515.369780000005</v>
      </c>
      <c r="R296" s="94">
        <v>9.3985714285714297E-3</v>
      </c>
      <c r="S296" s="94">
        <v>3.7418608145492775E-3</v>
      </c>
      <c r="T296" s="94">
        <f>Q296/'סכום נכסי הקרן'!$C$42</f>
        <v>4.7825620122019262E-4</v>
      </c>
    </row>
    <row r="297" spans="2:20" s="151" customFormat="1">
      <c r="B297" s="86" t="s">
        <v>984</v>
      </c>
      <c r="C297" s="83" t="s">
        <v>985</v>
      </c>
      <c r="D297" s="96" t="s">
        <v>32</v>
      </c>
      <c r="E297" s="96" t="s">
        <v>886</v>
      </c>
      <c r="F297" s="83"/>
      <c r="G297" s="96" t="s">
        <v>322</v>
      </c>
      <c r="H297" s="83" t="s">
        <v>701</v>
      </c>
      <c r="I297" s="83" t="s">
        <v>889</v>
      </c>
      <c r="J297" s="83"/>
      <c r="K297" s="93">
        <v>3.08</v>
      </c>
      <c r="L297" s="96" t="s">
        <v>157</v>
      </c>
      <c r="M297" s="97">
        <v>5.7500000000000002E-2</v>
      </c>
      <c r="N297" s="97">
        <v>5.6999999999999995E-2</v>
      </c>
      <c r="O297" s="93">
        <v>3994000.0000000005</v>
      </c>
      <c r="P297" s="95">
        <v>99.731999999999999</v>
      </c>
      <c r="Q297" s="93">
        <v>15433.509910000002</v>
      </c>
      <c r="R297" s="94">
        <v>3.6309090909090913E-3</v>
      </c>
      <c r="S297" s="94">
        <v>2.2633434851668821E-3</v>
      </c>
      <c r="T297" s="94">
        <f>Q297/'סכום נכסי הקרן'!$C$42</f>
        <v>2.8928335684307672E-4</v>
      </c>
    </row>
    <row r="298" spans="2:20" s="151" customFormat="1">
      <c r="B298" s="86" t="s">
        <v>986</v>
      </c>
      <c r="C298" s="83" t="s">
        <v>987</v>
      </c>
      <c r="D298" s="96" t="s">
        <v>32</v>
      </c>
      <c r="E298" s="96" t="s">
        <v>886</v>
      </c>
      <c r="F298" s="83"/>
      <c r="G298" s="96" t="s">
        <v>971</v>
      </c>
      <c r="H298" s="83" t="s">
        <v>701</v>
      </c>
      <c r="I298" s="83" t="s">
        <v>889</v>
      </c>
      <c r="J298" s="83"/>
      <c r="K298" s="93">
        <v>7.0799999999999992</v>
      </c>
      <c r="L298" s="96" t="s">
        <v>157</v>
      </c>
      <c r="M298" s="97">
        <v>0.04</v>
      </c>
      <c r="N298" s="97">
        <v>3.9199999999999999E-2</v>
      </c>
      <c r="O298" s="93">
        <v>1640000.0000000002</v>
      </c>
      <c r="P298" s="95">
        <v>100.22</v>
      </c>
      <c r="Q298" s="93">
        <v>6325.2779200000004</v>
      </c>
      <c r="R298" s="94">
        <v>9.3835897036845478E-4</v>
      </c>
      <c r="S298" s="94">
        <v>9.2760989921196262E-4</v>
      </c>
      <c r="T298" s="94">
        <f>Q298/'סכום נכסי הקרן'!$C$42</f>
        <v>1.185600450146077E-4</v>
      </c>
    </row>
    <row r="299" spans="2:20" s="151" customFormat="1">
      <c r="B299" s="86" t="s">
        <v>988</v>
      </c>
      <c r="C299" s="83" t="s">
        <v>989</v>
      </c>
      <c r="D299" s="96" t="s">
        <v>32</v>
      </c>
      <c r="E299" s="96" t="s">
        <v>886</v>
      </c>
      <c r="F299" s="83"/>
      <c r="G299" s="96" t="s">
        <v>971</v>
      </c>
      <c r="H299" s="83" t="s">
        <v>701</v>
      </c>
      <c r="I299" s="83" t="s">
        <v>889</v>
      </c>
      <c r="J299" s="83"/>
      <c r="K299" s="93">
        <v>8.2899999999999991</v>
      </c>
      <c r="L299" s="96" t="s">
        <v>157</v>
      </c>
      <c r="M299" s="97">
        <v>3.2000000000000001E-2</v>
      </c>
      <c r="N299" s="97">
        <v>4.0100000000000004E-2</v>
      </c>
      <c r="O299" s="93">
        <v>4831000.0000000009</v>
      </c>
      <c r="P299" s="95">
        <v>93.153999999999996</v>
      </c>
      <c r="Q299" s="93">
        <v>17465.347750000004</v>
      </c>
      <c r="R299" s="94">
        <v>1.6103333333333336E-3</v>
      </c>
      <c r="S299" s="94">
        <v>2.5613150395894986E-3</v>
      </c>
      <c r="T299" s="94">
        <f>Q299/'סכום נכסי הקרן'!$C$42</f>
        <v>3.2736781555296117E-4</v>
      </c>
    </row>
    <row r="300" spans="2:20" s="151" customFormat="1">
      <c r="B300" s="86" t="s">
        <v>990</v>
      </c>
      <c r="C300" s="83" t="s">
        <v>991</v>
      </c>
      <c r="D300" s="96" t="s">
        <v>32</v>
      </c>
      <c r="E300" s="96" t="s">
        <v>886</v>
      </c>
      <c r="F300" s="83"/>
      <c r="G300" s="96" t="s">
        <v>906</v>
      </c>
      <c r="H300" s="83" t="s">
        <v>701</v>
      </c>
      <c r="I300" s="83" t="s">
        <v>895</v>
      </c>
      <c r="J300" s="83"/>
      <c r="K300" s="93">
        <v>8.1300000000000026</v>
      </c>
      <c r="L300" s="96" t="s">
        <v>157</v>
      </c>
      <c r="M300" s="97">
        <v>4.2999999999999997E-2</v>
      </c>
      <c r="N300" s="97">
        <v>4.8900000000000013E-2</v>
      </c>
      <c r="O300" s="93">
        <v>11702000.000000002</v>
      </c>
      <c r="P300" s="95">
        <v>94.798000000000002</v>
      </c>
      <c r="Q300" s="93">
        <v>43363.000619999999</v>
      </c>
      <c r="R300" s="94">
        <v>9.3616000000000012E-3</v>
      </c>
      <c r="S300" s="94">
        <v>6.3592381462736535E-3</v>
      </c>
      <c r="T300" s="94">
        <f>Q300/'סכום נכסי הקרן'!$C$42</f>
        <v>8.1278947273128854E-4</v>
      </c>
    </row>
    <row r="301" spans="2:20" s="151" customFormat="1">
      <c r="B301" s="86" t="s">
        <v>992</v>
      </c>
      <c r="C301" s="83" t="s">
        <v>993</v>
      </c>
      <c r="D301" s="96" t="s">
        <v>32</v>
      </c>
      <c r="E301" s="96" t="s">
        <v>886</v>
      </c>
      <c r="F301" s="83"/>
      <c r="G301" s="96" t="s">
        <v>906</v>
      </c>
      <c r="H301" s="83" t="s">
        <v>994</v>
      </c>
      <c r="I301" s="83" t="s">
        <v>895</v>
      </c>
      <c r="J301" s="83"/>
      <c r="K301" s="93">
        <v>7.5000000000000009</v>
      </c>
      <c r="L301" s="96" t="s">
        <v>157</v>
      </c>
      <c r="M301" s="97">
        <v>5.2000000000000005E-2</v>
      </c>
      <c r="N301" s="97">
        <v>4.880000000000001E-2</v>
      </c>
      <c r="O301" s="93">
        <v>7888000.0000000009</v>
      </c>
      <c r="P301" s="95">
        <v>101.91200000000001</v>
      </c>
      <c r="Q301" s="93">
        <v>31123.921840000003</v>
      </c>
      <c r="R301" s="94">
        <v>3.8478048780487811E-3</v>
      </c>
      <c r="S301" s="94">
        <v>4.5643619721113223E-3</v>
      </c>
      <c r="T301" s="94">
        <f>Q301/'סכום נכסי הקרן'!$C$42</f>
        <v>5.8338204598313236E-4</v>
      </c>
    </row>
    <row r="302" spans="2:20" s="151" customFormat="1">
      <c r="B302" s="86" t="s">
        <v>995</v>
      </c>
      <c r="C302" s="83" t="s">
        <v>996</v>
      </c>
      <c r="D302" s="96" t="s">
        <v>32</v>
      </c>
      <c r="E302" s="96" t="s">
        <v>886</v>
      </c>
      <c r="F302" s="83"/>
      <c r="G302" s="96" t="s">
        <v>997</v>
      </c>
      <c r="H302" s="83" t="s">
        <v>994</v>
      </c>
      <c r="I302" s="83" t="s">
        <v>889</v>
      </c>
      <c r="J302" s="83"/>
      <c r="K302" s="93">
        <v>6.9499999999999993</v>
      </c>
      <c r="L302" s="96" t="s">
        <v>157</v>
      </c>
      <c r="M302" s="97">
        <v>5.0499999999999996E-2</v>
      </c>
      <c r="N302" s="97">
        <v>5.21E-2</v>
      </c>
      <c r="O302" s="93">
        <v>3822000.0000000005</v>
      </c>
      <c r="P302" s="95">
        <v>98.372</v>
      </c>
      <c r="Q302" s="93">
        <v>14489.329240000003</v>
      </c>
      <c r="R302" s="94">
        <v>3.8220000000000003E-3</v>
      </c>
      <c r="S302" s="94">
        <v>2.1248782118280969E-3</v>
      </c>
      <c r="T302" s="94">
        <f>Q302/'סכום נכסי הקרן'!$C$42</f>
        <v>2.7158577830930657E-4</v>
      </c>
    </row>
    <row r="303" spans="2:20" s="151" customFormat="1">
      <c r="B303" s="86" t="s">
        <v>998</v>
      </c>
      <c r="C303" s="83" t="s">
        <v>999</v>
      </c>
      <c r="D303" s="96" t="s">
        <v>32</v>
      </c>
      <c r="E303" s="96" t="s">
        <v>886</v>
      </c>
      <c r="F303" s="83"/>
      <c r="G303" s="96" t="s">
        <v>903</v>
      </c>
      <c r="H303" s="83" t="s">
        <v>994</v>
      </c>
      <c r="I303" s="83" t="s">
        <v>889</v>
      </c>
      <c r="J303" s="83"/>
      <c r="K303" s="93">
        <v>4.1300000000000008</v>
      </c>
      <c r="L303" s="96" t="s">
        <v>160</v>
      </c>
      <c r="M303" s="97">
        <v>6.6250000000000003E-2</v>
      </c>
      <c r="N303" s="97">
        <v>5.3000000000000005E-2</v>
      </c>
      <c r="O303" s="93">
        <v>3137000.0000000005</v>
      </c>
      <c r="P303" s="95">
        <v>104.86</v>
      </c>
      <c r="Q303" s="93">
        <v>15833.918340000002</v>
      </c>
      <c r="R303" s="94">
        <v>6.2740000000000009E-3</v>
      </c>
      <c r="S303" s="94">
        <v>2.3220638810283055E-3</v>
      </c>
      <c r="T303" s="94">
        <f>Q303/'סכום נכסי הקרן'!$C$42</f>
        <v>2.9678855141087977E-4</v>
      </c>
    </row>
    <row r="304" spans="2:20" s="151" customFormat="1">
      <c r="B304" s="86" t="s">
        <v>1000</v>
      </c>
      <c r="C304" s="83" t="s">
        <v>1001</v>
      </c>
      <c r="D304" s="96" t="s">
        <v>32</v>
      </c>
      <c r="E304" s="96" t="s">
        <v>886</v>
      </c>
      <c r="F304" s="83"/>
      <c r="G304" s="96" t="s">
        <v>903</v>
      </c>
      <c r="H304" s="83" t="s">
        <v>994</v>
      </c>
      <c r="I304" s="83" t="s">
        <v>889</v>
      </c>
      <c r="J304" s="83"/>
      <c r="K304" s="93">
        <v>3.29</v>
      </c>
      <c r="L304" s="96" t="s">
        <v>160</v>
      </c>
      <c r="M304" s="97">
        <v>7.7499999999999999E-2</v>
      </c>
      <c r="N304" s="97">
        <v>4.8100000000000011E-2</v>
      </c>
      <c r="O304" s="93">
        <v>4961000.0000000009</v>
      </c>
      <c r="P304" s="95">
        <v>109.18</v>
      </c>
      <c r="Q304" s="93">
        <v>26151.130149999997</v>
      </c>
      <c r="R304" s="94">
        <v>1.2402500000000002E-2</v>
      </c>
      <c r="S304" s="94">
        <v>3.8350958660675599E-3</v>
      </c>
      <c r="T304" s="94">
        <f>Q304/'סכום נכסי הקרן'!$C$42</f>
        <v>4.9017279667086381E-4</v>
      </c>
    </row>
    <row r="305" spans="2:20" s="151" customFormat="1">
      <c r="B305" s="86" t="s">
        <v>1002</v>
      </c>
      <c r="C305" s="83" t="s">
        <v>1003</v>
      </c>
      <c r="D305" s="96" t="s">
        <v>32</v>
      </c>
      <c r="E305" s="96" t="s">
        <v>886</v>
      </c>
      <c r="F305" s="83"/>
      <c r="G305" s="96" t="s">
        <v>1004</v>
      </c>
      <c r="H305" s="83" t="s">
        <v>994</v>
      </c>
      <c r="I305" s="83" t="s">
        <v>889</v>
      </c>
      <c r="J305" s="83"/>
      <c r="K305" s="93">
        <v>7.15</v>
      </c>
      <c r="L305" s="96" t="s">
        <v>157</v>
      </c>
      <c r="M305" s="97">
        <v>5.2499999999999998E-2</v>
      </c>
      <c r="N305" s="97">
        <v>4.5399999999999989E-2</v>
      </c>
      <c r="O305" s="93">
        <v>4877000.0000000009</v>
      </c>
      <c r="P305" s="95">
        <v>104.64100000000001</v>
      </c>
      <c r="Q305" s="93">
        <v>19950.509480000004</v>
      </c>
      <c r="R305" s="94">
        <v>3.9016000000000007E-3</v>
      </c>
      <c r="S305" s="94">
        <v>2.9257671081067862E-3</v>
      </c>
      <c r="T305" s="94">
        <f>Q305/'סכום נכסי הקרן'!$C$42</f>
        <v>3.7394930814568192E-4</v>
      </c>
    </row>
    <row r="306" spans="2:20" s="151" customFormat="1">
      <c r="B306" s="86" t="s">
        <v>1005</v>
      </c>
      <c r="C306" s="83" t="s">
        <v>1006</v>
      </c>
      <c r="D306" s="96" t="s">
        <v>32</v>
      </c>
      <c r="E306" s="96" t="s">
        <v>886</v>
      </c>
      <c r="F306" s="83"/>
      <c r="G306" s="96" t="s">
        <v>1007</v>
      </c>
      <c r="H306" s="83" t="s">
        <v>994</v>
      </c>
      <c r="I306" s="83" t="s">
        <v>889</v>
      </c>
      <c r="J306" s="83"/>
      <c r="K306" s="93">
        <v>5.7099999999999991</v>
      </c>
      <c r="L306" s="96" t="s">
        <v>157</v>
      </c>
      <c r="M306" s="97">
        <v>5.6250000000000001E-2</v>
      </c>
      <c r="N306" s="97">
        <v>4.2399999999999993E-2</v>
      </c>
      <c r="O306" s="93">
        <v>4839000.0000000009</v>
      </c>
      <c r="P306" s="95">
        <v>107.328</v>
      </c>
      <c r="Q306" s="93">
        <v>20190.345120000005</v>
      </c>
      <c r="R306" s="94">
        <v>9.6780000000000026E-3</v>
      </c>
      <c r="S306" s="94">
        <v>2.960939303963097E-3</v>
      </c>
      <c r="T306" s="94">
        <f>Q306/'סכום נכסי הקרן'!$C$42</f>
        <v>3.7844475081778942E-4</v>
      </c>
    </row>
    <row r="307" spans="2:20" s="151" customFormat="1">
      <c r="B307" s="86" t="s">
        <v>1008</v>
      </c>
      <c r="C307" s="83" t="s">
        <v>1009</v>
      </c>
      <c r="D307" s="96" t="s">
        <v>32</v>
      </c>
      <c r="E307" s="96" t="s">
        <v>886</v>
      </c>
      <c r="F307" s="83"/>
      <c r="G307" s="96" t="s">
        <v>906</v>
      </c>
      <c r="H307" s="83" t="s">
        <v>994</v>
      </c>
      <c r="I307" s="83" t="s">
        <v>895</v>
      </c>
      <c r="J307" s="83"/>
      <c r="K307" s="93">
        <v>2.3000000000000003</v>
      </c>
      <c r="L307" s="96" t="s">
        <v>160</v>
      </c>
      <c r="M307" s="97">
        <v>6.8750000000000006E-2</v>
      </c>
      <c r="N307" s="97">
        <v>6.7799999999999999E-2</v>
      </c>
      <c r="O307" s="93">
        <v>7360000.0000000009</v>
      </c>
      <c r="P307" s="95">
        <v>99.77</v>
      </c>
      <c r="Q307" s="93">
        <v>34770.540650000003</v>
      </c>
      <c r="R307" s="94">
        <v>7.3600000000000011E-3</v>
      </c>
      <c r="S307" s="94">
        <v>5.0991431705963604E-3</v>
      </c>
      <c r="T307" s="94">
        <f>Q307/'סכום נכסי הקרן'!$C$42</f>
        <v>6.5173371301386978E-4</v>
      </c>
    </row>
    <row r="308" spans="2:20" s="151" customFormat="1">
      <c r="B308" s="86" t="s">
        <v>1010</v>
      </c>
      <c r="C308" s="83" t="s">
        <v>1011</v>
      </c>
      <c r="D308" s="96" t="s">
        <v>32</v>
      </c>
      <c r="E308" s="96" t="s">
        <v>886</v>
      </c>
      <c r="F308" s="83"/>
      <c r="G308" s="96" t="s">
        <v>1012</v>
      </c>
      <c r="H308" s="83" t="s">
        <v>994</v>
      </c>
      <c r="I308" s="83" t="s">
        <v>889</v>
      </c>
      <c r="J308" s="83"/>
      <c r="K308" s="93">
        <v>5.0599999999999996</v>
      </c>
      <c r="L308" s="96" t="s">
        <v>157</v>
      </c>
      <c r="M308" s="97">
        <v>3.875E-2</v>
      </c>
      <c r="N308" s="97">
        <v>3.4599999999999992E-2</v>
      </c>
      <c r="O308" s="93">
        <v>600000.00000000012</v>
      </c>
      <c r="P308" s="95">
        <v>102.125</v>
      </c>
      <c r="Q308" s="93">
        <v>2390.7889700000005</v>
      </c>
      <c r="R308" s="94">
        <v>6.0000000000000016E-4</v>
      </c>
      <c r="S308" s="94">
        <v>3.506121855114901E-4</v>
      </c>
      <c r="T308" s="94">
        <f>Q308/'סכום נכסי הקרן'!$C$42</f>
        <v>4.4812583966844516E-5</v>
      </c>
    </row>
    <row r="309" spans="2:20" s="151" customFormat="1">
      <c r="B309" s="86" t="s">
        <v>1013</v>
      </c>
      <c r="C309" s="83" t="s">
        <v>1014</v>
      </c>
      <c r="D309" s="96" t="s">
        <v>32</v>
      </c>
      <c r="E309" s="96" t="s">
        <v>886</v>
      </c>
      <c r="F309" s="83"/>
      <c r="G309" s="96" t="s">
        <v>1012</v>
      </c>
      <c r="H309" s="83" t="s">
        <v>994</v>
      </c>
      <c r="I309" s="83" t="s">
        <v>889</v>
      </c>
      <c r="J309" s="83"/>
      <c r="K309" s="93">
        <v>5.0599999999999996</v>
      </c>
      <c r="L309" s="96" t="s">
        <v>157</v>
      </c>
      <c r="M309" s="97">
        <v>3.875E-2</v>
      </c>
      <c r="N309" s="97">
        <v>3.6499999999999998E-2</v>
      </c>
      <c r="O309" s="93">
        <v>6002000.0000000009</v>
      </c>
      <c r="P309" s="95">
        <v>101.125</v>
      </c>
      <c r="Q309" s="93">
        <v>23685.081960000003</v>
      </c>
      <c r="R309" s="94">
        <v>6.0020000000000013E-3</v>
      </c>
      <c r="S309" s="94">
        <v>3.4734468220398254E-3</v>
      </c>
      <c r="T309" s="94">
        <f>Q309/'סכום נכסי הקרן'!$C$42</f>
        <v>4.4394956535795556E-4</v>
      </c>
    </row>
    <row r="310" spans="2:20" s="151" customFormat="1">
      <c r="B310" s="86" t="s">
        <v>1015</v>
      </c>
      <c r="C310" s="83" t="s">
        <v>1016</v>
      </c>
      <c r="D310" s="96" t="s">
        <v>32</v>
      </c>
      <c r="E310" s="96" t="s">
        <v>886</v>
      </c>
      <c r="F310" s="83"/>
      <c r="G310" s="96" t="s">
        <v>1017</v>
      </c>
      <c r="H310" s="83" t="s">
        <v>994</v>
      </c>
      <c r="I310" s="83" t="s">
        <v>889</v>
      </c>
      <c r="J310" s="83"/>
      <c r="K310" s="93">
        <v>6.01</v>
      </c>
      <c r="L310" s="96" t="s">
        <v>159</v>
      </c>
      <c r="M310" s="97">
        <v>5.6250000000000001E-2</v>
      </c>
      <c r="N310" s="97">
        <v>5.1800000000000006E-2</v>
      </c>
      <c r="O310" s="93">
        <v>6850000.0000000009</v>
      </c>
      <c r="P310" s="95">
        <v>102.246</v>
      </c>
      <c r="Q310" s="93">
        <v>28462.659500000005</v>
      </c>
      <c r="R310" s="94">
        <v>1.2454545454545456E-2</v>
      </c>
      <c r="S310" s="94">
        <v>4.1740845294113834E-3</v>
      </c>
      <c r="T310" s="94">
        <f>Q310/'סכום נכסי הקרן'!$C$42</f>
        <v>5.3349975040392411E-4</v>
      </c>
    </row>
    <row r="311" spans="2:20" s="151" customFormat="1">
      <c r="B311" s="86" t="s">
        <v>1018</v>
      </c>
      <c r="C311" s="83" t="s">
        <v>1019</v>
      </c>
      <c r="D311" s="96" t="s">
        <v>32</v>
      </c>
      <c r="E311" s="96" t="s">
        <v>886</v>
      </c>
      <c r="F311" s="83"/>
      <c r="G311" s="96" t="s">
        <v>944</v>
      </c>
      <c r="H311" s="83" t="s">
        <v>994</v>
      </c>
      <c r="I311" s="83" t="s">
        <v>889</v>
      </c>
      <c r="J311" s="83"/>
      <c r="K311" s="93">
        <v>3.9399999999999995</v>
      </c>
      <c r="L311" s="96" t="s">
        <v>157</v>
      </c>
      <c r="M311" s="97">
        <v>4.6249999999999999E-2</v>
      </c>
      <c r="N311" s="97">
        <v>4.1199999999999994E-2</v>
      </c>
      <c r="O311" s="93">
        <v>5860000.0000000009</v>
      </c>
      <c r="P311" s="95">
        <v>101.35599999999999</v>
      </c>
      <c r="Q311" s="93">
        <v>23012.830850000006</v>
      </c>
      <c r="R311" s="94">
        <v>7.8133333333333353E-3</v>
      </c>
      <c r="S311" s="94">
        <v>3.3748603579699227E-3</v>
      </c>
      <c r="T311" s="94">
        <f>Q311/'סכום נכסי הקרן'!$C$42</f>
        <v>4.3134899303990635E-4</v>
      </c>
    </row>
    <row r="312" spans="2:20" s="151" customFormat="1">
      <c r="B312" s="86" t="s">
        <v>1020</v>
      </c>
      <c r="C312" s="83" t="s">
        <v>1021</v>
      </c>
      <c r="D312" s="96" t="s">
        <v>32</v>
      </c>
      <c r="E312" s="96" t="s">
        <v>886</v>
      </c>
      <c r="F312" s="83"/>
      <c r="G312" s="96" t="s">
        <v>903</v>
      </c>
      <c r="H312" s="83" t="s">
        <v>994</v>
      </c>
      <c r="I312" s="83" t="s">
        <v>895</v>
      </c>
      <c r="J312" s="83"/>
      <c r="K312" s="93">
        <v>1.2299999999999998</v>
      </c>
      <c r="L312" s="96" t="s">
        <v>160</v>
      </c>
      <c r="M312" s="97">
        <v>4.8499999999999995E-2</v>
      </c>
      <c r="N312" s="97">
        <v>1.84E-2</v>
      </c>
      <c r="O312" s="93">
        <v>7900000.0000000009</v>
      </c>
      <c r="P312" s="95">
        <v>103.288</v>
      </c>
      <c r="Q312" s="93">
        <v>39841.142990000008</v>
      </c>
      <c r="R312" s="94">
        <v>1.9750000000000004E-2</v>
      </c>
      <c r="S312" s="94">
        <v>5.8427533305039818E-3</v>
      </c>
      <c r="T312" s="94">
        <f>Q312/'סכום נכסי הקרן'!$C$42</f>
        <v>7.4677631023805236E-4</v>
      </c>
    </row>
    <row r="313" spans="2:20" s="151" customFormat="1">
      <c r="B313" s="86" t="s">
        <v>1022</v>
      </c>
      <c r="C313" s="83" t="s">
        <v>1023</v>
      </c>
      <c r="D313" s="96" t="s">
        <v>32</v>
      </c>
      <c r="E313" s="96" t="s">
        <v>886</v>
      </c>
      <c r="F313" s="83"/>
      <c r="G313" s="96" t="s">
        <v>903</v>
      </c>
      <c r="H313" s="83" t="s">
        <v>1024</v>
      </c>
      <c r="I313" s="83" t="s">
        <v>895</v>
      </c>
      <c r="J313" s="83"/>
      <c r="K313" s="93">
        <v>5.7200000000000006</v>
      </c>
      <c r="L313" s="96" t="s">
        <v>157</v>
      </c>
      <c r="M313" s="97">
        <v>5.6250000000000001E-2</v>
      </c>
      <c r="N313" s="97">
        <v>6.6500000000000004E-2</v>
      </c>
      <c r="O313" s="93">
        <v>20851000.000000004</v>
      </c>
      <c r="P313" s="95">
        <v>93.92</v>
      </c>
      <c r="Q313" s="93">
        <v>77276.880240000013</v>
      </c>
      <c r="R313" s="94">
        <v>1.3900666666666669E-2</v>
      </c>
      <c r="S313" s="94">
        <v>1.1332750907938179E-2</v>
      </c>
      <c r="T313" s="94">
        <f>Q313/'סכום נכסי הקרן'!$C$42</f>
        <v>1.4484660620007743E-3</v>
      </c>
    </row>
    <row r="314" spans="2:20" s="151" customFormat="1">
      <c r="B314" s="86" t="s">
        <v>1025</v>
      </c>
      <c r="C314" s="83" t="s">
        <v>1026</v>
      </c>
      <c r="D314" s="96" t="s">
        <v>32</v>
      </c>
      <c r="E314" s="96" t="s">
        <v>886</v>
      </c>
      <c r="F314" s="83"/>
      <c r="G314" s="96" t="s">
        <v>1027</v>
      </c>
      <c r="H314" s="83" t="s">
        <v>1024</v>
      </c>
      <c r="I314" s="83" t="s">
        <v>889</v>
      </c>
      <c r="J314" s="83"/>
      <c r="K314" s="93">
        <v>6.28</v>
      </c>
      <c r="L314" s="96" t="s">
        <v>157</v>
      </c>
      <c r="M314" s="97">
        <v>4.6249999999999999E-2</v>
      </c>
      <c r="N314" s="97">
        <v>4.6699999999999998E-2</v>
      </c>
      <c r="O314" s="93">
        <v>1612000.0000000002</v>
      </c>
      <c r="P314" s="95">
        <v>99.7</v>
      </c>
      <c r="Q314" s="93">
        <v>6216.174860000001</v>
      </c>
      <c r="R314" s="94">
        <v>1.7911111111111114E-3</v>
      </c>
      <c r="S314" s="94">
        <v>9.1160979933171645E-4</v>
      </c>
      <c r="T314" s="94">
        <f>Q314/'סכום נכסי הקרן'!$C$42</f>
        <v>1.1651503389123379E-4</v>
      </c>
    </row>
    <row r="315" spans="2:20" s="151" customFormat="1">
      <c r="B315" s="86" t="s">
        <v>1028</v>
      </c>
      <c r="C315" s="83" t="s">
        <v>1029</v>
      </c>
      <c r="D315" s="96" t="s">
        <v>32</v>
      </c>
      <c r="E315" s="96" t="s">
        <v>886</v>
      </c>
      <c r="F315" s="83"/>
      <c r="G315" s="96" t="s">
        <v>906</v>
      </c>
      <c r="H315" s="83" t="s">
        <v>1024</v>
      </c>
      <c r="I315" s="83" t="s">
        <v>895</v>
      </c>
      <c r="J315" s="83"/>
      <c r="K315" s="93">
        <v>5.8000000000000007</v>
      </c>
      <c r="L315" s="96" t="s">
        <v>157</v>
      </c>
      <c r="M315" s="97">
        <v>0.06</v>
      </c>
      <c r="N315" s="97">
        <v>5.1999999999999991E-2</v>
      </c>
      <c r="O315" s="93">
        <v>2261000.0000000005</v>
      </c>
      <c r="P315" s="95">
        <v>103.93899999999999</v>
      </c>
      <c r="Q315" s="93">
        <v>9053.3708300000017</v>
      </c>
      <c r="R315" s="94">
        <v>1.1305000000000002E-3</v>
      </c>
      <c r="S315" s="94">
        <v>1.3276881283889616E-3</v>
      </c>
      <c r="T315" s="94">
        <f>Q315/'סכום נכסי הקרן'!$C$42</f>
        <v>1.696950026092666E-4</v>
      </c>
    </row>
    <row r="316" spans="2:20" s="151" customFormat="1">
      <c r="B316" s="86" t="s">
        <v>1030</v>
      </c>
      <c r="C316" s="83" t="s">
        <v>1031</v>
      </c>
      <c r="D316" s="96" t="s">
        <v>32</v>
      </c>
      <c r="E316" s="96" t="s">
        <v>886</v>
      </c>
      <c r="F316" s="83"/>
      <c r="G316" s="96" t="s">
        <v>888</v>
      </c>
      <c r="H316" s="83" t="s">
        <v>1024</v>
      </c>
      <c r="I316" s="83" t="s">
        <v>895</v>
      </c>
      <c r="J316" s="83"/>
      <c r="K316" s="93">
        <v>6.7700000000000022</v>
      </c>
      <c r="L316" s="96" t="s">
        <v>159</v>
      </c>
      <c r="M316" s="97">
        <v>4.4999999999999998E-2</v>
      </c>
      <c r="N316" s="97">
        <v>5.3400000000000017E-2</v>
      </c>
      <c r="O316" s="93">
        <v>10952000.000000002</v>
      </c>
      <c r="P316" s="95">
        <v>94.046999999999997</v>
      </c>
      <c r="Q316" s="93">
        <v>43191.006799999996</v>
      </c>
      <c r="R316" s="94">
        <v>1.0952000000000002E-2</v>
      </c>
      <c r="S316" s="94">
        <v>6.3340150379686691E-3</v>
      </c>
      <c r="T316" s="94">
        <f>Q316/'סכום נכסי הקרן'!$C$42</f>
        <v>8.0956564679046173E-4</v>
      </c>
    </row>
    <row r="317" spans="2:20" s="151" customFormat="1">
      <c r="B317" s="86" t="s">
        <v>1032</v>
      </c>
      <c r="C317" s="83" t="s">
        <v>1033</v>
      </c>
      <c r="D317" s="96" t="s">
        <v>32</v>
      </c>
      <c r="E317" s="96" t="s">
        <v>886</v>
      </c>
      <c r="F317" s="83"/>
      <c r="G317" s="96" t="s">
        <v>930</v>
      </c>
      <c r="H317" s="83" t="s">
        <v>1024</v>
      </c>
      <c r="I317" s="83" t="s">
        <v>889</v>
      </c>
      <c r="J317" s="83"/>
      <c r="K317" s="93">
        <v>2.0299999999999998</v>
      </c>
      <c r="L317" s="96" t="s">
        <v>157</v>
      </c>
      <c r="M317" s="97">
        <v>0.105</v>
      </c>
      <c r="N317" s="97">
        <v>4.9199999999999994E-2</v>
      </c>
      <c r="O317" s="93">
        <v>2312000.0000000005</v>
      </c>
      <c r="P317" s="95">
        <v>118.75</v>
      </c>
      <c r="Q317" s="93">
        <v>10789.800550000002</v>
      </c>
      <c r="R317" s="94">
        <v>6.9014925373134337E-4</v>
      </c>
      <c r="S317" s="94">
        <v>1.5823377134237732E-3</v>
      </c>
      <c r="T317" s="94">
        <f>Q317/'סכום נכסי הקרן'!$C$42</f>
        <v>2.0224237655420507E-4</v>
      </c>
    </row>
    <row r="318" spans="2:20" s="151" customFormat="1">
      <c r="B318" s="86" t="s">
        <v>1034</v>
      </c>
      <c r="C318" s="83" t="s">
        <v>1035</v>
      </c>
      <c r="D318" s="96" t="s">
        <v>32</v>
      </c>
      <c r="E318" s="96" t="s">
        <v>886</v>
      </c>
      <c r="F318" s="83"/>
      <c r="G318" s="96" t="s">
        <v>1036</v>
      </c>
      <c r="H318" s="83" t="s">
        <v>1037</v>
      </c>
      <c r="I318" s="83" t="s">
        <v>889</v>
      </c>
      <c r="J318" s="83"/>
      <c r="K318" s="93">
        <v>5.5399999999999983</v>
      </c>
      <c r="L318" s="96" t="s">
        <v>157</v>
      </c>
      <c r="M318" s="97">
        <v>4.6249999999999999E-2</v>
      </c>
      <c r="N318" s="97">
        <v>4.82E-2</v>
      </c>
      <c r="O318" s="93">
        <v>1287000.0000000002</v>
      </c>
      <c r="P318" s="95">
        <v>98.938000000000002</v>
      </c>
      <c r="Q318" s="93">
        <v>4925.206110000001</v>
      </c>
      <c r="R318" s="94">
        <v>2.5740000000000003E-3</v>
      </c>
      <c r="S318" s="94">
        <v>7.2228762136276902E-4</v>
      </c>
      <c r="T318" s="94">
        <f>Q318/'סכום נכסי הקרן'!$C$42</f>
        <v>9.231731245539026E-5</v>
      </c>
    </row>
    <row r="319" spans="2:20" s="151" customFormat="1">
      <c r="B319" s="86" t="s">
        <v>1038</v>
      </c>
      <c r="C319" s="83" t="s">
        <v>1039</v>
      </c>
      <c r="D319" s="96" t="s">
        <v>32</v>
      </c>
      <c r="E319" s="96" t="s">
        <v>886</v>
      </c>
      <c r="F319" s="83"/>
      <c r="G319" s="96" t="s">
        <v>888</v>
      </c>
      <c r="H319" s="83" t="s">
        <v>1037</v>
      </c>
      <c r="I319" s="83" t="s">
        <v>919</v>
      </c>
      <c r="J319" s="83"/>
      <c r="K319" s="93">
        <v>3.94</v>
      </c>
      <c r="L319" s="96" t="s">
        <v>157</v>
      </c>
      <c r="M319" s="97">
        <v>7.7499999999999999E-2</v>
      </c>
      <c r="N319" s="97">
        <v>6.1600000000000009E-2</v>
      </c>
      <c r="O319" s="93">
        <v>6175000.0000000009</v>
      </c>
      <c r="P319" s="95">
        <v>106.25</v>
      </c>
      <c r="Q319" s="93">
        <v>25594.819250000004</v>
      </c>
      <c r="R319" s="94">
        <v>1.0291666666666668E-2</v>
      </c>
      <c r="S319" s="94">
        <v>3.7535121784563266E-3</v>
      </c>
      <c r="T319" s="94">
        <f>Q319/'סכום נכסי הקרן'!$C$42</f>
        <v>4.7974538997343349E-4</v>
      </c>
    </row>
    <row r="320" spans="2:20" s="151" customFormat="1">
      <c r="B320" s="86" t="s">
        <v>1040</v>
      </c>
      <c r="C320" s="83" t="s">
        <v>1041</v>
      </c>
      <c r="D320" s="96" t="s">
        <v>32</v>
      </c>
      <c r="E320" s="96" t="s">
        <v>886</v>
      </c>
      <c r="F320" s="83"/>
      <c r="G320" s="96" t="s">
        <v>1004</v>
      </c>
      <c r="H320" s="83" t="s">
        <v>1037</v>
      </c>
      <c r="I320" s="83" t="s">
        <v>889</v>
      </c>
      <c r="J320" s="83"/>
      <c r="K320" s="93">
        <v>5.3300000000000018</v>
      </c>
      <c r="L320" s="96" t="s">
        <v>159</v>
      </c>
      <c r="M320" s="97">
        <v>3.7499999999999999E-2</v>
      </c>
      <c r="N320" s="97">
        <v>2.7800000000000005E-2</v>
      </c>
      <c r="O320" s="93">
        <v>4900000.0000000009</v>
      </c>
      <c r="P320" s="95">
        <v>104.80200000000001</v>
      </c>
      <c r="Q320" s="93">
        <v>21490.894629999999</v>
      </c>
      <c r="R320" s="94">
        <v>6.5333333333333346E-3</v>
      </c>
      <c r="S320" s="94">
        <v>3.1516665123402527E-3</v>
      </c>
      <c r="T320" s="94">
        <f>Q320/'סכום נכסי הקרן'!$C$42</f>
        <v>4.028220525584417E-4</v>
      </c>
    </row>
    <row r="321" spans="2:20" s="151" customFormat="1">
      <c r="B321" s="86" t="s">
        <v>1042</v>
      </c>
      <c r="C321" s="83" t="s">
        <v>1043</v>
      </c>
      <c r="D321" s="96" t="s">
        <v>32</v>
      </c>
      <c r="E321" s="96" t="s">
        <v>886</v>
      </c>
      <c r="F321" s="83"/>
      <c r="G321" s="96" t="s">
        <v>906</v>
      </c>
      <c r="H321" s="83" t="s">
        <v>1044</v>
      </c>
      <c r="I321" s="83" t="s">
        <v>895</v>
      </c>
      <c r="J321" s="83"/>
      <c r="K321" s="93">
        <v>15.490000000000006</v>
      </c>
      <c r="L321" s="96" t="s">
        <v>159</v>
      </c>
      <c r="M321" s="97">
        <v>5.5E-2</v>
      </c>
      <c r="N321" s="97">
        <v>5.8300000000000012E-2</v>
      </c>
      <c r="O321" s="93">
        <v>4659000.0000000009</v>
      </c>
      <c r="P321" s="95">
        <v>94.465000000000003</v>
      </c>
      <c r="Q321" s="93">
        <v>17797.266649999998</v>
      </c>
      <c r="R321" s="94">
        <v>3.7272000000000008E-3</v>
      </c>
      <c r="S321" s="94">
        <v>2.609991360419926E-3</v>
      </c>
      <c r="T321" s="94">
        <f>Q321/'סכום נכסי הקרן'!$C$42</f>
        <v>3.3358925281198963E-4</v>
      </c>
    </row>
    <row r="322" spans="2:20" s="151" customFormat="1">
      <c r="B322" s="152"/>
    </row>
    <row r="323" spans="2:20" s="151" customFormat="1">
      <c r="B323" s="152"/>
    </row>
    <row r="324" spans="2:20" s="151" customFormat="1">
      <c r="B324" s="152"/>
    </row>
    <row r="325" spans="2:20" s="151" customFormat="1">
      <c r="B325" s="153" t="s">
        <v>2756</v>
      </c>
    </row>
    <row r="326" spans="2:20" s="151" customFormat="1">
      <c r="B326" s="153" t="s">
        <v>139</v>
      </c>
    </row>
    <row r="327" spans="2:20">
      <c r="C327" s="1"/>
      <c r="D327" s="1"/>
      <c r="E327" s="1"/>
      <c r="F327" s="1"/>
    </row>
    <row r="328" spans="2:20">
      <c r="C328" s="1"/>
      <c r="D328" s="1"/>
      <c r="E328" s="1"/>
      <c r="F328" s="1"/>
    </row>
    <row r="329" spans="2:20">
      <c r="C329" s="1"/>
      <c r="D329" s="1"/>
      <c r="E329" s="1"/>
      <c r="F329" s="1"/>
    </row>
    <row r="330" spans="2:20">
      <c r="C330" s="1"/>
      <c r="D330" s="1"/>
      <c r="E330" s="1"/>
      <c r="F330" s="1"/>
    </row>
    <row r="331" spans="2:20">
      <c r="C331" s="1"/>
      <c r="D331" s="1"/>
      <c r="E331" s="1"/>
      <c r="F331" s="1"/>
    </row>
    <row r="332" spans="2:20">
      <c r="C332" s="1"/>
      <c r="D332" s="1"/>
      <c r="E332" s="1"/>
      <c r="F332" s="1"/>
    </row>
    <row r="333" spans="2:20">
      <c r="C333" s="1"/>
      <c r="D333" s="1"/>
      <c r="E333" s="1"/>
      <c r="F333" s="1"/>
    </row>
    <row r="334" spans="2:20">
      <c r="C334" s="1"/>
      <c r="D334" s="1"/>
      <c r="E334" s="1"/>
      <c r="F334" s="1"/>
    </row>
    <row r="335" spans="2:20">
      <c r="C335" s="1"/>
      <c r="D335" s="1"/>
      <c r="E335" s="1"/>
      <c r="F335" s="1"/>
    </row>
    <row r="336" spans="2:20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1"/>
      <c r="C796" s="1"/>
      <c r="D796" s="1"/>
      <c r="E796" s="1"/>
      <c r="F796" s="1"/>
    </row>
    <row r="797" spans="2:6">
      <c r="B797" s="41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password="CC0D" sheet="1" objects="1" scenarios="1"/>
  <mergeCells count="2">
    <mergeCell ref="B6:T6"/>
    <mergeCell ref="B7:T7"/>
  </mergeCells>
  <phoneticPr fontId="5" type="noConversion"/>
  <conditionalFormatting sqref="B12:B321">
    <cfRule type="cellIs" dxfId="9" priority="2" operator="equal">
      <formula>"NR3"</formula>
    </cfRule>
  </conditionalFormatting>
  <conditionalFormatting sqref="B12:B321">
    <cfRule type="containsText" dxfId="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$AY$7:$AY$24</formula1>
    </dataValidation>
    <dataValidation allowBlank="1" showInputMessage="1" showErrorMessage="1" sqref="H2"/>
    <dataValidation type="list" allowBlank="1" showInputMessage="1" showErrorMessage="1" sqref="I12:I828">
      <formula1>$BA$7:$BA$10</formula1>
    </dataValidation>
    <dataValidation type="list" allowBlank="1" showInputMessage="1" showErrorMessage="1" sqref="E12:E822">
      <formula1>$AW$7:$AW$24</formula1>
    </dataValidation>
    <dataValidation type="list" allowBlank="1" showInputMessage="1" showErrorMessage="1" sqref="L12:L828">
      <formula1>$BB$7:$BB$20</formula1>
    </dataValidation>
    <dataValidation type="list" allowBlank="1" showInputMessage="1" showErrorMessage="1" sqref="G12:G555">
      <formula1>$AY$7:$AY$29</formula1>
    </dataValidation>
  </dataValidations>
  <printOptions horizontalCentered="1"/>
  <pageMargins left="0.11811023622047245" right="0.11811023622047245" top="0.15748031496062992" bottom="0.15748031496062992" header="0.31496062992125984" footer="0.31496062992125984"/>
  <pageSetup paperSize="9" scale="53" fitToHeight="2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Z363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22.8554687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3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4" t="s">
        <v>171</v>
      </c>
      <c r="C1" s="77" t="s" vm="1">
        <v>232</v>
      </c>
    </row>
    <row r="2" spans="2:52">
      <c r="B2" s="54" t="s">
        <v>170</v>
      </c>
      <c r="C2" s="77" t="s">
        <v>233</v>
      </c>
    </row>
    <row r="3" spans="2:52">
      <c r="B3" s="54" t="s">
        <v>172</v>
      </c>
      <c r="C3" s="77" t="s">
        <v>234</v>
      </c>
    </row>
    <row r="4" spans="2:52">
      <c r="B4" s="54" t="s">
        <v>173</v>
      </c>
      <c r="C4" s="77">
        <v>162</v>
      </c>
    </row>
    <row r="6" spans="2:52" ht="26.25" customHeight="1">
      <c r="B6" s="217" t="s">
        <v>199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9"/>
      <c r="AZ6" s="3"/>
    </row>
    <row r="7" spans="2:52" ht="26.25" customHeight="1">
      <c r="B7" s="217" t="s">
        <v>117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9"/>
      <c r="AV7" s="3"/>
      <c r="AZ7" s="3"/>
    </row>
    <row r="8" spans="2:52" s="3" customFormat="1" ht="63">
      <c r="B8" s="20" t="s">
        <v>142</v>
      </c>
      <c r="C8" s="28" t="s">
        <v>60</v>
      </c>
      <c r="D8" s="69" t="s">
        <v>146</v>
      </c>
      <c r="E8" s="69" t="s">
        <v>218</v>
      </c>
      <c r="F8" s="69" t="s">
        <v>144</v>
      </c>
      <c r="G8" s="28" t="s">
        <v>84</v>
      </c>
      <c r="H8" s="28" t="s">
        <v>129</v>
      </c>
      <c r="I8" s="28" t="s">
        <v>0</v>
      </c>
      <c r="J8" s="12" t="s">
        <v>133</v>
      </c>
      <c r="K8" s="12" t="s">
        <v>80</v>
      </c>
      <c r="L8" s="12" t="s">
        <v>75</v>
      </c>
      <c r="M8" s="73" t="s">
        <v>174</v>
      </c>
      <c r="N8" s="13" t="s">
        <v>176</v>
      </c>
      <c r="AV8" s="1"/>
      <c r="AW8" s="1"/>
      <c r="AX8" s="1"/>
      <c r="AZ8" s="4"/>
    </row>
    <row r="9" spans="2:52" s="3" customFormat="1" ht="24" customHeight="1">
      <c r="B9" s="14"/>
      <c r="C9" s="15"/>
      <c r="D9" s="15"/>
      <c r="E9" s="15"/>
      <c r="F9" s="15"/>
      <c r="G9" s="15"/>
      <c r="H9" s="15"/>
      <c r="I9" s="15"/>
      <c r="J9" s="15" t="s">
        <v>81</v>
      </c>
      <c r="K9" s="15" t="s">
        <v>23</v>
      </c>
      <c r="L9" s="15" t="s">
        <v>20</v>
      </c>
      <c r="M9" s="15" t="s">
        <v>20</v>
      </c>
      <c r="N9" s="16" t="s">
        <v>20</v>
      </c>
      <c r="AV9" s="1"/>
      <c r="AX9" s="1"/>
      <c r="AZ9" s="4"/>
    </row>
    <row r="10" spans="2:5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AV10" s="1"/>
      <c r="AW10" s="3"/>
      <c r="AX10" s="1"/>
      <c r="AZ10" s="1"/>
    </row>
    <row r="11" spans="2:52" s="4" customFormat="1" ht="18" customHeight="1">
      <c r="B11" s="103" t="s">
        <v>36</v>
      </c>
      <c r="C11" s="79"/>
      <c r="D11" s="79"/>
      <c r="E11" s="79"/>
      <c r="F11" s="79"/>
      <c r="G11" s="79"/>
      <c r="H11" s="79"/>
      <c r="I11" s="87"/>
      <c r="J11" s="89"/>
      <c r="K11" s="87">
        <v>8307015.1909099985</v>
      </c>
      <c r="L11" s="79"/>
      <c r="M11" s="88">
        <v>1</v>
      </c>
      <c r="N11" s="88">
        <f>K11/'סכום נכסי הקרן'!$C$42</f>
        <v>0.15570542629553255</v>
      </c>
      <c r="AV11" s="1"/>
      <c r="AW11" s="3"/>
      <c r="AX11" s="1"/>
      <c r="AZ11" s="1"/>
    </row>
    <row r="12" spans="2:52" ht="20.25">
      <c r="B12" s="104" t="s">
        <v>228</v>
      </c>
      <c r="C12" s="81"/>
      <c r="D12" s="81"/>
      <c r="E12" s="81"/>
      <c r="F12" s="81"/>
      <c r="G12" s="81"/>
      <c r="H12" s="81"/>
      <c r="I12" s="90"/>
      <c r="J12" s="92"/>
      <c r="K12" s="90">
        <v>5739574.7955599986</v>
      </c>
      <c r="L12" s="81"/>
      <c r="M12" s="91">
        <v>0.69093105810623323</v>
      </c>
      <c r="N12" s="91">
        <f>K12/'סכום נכסי הקרן'!$C$42</f>
        <v>0.10758171494325441</v>
      </c>
      <c r="AW12" s="4"/>
    </row>
    <row r="13" spans="2:52">
      <c r="B13" s="105" t="s">
        <v>33</v>
      </c>
      <c r="C13" s="81"/>
      <c r="D13" s="81"/>
      <c r="E13" s="81"/>
      <c r="F13" s="81"/>
      <c r="G13" s="81"/>
      <c r="H13" s="81"/>
      <c r="I13" s="90"/>
      <c r="J13" s="92"/>
      <c r="K13" s="90">
        <v>4077644.8520200015</v>
      </c>
      <c r="L13" s="81"/>
      <c r="M13" s="91">
        <v>0.49086762914337617</v>
      </c>
      <c r="N13" s="91">
        <f>K13/'סכום נכסי הקרן'!$C$42</f>
        <v>7.6430753450446767E-2</v>
      </c>
    </row>
    <row r="14" spans="2:52">
      <c r="B14" s="106" t="s">
        <v>1045</v>
      </c>
      <c r="C14" s="83" t="s">
        <v>1046</v>
      </c>
      <c r="D14" s="96" t="s">
        <v>147</v>
      </c>
      <c r="E14" s="96" t="s">
        <v>320</v>
      </c>
      <c r="F14" s="83" t="s">
        <v>1047</v>
      </c>
      <c r="G14" s="96" t="s">
        <v>1048</v>
      </c>
      <c r="H14" s="96" t="s">
        <v>158</v>
      </c>
      <c r="I14" s="93">
        <v>62617379.540000007</v>
      </c>
      <c r="J14" s="95">
        <v>271.5</v>
      </c>
      <c r="K14" s="93">
        <v>170006.18547000003</v>
      </c>
      <c r="L14" s="94">
        <v>1.8776778345508657E-2</v>
      </c>
      <c r="M14" s="94">
        <v>2.0465375536574234E-2</v>
      </c>
      <c r="N14" s="94">
        <f>K14/'סכום נכסי הקרן'!$C$42</f>
        <v>3.1865700222204543E-3</v>
      </c>
    </row>
    <row r="15" spans="2:52">
      <c r="B15" s="106" t="s">
        <v>1049</v>
      </c>
      <c r="C15" s="83" t="s">
        <v>1050</v>
      </c>
      <c r="D15" s="96" t="s">
        <v>147</v>
      </c>
      <c r="E15" s="96" t="s">
        <v>320</v>
      </c>
      <c r="F15" s="83" t="s">
        <v>1051</v>
      </c>
      <c r="G15" s="96" t="s">
        <v>180</v>
      </c>
      <c r="H15" s="96" t="s">
        <v>158</v>
      </c>
      <c r="I15" s="93">
        <v>25900.000000000004</v>
      </c>
      <c r="J15" s="95">
        <v>4410</v>
      </c>
      <c r="K15" s="93">
        <v>1142.1900000000003</v>
      </c>
      <c r="L15" s="94">
        <v>4.6738611875101447E-5</v>
      </c>
      <c r="M15" s="94">
        <v>1.3749704000178651E-4</v>
      </c>
      <c r="N15" s="94">
        <f>K15/'סכום נכסי הקרן'!$C$42</f>
        <v>2.140903522785206E-5</v>
      </c>
    </row>
    <row r="16" spans="2:52" ht="20.25">
      <c r="B16" s="106" t="s">
        <v>1052</v>
      </c>
      <c r="C16" s="83" t="s">
        <v>1053</v>
      </c>
      <c r="D16" s="96" t="s">
        <v>147</v>
      </c>
      <c r="E16" s="96" t="s">
        <v>320</v>
      </c>
      <c r="F16" s="83" t="s">
        <v>1054</v>
      </c>
      <c r="G16" s="96" t="s">
        <v>903</v>
      </c>
      <c r="H16" s="96" t="s">
        <v>158</v>
      </c>
      <c r="I16" s="93">
        <v>1226020.9200000004</v>
      </c>
      <c r="J16" s="95">
        <v>20630</v>
      </c>
      <c r="K16" s="93">
        <v>252928.11382000009</v>
      </c>
      <c r="L16" s="94">
        <v>2.4700903455385892E-2</v>
      </c>
      <c r="M16" s="94">
        <v>3.0447532357563062E-2</v>
      </c>
      <c r="N16" s="94">
        <f>K16/'סכום נכסי הקרן'!$C$42</f>
        <v>4.7408460053813776E-3</v>
      </c>
      <c r="AV16" s="4"/>
    </row>
    <row r="17" spans="2:14">
      <c r="B17" s="106" t="s">
        <v>1055</v>
      </c>
      <c r="C17" s="83" t="s">
        <v>1056</v>
      </c>
      <c r="D17" s="96" t="s">
        <v>147</v>
      </c>
      <c r="E17" s="96" t="s">
        <v>320</v>
      </c>
      <c r="F17" s="83" t="s">
        <v>732</v>
      </c>
      <c r="G17" s="96" t="s">
        <v>733</v>
      </c>
      <c r="H17" s="96" t="s">
        <v>158</v>
      </c>
      <c r="I17" s="93">
        <v>520209.00000000006</v>
      </c>
      <c r="J17" s="95">
        <v>39000</v>
      </c>
      <c r="K17" s="93">
        <v>202881.51000000004</v>
      </c>
      <c r="L17" s="94">
        <v>1.2169822655859466E-2</v>
      </c>
      <c r="M17" s="94">
        <v>2.4422913084594374E-2</v>
      </c>
      <c r="N17" s="94">
        <f>K17/'סכום נכסי הקרן'!$C$42</f>
        <v>3.8027800932155065E-3</v>
      </c>
    </row>
    <row r="18" spans="2:14">
      <c r="B18" s="106" t="s">
        <v>1057</v>
      </c>
      <c r="C18" s="83" t="s">
        <v>1058</v>
      </c>
      <c r="D18" s="96" t="s">
        <v>147</v>
      </c>
      <c r="E18" s="96" t="s">
        <v>320</v>
      </c>
      <c r="F18" s="83" t="s">
        <v>384</v>
      </c>
      <c r="G18" s="96" t="s">
        <v>385</v>
      </c>
      <c r="H18" s="96" t="s">
        <v>158</v>
      </c>
      <c r="I18" s="93">
        <v>41895206.000000007</v>
      </c>
      <c r="J18" s="95">
        <v>732</v>
      </c>
      <c r="K18" s="93">
        <v>306672.90792000009</v>
      </c>
      <c r="L18" s="94">
        <v>1.5149389435924867E-2</v>
      </c>
      <c r="M18" s="94">
        <v>3.6917340449260136E-2</v>
      </c>
      <c r="N18" s="94">
        <f>K18/'סכום נכסי הקרן'!$C$42</f>
        <v>5.7482302323493559E-3</v>
      </c>
    </row>
    <row r="19" spans="2:14">
      <c r="B19" s="106" t="s">
        <v>1059</v>
      </c>
      <c r="C19" s="83" t="s">
        <v>1060</v>
      </c>
      <c r="D19" s="96" t="s">
        <v>147</v>
      </c>
      <c r="E19" s="96" t="s">
        <v>320</v>
      </c>
      <c r="F19" s="83" t="s">
        <v>346</v>
      </c>
      <c r="G19" s="96" t="s">
        <v>322</v>
      </c>
      <c r="H19" s="96" t="s">
        <v>158</v>
      </c>
      <c r="I19" s="93">
        <v>1342699.0000000002</v>
      </c>
      <c r="J19" s="95">
        <v>5650</v>
      </c>
      <c r="K19" s="93">
        <v>75862.493500000011</v>
      </c>
      <c r="L19" s="94">
        <v>1.3382821336461147E-2</v>
      </c>
      <c r="M19" s="94">
        <v>9.1323407694033111E-3</v>
      </c>
      <c r="N19" s="94">
        <f>K19/'סכום נכסי הקרן'!$C$42</f>
        <v>1.4219550125760142E-3</v>
      </c>
    </row>
    <row r="20" spans="2:14">
      <c r="B20" s="106" t="s">
        <v>1061</v>
      </c>
      <c r="C20" s="83" t="s">
        <v>1062</v>
      </c>
      <c r="D20" s="96" t="s">
        <v>147</v>
      </c>
      <c r="E20" s="96" t="s">
        <v>320</v>
      </c>
      <c r="F20" s="83" t="s">
        <v>466</v>
      </c>
      <c r="G20" s="96" t="s">
        <v>365</v>
      </c>
      <c r="H20" s="96" t="s">
        <v>158</v>
      </c>
      <c r="I20" s="93">
        <v>1899708.1800000004</v>
      </c>
      <c r="J20" s="95">
        <v>3283</v>
      </c>
      <c r="K20" s="93">
        <v>62367.419550000013</v>
      </c>
      <c r="L20" s="94">
        <v>9.7163658883773658E-3</v>
      </c>
      <c r="M20" s="94">
        <v>7.5078013121061748E-3</v>
      </c>
      <c r="N20" s="94">
        <f>K20/'סכום נכסי הקרן'!$C$42</f>
        <v>1.1690054038436504E-3</v>
      </c>
    </row>
    <row r="21" spans="2:14">
      <c r="B21" s="106" t="s">
        <v>1063</v>
      </c>
      <c r="C21" s="83" t="s">
        <v>1064</v>
      </c>
      <c r="D21" s="96" t="s">
        <v>147</v>
      </c>
      <c r="E21" s="96" t="s">
        <v>320</v>
      </c>
      <c r="F21" s="83" t="s">
        <v>402</v>
      </c>
      <c r="G21" s="96" t="s">
        <v>322</v>
      </c>
      <c r="H21" s="96" t="s">
        <v>158</v>
      </c>
      <c r="I21" s="93">
        <v>12053328.000000002</v>
      </c>
      <c r="J21" s="95">
        <v>800.9</v>
      </c>
      <c r="K21" s="93">
        <v>96535.103950000019</v>
      </c>
      <c r="L21" s="94">
        <v>1.0646641879029839E-2</v>
      </c>
      <c r="M21" s="94">
        <v>1.1620913376399521E-2</v>
      </c>
      <c r="N21" s="94">
        <f>K21/'סכום נכסי הקרן'!$C$42</f>
        <v>1.8094392712157438E-3</v>
      </c>
    </row>
    <row r="22" spans="2:14">
      <c r="B22" s="106" t="s">
        <v>1065</v>
      </c>
      <c r="C22" s="83" t="s">
        <v>1066</v>
      </c>
      <c r="D22" s="96" t="s">
        <v>147</v>
      </c>
      <c r="E22" s="96" t="s">
        <v>320</v>
      </c>
      <c r="F22" s="83" t="s">
        <v>1067</v>
      </c>
      <c r="G22" s="96" t="s">
        <v>1048</v>
      </c>
      <c r="H22" s="96" t="s">
        <v>158</v>
      </c>
      <c r="I22" s="93">
        <v>2982642.0000000005</v>
      </c>
      <c r="J22" s="95">
        <v>1442</v>
      </c>
      <c r="K22" s="93">
        <v>43009.697640000006</v>
      </c>
      <c r="L22" s="94">
        <v>5.4530578690203712E-3</v>
      </c>
      <c r="M22" s="94">
        <v>5.1775152267764749E-3</v>
      </c>
      <c r="N22" s="94">
        <f>K22/'סכום נכסי הקרן'!$C$42</f>
        <v>8.0616721553684195E-4</v>
      </c>
    </row>
    <row r="23" spans="2:14">
      <c r="B23" s="106" t="s">
        <v>1068</v>
      </c>
      <c r="C23" s="83" t="s">
        <v>1069</v>
      </c>
      <c r="D23" s="96" t="s">
        <v>147</v>
      </c>
      <c r="E23" s="96" t="s">
        <v>320</v>
      </c>
      <c r="F23" s="83" t="s">
        <v>1070</v>
      </c>
      <c r="G23" s="96" t="s">
        <v>441</v>
      </c>
      <c r="H23" s="96" t="s">
        <v>158</v>
      </c>
      <c r="I23" s="93">
        <v>617667.00000000012</v>
      </c>
      <c r="J23" s="95">
        <v>13830</v>
      </c>
      <c r="K23" s="93">
        <v>85423.34610000001</v>
      </c>
      <c r="L23" s="94">
        <v>6.0892233755429639E-4</v>
      </c>
      <c r="M23" s="94">
        <v>1.0283277944823675E-2</v>
      </c>
      <c r="N23" s="94">
        <f>K23/'סכום נכסי הקרן'!$C$42</f>
        <v>1.601162176114218E-3</v>
      </c>
    </row>
    <row r="24" spans="2:14">
      <c r="B24" s="106" t="s">
        <v>1071</v>
      </c>
      <c r="C24" s="83" t="s">
        <v>1072</v>
      </c>
      <c r="D24" s="96" t="s">
        <v>147</v>
      </c>
      <c r="E24" s="96" t="s">
        <v>320</v>
      </c>
      <c r="F24" s="83" t="s">
        <v>1073</v>
      </c>
      <c r="G24" s="96" t="s">
        <v>1048</v>
      </c>
      <c r="H24" s="96" t="s">
        <v>158</v>
      </c>
      <c r="I24" s="93">
        <v>597053885.5200001</v>
      </c>
      <c r="J24" s="95">
        <v>66</v>
      </c>
      <c r="K24" s="93">
        <v>394055.56445000006</v>
      </c>
      <c r="L24" s="94">
        <v>4.6096413476738186E-2</v>
      </c>
      <c r="M24" s="94">
        <v>4.7436480540109974E-2</v>
      </c>
      <c r="N24" s="94">
        <f>K24/'סכום נכסי הקרן'!$C$42</f>
        <v>7.386117424457557E-3</v>
      </c>
    </row>
    <row r="25" spans="2:14">
      <c r="B25" s="106" t="s">
        <v>1074</v>
      </c>
      <c r="C25" s="83" t="s">
        <v>1075</v>
      </c>
      <c r="D25" s="96" t="s">
        <v>147</v>
      </c>
      <c r="E25" s="96" t="s">
        <v>320</v>
      </c>
      <c r="F25" s="83" t="s">
        <v>894</v>
      </c>
      <c r="G25" s="96" t="s">
        <v>441</v>
      </c>
      <c r="H25" s="96" t="s">
        <v>158</v>
      </c>
      <c r="I25" s="93">
        <v>16638681.000000002</v>
      </c>
      <c r="J25" s="95">
        <v>1580</v>
      </c>
      <c r="K25" s="93">
        <v>265916.50461000006</v>
      </c>
      <c r="L25" s="94">
        <v>1.3035735325663307E-2</v>
      </c>
      <c r="M25" s="94">
        <v>3.2011077203877129E-2</v>
      </c>
      <c r="N25" s="94">
        <f>K25/'סכום נכסי הקרן'!$C$42</f>
        <v>4.9842984222088918E-3</v>
      </c>
    </row>
    <row r="26" spans="2:14">
      <c r="B26" s="106" t="s">
        <v>1076</v>
      </c>
      <c r="C26" s="83" t="s">
        <v>1077</v>
      </c>
      <c r="D26" s="96" t="s">
        <v>147</v>
      </c>
      <c r="E26" s="96" t="s">
        <v>320</v>
      </c>
      <c r="F26" s="83" t="s">
        <v>321</v>
      </c>
      <c r="G26" s="96" t="s">
        <v>322</v>
      </c>
      <c r="H26" s="96" t="s">
        <v>158</v>
      </c>
      <c r="I26" s="93">
        <v>19575436.000000004</v>
      </c>
      <c r="J26" s="95">
        <v>1586</v>
      </c>
      <c r="K26" s="93">
        <v>310466.41496000002</v>
      </c>
      <c r="L26" s="94">
        <v>1.2853502506443812E-2</v>
      </c>
      <c r="M26" s="94">
        <v>3.7374003516898555E-2</v>
      </c>
      <c r="N26" s="94">
        <f>K26/'סכום נכסי הקרן'!$C$42</f>
        <v>5.8193351499694224E-3</v>
      </c>
    </row>
    <row r="27" spans="2:14">
      <c r="B27" s="106" t="s">
        <v>1078</v>
      </c>
      <c r="C27" s="83" t="s">
        <v>1079</v>
      </c>
      <c r="D27" s="96" t="s">
        <v>147</v>
      </c>
      <c r="E27" s="96" t="s">
        <v>320</v>
      </c>
      <c r="F27" s="83" t="s">
        <v>326</v>
      </c>
      <c r="G27" s="96" t="s">
        <v>322</v>
      </c>
      <c r="H27" s="96" t="s">
        <v>158</v>
      </c>
      <c r="I27" s="93">
        <v>2981542.0000000005</v>
      </c>
      <c r="J27" s="95">
        <v>5635</v>
      </c>
      <c r="K27" s="93">
        <v>168009.89170000001</v>
      </c>
      <c r="L27" s="94">
        <v>1.2847786380212799E-2</v>
      </c>
      <c r="M27" s="94">
        <v>2.0225061329350383E-2</v>
      </c>
      <c r="N27" s="94">
        <f>K27/'סכום נכסי הקרן'!$C$42</f>
        <v>3.1491517961397915E-3</v>
      </c>
    </row>
    <row r="28" spans="2:14">
      <c r="B28" s="106" t="s">
        <v>1080</v>
      </c>
      <c r="C28" s="83" t="s">
        <v>1081</v>
      </c>
      <c r="D28" s="96" t="s">
        <v>147</v>
      </c>
      <c r="E28" s="96" t="s">
        <v>320</v>
      </c>
      <c r="F28" s="83"/>
      <c r="G28" s="96" t="s">
        <v>971</v>
      </c>
      <c r="H28" s="96" t="s">
        <v>158</v>
      </c>
      <c r="I28" s="93">
        <v>276571.00000000006</v>
      </c>
      <c r="J28" s="95">
        <v>14560</v>
      </c>
      <c r="K28" s="93">
        <v>40268.7376</v>
      </c>
      <c r="L28" s="94">
        <v>5.6243463159819887E-4</v>
      </c>
      <c r="M28" s="94">
        <v>4.8475579584908316E-3</v>
      </c>
      <c r="N28" s="94">
        <f>K28/'סכום נכסי הקרן'!$C$42</f>
        <v>7.5479107841911646E-4</v>
      </c>
    </row>
    <row r="29" spans="2:14">
      <c r="B29" s="106" t="s">
        <v>1082</v>
      </c>
      <c r="C29" s="83" t="s">
        <v>1083</v>
      </c>
      <c r="D29" s="96" t="s">
        <v>147</v>
      </c>
      <c r="E29" s="96" t="s">
        <v>320</v>
      </c>
      <c r="F29" s="83" t="s">
        <v>502</v>
      </c>
      <c r="G29" s="96" t="s">
        <v>365</v>
      </c>
      <c r="H29" s="96" t="s">
        <v>158</v>
      </c>
      <c r="I29" s="93">
        <v>1325060.8000000003</v>
      </c>
      <c r="J29" s="95">
        <v>16400</v>
      </c>
      <c r="K29" s="93">
        <v>217309.9712</v>
      </c>
      <c r="L29" s="94">
        <v>2.9802246316026609E-2</v>
      </c>
      <c r="M29" s="94">
        <v>2.6159813868860231E-2</v>
      </c>
      <c r="N29" s="94">
        <f>K29/'סכום נכסי הקרן'!$C$42</f>
        <v>4.0732249702626665E-3</v>
      </c>
    </row>
    <row r="30" spans="2:14">
      <c r="B30" s="106" t="s">
        <v>1084</v>
      </c>
      <c r="C30" s="83" t="s">
        <v>1085</v>
      </c>
      <c r="D30" s="96" t="s">
        <v>147</v>
      </c>
      <c r="E30" s="96" t="s">
        <v>320</v>
      </c>
      <c r="F30" s="83" t="s">
        <v>1086</v>
      </c>
      <c r="G30" s="96" t="s">
        <v>182</v>
      </c>
      <c r="H30" s="96" t="s">
        <v>158</v>
      </c>
      <c r="I30" s="93">
        <v>228229.00000000003</v>
      </c>
      <c r="J30" s="95">
        <v>26260</v>
      </c>
      <c r="K30" s="93">
        <v>59932.935400000009</v>
      </c>
      <c r="L30" s="94">
        <v>3.8073454413332093E-3</v>
      </c>
      <c r="M30" s="94">
        <v>7.2147376672167382E-3</v>
      </c>
      <c r="N30" s="94">
        <f>K30/'סכום נכסי הקרן'!$C$42</f>
        <v>1.1233738040844182E-3</v>
      </c>
    </row>
    <row r="31" spans="2:14">
      <c r="B31" s="106" t="s">
        <v>1087</v>
      </c>
      <c r="C31" s="83" t="s">
        <v>1088</v>
      </c>
      <c r="D31" s="96" t="s">
        <v>147</v>
      </c>
      <c r="E31" s="96" t="s">
        <v>320</v>
      </c>
      <c r="F31" s="83" t="s">
        <v>337</v>
      </c>
      <c r="G31" s="96" t="s">
        <v>322</v>
      </c>
      <c r="H31" s="96" t="s">
        <v>158</v>
      </c>
      <c r="I31" s="93">
        <v>16894519.000000004</v>
      </c>
      <c r="J31" s="95">
        <v>2291</v>
      </c>
      <c r="K31" s="93">
        <v>387053.43029000005</v>
      </c>
      <c r="L31" s="94">
        <v>1.2668824741487335E-2</v>
      </c>
      <c r="M31" s="94">
        <v>4.6593562356011531E-2</v>
      </c>
      <c r="N31" s="94">
        <f>K31/'סכום נכסי הקרן'!$C$42</f>
        <v>7.2548704892702529E-3</v>
      </c>
    </row>
    <row r="32" spans="2:14">
      <c r="B32" s="106" t="s">
        <v>1089</v>
      </c>
      <c r="C32" s="83" t="s">
        <v>1090</v>
      </c>
      <c r="D32" s="96" t="s">
        <v>147</v>
      </c>
      <c r="E32" s="96" t="s">
        <v>320</v>
      </c>
      <c r="F32" s="83" t="s">
        <v>526</v>
      </c>
      <c r="G32" s="96" t="s">
        <v>494</v>
      </c>
      <c r="H32" s="96" t="s">
        <v>158</v>
      </c>
      <c r="I32" s="93">
        <v>273701.00000000006</v>
      </c>
      <c r="J32" s="95">
        <v>56500</v>
      </c>
      <c r="K32" s="93">
        <v>162650.57343000005</v>
      </c>
      <c r="L32" s="94">
        <v>2.696815316120877E-2</v>
      </c>
      <c r="M32" s="94">
        <v>1.9579905620972188E-2</v>
      </c>
      <c r="N32" s="94">
        <f>K32/'סכום נכסי הקרן'!$C$42</f>
        <v>3.0486975515397687E-3</v>
      </c>
    </row>
    <row r="33" spans="2:14">
      <c r="B33" s="106" t="s">
        <v>1091</v>
      </c>
      <c r="C33" s="83" t="s">
        <v>1092</v>
      </c>
      <c r="D33" s="96" t="s">
        <v>147</v>
      </c>
      <c r="E33" s="96" t="s">
        <v>320</v>
      </c>
      <c r="F33" s="83" t="s">
        <v>1093</v>
      </c>
      <c r="G33" s="96" t="s">
        <v>437</v>
      </c>
      <c r="H33" s="96" t="s">
        <v>158</v>
      </c>
      <c r="I33" s="93">
        <v>999263.00000000012</v>
      </c>
      <c r="J33" s="95">
        <v>19710</v>
      </c>
      <c r="K33" s="93">
        <v>196954.73730000001</v>
      </c>
      <c r="L33" s="94">
        <v>1.6908360719839918E-2</v>
      </c>
      <c r="M33" s="94">
        <v>2.3709447108694218E-2</v>
      </c>
      <c r="N33" s="94">
        <f>K33/'סכום נכסי הקרן'!$C$42</f>
        <v>3.6916895692906144E-3</v>
      </c>
    </row>
    <row r="34" spans="2:14">
      <c r="B34" s="106" t="s">
        <v>1094</v>
      </c>
      <c r="C34" s="83" t="s">
        <v>1095</v>
      </c>
      <c r="D34" s="96" t="s">
        <v>147</v>
      </c>
      <c r="E34" s="96" t="s">
        <v>320</v>
      </c>
      <c r="F34" s="83" t="s">
        <v>981</v>
      </c>
      <c r="G34" s="96" t="s">
        <v>441</v>
      </c>
      <c r="H34" s="96" t="s">
        <v>158</v>
      </c>
      <c r="I34" s="93">
        <v>201550.00000000003</v>
      </c>
      <c r="J34" s="95">
        <v>31930</v>
      </c>
      <c r="K34" s="93">
        <v>64354.915000000008</v>
      </c>
      <c r="L34" s="94">
        <v>1.4338554682509542E-3</v>
      </c>
      <c r="M34" s="94">
        <v>7.7470563759677201E-3</v>
      </c>
      <c r="N34" s="94">
        <f>K34/'סכום נכסי הקרן'!$C$42</f>
        <v>1.2062587155555772E-3</v>
      </c>
    </row>
    <row r="35" spans="2:14">
      <c r="B35" s="106" t="s">
        <v>1096</v>
      </c>
      <c r="C35" s="83" t="s">
        <v>1097</v>
      </c>
      <c r="D35" s="96" t="s">
        <v>147</v>
      </c>
      <c r="E35" s="96" t="s">
        <v>320</v>
      </c>
      <c r="F35" s="83" t="s">
        <v>364</v>
      </c>
      <c r="G35" s="96" t="s">
        <v>365</v>
      </c>
      <c r="H35" s="96" t="s">
        <v>158</v>
      </c>
      <c r="I35" s="93">
        <v>2205888.0000000005</v>
      </c>
      <c r="J35" s="95">
        <v>16710</v>
      </c>
      <c r="K35" s="93">
        <v>368603.88480000006</v>
      </c>
      <c r="L35" s="94">
        <v>1.8189476350666055E-2</v>
      </c>
      <c r="M35" s="94">
        <v>4.4372602713348482E-2</v>
      </c>
      <c r="N35" s="94">
        <f>K35/'סכום נכסי הקרן'!$C$42</f>
        <v>6.9090550213242296E-3</v>
      </c>
    </row>
    <row r="36" spans="2:14">
      <c r="B36" s="106" t="s">
        <v>1098</v>
      </c>
      <c r="C36" s="83" t="s">
        <v>1099</v>
      </c>
      <c r="D36" s="96" t="s">
        <v>147</v>
      </c>
      <c r="E36" s="96" t="s">
        <v>320</v>
      </c>
      <c r="F36" s="83" t="s">
        <v>436</v>
      </c>
      <c r="G36" s="96" t="s">
        <v>437</v>
      </c>
      <c r="H36" s="96" t="s">
        <v>158</v>
      </c>
      <c r="I36" s="93">
        <v>2383300.35</v>
      </c>
      <c r="J36" s="95">
        <v>6094</v>
      </c>
      <c r="K36" s="93">
        <v>145238.32333000004</v>
      </c>
      <c r="L36" s="94">
        <v>2.2197896664610275E-2</v>
      </c>
      <c r="M36" s="94">
        <v>1.7483815786075357E-2</v>
      </c>
      <c r="N36" s="94">
        <f>K36/'סכום נכסי הקרן'!$C$42</f>
        <v>2.7223249902434249E-3</v>
      </c>
    </row>
    <row r="37" spans="2:14">
      <c r="B37" s="107"/>
      <c r="C37" s="83"/>
      <c r="D37" s="83"/>
      <c r="E37" s="83"/>
      <c r="F37" s="83"/>
      <c r="G37" s="83"/>
      <c r="H37" s="83"/>
      <c r="I37" s="93"/>
      <c r="J37" s="95"/>
      <c r="K37" s="83"/>
      <c r="L37" s="83"/>
      <c r="M37" s="94"/>
      <c r="N37" s="83"/>
    </row>
    <row r="38" spans="2:14">
      <c r="B38" s="105" t="s">
        <v>35</v>
      </c>
      <c r="C38" s="81"/>
      <c r="D38" s="81"/>
      <c r="E38" s="81"/>
      <c r="F38" s="81"/>
      <c r="G38" s="81"/>
      <c r="H38" s="81"/>
      <c r="I38" s="90"/>
      <c r="J38" s="92"/>
      <c r="K38" s="90">
        <v>1354554.4192000004</v>
      </c>
      <c r="L38" s="81"/>
      <c r="M38" s="91">
        <v>0.16306150742112879</v>
      </c>
      <c r="N38" s="91">
        <f>K38/'סכום נכסי הקרן'!$C$42</f>
        <v>2.5389561525399E-2</v>
      </c>
    </row>
    <row r="39" spans="2:14">
      <c r="B39" s="106" t="s">
        <v>1100</v>
      </c>
      <c r="C39" s="83" t="s">
        <v>1101</v>
      </c>
      <c r="D39" s="96" t="s">
        <v>147</v>
      </c>
      <c r="E39" s="96" t="s">
        <v>320</v>
      </c>
      <c r="F39" s="83" t="s">
        <v>835</v>
      </c>
      <c r="G39" s="96" t="s">
        <v>836</v>
      </c>
      <c r="H39" s="96" t="s">
        <v>158</v>
      </c>
      <c r="I39" s="93">
        <v>7905252.0000000009</v>
      </c>
      <c r="J39" s="95">
        <v>463.9</v>
      </c>
      <c r="K39" s="93">
        <v>36672.464030000003</v>
      </c>
      <c r="L39" s="94">
        <v>2.6949164542702141E-2</v>
      </c>
      <c r="M39" s="94">
        <v>4.4146378918542327E-3</v>
      </c>
      <c r="N39" s="94">
        <f>K39/'סכום נכסי הקרן'!$C$42</f>
        <v>6.8738307489157435E-4</v>
      </c>
    </row>
    <row r="40" spans="2:14">
      <c r="B40" s="106" t="s">
        <v>1102</v>
      </c>
      <c r="C40" s="83" t="s">
        <v>1103</v>
      </c>
      <c r="D40" s="96" t="s">
        <v>147</v>
      </c>
      <c r="E40" s="96" t="s">
        <v>320</v>
      </c>
      <c r="F40" s="83" t="s">
        <v>1104</v>
      </c>
      <c r="G40" s="96" t="s">
        <v>1105</v>
      </c>
      <c r="H40" s="96" t="s">
        <v>158</v>
      </c>
      <c r="I40" s="93">
        <v>544069.00000000012</v>
      </c>
      <c r="J40" s="95">
        <v>1960</v>
      </c>
      <c r="K40" s="93">
        <v>10663.752400000003</v>
      </c>
      <c r="L40" s="94">
        <v>2.1352108561388302E-2</v>
      </c>
      <c r="M40" s="94">
        <v>1.2837044539979749E-3</v>
      </c>
      <c r="N40" s="94">
        <f>K40/'סכום נכסי הקרן'!$C$42</f>
        <v>1.9987974924722852E-4</v>
      </c>
    </row>
    <row r="41" spans="2:14">
      <c r="B41" s="106" t="s">
        <v>1106</v>
      </c>
      <c r="C41" s="83" t="s">
        <v>1107</v>
      </c>
      <c r="D41" s="96" t="s">
        <v>147</v>
      </c>
      <c r="E41" s="96" t="s">
        <v>320</v>
      </c>
      <c r="F41" s="83" t="s">
        <v>1108</v>
      </c>
      <c r="G41" s="96" t="s">
        <v>410</v>
      </c>
      <c r="H41" s="96" t="s">
        <v>158</v>
      </c>
      <c r="I41" s="93">
        <v>218071.00000000003</v>
      </c>
      <c r="J41" s="95">
        <v>18640</v>
      </c>
      <c r="K41" s="93">
        <v>40648.434400000006</v>
      </c>
      <c r="L41" s="94">
        <v>1.4860122169037733E-2</v>
      </c>
      <c r="M41" s="94">
        <v>4.8932659283541218E-3</v>
      </c>
      <c r="N41" s="94">
        <f>K41/'סכום נכסי הקרן'!$C$42</f>
        <v>7.6190805735178331E-4</v>
      </c>
    </row>
    <row r="42" spans="2:14">
      <c r="B42" s="106" t="s">
        <v>1109</v>
      </c>
      <c r="C42" s="83" t="s">
        <v>1110</v>
      </c>
      <c r="D42" s="96" t="s">
        <v>147</v>
      </c>
      <c r="E42" s="96" t="s">
        <v>320</v>
      </c>
      <c r="F42" s="83" t="s">
        <v>1111</v>
      </c>
      <c r="G42" s="96" t="s">
        <v>1112</v>
      </c>
      <c r="H42" s="96" t="s">
        <v>158</v>
      </c>
      <c r="I42" s="93">
        <v>2418171.0000000005</v>
      </c>
      <c r="J42" s="95">
        <v>1270</v>
      </c>
      <c r="K42" s="93">
        <v>30710.771700000012</v>
      </c>
      <c r="L42" s="94">
        <v>2.2222801187264316E-2</v>
      </c>
      <c r="M42" s="94">
        <v>3.6969682845416556E-3</v>
      </c>
      <c r="N42" s="94">
        <f>K42/'סכום נכסי הקרן'!$C$42</f>
        <v>5.7563802274562218E-4</v>
      </c>
    </row>
    <row r="43" spans="2:14">
      <c r="B43" s="106" t="s">
        <v>1113</v>
      </c>
      <c r="C43" s="83" t="s">
        <v>1114</v>
      </c>
      <c r="D43" s="96" t="s">
        <v>147</v>
      </c>
      <c r="E43" s="96" t="s">
        <v>320</v>
      </c>
      <c r="F43" s="83" t="s">
        <v>1115</v>
      </c>
      <c r="G43" s="96" t="s">
        <v>365</v>
      </c>
      <c r="H43" s="96" t="s">
        <v>158</v>
      </c>
      <c r="I43" s="93">
        <v>3168455.0000000005</v>
      </c>
      <c r="J43" s="95">
        <v>3100</v>
      </c>
      <c r="K43" s="93">
        <v>98222.10500000001</v>
      </c>
      <c r="L43" s="94">
        <v>2.0444624932399021E-2</v>
      </c>
      <c r="M43" s="94">
        <v>1.1823994869719287E-2</v>
      </c>
      <c r="N43" s="94">
        <f>K43/'סכום נכסי הקרן'!$C$42</f>
        <v>1.8410601617058315E-3</v>
      </c>
    </row>
    <row r="44" spans="2:14">
      <c r="B44" s="106" t="s">
        <v>1116</v>
      </c>
      <c r="C44" s="83" t="s">
        <v>1117</v>
      </c>
      <c r="D44" s="96" t="s">
        <v>147</v>
      </c>
      <c r="E44" s="96" t="s">
        <v>320</v>
      </c>
      <c r="F44" s="83" t="s">
        <v>1118</v>
      </c>
      <c r="G44" s="96" t="s">
        <v>494</v>
      </c>
      <c r="H44" s="96" t="s">
        <v>158</v>
      </c>
      <c r="I44" s="93">
        <v>20928.000000000004</v>
      </c>
      <c r="J44" s="95">
        <v>5542</v>
      </c>
      <c r="K44" s="93">
        <v>1159.8297600000003</v>
      </c>
      <c r="L44" s="94">
        <v>7.5891037035718156E-4</v>
      </c>
      <c r="M44" s="94">
        <v>1.3962051751983685E-4</v>
      </c>
      <c r="N44" s="94">
        <f>K44/'סכום נכסי הקרן'!$C$42</f>
        <v>2.1739672200029068E-5</v>
      </c>
    </row>
    <row r="45" spans="2:14">
      <c r="B45" s="106" t="s">
        <v>1119</v>
      </c>
      <c r="C45" s="83" t="s">
        <v>1120</v>
      </c>
      <c r="D45" s="96" t="s">
        <v>147</v>
      </c>
      <c r="E45" s="96" t="s">
        <v>320</v>
      </c>
      <c r="F45" s="83" t="s">
        <v>1121</v>
      </c>
      <c r="G45" s="96" t="s">
        <v>494</v>
      </c>
      <c r="H45" s="96" t="s">
        <v>158</v>
      </c>
      <c r="I45" s="93">
        <v>98524.000000000015</v>
      </c>
      <c r="J45" s="95">
        <v>61790</v>
      </c>
      <c r="K45" s="93">
        <v>61730.019880000007</v>
      </c>
      <c r="L45" s="94">
        <v>2.7485169992724486E-2</v>
      </c>
      <c r="M45" s="94">
        <v>7.4310710238676891E-3</v>
      </c>
      <c r="N45" s="94">
        <f>K45/'סכום נכסי הקרן'!$C$42</f>
        <v>1.1570580816036978E-3</v>
      </c>
    </row>
    <row r="46" spans="2:14">
      <c r="B46" s="106" t="s">
        <v>1122</v>
      </c>
      <c r="C46" s="83" t="s">
        <v>1123</v>
      </c>
      <c r="D46" s="96" t="s">
        <v>147</v>
      </c>
      <c r="E46" s="96" t="s">
        <v>320</v>
      </c>
      <c r="F46" s="83" t="s">
        <v>1124</v>
      </c>
      <c r="G46" s="96" t="s">
        <v>365</v>
      </c>
      <c r="H46" s="96" t="s">
        <v>158</v>
      </c>
      <c r="I46" s="93">
        <v>60392.000000000007</v>
      </c>
      <c r="J46" s="95">
        <v>8380</v>
      </c>
      <c r="K46" s="93">
        <v>5060.8496000000005</v>
      </c>
      <c r="L46" s="94">
        <v>2.393089522082286E-3</v>
      </c>
      <c r="M46" s="94">
        <v>6.092259955823682E-4</v>
      </c>
      <c r="N46" s="94">
        <f>K46/'סכום נכסי הקרן'!$C$42</f>
        <v>9.4859793352472863E-5</v>
      </c>
    </row>
    <row r="47" spans="2:14">
      <c r="B47" s="106" t="s">
        <v>1125</v>
      </c>
      <c r="C47" s="83" t="s">
        <v>1126</v>
      </c>
      <c r="D47" s="96" t="s">
        <v>147</v>
      </c>
      <c r="E47" s="96" t="s">
        <v>320</v>
      </c>
      <c r="F47" s="83" t="s">
        <v>378</v>
      </c>
      <c r="G47" s="96" t="s">
        <v>365</v>
      </c>
      <c r="H47" s="96" t="s">
        <v>158</v>
      </c>
      <c r="I47" s="93">
        <v>419829.00000000006</v>
      </c>
      <c r="J47" s="95">
        <v>3839</v>
      </c>
      <c r="K47" s="93">
        <v>16117.23531</v>
      </c>
      <c r="L47" s="94">
        <v>3.8913649337734609E-3</v>
      </c>
      <c r="M47" s="94">
        <v>1.940195718871007E-3</v>
      </c>
      <c r="N47" s="94">
        <f>K47/'סכום נכסי הקרן'!$C$42</f>
        <v>3.0209900150357733E-4</v>
      </c>
    </row>
    <row r="48" spans="2:14">
      <c r="B48" s="106" t="s">
        <v>1127</v>
      </c>
      <c r="C48" s="83" t="s">
        <v>1128</v>
      </c>
      <c r="D48" s="96" t="s">
        <v>147</v>
      </c>
      <c r="E48" s="96" t="s">
        <v>320</v>
      </c>
      <c r="F48" s="83" t="s">
        <v>678</v>
      </c>
      <c r="G48" s="96" t="s">
        <v>441</v>
      </c>
      <c r="H48" s="96" t="s">
        <v>158</v>
      </c>
      <c r="I48" s="93">
        <v>43196168.909999996</v>
      </c>
      <c r="J48" s="95">
        <v>135.5</v>
      </c>
      <c r="K48" s="93">
        <v>58530.808880000004</v>
      </c>
      <c r="L48" s="94">
        <v>1.3510001887774242E-2</v>
      </c>
      <c r="M48" s="94">
        <v>7.0459494216463811E-3</v>
      </c>
      <c r="N48" s="94">
        <f>K48/'סכום נכסי הקרן'!$C$42</f>
        <v>1.0970925583542108E-3</v>
      </c>
    </row>
    <row r="49" spans="2:14">
      <c r="B49" s="106" t="s">
        <v>1129</v>
      </c>
      <c r="C49" s="83" t="s">
        <v>1130</v>
      </c>
      <c r="D49" s="96" t="s">
        <v>147</v>
      </c>
      <c r="E49" s="96" t="s">
        <v>320</v>
      </c>
      <c r="F49" s="83" t="s">
        <v>461</v>
      </c>
      <c r="G49" s="96" t="s">
        <v>365</v>
      </c>
      <c r="H49" s="96" t="s">
        <v>158</v>
      </c>
      <c r="I49" s="93">
        <v>77164.000000000015</v>
      </c>
      <c r="J49" s="95">
        <v>139900</v>
      </c>
      <c r="K49" s="93">
        <v>107952.43600000002</v>
      </c>
      <c r="L49" s="94">
        <v>3.8462094420643654E-2</v>
      </c>
      <c r="M49" s="94">
        <v>1.2995333885765325E-2</v>
      </c>
      <c r="N49" s="94">
        <f>K49/'סכום נכסי הקרן'!$C$42</f>
        <v>2.0234440025358692E-3</v>
      </c>
    </row>
    <row r="50" spans="2:14">
      <c r="B50" s="106" t="s">
        <v>1131</v>
      </c>
      <c r="C50" s="83" t="s">
        <v>1132</v>
      </c>
      <c r="D50" s="96" t="s">
        <v>147</v>
      </c>
      <c r="E50" s="96" t="s">
        <v>320</v>
      </c>
      <c r="F50" s="83" t="s">
        <v>1133</v>
      </c>
      <c r="G50" s="96" t="s">
        <v>153</v>
      </c>
      <c r="H50" s="96" t="s">
        <v>158</v>
      </c>
      <c r="I50" s="93">
        <v>1263181.0000000002</v>
      </c>
      <c r="J50" s="95">
        <v>3401</v>
      </c>
      <c r="K50" s="93">
        <v>44350.284909999995</v>
      </c>
      <c r="L50" s="94">
        <v>1.3553304746574553E-2</v>
      </c>
      <c r="M50" s="94">
        <v>5.3388953662358244E-3</v>
      </c>
      <c r="N50" s="94">
        <f>K50/'סכום נכסי הקרן'!$C$42</f>
        <v>8.3129497894699237E-4</v>
      </c>
    </row>
    <row r="51" spans="2:14">
      <c r="B51" s="106" t="s">
        <v>1134</v>
      </c>
      <c r="C51" s="83" t="s">
        <v>1135</v>
      </c>
      <c r="D51" s="96" t="s">
        <v>147</v>
      </c>
      <c r="E51" s="96" t="s">
        <v>320</v>
      </c>
      <c r="F51" s="83" t="s">
        <v>1136</v>
      </c>
      <c r="G51" s="96" t="s">
        <v>179</v>
      </c>
      <c r="H51" s="96" t="s">
        <v>158</v>
      </c>
      <c r="I51" s="93">
        <v>249762.00000000003</v>
      </c>
      <c r="J51" s="95">
        <v>11170</v>
      </c>
      <c r="K51" s="93">
        <v>27898.415400000005</v>
      </c>
      <c r="L51" s="94">
        <v>9.862876081828521E-3</v>
      </c>
      <c r="M51" s="94">
        <v>3.3584163214878931E-3</v>
      </c>
      <c r="N51" s="94">
        <f>K51/'סכום נכסי הקרן'!$C$42</f>
        <v>5.2292364501514666E-4</v>
      </c>
    </row>
    <row r="52" spans="2:14">
      <c r="B52" s="106" t="s">
        <v>1137</v>
      </c>
      <c r="C52" s="83" t="s">
        <v>1138</v>
      </c>
      <c r="D52" s="96" t="s">
        <v>147</v>
      </c>
      <c r="E52" s="96" t="s">
        <v>320</v>
      </c>
      <c r="F52" s="83" t="s">
        <v>433</v>
      </c>
      <c r="G52" s="96" t="s">
        <v>410</v>
      </c>
      <c r="H52" s="96" t="s">
        <v>158</v>
      </c>
      <c r="I52" s="93">
        <v>3045592.0000000005</v>
      </c>
      <c r="J52" s="95">
        <v>1335</v>
      </c>
      <c r="K52" s="93">
        <v>40658.653200000008</v>
      </c>
      <c r="L52" s="94">
        <v>1.2194663635450353E-2</v>
      </c>
      <c r="M52" s="94">
        <v>4.8944960693572568E-3</v>
      </c>
      <c r="N52" s="94">
        <f>K52/'סכום נכסי הקרן'!$C$42</f>
        <v>7.6209959698108004E-4</v>
      </c>
    </row>
    <row r="53" spans="2:14">
      <c r="B53" s="106" t="s">
        <v>1139</v>
      </c>
      <c r="C53" s="83" t="s">
        <v>1140</v>
      </c>
      <c r="D53" s="96" t="s">
        <v>147</v>
      </c>
      <c r="E53" s="96" t="s">
        <v>320</v>
      </c>
      <c r="F53" s="83" t="s">
        <v>409</v>
      </c>
      <c r="G53" s="96" t="s">
        <v>410</v>
      </c>
      <c r="H53" s="96" t="s">
        <v>158</v>
      </c>
      <c r="I53" s="93">
        <v>2609747.0000000005</v>
      </c>
      <c r="J53" s="95">
        <v>1770</v>
      </c>
      <c r="K53" s="93">
        <v>46192.521900000007</v>
      </c>
      <c r="L53" s="94">
        <v>1.2182702155433506E-2</v>
      </c>
      <c r="M53" s="94">
        <v>5.5606641902552984E-3</v>
      </c>
      <c r="N53" s="94">
        <f>K53/'סכום נכסי הקרן'!$C$42</f>
        <v>8.6582558823000341E-4</v>
      </c>
    </row>
    <row r="54" spans="2:14">
      <c r="B54" s="106" t="s">
        <v>1141</v>
      </c>
      <c r="C54" s="83" t="s">
        <v>1142</v>
      </c>
      <c r="D54" s="96" t="s">
        <v>147</v>
      </c>
      <c r="E54" s="96" t="s">
        <v>320</v>
      </c>
      <c r="F54" s="83" t="s">
        <v>413</v>
      </c>
      <c r="G54" s="96" t="s">
        <v>365</v>
      </c>
      <c r="H54" s="96" t="s">
        <v>158</v>
      </c>
      <c r="I54" s="93">
        <v>104275.00000000001</v>
      </c>
      <c r="J54" s="95">
        <v>8521</v>
      </c>
      <c r="K54" s="93">
        <v>8885.2727500000019</v>
      </c>
      <c r="L54" s="94">
        <v>5.8704707579902305E-3</v>
      </c>
      <c r="M54" s="94">
        <v>1.069610750167252E-3</v>
      </c>
      <c r="N54" s="94">
        <f>K54/'סכום נכסי הקרן'!$C$42</f>
        <v>1.6654419782507633E-4</v>
      </c>
    </row>
    <row r="55" spans="2:14">
      <c r="B55" s="106" t="s">
        <v>1143</v>
      </c>
      <c r="C55" s="83" t="s">
        <v>1144</v>
      </c>
      <c r="D55" s="96" t="s">
        <v>147</v>
      </c>
      <c r="E55" s="96" t="s">
        <v>320</v>
      </c>
      <c r="F55" s="83" t="s">
        <v>1145</v>
      </c>
      <c r="G55" s="96" t="s">
        <v>1146</v>
      </c>
      <c r="H55" s="96" t="s">
        <v>158</v>
      </c>
      <c r="I55" s="93">
        <v>597461.00000000012</v>
      </c>
      <c r="J55" s="95">
        <v>5834</v>
      </c>
      <c r="K55" s="93">
        <v>34855.874739999999</v>
      </c>
      <c r="L55" s="94">
        <v>2.6574282057247902E-2</v>
      </c>
      <c r="M55" s="94">
        <v>4.1959565426269172E-3</v>
      </c>
      <c r="N55" s="94">
        <f>K55/'סכום נכסי הקרן'!$C$42</f>
        <v>6.5333320218725302E-4</v>
      </c>
    </row>
    <row r="56" spans="2:14">
      <c r="B56" s="106" t="s">
        <v>1147</v>
      </c>
      <c r="C56" s="83" t="s">
        <v>1148</v>
      </c>
      <c r="D56" s="96" t="s">
        <v>147</v>
      </c>
      <c r="E56" s="96" t="s">
        <v>320</v>
      </c>
      <c r="F56" s="83" t="s">
        <v>718</v>
      </c>
      <c r="G56" s="96" t="s">
        <v>385</v>
      </c>
      <c r="H56" s="96" t="s">
        <v>158</v>
      </c>
      <c r="I56" s="93">
        <v>65263.000000000007</v>
      </c>
      <c r="J56" s="95">
        <v>2432</v>
      </c>
      <c r="K56" s="93">
        <v>1587.1961600000004</v>
      </c>
      <c r="L56" s="94">
        <v>3.1655938370865112E-3</v>
      </c>
      <c r="M56" s="94">
        <v>1.910669625037883E-4</v>
      </c>
      <c r="N56" s="94">
        <f>K56/'סכום נכסי הקרן'!$C$42</f>
        <v>2.9750162847644886E-5</v>
      </c>
    </row>
    <row r="57" spans="2:14">
      <c r="B57" s="106" t="s">
        <v>1149</v>
      </c>
      <c r="C57" s="83" t="s">
        <v>1150</v>
      </c>
      <c r="D57" s="96" t="s">
        <v>147</v>
      </c>
      <c r="E57" s="96" t="s">
        <v>320</v>
      </c>
      <c r="F57" s="83" t="s">
        <v>1151</v>
      </c>
      <c r="G57" s="96" t="s">
        <v>1152</v>
      </c>
      <c r="H57" s="96" t="s">
        <v>158</v>
      </c>
      <c r="I57" s="93">
        <v>734622.84</v>
      </c>
      <c r="J57" s="95">
        <v>7367</v>
      </c>
      <c r="K57" s="93">
        <v>54119.66462000001</v>
      </c>
      <c r="L57" s="94">
        <v>8.0622819020809786E-3</v>
      </c>
      <c r="M57" s="94">
        <v>6.5149350730959029E-3</v>
      </c>
      <c r="N57" s="94">
        <f>K57/'סכום נכסי הקרן'!$C$42</f>
        <v>1.014410742844114E-3</v>
      </c>
    </row>
    <row r="58" spans="2:14">
      <c r="B58" s="106" t="s">
        <v>1153</v>
      </c>
      <c r="C58" s="83" t="s">
        <v>1154</v>
      </c>
      <c r="D58" s="96" t="s">
        <v>147</v>
      </c>
      <c r="E58" s="96" t="s">
        <v>320</v>
      </c>
      <c r="F58" s="83" t="s">
        <v>493</v>
      </c>
      <c r="G58" s="96" t="s">
        <v>494</v>
      </c>
      <c r="H58" s="96" t="s">
        <v>158</v>
      </c>
      <c r="I58" s="93">
        <v>120733.00000000001</v>
      </c>
      <c r="J58" s="95">
        <v>16460</v>
      </c>
      <c r="K58" s="93">
        <v>19872.6518</v>
      </c>
      <c r="L58" s="94">
        <v>6.9899538916511706E-3</v>
      </c>
      <c r="M58" s="94">
        <v>2.392273439170518E-3</v>
      </c>
      <c r="N58" s="94">
        <f>K58/'סכום נכסי הקרן'!$C$42</f>
        <v>3.7248995566152522E-4</v>
      </c>
    </row>
    <row r="59" spans="2:14">
      <c r="B59" s="106" t="s">
        <v>1155</v>
      </c>
      <c r="C59" s="83" t="s">
        <v>1156</v>
      </c>
      <c r="D59" s="96" t="s">
        <v>147</v>
      </c>
      <c r="E59" s="96" t="s">
        <v>320</v>
      </c>
      <c r="F59" s="83" t="s">
        <v>566</v>
      </c>
      <c r="G59" s="96" t="s">
        <v>365</v>
      </c>
      <c r="H59" s="96" t="s">
        <v>158</v>
      </c>
      <c r="I59" s="93">
        <v>27316.000000000004</v>
      </c>
      <c r="J59" s="95">
        <v>36160</v>
      </c>
      <c r="K59" s="93">
        <v>9877.4656000000014</v>
      </c>
      <c r="L59" s="94">
        <v>5.4417746448682256E-3</v>
      </c>
      <c r="M59" s="94">
        <v>1.1890511059626421E-3</v>
      </c>
      <c r="N59" s="94">
        <f>K59/'סכום נכסי הקרן'!$C$42</f>
        <v>1.851417093410876E-4</v>
      </c>
    </row>
    <row r="60" spans="2:14">
      <c r="B60" s="106" t="s">
        <v>1157</v>
      </c>
      <c r="C60" s="83" t="s">
        <v>1158</v>
      </c>
      <c r="D60" s="96" t="s">
        <v>147</v>
      </c>
      <c r="E60" s="96" t="s">
        <v>320</v>
      </c>
      <c r="F60" s="83" t="s">
        <v>1159</v>
      </c>
      <c r="G60" s="96" t="s">
        <v>410</v>
      </c>
      <c r="H60" s="96" t="s">
        <v>158</v>
      </c>
      <c r="I60" s="93">
        <v>633388.00000000012</v>
      </c>
      <c r="J60" s="95">
        <v>4933</v>
      </c>
      <c r="K60" s="93">
        <v>31245.030040000005</v>
      </c>
      <c r="L60" s="94">
        <v>1.1430470132196778E-2</v>
      </c>
      <c r="M60" s="94">
        <v>3.7612824007099525E-3</v>
      </c>
      <c r="N60" s="94">
        <f>K60/'סכום נכסי הקרן'!$C$42</f>
        <v>5.856520796204272E-4</v>
      </c>
    </row>
    <row r="61" spans="2:14">
      <c r="B61" s="106" t="s">
        <v>1160</v>
      </c>
      <c r="C61" s="83" t="s">
        <v>1161</v>
      </c>
      <c r="D61" s="96" t="s">
        <v>147</v>
      </c>
      <c r="E61" s="96" t="s">
        <v>320</v>
      </c>
      <c r="F61" s="83" t="s">
        <v>1162</v>
      </c>
      <c r="G61" s="96" t="s">
        <v>182</v>
      </c>
      <c r="H61" s="96" t="s">
        <v>158</v>
      </c>
      <c r="I61" s="93">
        <v>187354.00000000003</v>
      </c>
      <c r="J61" s="95">
        <v>2896</v>
      </c>
      <c r="K61" s="93">
        <v>5425.7718400000003</v>
      </c>
      <c r="L61" s="94">
        <v>3.3414312488223427E-3</v>
      </c>
      <c r="M61" s="94">
        <v>6.5315540122488089E-4</v>
      </c>
      <c r="N61" s="94">
        <f>K61/'סכום נכסי הקרן'!$C$42</f>
        <v>1.0169984018494967E-4</v>
      </c>
    </row>
    <row r="62" spans="2:14">
      <c r="B62" s="106" t="s">
        <v>1163</v>
      </c>
      <c r="C62" s="83" t="s">
        <v>1164</v>
      </c>
      <c r="D62" s="96" t="s">
        <v>147</v>
      </c>
      <c r="E62" s="96" t="s">
        <v>320</v>
      </c>
      <c r="F62" s="83" t="s">
        <v>1165</v>
      </c>
      <c r="G62" s="96" t="s">
        <v>1166</v>
      </c>
      <c r="H62" s="96" t="s">
        <v>158</v>
      </c>
      <c r="I62" s="93">
        <v>949944.00000000012</v>
      </c>
      <c r="J62" s="95">
        <v>4315</v>
      </c>
      <c r="K62" s="93">
        <v>40990.083599999998</v>
      </c>
      <c r="L62" s="94">
        <v>1.9948594271988366E-2</v>
      </c>
      <c r="M62" s="94">
        <v>4.9343937212073053E-3</v>
      </c>
      <c r="N62" s="94">
        <f>K62/'סכום נכסי הקרן'!$C$42</f>
        <v>7.6831187787058258E-4</v>
      </c>
    </row>
    <row r="63" spans="2:14">
      <c r="B63" s="106" t="s">
        <v>1167</v>
      </c>
      <c r="C63" s="83" t="s">
        <v>1168</v>
      </c>
      <c r="D63" s="96" t="s">
        <v>147</v>
      </c>
      <c r="E63" s="96" t="s">
        <v>320</v>
      </c>
      <c r="F63" s="83" t="s">
        <v>1169</v>
      </c>
      <c r="G63" s="96" t="s">
        <v>1146</v>
      </c>
      <c r="H63" s="96" t="s">
        <v>158</v>
      </c>
      <c r="I63" s="93">
        <v>1807915.0000000002</v>
      </c>
      <c r="J63" s="95">
        <v>3074</v>
      </c>
      <c r="K63" s="93">
        <v>55575.307099999998</v>
      </c>
      <c r="L63" s="94">
        <v>2.9803848322601606E-2</v>
      </c>
      <c r="M63" s="94">
        <v>6.690165579667365E-3</v>
      </c>
      <c r="N63" s="94">
        <f>K63/'סכום נכסי הקרן'!$C$42</f>
        <v>1.0416950835698056E-3</v>
      </c>
    </row>
    <row r="64" spans="2:14">
      <c r="B64" s="106" t="s">
        <v>1170</v>
      </c>
      <c r="C64" s="83" t="s">
        <v>1171</v>
      </c>
      <c r="D64" s="96" t="s">
        <v>147</v>
      </c>
      <c r="E64" s="96" t="s">
        <v>320</v>
      </c>
      <c r="F64" s="83" t="s">
        <v>1172</v>
      </c>
      <c r="G64" s="96" t="s">
        <v>1173</v>
      </c>
      <c r="H64" s="96" t="s">
        <v>158</v>
      </c>
      <c r="I64" s="93">
        <v>2802028.0000000005</v>
      </c>
      <c r="J64" s="95">
        <v>1478</v>
      </c>
      <c r="K64" s="93">
        <v>41413.973840000013</v>
      </c>
      <c r="L64" s="94">
        <v>2.7293164709495856E-2</v>
      </c>
      <c r="M64" s="94">
        <v>4.9854217054180307E-3</v>
      </c>
      <c r="N64" s="94">
        <f>K64/'סכום נכסי הקרן'!$C$42</f>
        <v>7.7625721190511534E-4</v>
      </c>
    </row>
    <row r="65" spans="2:14">
      <c r="B65" s="106" t="s">
        <v>1174</v>
      </c>
      <c r="C65" s="83" t="s">
        <v>1175</v>
      </c>
      <c r="D65" s="96" t="s">
        <v>147</v>
      </c>
      <c r="E65" s="96" t="s">
        <v>320</v>
      </c>
      <c r="F65" s="83" t="s">
        <v>521</v>
      </c>
      <c r="G65" s="96" t="s">
        <v>410</v>
      </c>
      <c r="H65" s="96" t="s">
        <v>158</v>
      </c>
      <c r="I65" s="93">
        <v>755261.00000000012</v>
      </c>
      <c r="J65" s="95">
        <v>3497</v>
      </c>
      <c r="K65" s="93">
        <v>26411.477170000006</v>
      </c>
      <c r="L65" s="94">
        <v>1.193674648557826E-2</v>
      </c>
      <c r="M65" s="94">
        <v>3.1794184268377074E-3</v>
      </c>
      <c r="N65" s="94">
        <f>K65/'סכום נכסי הקרן'!$C$42</f>
        <v>4.950527015226367E-4</v>
      </c>
    </row>
    <row r="66" spans="2:14">
      <c r="B66" s="106" t="s">
        <v>1176</v>
      </c>
      <c r="C66" s="83" t="s">
        <v>1177</v>
      </c>
      <c r="D66" s="96" t="s">
        <v>147</v>
      </c>
      <c r="E66" s="96" t="s">
        <v>320</v>
      </c>
      <c r="F66" s="83" t="s">
        <v>1178</v>
      </c>
      <c r="G66" s="96" t="s">
        <v>1152</v>
      </c>
      <c r="H66" s="96" t="s">
        <v>158</v>
      </c>
      <c r="I66" s="93">
        <v>33630.000000000007</v>
      </c>
      <c r="J66" s="95">
        <v>5149</v>
      </c>
      <c r="K66" s="93">
        <v>1731.6087</v>
      </c>
      <c r="L66" s="94">
        <v>1.2351112716629264E-3</v>
      </c>
      <c r="M66" s="94">
        <v>2.0845137034236115E-4</v>
      </c>
      <c r="N66" s="94">
        <f>K66/'סכום נכסי הקרן'!$C$42</f>
        <v>3.2457009481045273E-5</v>
      </c>
    </row>
    <row r="67" spans="2:14">
      <c r="B67" s="106" t="s">
        <v>1179</v>
      </c>
      <c r="C67" s="83" t="s">
        <v>1180</v>
      </c>
      <c r="D67" s="96" t="s">
        <v>147</v>
      </c>
      <c r="E67" s="96" t="s">
        <v>320</v>
      </c>
      <c r="F67" s="83" t="s">
        <v>1181</v>
      </c>
      <c r="G67" s="96" t="s">
        <v>1048</v>
      </c>
      <c r="H67" s="96" t="s">
        <v>158</v>
      </c>
      <c r="I67" s="93">
        <v>2016147.7500000002</v>
      </c>
      <c r="J67" s="95">
        <v>2484</v>
      </c>
      <c r="K67" s="93">
        <v>50081.110110000009</v>
      </c>
      <c r="L67" s="94">
        <v>2.0681699170047613E-2</v>
      </c>
      <c r="M67" s="94">
        <v>6.0287731464367085E-3</v>
      </c>
      <c r="N67" s="94">
        <f>K67/'סכום נכסי הקרן'!$C$42</f>
        <v>9.3871269280498674E-4</v>
      </c>
    </row>
    <row r="68" spans="2:14">
      <c r="B68" s="106" t="s">
        <v>1182</v>
      </c>
      <c r="C68" s="83" t="s">
        <v>1183</v>
      </c>
      <c r="D68" s="96" t="s">
        <v>147</v>
      </c>
      <c r="E68" s="96" t="s">
        <v>320</v>
      </c>
      <c r="F68" s="83" t="s">
        <v>579</v>
      </c>
      <c r="G68" s="96" t="s">
        <v>385</v>
      </c>
      <c r="H68" s="96" t="s">
        <v>158</v>
      </c>
      <c r="I68" s="93">
        <v>742561.00000000012</v>
      </c>
      <c r="J68" s="95">
        <v>3100</v>
      </c>
      <c r="K68" s="93">
        <v>23019.391000000003</v>
      </c>
      <c r="L68" s="94">
        <v>7.3809861813644321E-3</v>
      </c>
      <c r="M68" s="94">
        <v>2.7710784765614862E-3</v>
      </c>
      <c r="N68" s="94">
        <f>K68/'סכום נכסי הקרן'!$C$42</f>
        <v>4.3147195549138111E-4</v>
      </c>
    </row>
    <row r="69" spans="2:14">
      <c r="B69" s="106" t="s">
        <v>1184</v>
      </c>
      <c r="C69" s="83" t="s">
        <v>1185</v>
      </c>
      <c r="D69" s="96" t="s">
        <v>147</v>
      </c>
      <c r="E69" s="96" t="s">
        <v>320</v>
      </c>
      <c r="F69" s="83" t="s">
        <v>1186</v>
      </c>
      <c r="G69" s="96" t="s">
        <v>836</v>
      </c>
      <c r="H69" s="96" t="s">
        <v>158</v>
      </c>
      <c r="I69" s="93">
        <v>702157.00000000012</v>
      </c>
      <c r="J69" s="95">
        <v>1383</v>
      </c>
      <c r="K69" s="93">
        <v>9710.831310000005</v>
      </c>
      <c r="L69" s="94">
        <v>1.0596647722829292E-2</v>
      </c>
      <c r="M69" s="94">
        <v>1.1689916398162051E-3</v>
      </c>
      <c r="N69" s="94">
        <f>K69/'סכום נכסי הקרן'!$C$42</f>
        <v>1.8201834161349584E-4</v>
      </c>
    </row>
    <row r="70" spans="2:14">
      <c r="B70" s="106" t="s">
        <v>1187</v>
      </c>
      <c r="C70" s="83" t="s">
        <v>1188</v>
      </c>
      <c r="D70" s="96" t="s">
        <v>147</v>
      </c>
      <c r="E70" s="96" t="s">
        <v>320</v>
      </c>
      <c r="F70" s="83" t="s">
        <v>1189</v>
      </c>
      <c r="G70" s="96" t="s">
        <v>179</v>
      </c>
      <c r="H70" s="96" t="s">
        <v>158</v>
      </c>
      <c r="I70" s="93">
        <v>407005.00000000006</v>
      </c>
      <c r="J70" s="95">
        <v>6214</v>
      </c>
      <c r="K70" s="93">
        <v>25291.290700000001</v>
      </c>
      <c r="L70" s="94">
        <v>3.0201738456009635E-2</v>
      </c>
      <c r="M70" s="94">
        <v>3.0445701757804834E-3</v>
      </c>
      <c r="N70" s="94">
        <f>K70/'סכום נכסי הקרן'!$C$42</f>
        <v>4.7405609710656464E-4</v>
      </c>
    </row>
    <row r="71" spans="2:14">
      <c r="B71" s="106" t="s">
        <v>1190</v>
      </c>
      <c r="C71" s="83" t="s">
        <v>1191</v>
      </c>
      <c r="D71" s="96" t="s">
        <v>147</v>
      </c>
      <c r="E71" s="96" t="s">
        <v>320</v>
      </c>
      <c r="F71" s="83" t="s">
        <v>1192</v>
      </c>
      <c r="G71" s="96" t="s">
        <v>1146</v>
      </c>
      <c r="H71" s="96" t="s">
        <v>158</v>
      </c>
      <c r="I71" s="93">
        <v>185012.00000000003</v>
      </c>
      <c r="J71" s="95">
        <v>15680</v>
      </c>
      <c r="K71" s="93">
        <v>29009.881600000004</v>
      </c>
      <c r="L71" s="94">
        <v>1.2561255913761235E-2</v>
      </c>
      <c r="M71" s="94">
        <v>3.4922148248560133E-3</v>
      </c>
      <c r="N71" s="94">
        <f>K71/'סכום נכסי הקרן'!$C$42</f>
        <v>5.437567980197841E-4</v>
      </c>
    </row>
    <row r="72" spans="2:14">
      <c r="B72" s="106" t="s">
        <v>1193</v>
      </c>
      <c r="C72" s="83" t="s">
        <v>1194</v>
      </c>
      <c r="D72" s="96" t="s">
        <v>147</v>
      </c>
      <c r="E72" s="96" t="s">
        <v>320</v>
      </c>
      <c r="F72" s="83" t="s">
        <v>1195</v>
      </c>
      <c r="G72" s="96" t="s">
        <v>441</v>
      </c>
      <c r="H72" s="96" t="s">
        <v>158</v>
      </c>
      <c r="I72" s="93">
        <v>248881.00000000003</v>
      </c>
      <c r="J72" s="95">
        <v>11240</v>
      </c>
      <c r="K72" s="93">
        <v>27974.224400000006</v>
      </c>
      <c r="L72" s="94">
        <v>2.606641945840759E-2</v>
      </c>
      <c r="M72" s="94">
        <v>3.3675422227000345E-3</v>
      </c>
      <c r="N72" s="94">
        <f>K72/'סכום נכסי הקרן'!$C$42</f>
        <v>5.2434459735371407E-4</v>
      </c>
    </row>
    <row r="73" spans="2:14">
      <c r="B73" s="106" t="s">
        <v>1196</v>
      </c>
      <c r="C73" s="83" t="s">
        <v>1197</v>
      </c>
      <c r="D73" s="96" t="s">
        <v>147</v>
      </c>
      <c r="E73" s="96" t="s">
        <v>320</v>
      </c>
      <c r="F73" s="83" t="s">
        <v>590</v>
      </c>
      <c r="G73" s="96" t="s">
        <v>385</v>
      </c>
      <c r="H73" s="96" t="s">
        <v>158</v>
      </c>
      <c r="I73" s="93">
        <v>2134413.0000000005</v>
      </c>
      <c r="J73" s="95">
        <v>1847</v>
      </c>
      <c r="K73" s="93">
        <v>39422.608110000008</v>
      </c>
      <c r="L73" s="94">
        <v>1.340968556388792E-2</v>
      </c>
      <c r="M73" s="94">
        <v>4.7457007365459538E-3</v>
      </c>
      <c r="N73" s="94">
        <f>K73/'סכום נכסי הקרן'!$C$42</f>
        <v>7.3893135625491052E-4</v>
      </c>
    </row>
    <row r="74" spans="2:14">
      <c r="B74" s="106" t="s">
        <v>1198</v>
      </c>
      <c r="C74" s="83" t="s">
        <v>1199</v>
      </c>
      <c r="D74" s="96" t="s">
        <v>147</v>
      </c>
      <c r="E74" s="96" t="s">
        <v>320</v>
      </c>
      <c r="F74" s="83" t="s">
        <v>1200</v>
      </c>
      <c r="G74" s="96" t="s">
        <v>437</v>
      </c>
      <c r="H74" s="96" t="s">
        <v>158</v>
      </c>
      <c r="I74" s="93">
        <v>258528.00000000003</v>
      </c>
      <c r="J74" s="95">
        <v>9944</v>
      </c>
      <c r="K74" s="93">
        <v>25708.024320000004</v>
      </c>
      <c r="L74" s="94">
        <v>2.0554744674114975E-2</v>
      </c>
      <c r="M74" s="94">
        <v>3.0947366447735842E-3</v>
      </c>
      <c r="N74" s="94">
        <f>K74/'סכום נכסי הקרן'!$C$42</f>
        <v>4.8186728854687701E-4</v>
      </c>
    </row>
    <row r="75" spans="2:14">
      <c r="B75" s="106" t="s">
        <v>1201</v>
      </c>
      <c r="C75" s="83" t="s">
        <v>1202</v>
      </c>
      <c r="D75" s="96" t="s">
        <v>147</v>
      </c>
      <c r="E75" s="96" t="s">
        <v>320</v>
      </c>
      <c r="F75" s="83" t="s">
        <v>531</v>
      </c>
      <c r="G75" s="96" t="s">
        <v>365</v>
      </c>
      <c r="H75" s="96" t="s">
        <v>158</v>
      </c>
      <c r="I75" s="93">
        <v>2816058.0000000005</v>
      </c>
      <c r="J75" s="95">
        <v>1062</v>
      </c>
      <c r="K75" s="93">
        <v>29906.535960000005</v>
      </c>
      <c r="L75" s="94">
        <v>1.717938248383169E-2</v>
      </c>
      <c r="M75" s="94">
        <v>3.6001542398436219E-3</v>
      </c>
      <c r="N75" s="94">
        <f>K75/'סכום נכסי הקרן'!$C$42</f>
        <v>5.6056355064452003E-4</v>
      </c>
    </row>
    <row r="76" spans="2:14">
      <c r="B76" s="106" t="s">
        <v>1203</v>
      </c>
      <c r="C76" s="83" t="s">
        <v>1204</v>
      </c>
      <c r="D76" s="96" t="s">
        <v>147</v>
      </c>
      <c r="E76" s="96" t="s">
        <v>320</v>
      </c>
      <c r="F76" s="83" t="s">
        <v>1205</v>
      </c>
      <c r="G76" s="96" t="s">
        <v>153</v>
      </c>
      <c r="H76" s="96" t="s">
        <v>158</v>
      </c>
      <c r="I76" s="93">
        <v>97260.000000000015</v>
      </c>
      <c r="J76" s="95">
        <v>15550</v>
      </c>
      <c r="K76" s="93">
        <v>15123.930000000002</v>
      </c>
      <c r="L76" s="94">
        <v>7.2157924807525094E-3</v>
      </c>
      <c r="M76" s="94">
        <v>1.8206214449384243E-3</v>
      </c>
      <c r="N76" s="94">
        <f>K76/'סכום נכסי הקרן'!$C$42</f>
        <v>2.834806382069258E-4</v>
      </c>
    </row>
    <row r="77" spans="2:14">
      <c r="B77" s="106" t="s">
        <v>1206</v>
      </c>
      <c r="C77" s="83" t="s">
        <v>1207</v>
      </c>
      <c r="D77" s="96" t="s">
        <v>147</v>
      </c>
      <c r="E77" s="96" t="s">
        <v>320</v>
      </c>
      <c r="F77" s="83" t="s">
        <v>1208</v>
      </c>
      <c r="G77" s="96" t="s">
        <v>1048</v>
      </c>
      <c r="H77" s="96" t="s">
        <v>158</v>
      </c>
      <c r="I77" s="93">
        <v>32171868.000000004</v>
      </c>
      <c r="J77" s="95">
        <v>33.200000000000003</v>
      </c>
      <c r="K77" s="93">
        <v>10681.06018</v>
      </c>
      <c r="L77" s="94">
        <v>3.8503149939679354E-3</v>
      </c>
      <c r="M77" s="94">
        <v>1.2857879677032268E-3</v>
      </c>
      <c r="N77" s="94">
        <f>K77/'סכום נכסי הקרן'!$C$42</f>
        <v>2.0020416363689738E-4</v>
      </c>
    </row>
    <row r="78" spans="2:14">
      <c r="B78" s="106" t="s">
        <v>1209</v>
      </c>
      <c r="C78" s="83" t="s">
        <v>1210</v>
      </c>
      <c r="D78" s="96" t="s">
        <v>147</v>
      </c>
      <c r="E78" s="96" t="s">
        <v>320</v>
      </c>
      <c r="F78" s="83" t="s">
        <v>641</v>
      </c>
      <c r="G78" s="96" t="s">
        <v>365</v>
      </c>
      <c r="H78" s="96" t="s">
        <v>158</v>
      </c>
      <c r="I78" s="93">
        <v>10149403.000000002</v>
      </c>
      <c r="J78" s="95">
        <v>737</v>
      </c>
      <c r="K78" s="93">
        <v>74801.100110000014</v>
      </c>
      <c r="L78" s="94">
        <v>2.515861256908683E-2</v>
      </c>
      <c r="M78" s="94">
        <v>9.0045700400128766E-3</v>
      </c>
      <c r="N78" s="94">
        <f>K78/'סכום נכסי הקרן'!$C$42</f>
        <v>1.4020604166881854E-3</v>
      </c>
    </row>
    <row r="79" spans="2:14">
      <c r="B79" s="106" t="s">
        <v>1211</v>
      </c>
      <c r="C79" s="83" t="s">
        <v>1212</v>
      </c>
      <c r="D79" s="96" t="s">
        <v>147</v>
      </c>
      <c r="E79" s="96" t="s">
        <v>320</v>
      </c>
      <c r="F79" s="83" t="s">
        <v>830</v>
      </c>
      <c r="G79" s="96" t="s">
        <v>365</v>
      </c>
      <c r="H79" s="96" t="s">
        <v>158</v>
      </c>
      <c r="I79" s="93">
        <v>4208673.0000000009</v>
      </c>
      <c r="J79" s="95">
        <v>837.9</v>
      </c>
      <c r="K79" s="93">
        <v>35264.47107</v>
      </c>
      <c r="L79" s="94">
        <v>1.2021345329905744E-2</v>
      </c>
      <c r="M79" s="94">
        <v>4.2451434431693778E-3</v>
      </c>
      <c r="N79" s="94">
        <f>K79/'סכום נכסי הקרן'!$C$42</f>
        <v>6.6099186950437279E-4</v>
      </c>
    </row>
    <row r="80" spans="2:14">
      <c r="B80" s="107"/>
      <c r="C80" s="83"/>
      <c r="D80" s="83"/>
      <c r="E80" s="83"/>
      <c r="F80" s="83"/>
      <c r="G80" s="83"/>
      <c r="H80" s="83"/>
      <c r="I80" s="93"/>
      <c r="J80" s="95"/>
      <c r="K80" s="83"/>
      <c r="L80" s="83"/>
      <c r="M80" s="94"/>
      <c r="N80" s="83"/>
    </row>
    <row r="81" spans="2:14">
      <c r="B81" s="105" t="s">
        <v>34</v>
      </c>
      <c r="C81" s="81"/>
      <c r="D81" s="81"/>
      <c r="E81" s="81"/>
      <c r="F81" s="81"/>
      <c r="G81" s="81"/>
      <c r="H81" s="81"/>
      <c r="I81" s="90"/>
      <c r="J81" s="92"/>
      <c r="K81" s="90">
        <v>307375.52434000018</v>
      </c>
      <c r="L81" s="81"/>
      <c r="M81" s="91">
        <v>3.7001921541728697E-2</v>
      </c>
      <c r="N81" s="91">
        <f>K81/'סכום נכסי הקרן'!$C$42</f>
        <v>5.7613999674087151E-3</v>
      </c>
    </row>
    <row r="82" spans="2:14">
      <c r="B82" s="106" t="s">
        <v>1213</v>
      </c>
      <c r="C82" s="83" t="s">
        <v>1214</v>
      </c>
      <c r="D82" s="96" t="s">
        <v>147</v>
      </c>
      <c r="E82" s="96" t="s">
        <v>320</v>
      </c>
      <c r="F82" s="83" t="s">
        <v>1215</v>
      </c>
      <c r="G82" s="96" t="s">
        <v>1173</v>
      </c>
      <c r="H82" s="96" t="s">
        <v>158</v>
      </c>
      <c r="I82" s="93">
        <v>145926.00000000003</v>
      </c>
      <c r="J82" s="95">
        <v>5034</v>
      </c>
      <c r="K82" s="93">
        <v>7345.9148400000004</v>
      </c>
      <c r="L82" s="94">
        <v>2.5578669052415189E-2</v>
      </c>
      <c r="M82" s="94">
        <v>8.8430256490180882E-4</v>
      </c>
      <c r="N82" s="94">
        <f>K82/'סכום נכסי הקרן'!$C$42</f>
        <v>1.3769070784226898E-4</v>
      </c>
    </row>
    <row r="83" spans="2:14">
      <c r="B83" s="106" t="s">
        <v>1216</v>
      </c>
      <c r="C83" s="83" t="s">
        <v>1217</v>
      </c>
      <c r="D83" s="96" t="s">
        <v>147</v>
      </c>
      <c r="E83" s="96" t="s">
        <v>320</v>
      </c>
      <c r="F83" s="83" t="s">
        <v>1218</v>
      </c>
      <c r="G83" s="96" t="s">
        <v>153</v>
      </c>
      <c r="H83" s="96" t="s">
        <v>158</v>
      </c>
      <c r="I83" s="93">
        <v>394543.00000000006</v>
      </c>
      <c r="J83" s="95">
        <v>733.2</v>
      </c>
      <c r="K83" s="93">
        <v>2892.78928</v>
      </c>
      <c r="L83" s="94">
        <v>7.2389425507106524E-3</v>
      </c>
      <c r="M83" s="94">
        <v>3.482344998195564E-4</v>
      </c>
      <c r="N83" s="94">
        <f>K83/'סכום נכסי הקרן'!$C$42</f>
        <v>5.4222001245215577E-5</v>
      </c>
    </row>
    <row r="84" spans="2:14">
      <c r="B84" s="106" t="s">
        <v>1219</v>
      </c>
      <c r="C84" s="83" t="s">
        <v>1220</v>
      </c>
      <c r="D84" s="96" t="s">
        <v>147</v>
      </c>
      <c r="E84" s="96" t="s">
        <v>320</v>
      </c>
      <c r="F84" s="83" t="s">
        <v>1221</v>
      </c>
      <c r="G84" s="96" t="s">
        <v>733</v>
      </c>
      <c r="H84" s="96" t="s">
        <v>158</v>
      </c>
      <c r="I84" s="93">
        <v>157739.00000000003</v>
      </c>
      <c r="J84" s="95">
        <v>786.5</v>
      </c>
      <c r="K84" s="93">
        <v>1240.6172400000003</v>
      </c>
      <c r="L84" s="94">
        <v>1.6603902520769223E-2</v>
      </c>
      <c r="M84" s="94">
        <v>1.4934572906012659E-4</v>
      </c>
      <c r="N84" s="94">
        <f>K84/'סכום נכסי הקרן'!$C$42</f>
        <v>2.3253940408724111E-5</v>
      </c>
    </row>
    <row r="85" spans="2:14">
      <c r="B85" s="106" t="s">
        <v>1222</v>
      </c>
      <c r="C85" s="83" t="s">
        <v>1223</v>
      </c>
      <c r="D85" s="96" t="s">
        <v>147</v>
      </c>
      <c r="E85" s="96" t="s">
        <v>320</v>
      </c>
      <c r="F85" s="83" t="s">
        <v>1224</v>
      </c>
      <c r="G85" s="96" t="s">
        <v>417</v>
      </c>
      <c r="H85" s="96" t="s">
        <v>158</v>
      </c>
      <c r="I85" s="93">
        <v>290161.00000000006</v>
      </c>
      <c r="J85" s="95">
        <v>2908</v>
      </c>
      <c r="K85" s="93">
        <v>8437.8818800000008</v>
      </c>
      <c r="L85" s="94">
        <v>2.2233724557468727E-2</v>
      </c>
      <c r="M85" s="94">
        <v>1.0157537558415932E-3</v>
      </c>
      <c r="N85" s="94">
        <f>K85/'סכום נכסי הקרן'!$C$42</f>
        <v>1.5815837156460356E-4</v>
      </c>
    </row>
    <row r="86" spans="2:14">
      <c r="B86" s="106" t="s">
        <v>1225</v>
      </c>
      <c r="C86" s="83" t="s">
        <v>1226</v>
      </c>
      <c r="D86" s="96" t="s">
        <v>147</v>
      </c>
      <c r="E86" s="96" t="s">
        <v>320</v>
      </c>
      <c r="F86" s="83" t="s">
        <v>599</v>
      </c>
      <c r="G86" s="96" t="s">
        <v>365</v>
      </c>
      <c r="H86" s="96" t="s">
        <v>158</v>
      </c>
      <c r="I86" s="93">
        <v>3875088.0000000005</v>
      </c>
      <c r="J86" s="95">
        <v>345.3</v>
      </c>
      <c r="K86" s="93">
        <v>13380.678860000004</v>
      </c>
      <c r="L86" s="94">
        <v>1.8405443057946808E-2</v>
      </c>
      <c r="M86" s="94">
        <v>1.610768555550722E-3</v>
      </c>
      <c r="N86" s="94">
        <f>K86/'סכום נכסי הקרן'!$C$42</f>
        <v>2.5080540460546436E-4</v>
      </c>
    </row>
    <row r="87" spans="2:14">
      <c r="B87" s="106" t="s">
        <v>1227</v>
      </c>
      <c r="C87" s="83" t="s">
        <v>1228</v>
      </c>
      <c r="D87" s="96" t="s">
        <v>147</v>
      </c>
      <c r="E87" s="96" t="s">
        <v>320</v>
      </c>
      <c r="F87" s="83" t="s">
        <v>1229</v>
      </c>
      <c r="G87" s="96" t="s">
        <v>1166</v>
      </c>
      <c r="H87" s="96" t="s">
        <v>158</v>
      </c>
      <c r="I87" s="93">
        <v>378695.60000000009</v>
      </c>
      <c r="J87" s="95">
        <v>26.8</v>
      </c>
      <c r="K87" s="93">
        <v>101.49043000000002</v>
      </c>
      <c r="L87" s="94">
        <v>8.7486476921610143E-3</v>
      </c>
      <c r="M87" s="94">
        <v>1.2217436427834698E-5</v>
      </c>
      <c r="N87" s="94">
        <f>K87/'סכום נכסי הקרן'!$C$42</f>
        <v>1.9023211472345698E-6</v>
      </c>
    </row>
    <row r="88" spans="2:14">
      <c r="B88" s="106" t="s">
        <v>1230</v>
      </c>
      <c r="C88" s="83" t="s">
        <v>1231</v>
      </c>
      <c r="D88" s="96" t="s">
        <v>147</v>
      </c>
      <c r="E88" s="96" t="s">
        <v>320</v>
      </c>
      <c r="F88" s="83" t="s">
        <v>1232</v>
      </c>
      <c r="G88" s="96" t="s">
        <v>153</v>
      </c>
      <c r="H88" s="96" t="s">
        <v>158</v>
      </c>
      <c r="I88" s="93">
        <v>2053.0000000000005</v>
      </c>
      <c r="J88" s="95">
        <v>4232</v>
      </c>
      <c r="K88" s="93">
        <v>86.882960000000026</v>
      </c>
      <c r="L88" s="94">
        <v>2.0458395615346293E-4</v>
      </c>
      <c r="M88" s="94">
        <v>1.0458986531657271E-5</v>
      </c>
      <c r="N88" s="94">
        <f>K88/'סכום נכסי הקרן'!$C$42</f>
        <v>1.6285209565309287E-6</v>
      </c>
    </row>
    <row r="89" spans="2:14">
      <c r="B89" s="106" t="s">
        <v>1233</v>
      </c>
      <c r="C89" s="83" t="s">
        <v>1234</v>
      </c>
      <c r="D89" s="96" t="s">
        <v>147</v>
      </c>
      <c r="E89" s="96" t="s">
        <v>320</v>
      </c>
      <c r="F89" s="83" t="s">
        <v>1235</v>
      </c>
      <c r="G89" s="96" t="s">
        <v>1166</v>
      </c>
      <c r="H89" s="96" t="s">
        <v>158</v>
      </c>
      <c r="I89" s="93">
        <v>4433678.5000000009</v>
      </c>
      <c r="J89" s="95">
        <v>148.69999999999999</v>
      </c>
      <c r="K89" s="93">
        <v>6592.8799300000019</v>
      </c>
      <c r="L89" s="94">
        <v>1.6863375047083191E-2</v>
      </c>
      <c r="M89" s="94">
        <v>7.9365208543428459E-4</v>
      </c>
      <c r="N89" s="94">
        <f>K89/'סכום נכסי הקרן'!$C$42</f>
        <v>1.235759362928837E-4</v>
      </c>
    </row>
    <row r="90" spans="2:14">
      <c r="B90" s="106" t="s">
        <v>1236</v>
      </c>
      <c r="C90" s="83" t="s">
        <v>1237</v>
      </c>
      <c r="D90" s="96" t="s">
        <v>147</v>
      </c>
      <c r="E90" s="96" t="s">
        <v>320</v>
      </c>
      <c r="F90" s="83" t="s">
        <v>1238</v>
      </c>
      <c r="G90" s="96" t="s">
        <v>182</v>
      </c>
      <c r="H90" s="96" t="s">
        <v>158</v>
      </c>
      <c r="I90" s="93">
        <v>18896.000000000004</v>
      </c>
      <c r="J90" s="95">
        <v>1860</v>
      </c>
      <c r="K90" s="93">
        <v>351.46560000000011</v>
      </c>
      <c r="L90" s="94">
        <v>5.6011701275985454E-4</v>
      </c>
      <c r="M90" s="94">
        <v>4.230949287110892E-5</v>
      </c>
      <c r="N90" s="94">
        <f>K90/'סכום נכסי הקרן'!$C$42</f>
        <v>6.5878176238438099E-6</v>
      </c>
    </row>
    <row r="91" spans="2:14">
      <c r="B91" s="106" t="s">
        <v>1239</v>
      </c>
      <c r="C91" s="83" t="s">
        <v>1240</v>
      </c>
      <c r="D91" s="96" t="s">
        <v>147</v>
      </c>
      <c r="E91" s="96" t="s">
        <v>320</v>
      </c>
      <c r="F91" s="83" t="s">
        <v>858</v>
      </c>
      <c r="G91" s="96" t="s">
        <v>417</v>
      </c>
      <c r="H91" s="96" t="s">
        <v>158</v>
      </c>
      <c r="I91" s="93">
        <v>90594.000000000015</v>
      </c>
      <c r="J91" s="95">
        <v>5284</v>
      </c>
      <c r="K91" s="93">
        <v>4786.9869600000011</v>
      </c>
      <c r="L91" s="94">
        <v>5.7056943956167294E-3</v>
      </c>
      <c r="M91" s="94">
        <v>5.7625836115458059E-4</v>
      </c>
      <c r="N91" s="94">
        <f>K91/'סכום נכסי הקרן'!$C$42</f>
        <v>8.9726553779938912E-5</v>
      </c>
    </row>
    <row r="92" spans="2:14">
      <c r="B92" s="106" t="s">
        <v>1241</v>
      </c>
      <c r="C92" s="83" t="s">
        <v>1242</v>
      </c>
      <c r="D92" s="96" t="s">
        <v>147</v>
      </c>
      <c r="E92" s="96" t="s">
        <v>320</v>
      </c>
      <c r="F92" s="83" t="s">
        <v>1243</v>
      </c>
      <c r="G92" s="96" t="s">
        <v>1244</v>
      </c>
      <c r="H92" s="96" t="s">
        <v>158</v>
      </c>
      <c r="I92" s="93">
        <v>646302.00000000012</v>
      </c>
      <c r="J92" s="95">
        <v>365</v>
      </c>
      <c r="K92" s="93">
        <v>2359.0023000000006</v>
      </c>
      <c r="L92" s="94">
        <v>3.3481363014144297E-2</v>
      </c>
      <c r="M92" s="94">
        <v>2.839771260538145E-4</v>
      </c>
      <c r="N92" s="94">
        <f>K92/'סכום נכסי הקרן'!$C$42</f>
        <v>4.4216779470389369E-5</v>
      </c>
    </row>
    <row r="93" spans="2:14">
      <c r="B93" s="106" t="s">
        <v>1245</v>
      </c>
      <c r="C93" s="83" t="s">
        <v>1246</v>
      </c>
      <c r="D93" s="96" t="s">
        <v>147</v>
      </c>
      <c r="E93" s="96" t="s">
        <v>320</v>
      </c>
      <c r="F93" s="83" t="s">
        <v>1247</v>
      </c>
      <c r="G93" s="96" t="s">
        <v>153</v>
      </c>
      <c r="H93" s="96" t="s">
        <v>158</v>
      </c>
      <c r="I93" s="93">
        <v>194364.00000000003</v>
      </c>
      <c r="J93" s="95">
        <v>5300</v>
      </c>
      <c r="K93" s="93">
        <v>10615.764020000001</v>
      </c>
      <c r="L93" s="94">
        <v>8.9849154436358637E-3</v>
      </c>
      <c r="M93" s="94">
        <v>1.277927604082916E-3</v>
      </c>
      <c r="N93" s="94">
        <f>K93/'סכום נכסי הקרן'!$C$42</f>
        <v>1.9898026236855895E-4</v>
      </c>
    </row>
    <row r="94" spans="2:14">
      <c r="B94" s="106" t="s">
        <v>1248</v>
      </c>
      <c r="C94" s="83" t="s">
        <v>1249</v>
      </c>
      <c r="D94" s="96" t="s">
        <v>147</v>
      </c>
      <c r="E94" s="96" t="s">
        <v>320</v>
      </c>
      <c r="F94" s="83" t="s">
        <v>1250</v>
      </c>
      <c r="G94" s="96" t="s">
        <v>180</v>
      </c>
      <c r="H94" s="96" t="s">
        <v>158</v>
      </c>
      <c r="I94" s="93">
        <v>339578.68000000005</v>
      </c>
      <c r="J94" s="95">
        <v>1788</v>
      </c>
      <c r="K94" s="93">
        <v>6071.6668</v>
      </c>
      <c r="L94" s="94">
        <v>1.1416801375562148E-2</v>
      </c>
      <c r="M94" s="94">
        <v>7.3090835401913774E-4</v>
      </c>
      <c r="N94" s="94">
        <f>K94/'סכום נכסי הקרן'!$C$42</f>
        <v>1.1380639684551585E-4</v>
      </c>
    </row>
    <row r="95" spans="2:14">
      <c r="B95" s="106" t="s">
        <v>1251</v>
      </c>
      <c r="C95" s="83" t="s">
        <v>1252</v>
      </c>
      <c r="D95" s="96" t="s">
        <v>147</v>
      </c>
      <c r="E95" s="96" t="s">
        <v>320</v>
      </c>
      <c r="F95" s="83" t="s">
        <v>1253</v>
      </c>
      <c r="G95" s="96" t="s">
        <v>417</v>
      </c>
      <c r="H95" s="96" t="s">
        <v>158</v>
      </c>
      <c r="I95" s="93">
        <v>155694.00000000003</v>
      </c>
      <c r="J95" s="95">
        <v>2128</v>
      </c>
      <c r="K95" s="93">
        <v>3313.1683200000007</v>
      </c>
      <c r="L95" s="94">
        <v>2.3404149774292327E-2</v>
      </c>
      <c r="M95" s="94">
        <v>3.9883980513547815E-4</v>
      </c>
      <c r="N95" s="94">
        <f>K95/'סכום נכסי הקרן'!$C$42</f>
        <v>6.2101521882246749E-5</v>
      </c>
    </row>
    <row r="96" spans="2:14">
      <c r="B96" s="106" t="s">
        <v>1254</v>
      </c>
      <c r="C96" s="83" t="s">
        <v>1255</v>
      </c>
      <c r="D96" s="96" t="s">
        <v>147</v>
      </c>
      <c r="E96" s="96" t="s">
        <v>320</v>
      </c>
      <c r="F96" s="83" t="s">
        <v>1256</v>
      </c>
      <c r="G96" s="96" t="s">
        <v>1244</v>
      </c>
      <c r="H96" s="96" t="s">
        <v>158</v>
      </c>
      <c r="I96" s="93">
        <v>48550.000000000007</v>
      </c>
      <c r="J96" s="95">
        <v>15520</v>
      </c>
      <c r="K96" s="93">
        <v>7534.96</v>
      </c>
      <c r="L96" s="94">
        <v>1.0600351045198981E-2</v>
      </c>
      <c r="M96" s="94">
        <v>9.0705985565611767E-4</v>
      </c>
      <c r="N96" s="94">
        <f>K96/'סכום נכסי הקרן'!$C$42</f>
        <v>1.4123414150050002E-4</v>
      </c>
    </row>
    <row r="97" spans="2:14">
      <c r="B97" s="106" t="s">
        <v>1257</v>
      </c>
      <c r="C97" s="83" t="s">
        <v>1258</v>
      </c>
      <c r="D97" s="96" t="s">
        <v>147</v>
      </c>
      <c r="E97" s="96" t="s">
        <v>320</v>
      </c>
      <c r="F97" s="83" t="s">
        <v>1259</v>
      </c>
      <c r="G97" s="96" t="s">
        <v>365</v>
      </c>
      <c r="H97" s="96" t="s">
        <v>158</v>
      </c>
      <c r="I97" s="93">
        <v>108754.00000000001</v>
      </c>
      <c r="J97" s="95">
        <v>7448</v>
      </c>
      <c r="K97" s="93">
        <v>8099.9979200000007</v>
      </c>
      <c r="L97" s="94">
        <v>8.6030477479671057E-3</v>
      </c>
      <c r="M97" s="94">
        <v>9.7507922326462966E-4</v>
      </c>
      <c r="N97" s="94">
        <f>K97/'סכום נכסי הקרן'!$C$42</f>
        <v>1.518251261303359E-4</v>
      </c>
    </row>
    <row r="98" spans="2:14">
      <c r="B98" s="106" t="s">
        <v>1260</v>
      </c>
      <c r="C98" s="83" t="s">
        <v>1261</v>
      </c>
      <c r="D98" s="96" t="s">
        <v>147</v>
      </c>
      <c r="E98" s="96" t="s">
        <v>320</v>
      </c>
      <c r="F98" s="83" t="s">
        <v>1262</v>
      </c>
      <c r="G98" s="96" t="s">
        <v>1112</v>
      </c>
      <c r="H98" s="96" t="s">
        <v>158</v>
      </c>
      <c r="I98" s="93">
        <v>26073.000000000004</v>
      </c>
      <c r="J98" s="95">
        <v>7300</v>
      </c>
      <c r="K98" s="93">
        <v>1903.3290000000002</v>
      </c>
      <c r="L98" s="94">
        <v>1.6492180873169039E-2</v>
      </c>
      <c r="M98" s="94">
        <v>2.2912309129791039E-4</v>
      </c>
      <c r="N98" s="94">
        <f>K98/'סכום נכסי הקרן'!$C$42</f>
        <v>3.5675708604691363E-5</v>
      </c>
    </row>
    <row r="99" spans="2:14">
      <c r="B99" s="106" t="s">
        <v>1263</v>
      </c>
      <c r="C99" s="83" t="s">
        <v>1264</v>
      </c>
      <c r="D99" s="96" t="s">
        <v>147</v>
      </c>
      <c r="E99" s="96" t="s">
        <v>320</v>
      </c>
      <c r="F99" s="83" t="s">
        <v>1265</v>
      </c>
      <c r="G99" s="96" t="s">
        <v>1166</v>
      </c>
      <c r="H99" s="96" t="s">
        <v>158</v>
      </c>
      <c r="I99" s="93">
        <v>361728.57000000007</v>
      </c>
      <c r="J99" s="95">
        <v>504.4</v>
      </c>
      <c r="K99" s="93">
        <v>1824.5588900000005</v>
      </c>
      <c r="L99" s="94">
        <v>1.418975392391025E-2</v>
      </c>
      <c r="M99" s="94">
        <v>2.1964073112524642E-4</v>
      </c>
      <c r="N99" s="94">
        <f>K99/'סכום נכסי הקרן'!$C$42</f>
        <v>3.4199253671718934E-5</v>
      </c>
    </row>
    <row r="100" spans="2:14">
      <c r="B100" s="106" t="s">
        <v>1266</v>
      </c>
      <c r="C100" s="83" t="s">
        <v>1267</v>
      </c>
      <c r="D100" s="96" t="s">
        <v>147</v>
      </c>
      <c r="E100" s="96" t="s">
        <v>320</v>
      </c>
      <c r="F100" s="83" t="s">
        <v>1268</v>
      </c>
      <c r="G100" s="96" t="s">
        <v>1173</v>
      </c>
      <c r="H100" s="96" t="s">
        <v>158</v>
      </c>
      <c r="I100" s="93">
        <v>534062.00000000012</v>
      </c>
      <c r="J100" s="95">
        <v>3881</v>
      </c>
      <c r="K100" s="93">
        <v>20726.946220000002</v>
      </c>
      <c r="L100" s="94">
        <v>2.159507799366036E-2</v>
      </c>
      <c r="M100" s="94">
        <v>2.4951135568742656E-3</v>
      </c>
      <c r="N100" s="94">
        <f>K100/'סכום נכסי הקרן'!$C$42</f>
        <v>3.8850272002886996E-4</v>
      </c>
    </row>
    <row r="101" spans="2:14">
      <c r="B101" s="106" t="s">
        <v>1269</v>
      </c>
      <c r="C101" s="83" t="s">
        <v>1270</v>
      </c>
      <c r="D101" s="96" t="s">
        <v>147</v>
      </c>
      <c r="E101" s="96" t="s">
        <v>320</v>
      </c>
      <c r="F101" s="83" t="s">
        <v>1271</v>
      </c>
      <c r="G101" s="96" t="s">
        <v>179</v>
      </c>
      <c r="H101" s="96" t="s">
        <v>158</v>
      </c>
      <c r="I101" s="93">
        <v>186876.00000000003</v>
      </c>
      <c r="J101" s="95">
        <v>1588</v>
      </c>
      <c r="K101" s="93">
        <v>2967.5908800000007</v>
      </c>
      <c r="L101" s="94">
        <v>3.0977975461099004E-2</v>
      </c>
      <c r="M101" s="94">
        <v>3.5723913003641851E-4</v>
      </c>
      <c r="N101" s="94">
        <f>K101/'סכום נכסי הקרן'!$C$42</f>
        <v>5.5624071031765723E-5</v>
      </c>
    </row>
    <row r="102" spans="2:14">
      <c r="B102" s="106" t="s">
        <v>1272</v>
      </c>
      <c r="C102" s="83" t="s">
        <v>1273</v>
      </c>
      <c r="D102" s="96" t="s">
        <v>147</v>
      </c>
      <c r="E102" s="96" t="s">
        <v>320</v>
      </c>
      <c r="F102" s="83" t="s">
        <v>1274</v>
      </c>
      <c r="G102" s="96" t="s">
        <v>417</v>
      </c>
      <c r="H102" s="96" t="s">
        <v>158</v>
      </c>
      <c r="I102" s="93">
        <v>20399.000000000004</v>
      </c>
      <c r="J102" s="95">
        <v>679.4</v>
      </c>
      <c r="K102" s="93">
        <v>138.59081000000003</v>
      </c>
      <c r="L102" s="94">
        <v>2.0237006807904091E-3</v>
      </c>
      <c r="M102" s="94">
        <v>1.6683586922009467E-5</v>
      </c>
      <c r="N102" s="94">
        <f>K102/'סכום נכסי הקרן'!$C$42</f>
        <v>2.5977250138300556E-6</v>
      </c>
    </row>
    <row r="103" spans="2:14">
      <c r="B103" s="106" t="s">
        <v>1275</v>
      </c>
      <c r="C103" s="83" t="s">
        <v>1276</v>
      </c>
      <c r="D103" s="96" t="s">
        <v>147</v>
      </c>
      <c r="E103" s="96" t="s">
        <v>320</v>
      </c>
      <c r="F103" s="83" t="s">
        <v>1277</v>
      </c>
      <c r="G103" s="96" t="s">
        <v>441</v>
      </c>
      <c r="H103" s="96" t="s">
        <v>158</v>
      </c>
      <c r="I103" s="93">
        <v>466840.41000000009</v>
      </c>
      <c r="J103" s="95">
        <v>874</v>
      </c>
      <c r="K103" s="93">
        <v>4080.1851700000002</v>
      </c>
      <c r="L103" s="94">
        <v>1.7729027972829998E-2</v>
      </c>
      <c r="M103" s="94">
        <v>4.911734330839755E-4</v>
      </c>
      <c r="N103" s="94">
        <f>K103/'סכום נכסי הקרן'!$C$42</f>
        <v>7.6478368783380632E-5</v>
      </c>
    </row>
    <row r="104" spans="2:14">
      <c r="B104" s="106" t="s">
        <v>1278</v>
      </c>
      <c r="C104" s="83" t="s">
        <v>1279</v>
      </c>
      <c r="D104" s="96" t="s">
        <v>147</v>
      </c>
      <c r="E104" s="96" t="s">
        <v>320</v>
      </c>
      <c r="F104" s="83" t="s">
        <v>1280</v>
      </c>
      <c r="G104" s="96" t="s">
        <v>441</v>
      </c>
      <c r="H104" s="96" t="s">
        <v>158</v>
      </c>
      <c r="I104" s="93">
        <v>397150.00000000006</v>
      </c>
      <c r="J104" s="95">
        <v>2665</v>
      </c>
      <c r="K104" s="93">
        <v>10584.047500000002</v>
      </c>
      <c r="L104" s="94">
        <v>2.6163115678916552E-2</v>
      </c>
      <c r="M104" s="94">
        <v>1.2741095636350419E-3</v>
      </c>
      <c r="N104" s="94">
        <f>K104/'סכום נכסי הקרן'!$C$42</f>
        <v>1.9838577275300913E-4</v>
      </c>
    </row>
    <row r="105" spans="2:14">
      <c r="B105" s="106" t="s">
        <v>1281</v>
      </c>
      <c r="C105" s="83" t="s">
        <v>1282</v>
      </c>
      <c r="D105" s="96" t="s">
        <v>147</v>
      </c>
      <c r="E105" s="96" t="s">
        <v>320</v>
      </c>
      <c r="F105" s="83" t="s">
        <v>1283</v>
      </c>
      <c r="G105" s="96" t="s">
        <v>365</v>
      </c>
      <c r="H105" s="96" t="s">
        <v>158</v>
      </c>
      <c r="I105" s="93">
        <v>180229.00000000003</v>
      </c>
      <c r="J105" s="95">
        <v>5574</v>
      </c>
      <c r="K105" s="93">
        <v>10045.964460000003</v>
      </c>
      <c r="L105" s="94">
        <v>1.0048895454498569E-2</v>
      </c>
      <c r="M105" s="94">
        <v>1.2093350293849059E-3</v>
      </c>
      <c r="N105" s="94">
        <f>K105/'סכום נכסי הקרן'!$C$42</f>
        <v>1.8830002628449714E-4</v>
      </c>
    </row>
    <row r="106" spans="2:14">
      <c r="B106" s="106" t="s">
        <v>1284</v>
      </c>
      <c r="C106" s="83" t="s">
        <v>1285</v>
      </c>
      <c r="D106" s="96" t="s">
        <v>147</v>
      </c>
      <c r="E106" s="96" t="s">
        <v>320</v>
      </c>
      <c r="F106" s="83" t="s">
        <v>1286</v>
      </c>
      <c r="G106" s="96" t="s">
        <v>417</v>
      </c>
      <c r="H106" s="96" t="s">
        <v>158</v>
      </c>
      <c r="I106" s="93">
        <v>124103.00000000001</v>
      </c>
      <c r="J106" s="95">
        <v>14760</v>
      </c>
      <c r="K106" s="93">
        <v>18317.602800000001</v>
      </c>
      <c r="L106" s="94">
        <v>2.5744674186308523E-2</v>
      </c>
      <c r="M106" s="94">
        <v>2.2050763576361519E-3</v>
      </c>
      <c r="N106" s="94">
        <f>K106/'סכום נכסי הקרן'!$C$42</f>
        <v>3.4334235427993715E-4</v>
      </c>
    </row>
    <row r="107" spans="2:14">
      <c r="B107" s="106" t="s">
        <v>1287</v>
      </c>
      <c r="C107" s="83" t="s">
        <v>1288</v>
      </c>
      <c r="D107" s="96" t="s">
        <v>147</v>
      </c>
      <c r="E107" s="96" t="s">
        <v>320</v>
      </c>
      <c r="F107" s="83" t="s">
        <v>1289</v>
      </c>
      <c r="G107" s="96" t="s">
        <v>1112</v>
      </c>
      <c r="H107" s="96" t="s">
        <v>158</v>
      </c>
      <c r="I107" s="93">
        <v>228484.00000000003</v>
      </c>
      <c r="J107" s="95">
        <v>5600</v>
      </c>
      <c r="K107" s="93">
        <v>12795.104000000001</v>
      </c>
      <c r="L107" s="94">
        <v>1.6372428390331411E-2</v>
      </c>
      <c r="M107" s="94">
        <v>1.5402769473686676E-3</v>
      </c>
      <c r="N107" s="94">
        <f>K107/'סכום נכסי הקרן'!$C$42</f>
        <v>2.3982947870321991E-4</v>
      </c>
    </row>
    <row r="108" spans="2:14">
      <c r="B108" s="106" t="s">
        <v>1290</v>
      </c>
      <c r="C108" s="83" t="s">
        <v>1291</v>
      </c>
      <c r="D108" s="96" t="s">
        <v>147</v>
      </c>
      <c r="E108" s="96" t="s">
        <v>320</v>
      </c>
      <c r="F108" s="83" t="s">
        <v>1292</v>
      </c>
      <c r="G108" s="96" t="s">
        <v>1146</v>
      </c>
      <c r="H108" s="96" t="s">
        <v>158</v>
      </c>
      <c r="I108" s="93">
        <v>60256.000000000007</v>
      </c>
      <c r="J108" s="95">
        <v>13210</v>
      </c>
      <c r="K108" s="93">
        <v>7959.8176000000012</v>
      </c>
      <c r="L108" s="94">
        <v>8.8834425580823478E-3</v>
      </c>
      <c r="M108" s="94">
        <v>9.5820429083963627E-4</v>
      </c>
      <c r="N108" s="94">
        <f>K108/'סכום נכסי הקרן'!$C$42</f>
        <v>1.4919760758339403E-4</v>
      </c>
    </row>
    <row r="109" spans="2:14">
      <c r="B109" s="106" t="s">
        <v>1293</v>
      </c>
      <c r="C109" s="83" t="s">
        <v>1294</v>
      </c>
      <c r="D109" s="96" t="s">
        <v>147</v>
      </c>
      <c r="E109" s="96" t="s">
        <v>320</v>
      </c>
      <c r="F109" s="83" t="s">
        <v>1295</v>
      </c>
      <c r="G109" s="96" t="s">
        <v>437</v>
      </c>
      <c r="H109" s="96" t="s">
        <v>158</v>
      </c>
      <c r="I109" s="93">
        <v>301141.00000000006</v>
      </c>
      <c r="J109" s="95">
        <v>1798</v>
      </c>
      <c r="K109" s="93">
        <v>5414.5151800000012</v>
      </c>
      <c r="L109" s="94">
        <v>2.1091248939715469E-2</v>
      </c>
      <c r="M109" s="94">
        <v>6.518003224461257E-4</v>
      </c>
      <c r="N109" s="94">
        <f>K109/'סכום נכסי הקרן'!$C$42</f>
        <v>1.0148884706603956E-4</v>
      </c>
    </row>
    <row r="110" spans="2:14">
      <c r="B110" s="106" t="s">
        <v>1296</v>
      </c>
      <c r="C110" s="83" t="s">
        <v>1297</v>
      </c>
      <c r="D110" s="96" t="s">
        <v>147</v>
      </c>
      <c r="E110" s="96" t="s">
        <v>320</v>
      </c>
      <c r="F110" s="83" t="s">
        <v>1298</v>
      </c>
      <c r="G110" s="96" t="s">
        <v>1112</v>
      </c>
      <c r="H110" s="96" t="s">
        <v>158</v>
      </c>
      <c r="I110" s="93">
        <v>218337.00000000003</v>
      </c>
      <c r="J110" s="95">
        <v>1289</v>
      </c>
      <c r="K110" s="93">
        <v>2814.36393</v>
      </c>
      <c r="L110" s="94">
        <v>1.7764696310158253E-2</v>
      </c>
      <c r="M110" s="94">
        <v>3.387936419184155E-4</v>
      </c>
      <c r="N110" s="94">
        <f>K110/'סכום נכסי הקרן'!$C$42</f>
        <v>5.2752008441122888E-5</v>
      </c>
    </row>
    <row r="111" spans="2:14">
      <c r="B111" s="106" t="s">
        <v>1299</v>
      </c>
      <c r="C111" s="83" t="s">
        <v>1300</v>
      </c>
      <c r="D111" s="96" t="s">
        <v>147</v>
      </c>
      <c r="E111" s="96" t="s">
        <v>320</v>
      </c>
      <c r="F111" s="83" t="s">
        <v>1301</v>
      </c>
      <c r="G111" s="96" t="s">
        <v>180</v>
      </c>
      <c r="H111" s="96" t="s">
        <v>158</v>
      </c>
      <c r="I111" s="93">
        <v>1979459.0000000002</v>
      </c>
      <c r="J111" s="95">
        <v>240.5</v>
      </c>
      <c r="K111" s="93">
        <v>4760.5989000000009</v>
      </c>
      <c r="L111" s="94">
        <v>1.4538706554936776E-2</v>
      </c>
      <c r="M111" s="94">
        <v>5.730817616909278E-4</v>
      </c>
      <c r="N111" s="94">
        <f>K111/'סכום נכסי הקרן'!$C$42</f>
        <v>8.92319400062807E-5</v>
      </c>
    </row>
    <row r="112" spans="2:14">
      <c r="B112" s="106" t="s">
        <v>1302</v>
      </c>
      <c r="C112" s="83" t="s">
        <v>1303</v>
      </c>
      <c r="D112" s="96" t="s">
        <v>147</v>
      </c>
      <c r="E112" s="96" t="s">
        <v>320</v>
      </c>
      <c r="F112" s="83" t="s">
        <v>1304</v>
      </c>
      <c r="G112" s="96" t="s">
        <v>417</v>
      </c>
      <c r="H112" s="96" t="s">
        <v>158</v>
      </c>
      <c r="I112" s="93">
        <v>330750.00000000006</v>
      </c>
      <c r="J112" s="95">
        <v>676.3</v>
      </c>
      <c r="K112" s="93">
        <v>2236.8622500000006</v>
      </c>
      <c r="L112" s="94">
        <v>2.8699288379126671E-2</v>
      </c>
      <c r="M112" s="94">
        <v>2.6927388461353731E-4</v>
      </c>
      <c r="N112" s="94">
        <f>K112/'סכום נכסי הקרן'!$C$42</f>
        <v>4.1927404994004865E-5</v>
      </c>
    </row>
    <row r="113" spans="2:14">
      <c r="B113" s="106" t="s">
        <v>1305</v>
      </c>
      <c r="C113" s="83" t="s">
        <v>1306</v>
      </c>
      <c r="D113" s="96" t="s">
        <v>147</v>
      </c>
      <c r="E113" s="96" t="s">
        <v>320</v>
      </c>
      <c r="F113" s="83" t="s">
        <v>1307</v>
      </c>
      <c r="G113" s="96" t="s">
        <v>365</v>
      </c>
      <c r="H113" s="96" t="s">
        <v>158</v>
      </c>
      <c r="I113" s="93">
        <v>97215.000000000015</v>
      </c>
      <c r="J113" s="95">
        <v>11630</v>
      </c>
      <c r="K113" s="93">
        <v>11306.104500000001</v>
      </c>
      <c r="L113" s="94">
        <v>2.6632845614696435E-2</v>
      </c>
      <c r="M113" s="94">
        <v>1.3610309166608692E-3</v>
      </c>
      <c r="N113" s="94">
        <f>K113/'סכום נכסי הקרן'!$C$42</f>
        <v>2.1191989908008008E-4</v>
      </c>
    </row>
    <row r="114" spans="2:14">
      <c r="B114" s="106" t="s">
        <v>1308</v>
      </c>
      <c r="C114" s="83" t="s">
        <v>1309</v>
      </c>
      <c r="D114" s="96" t="s">
        <v>147</v>
      </c>
      <c r="E114" s="96" t="s">
        <v>320</v>
      </c>
      <c r="F114" s="83" t="s">
        <v>1310</v>
      </c>
      <c r="G114" s="96" t="s">
        <v>153</v>
      </c>
      <c r="H114" s="96" t="s">
        <v>158</v>
      </c>
      <c r="I114" s="93">
        <v>260129.00000000003</v>
      </c>
      <c r="J114" s="95">
        <v>1338</v>
      </c>
      <c r="K114" s="93">
        <v>3480.5260200000007</v>
      </c>
      <c r="L114" s="94">
        <v>1.8071019455893012E-2</v>
      </c>
      <c r="M114" s="94">
        <v>4.1898635550932748E-4</v>
      </c>
      <c r="N114" s="94">
        <f>K114/'סכום נכסי הקרן'!$C$42</f>
        <v>6.5238449096591391E-5</v>
      </c>
    </row>
    <row r="115" spans="2:14">
      <c r="B115" s="106" t="s">
        <v>1311</v>
      </c>
      <c r="C115" s="83" t="s">
        <v>1312</v>
      </c>
      <c r="D115" s="96" t="s">
        <v>147</v>
      </c>
      <c r="E115" s="96" t="s">
        <v>320</v>
      </c>
      <c r="F115" s="83" t="s">
        <v>1313</v>
      </c>
      <c r="G115" s="96" t="s">
        <v>1105</v>
      </c>
      <c r="H115" s="96" t="s">
        <v>158</v>
      </c>
      <c r="I115" s="93">
        <v>859274.50000000012</v>
      </c>
      <c r="J115" s="95">
        <v>50.3</v>
      </c>
      <c r="K115" s="93">
        <v>432.21508</v>
      </c>
      <c r="L115" s="94">
        <v>1.9465753528926658E-2</v>
      </c>
      <c r="M115" s="94">
        <v>5.2030129964485193E-5</v>
      </c>
      <c r="N115" s="94">
        <f>K115/'סכום נכסי הקרן'!$C$42</f>
        <v>8.1013735663321285E-6</v>
      </c>
    </row>
    <row r="116" spans="2:14">
      <c r="B116" s="106" t="s">
        <v>1314</v>
      </c>
      <c r="C116" s="83" t="s">
        <v>1315</v>
      </c>
      <c r="D116" s="96" t="s">
        <v>147</v>
      </c>
      <c r="E116" s="96" t="s">
        <v>320</v>
      </c>
      <c r="F116" s="83" t="s">
        <v>1316</v>
      </c>
      <c r="G116" s="96" t="s">
        <v>1166</v>
      </c>
      <c r="H116" s="96" t="s">
        <v>158</v>
      </c>
      <c r="I116" s="93">
        <v>293928.30000000005</v>
      </c>
      <c r="J116" s="95">
        <v>56.6</v>
      </c>
      <c r="K116" s="93">
        <v>166.36342000000005</v>
      </c>
      <c r="L116" s="94">
        <v>1.621900937604653E-2</v>
      </c>
      <c r="M116" s="94">
        <v>2.0026858766557236E-5</v>
      </c>
      <c r="N116" s="94">
        <f>K116/'סכום נכסי הקרן'!$C$42</f>
        <v>3.1182905816072175E-6</v>
      </c>
    </row>
    <row r="117" spans="2:14">
      <c r="B117" s="106" t="s">
        <v>1317</v>
      </c>
      <c r="C117" s="83" t="s">
        <v>1318</v>
      </c>
      <c r="D117" s="96" t="s">
        <v>147</v>
      </c>
      <c r="E117" s="96" t="s">
        <v>320</v>
      </c>
      <c r="F117" s="83" t="s">
        <v>1319</v>
      </c>
      <c r="G117" s="96" t="s">
        <v>153</v>
      </c>
      <c r="H117" s="96" t="s">
        <v>158</v>
      </c>
      <c r="I117" s="93">
        <v>684209.00000000012</v>
      </c>
      <c r="J117" s="95">
        <v>581.20000000000005</v>
      </c>
      <c r="K117" s="93">
        <v>3976.6227100000006</v>
      </c>
      <c r="L117" s="94">
        <v>2.0465182861720568E-2</v>
      </c>
      <c r="M117" s="94">
        <v>4.7870656530777072E-4</v>
      </c>
      <c r="N117" s="94">
        <f>K117/'סכום נכסי הקרן'!$C$42</f>
        <v>7.4537209821716623E-5</v>
      </c>
    </row>
    <row r="118" spans="2:14">
      <c r="B118" s="106" t="s">
        <v>1320</v>
      </c>
      <c r="C118" s="83" t="s">
        <v>1321</v>
      </c>
      <c r="D118" s="96" t="s">
        <v>147</v>
      </c>
      <c r="E118" s="96" t="s">
        <v>320</v>
      </c>
      <c r="F118" s="83" t="s">
        <v>1322</v>
      </c>
      <c r="G118" s="96" t="s">
        <v>153</v>
      </c>
      <c r="H118" s="96" t="s">
        <v>158</v>
      </c>
      <c r="I118" s="93">
        <v>1296363.0000000002</v>
      </c>
      <c r="J118" s="95">
        <v>269</v>
      </c>
      <c r="K118" s="93">
        <v>3487.2164700000008</v>
      </c>
      <c r="L118" s="94">
        <v>8.6628245902964779E-3</v>
      </c>
      <c r="M118" s="94">
        <v>4.197917530975396E-4</v>
      </c>
      <c r="N118" s="94">
        <f>K118/'סכום נכסי הקרן'!$C$42</f>
        <v>6.5363853871401337E-5</v>
      </c>
    </row>
    <row r="119" spans="2:14">
      <c r="B119" s="106" t="s">
        <v>1323</v>
      </c>
      <c r="C119" s="83" t="s">
        <v>1324</v>
      </c>
      <c r="D119" s="96" t="s">
        <v>147</v>
      </c>
      <c r="E119" s="96" t="s">
        <v>320</v>
      </c>
      <c r="F119" s="83" t="s">
        <v>1325</v>
      </c>
      <c r="G119" s="96" t="s">
        <v>153</v>
      </c>
      <c r="H119" s="96" t="s">
        <v>158</v>
      </c>
      <c r="I119" s="93">
        <v>108877.00000000001</v>
      </c>
      <c r="J119" s="95">
        <v>984</v>
      </c>
      <c r="K119" s="93">
        <v>1071.3496800000003</v>
      </c>
      <c r="L119" s="94">
        <v>1.2648028587562655E-2</v>
      </c>
      <c r="M119" s="94">
        <v>1.2896926939201113E-4</v>
      </c>
      <c r="N119" s="94">
        <f>K119/'סכום נכסי הקרן'!$C$42</f>
        <v>2.0081215069706469E-5</v>
      </c>
    </row>
    <row r="120" spans="2:14">
      <c r="B120" s="106" t="s">
        <v>1326</v>
      </c>
      <c r="C120" s="83" t="s">
        <v>1327</v>
      </c>
      <c r="D120" s="96" t="s">
        <v>147</v>
      </c>
      <c r="E120" s="96" t="s">
        <v>320</v>
      </c>
      <c r="F120" s="83" t="s">
        <v>1328</v>
      </c>
      <c r="G120" s="96" t="s">
        <v>153</v>
      </c>
      <c r="H120" s="96" t="s">
        <v>158</v>
      </c>
      <c r="I120" s="93">
        <v>233765.00000000003</v>
      </c>
      <c r="J120" s="95">
        <v>7727</v>
      </c>
      <c r="K120" s="93">
        <v>18063.021550000001</v>
      </c>
      <c r="L120" s="94">
        <v>2.1458394223835203E-2</v>
      </c>
      <c r="M120" s="94">
        <v>2.1744298204444809E-3</v>
      </c>
      <c r="N120" s="94">
        <f>K120/'סכום נכסי הקרן'!$C$42</f>
        <v>3.3857052214202613E-4</v>
      </c>
    </row>
    <row r="121" spans="2:14">
      <c r="B121" s="106" t="s">
        <v>1329</v>
      </c>
      <c r="C121" s="83" t="s">
        <v>1330</v>
      </c>
      <c r="D121" s="96" t="s">
        <v>147</v>
      </c>
      <c r="E121" s="96" t="s">
        <v>320</v>
      </c>
      <c r="F121" s="83" t="s">
        <v>1331</v>
      </c>
      <c r="G121" s="96" t="s">
        <v>1332</v>
      </c>
      <c r="H121" s="96" t="s">
        <v>158</v>
      </c>
      <c r="I121" s="93">
        <v>17567.000000000004</v>
      </c>
      <c r="J121" s="95">
        <v>988</v>
      </c>
      <c r="K121" s="93">
        <v>173.56196</v>
      </c>
      <c r="L121" s="94">
        <v>2.2946251094345605E-4</v>
      </c>
      <c r="M121" s="94">
        <v>2.089342032140753E-5</v>
      </c>
      <c r="N121" s="94">
        <f>K121/'סכום נכסי הקרן'!$C$42</f>
        <v>3.2532189179165015E-6</v>
      </c>
    </row>
    <row r="122" spans="2:14">
      <c r="B122" s="106" t="s">
        <v>1333</v>
      </c>
      <c r="C122" s="83" t="s">
        <v>1334</v>
      </c>
      <c r="D122" s="96" t="s">
        <v>147</v>
      </c>
      <c r="E122" s="96" t="s">
        <v>320</v>
      </c>
      <c r="F122" s="83" t="s">
        <v>1335</v>
      </c>
      <c r="G122" s="96" t="s">
        <v>836</v>
      </c>
      <c r="H122" s="96" t="s">
        <v>158</v>
      </c>
      <c r="I122" s="93">
        <v>126359.00000000001</v>
      </c>
      <c r="J122" s="95">
        <v>6140</v>
      </c>
      <c r="K122" s="93">
        <v>7758.4426000000012</v>
      </c>
      <c r="L122" s="94">
        <v>1.3257757780233406E-2</v>
      </c>
      <c r="M122" s="94">
        <v>9.3396273170292545E-4</v>
      </c>
      <c r="N122" s="94">
        <f>K122/'סכום נכסי הקרן'!$C$42</f>
        <v>1.454230652839441E-4</v>
      </c>
    </row>
    <row r="123" spans="2:14">
      <c r="B123" s="106" t="s">
        <v>1336</v>
      </c>
      <c r="C123" s="83" t="s">
        <v>1337</v>
      </c>
      <c r="D123" s="96" t="s">
        <v>147</v>
      </c>
      <c r="E123" s="96" t="s">
        <v>320</v>
      </c>
      <c r="F123" s="83" t="s">
        <v>1338</v>
      </c>
      <c r="G123" s="96" t="s">
        <v>441</v>
      </c>
      <c r="H123" s="96" t="s">
        <v>158</v>
      </c>
      <c r="I123" s="93">
        <v>514830.00000000006</v>
      </c>
      <c r="J123" s="95">
        <v>1196</v>
      </c>
      <c r="K123" s="93">
        <v>6157.3668000000007</v>
      </c>
      <c r="L123" s="94">
        <v>3.0650417176807419E-2</v>
      </c>
      <c r="M123" s="94">
        <v>7.4122493561077588E-4</v>
      </c>
      <c r="N123" s="94">
        <f>K123/'סכום נכסי הקרן'!$C$42</f>
        <v>1.1541274458015452E-4</v>
      </c>
    </row>
    <row r="124" spans="2:14">
      <c r="B124" s="106" t="s">
        <v>1339</v>
      </c>
      <c r="C124" s="83" t="s">
        <v>1340</v>
      </c>
      <c r="D124" s="96" t="s">
        <v>147</v>
      </c>
      <c r="E124" s="96" t="s">
        <v>320</v>
      </c>
      <c r="F124" s="83" t="s">
        <v>881</v>
      </c>
      <c r="G124" s="96" t="s">
        <v>441</v>
      </c>
      <c r="H124" s="96" t="s">
        <v>158</v>
      </c>
      <c r="I124" s="93">
        <v>8250.3700000000026</v>
      </c>
      <c r="J124" s="95">
        <v>363</v>
      </c>
      <c r="K124" s="93">
        <v>29.948840000000004</v>
      </c>
      <c r="L124" s="94">
        <v>1.4607711994872486E-3</v>
      </c>
      <c r="M124" s="94">
        <v>3.6052468078753127E-6</v>
      </c>
      <c r="N124" s="94">
        <f>K124/'סכום נכסי הקרן'!$C$42</f>
        <v>5.6135649112083345E-7</v>
      </c>
    </row>
    <row r="125" spans="2:14">
      <c r="B125" s="106" t="s">
        <v>1341</v>
      </c>
      <c r="C125" s="83" t="s">
        <v>1342</v>
      </c>
      <c r="D125" s="96" t="s">
        <v>147</v>
      </c>
      <c r="E125" s="96" t="s">
        <v>320</v>
      </c>
      <c r="F125" s="83" t="s">
        <v>1343</v>
      </c>
      <c r="G125" s="96" t="s">
        <v>365</v>
      </c>
      <c r="H125" s="96" t="s">
        <v>158</v>
      </c>
      <c r="I125" s="93">
        <v>3080.76</v>
      </c>
      <c r="J125" s="95">
        <v>650</v>
      </c>
      <c r="K125" s="93">
        <v>20.024970000000007</v>
      </c>
      <c r="L125" s="94">
        <v>4.4937841353999061E-4</v>
      </c>
      <c r="M125" s="94">
        <v>2.4106095317981903E-6</v>
      </c>
      <c r="N125" s="94">
        <f>K125/'סכום נכסי הקרן'!$C$42</f>
        <v>3.7534498478071132E-7</v>
      </c>
    </row>
    <row r="126" spans="2:14">
      <c r="B126" s="106" t="s">
        <v>1344</v>
      </c>
      <c r="C126" s="83" t="s">
        <v>1345</v>
      </c>
      <c r="D126" s="96" t="s">
        <v>147</v>
      </c>
      <c r="E126" s="96" t="s">
        <v>320</v>
      </c>
      <c r="F126" s="83" t="s">
        <v>1346</v>
      </c>
      <c r="G126" s="96" t="s">
        <v>441</v>
      </c>
      <c r="H126" s="96" t="s">
        <v>158</v>
      </c>
      <c r="I126" s="93">
        <v>324520.00000000006</v>
      </c>
      <c r="J126" s="95">
        <v>614.79999999999995</v>
      </c>
      <c r="K126" s="93">
        <v>1995.1489600000002</v>
      </c>
      <c r="L126" s="94">
        <v>2.4724630682876596E-2</v>
      </c>
      <c r="M126" s="94">
        <v>2.4017639478776973E-4</v>
      </c>
      <c r="N126" s="94">
        <f>K126/'סכום נכסי הקרן'!$C$42</f>
        <v>3.739676793655381E-5</v>
      </c>
    </row>
    <row r="127" spans="2:14">
      <c r="B127" s="106" t="s">
        <v>1347</v>
      </c>
      <c r="C127" s="83" t="s">
        <v>1348</v>
      </c>
      <c r="D127" s="96" t="s">
        <v>147</v>
      </c>
      <c r="E127" s="96" t="s">
        <v>320</v>
      </c>
      <c r="F127" s="83" t="s">
        <v>1349</v>
      </c>
      <c r="G127" s="96" t="s">
        <v>441</v>
      </c>
      <c r="H127" s="96" t="s">
        <v>158</v>
      </c>
      <c r="I127" s="93">
        <v>392126.00000000006</v>
      </c>
      <c r="J127" s="95">
        <v>2804</v>
      </c>
      <c r="K127" s="93">
        <v>10995.213039999999</v>
      </c>
      <c r="L127" s="94">
        <v>1.5242704637622605E-2</v>
      </c>
      <c r="M127" s="94">
        <v>1.3236057461447257E-3</v>
      </c>
      <c r="N127" s="94">
        <f>K127/'סכום נכסי הקרן'!$C$42</f>
        <v>2.0609259695068092E-4</v>
      </c>
    </row>
    <row r="128" spans="2:14">
      <c r="B128" s="106" t="s">
        <v>1350</v>
      </c>
      <c r="C128" s="83" t="s">
        <v>1351</v>
      </c>
      <c r="D128" s="96" t="s">
        <v>147</v>
      </c>
      <c r="E128" s="96" t="s">
        <v>320</v>
      </c>
      <c r="F128" s="83" t="s">
        <v>1352</v>
      </c>
      <c r="G128" s="96" t="s">
        <v>182</v>
      </c>
      <c r="H128" s="96" t="s">
        <v>158</v>
      </c>
      <c r="I128" s="93">
        <v>5808.0000000000009</v>
      </c>
      <c r="J128" s="95">
        <v>531.5</v>
      </c>
      <c r="K128" s="93">
        <v>30.869520000000001</v>
      </c>
      <c r="L128" s="94">
        <v>7.5321391045513441E-5</v>
      </c>
      <c r="M128" s="94">
        <v>3.7160784337771717E-6</v>
      </c>
      <c r="N128" s="94">
        <f>K128/'סכום נכסי הקרן'!$C$42</f>
        <v>5.7861357667890947E-7</v>
      </c>
    </row>
    <row r="129" spans="2:14">
      <c r="B129" s="106" t="s">
        <v>1353</v>
      </c>
      <c r="C129" s="83" t="s">
        <v>1354</v>
      </c>
      <c r="D129" s="96" t="s">
        <v>147</v>
      </c>
      <c r="E129" s="96" t="s">
        <v>320</v>
      </c>
      <c r="F129" s="83" t="s">
        <v>1355</v>
      </c>
      <c r="G129" s="96" t="s">
        <v>385</v>
      </c>
      <c r="H129" s="96" t="s">
        <v>158</v>
      </c>
      <c r="I129" s="93">
        <v>176165.00000000003</v>
      </c>
      <c r="J129" s="95">
        <v>1237</v>
      </c>
      <c r="K129" s="93">
        <v>2179.1610499999997</v>
      </c>
      <c r="L129" s="94">
        <v>1.9916836903530789E-2</v>
      </c>
      <c r="M129" s="94">
        <v>2.6232780365979829E-4</v>
      </c>
      <c r="N129" s="94">
        <f>K129/'סכום נכסי הקרן'!$C$42</f>
        <v>4.0845862498019653E-5</v>
      </c>
    </row>
    <row r="130" spans="2:14">
      <c r="B130" s="106" t="s">
        <v>1356</v>
      </c>
      <c r="C130" s="83" t="s">
        <v>1357</v>
      </c>
      <c r="D130" s="96" t="s">
        <v>147</v>
      </c>
      <c r="E130" s="96" t="s">
        <v>320</v>
      </c>
      <c r="F130" s="83" t="s">
        <v>1358</v>
      </c>
      <c r="G130" s="96" t="s">
        <v>1112</v>
      </c>
      <c r="H130" s="96" t="s">
        <v>158</v>
      </c>
      <c r="I130" s="93">
        <v>30694.000000000004</v>
      </c>
      <c r="J130" s="95">
        <v>32800</v>
      </c>
      <c r="K130" s="93">
        <v>10067.632000000001</v>
      </c>
      <c r="L130" s="94">
        <v>1.2668295294190968E-2</v>
      </c>
      <c r="M130" s="94">
        <v>1.2119433717921412E-3</v>
      </c>
      <c r="N130" s="94">
        <f>K130/'סכום נכסי הקרן'!$C$42</f>
        <v>1.8870615935094045E-4</v>
      </c>
    </row>
    <row r="131" spans="2:14">
      <c r="B131" s="106" t="s">
        <v>1359</v>
      </c>
      <c r="C131" s="83" t="s">
        <v>1360</v>
      </c>
      <c r="D131" s="96" t="s">
        <v>147</v>
      </c>
      <c r="E131" s="96" t="s">
        <v>320</v>
      </c>
      <c r="F131" s="83" t="s">
        <v>1361</v>
      </c>
      <c r="G131" s="96" t="s">
        <v>1105</v>
      </c>
      <c r="H131" s="96" t="s">
        <v>158</v>
      </c>
      <c r="I131" s="93">
        <v>306665.00000000006</v>
      </c>
      <c r="J131" s="95">
        <v>2108</v>
      </c>
      <c r="K131" s="93">
        <v>6464.4982</v>
      </c>
      <c r="L131" s="94">
        <v>8.4205214421597934E-3</v>
      </c>
      <c r="M131" s="94">
        <v>7.7819746942004104E-4</v>
      </c>
      <c r="N131" s="94">
        <f>K131/'סכום נכסי הקרן'!$C$42</f>
        <v>1.2116956871815214E-4</v>
      </c>
    </row>
    <row r="132" spans="2:14">
      <c r="B132" s="106" t="s">
        <v>1362</v>
      </c>
      <c r="C132" s="83" t="s">
        <v>1363</v>
      </c>
      <c r="D132" s="96" t="s">
        <v>147</v>
      </c>
      <c r="E132" s="96" t="s">
        <v>320</v>
      </c>
      <c r="F132" s="83" t="s">
        <v>1364</v>
      </c>
      <c r="G132" s="96" t="s">
        <v>179</v>
      </c>
      <c r="H132" s="96" t="s">
        <v>158</v>
      </c>
      <c r="I132" s="93">
        <v>77315.000000000015</v>
      </c>
      <c r="J132" s="95">
        <v>11170</v>
      </c>
      <c r="K132" s="93">
        <v>8636.085500000001</v>
      </c>
      <c r="L132" s="94">
        <v>1.4504145448542319E-2</v>
      </c>
      <c r="M132" s="94">
        <v>1.0396135436769262E-3</v>
      </c>
      <c r="N132" s="94">
        <f>K132/'סכום נכסי הקרן'!$C$42</f>
        <v>1.6187347000082503E-4</v>
      </c>
    </row>
    <row r="133" spans="2:14">
      <c r="B133" s="106" t="s">
        <v>1365</v>
      </c>
      <c r="C133" s="83" t="s">
        <v>1366</v>
      </c>
      <c r="D133" s="96" t="s">
        <v>147</v>
      </c>
      <c r="E133" s="96" t="s">
        <v>320</v>
      </c>
      <c r="F133" s="83" t="s">
        <v>1367</v>
      </c>
      <c r="G133" s="96" t="s">
        <v>441</v>
      </c>
      <c r="H133" s="96" t="s">
        <v>158</v>
      </c>
      <c r="I133" s="93">
        <v>1795047.0000000002</v>
      </c>
      <c r="J133" s="95">
        <v>845</v>
      </c>
      <c r="K133" s="93">
        <v>15168.147150000003</v>
      </c>
      <c r="L133" s="94">
        <v>2.306181859891725E-2</v>
      </c>
      <c r="M133" s="94">
        <v>1.8259443134999729E-3</v>
      </c>
      <c r="N133" s="94">
        <f>K133/'סכום נכסי הקרן'!$C$42</f>
        <v>2.8430943772541679E-4</v>
      </c>
    </row>
    <row r="134" spans="2:14">
      <c r="B134" s="106" t="s">
        <v>1368</v>
      </c>
      <c r="C134" s="83" t="s">
        <v>1369</v>
      </c>
      <c r="D134" s="96" t="s">
        <v>147</v>
      </c>
      <c r="E134" s="96" t="s">
        <v>320</v>
      </c>
      <c r="F134" s="83" t="s">
        <v>1370</v>
      </c>
      <c r="G134" s="96" t="s">
        <v>1105</v>
      </c>
      <c r="H134" s="96" t="s">
        <v>158</v>
      </c>
      <c r="I134" s="93">
        <v>1207170.0000000002</v>
      </c>
      <c r="J134" s="95">
        <v>404</v>
      </c>
      <c r="K134" s="93">
        <v>4876.9668000000011</v>
      </c>
      <c r="L134" s="94">
        <v>7.3173244738326849E-3</v>
      </c>
      <c r="M134" s="94">
        <v>5.8709015066406181E-4</v>
      </c>
      <c r="N134" s="94">
        <f>K134/'סכום נכסי הקרן'!$C$42</f>
        <v>9.1413122183056167E-5</v>
      </c>
    </row>
    <row r="135" spans="2:14">
      <c r="B135" s="106" t="s">
        <v>1371</v>
      </c>
      <c r="C135" s="83" t="s">
        <v>1372</v>
      </c>
      <c r="D135" s="96" t="s">
        <v>147</v>
      </c>
      <c r="E135" s="96" t="s">
        <v>320</v>
      </c>
      <c r="F135" s="83" t="s">
        <v>1373</v>
      </c>
      <c r="G135" s="96" t="s">
        <v>1112</v>
      </c>
      <c r="H135" s="96" t="s">
        <v>158</v>
      </c>
      <c r="I135" s="93">
        <v>2178995.0000000005</v>
      </c>
      <c r="J135" s="95">
        <v>48.5</v>
      </c>
      <c r="K135" s="93">
        <v>1056.81259</v>
      </c>
      <c r="L135" s="94">
        <v>6.8685791915742561E-3</v>
      </c>
      <c r="M135" s="94">
        <v>1.2721929185303808E-4</v>
      </c>
      <c r="N135" s="94">
        <f>K135/'סכום נכסי הקרן'!$C$42</f>
        <v>1.9808734070993066E-5</v>
      </c>
    </row>
    <row r="136" spans="2:14">
      <c r="B136" s="107"/>
      <c r="C136" s="83"/>
      <c r="D136" s="83"/>
      <c r="E136" s="83"/>
      <c r="F136" s="83"/>
      <c r="G136" s="83"/>
      <c r="H136" s="83"/>
      <c r="I136" s="93"/>
      <c r="J136" s="95"/>
      <c r="K136" s="83"/>
      <c r="L136" s="83"/>
      <c r="M136" s="94"/>
      <c r="N136" s="83"/>
    </row>
    <row r="137" spans="2:14">
      <c r="B137" s="104" t="s">
        <v>227</v>
      </c>
      <c r="C137" s="81"/>
      <c r="D137" s="81"/>
      <c r="E137" s="81"/>
      <c r="F137" s="81"/>
      <c r="G137" s="81"/>
      <c r="H137" s="81"/>
      <c r="I137" s="90"/>
      <c r="J137" s="92"/>
      <c r="K137" s="90">
        <v>2567440.3953500013</v>
      </c>
      <c r="L137" s="81"/>
      <c r="M137" s="91">
        <v>0.30906894189376688</v>
      </c>
      <c r="N137" s="91">
        <f>K137/'סכום נכסי הקרן'!$C$42</f>
        <v>4.8123711352278151E-2</v>
      </c>
    </row>
    <row r="138" spans="2:14">
      <c r="B138" s="105" t="s">
        <v>83</v>
      </c>
      <c r="C138" s="81"/>
      <c r="D138" s="81"/>
      <c r="E138" s="81"/>
      <c r="F138" s="81"/>
      <c r="G138" s="81"/>
      <c r="H138" s="81"/>
      <c r="I138" s="90"/>
      <c r="J138" s="92"/>
      <c r="K138" s="90">
        <f>SUM(K139:K167)</f>
        <v>1117595.0097600003</v>
      </c>
      <c r="L138" s="81"/>
      <c r="M138" s="91">
        <v>0.16828950870461296</v>
      </c>
      <c r="N138" s="91">
        <f>K138/'סכום נכסי הקרן'!$C$42</f>
        <v>2.094803048041351E-2</v>
      </c>
    </row>
    <row r="139" spans="2:14">
      <c r="B139" s="106" t="s">
        <v>1374</v>
      </c>
      <c r="C139" s="83" t="s">
        <v>1375</v>
      </c>
      <c r="D139" s="96" t="s">
        <v>1376</v>
      </c>
      <c r="E139" s="96" t="s">
        <v>886</v>
      </c>
      <c r="F139" s="83" t="s">
        <v>1086</v>
      </c>
      <c r="G139" s="96" t="s">
        <v>182</v>
      </c>
      <c r="H139" s="96" t="s">
        <v>157</v>
      </c>
      <c r="I139" s="93">
        <v>680815.00000000012</v>
      </c>
      <c r="J139" s="95">
        <v>6876</v>
      </c>
      <c r="K139" s="93">
        <v>179995.36749000003</v>
      </c>
      <c r="L139" s="94">
        <v>1.1357443123534998E-2</v>
      </c>
      <c r="M139" s="94">
        <v>2.1667875085501356E-2</v>
      </c>
      <c r="N139" s="94">
        <f>K139/'סכום נכסי הקרן'!$C$42</f>
        <v>3.3738057271063371E-3</v>
      </c>
    </row>
    <row r="140" spans="2:14">
      <c r="B140" s="106" t="s">
        <v>1377</v>
      </c>
      <c r="C140" s="83" t="s">
        <v>1378</v>
      </c>
      <c r="D140" s="96" t="s">
        <v>148</v>
      </c>
      <c r="E140" s="96" t="s">
        <v>886</v>
      </c>
      <c r="F140" s="83"/>
      <c r="G140" s="96" t="s">
        <v>791</v>
      </c>
      <c r="H140" s="96" t="s">
        <v>157</v>
      </c>
      <c r="I140" s="93">
        <v>3.9300000000000006</v>
      </c>
      <c r="J140" s="95">
        <v>10.7</v>
      </c>
      <c r="K140" s="93">
        <v>1.6100000000000003E-3</v>
      </c>
      <c r="L140" s="94">
        <v>7.5021901384199332E-9</v>
      </c>
      <c r="M140" s="94">
        <v>1.9381209291175398E-10</v>
      </c>
      <c r="N140" s="94">
        <f>K140/'סכום נכסי הקרן'!$C$42</f>
        <v>3.0177594548054014E-11</v>
      </c>
    </row>
    <row r="141" spans="2:14">
      <c r="B141" s="106" t="s">
        <v>1379</v>
      </c>
      <c r="C141" s="83" t="s">
        <v>1380</v>
      </c>
      <c r="D141" s="96" t="s">
        <v>1376</v>
      </c>
      <c r="E141" s="96" t="s">
        <v>886</v>
      </c>
      <c r="F141" s="83" t="s">
        <v>1238</v>
      </c>
      <c r="G141" s="96" t="s">
        <v>182</v>
      </c>
      <c r="H141" s="96" t="s">
        <v>157</v>
      </c>
      <c r="I141" s="93">
        <v>688617.00000000012</v>
      </c>
      <c r="J141" s="95">
        <v>479</v>
      </c>
      <c r="K141" s="93">
        <v>12682.638020000004</v>
      </c>
      <c r="L141" s="94">
        <v>2.0412050009295763E-2</v>
      </c>
      <c r="M141" s="94">
        <v>1.5267382722350209E-3</v>
      </c>
      <c r="N141" s="94">
        <f>K141/'סכום נכסי הקרן'!$C$42</f>
        <v>2.3772143352005876E-4</v>
      </c>
    </row>
    <row r="142" spans="2:14">
      <c r="B142" s="106" t="s">
        <v>1381</v>
      </c>
      <c r="C142" s="83" t="s">
        <v>1382</v>
      </c>
      <c r="D142" s="96" t="s">
        <v>1383</v>
      </c>
      <c r="E142" s="96" t="s">
        <v>886</v>
      </c>
      <c r="F142" s="83"/>
      <c r="G142" s="96" t="s">
        <v>944</v>
      </c>
      <c r="H142" s="96" t="s">
        <v>157</v>
      </c>
      <c r="I142" s="93">
        <v>193608.00000000003</v>
      </c>
      <c r="J142" s="95">
        <v>5825</v>
      </c>
      <c r="K142" s="93">
        <v>43507.788289999997</v>
      </c>
      <c r="L142" s="94">
        <v>1.318974509173048E-3</v>
      </c>
      <c r="M142" s="94">
        <v>5.2374754698424845E-3</v>
      </c>
      <c r="N142" s="94">
        <f>K142/'סכום נכסי הקרן'!$C$42</f>
        <v>8.1550335074421858E-4</v>
      </c>
    </row>
    <row r="143" spans="2:14">
      <c r="B143" s="106" t="s">
        <v>1384</v>
      </c>
      <c r="C143" s="83" t="s">
        <v>1385</v>
      </c>
      <c r="D143" s="96" t="s">
        <v>1376</v>
      </c>
      <c r="E143" s="96" t="s">
        <v>886</v>
      </c>
      <c r="F143" s="83" t="s">
        <v>1386</v>
      </c>
      <c r="G143" s="96" t="s">
        <v>1004</v>
      </c>
      <c r="H143" s="96" t="s">
        <v>157</v>
      </c>
      <c r="I143" s="93">
        <v>152835.00000000003</v>
      </c>
      <c r="J143" s="95">
        <v>2865</v>
      </c>
      <c r="K143" s="93">
        <v>16836.188959999999</v>
      </c>
      <c r="L143" s="94">
        <v>4.3431057831209248E-3</v>
      </c>
      <c r="M143" s="94">
        <v>2.0267434900592333E-3</v>
      </c>
      <c r="N143" s="94">
        <f>K143/'סכום נכסי הקרן'!$C$42</f>
        <v>3.1557495911136834E-4</v>
      </c>
    </row>
    <row r="144" spans="2:14">
      <c r="B144" s="106" t="s">
        <v>1387</v>
      </c>
      <c r="C144" s="83" t="s">
        <v>1388</v>
      </c>
      <c r="D144" s="96" t="s">
        <v>1376</v>
      </c>
      <c r="E144" s="96" t="s">
        <v>886</v>
      </c>
      <c r="F144" s="83" t="s">
        <v>1331</v>
      </c>
      <c r="G144" s="96" t="s">
        <v>1332</v>
      </c>
      <c r="H144" s="96" t="s">
        <v>157</v>
      </c>
      <c r="I144" s="93">
        <v>733153.00000000012</v>
      </c>
      <c r="J144" s="95">
        <v>262</v>
      </c>
      <c r="K144" s="93">
        <v>7385.7100000000009</v>
      </c>
      <c r="L144" s="94">
        <v>9.5765428522643376E-3</v>
      </c>
      <c r="M144" s="94">
        <v>8.8909311350265235E-4</v>
      </c>
      <c r="N144" s="94">
        <f>K144/'סכום נכסי הקרן'!$C$42</f>
        <v>1.3843662225435278E-4</v>
      </c>
    </row>
    <row r="145" spans="2:14">
      <c r="B145" s="106" t="s">
        <v>1389</v>
      </c>
      <c r="C145" s="83" t="s">
        <v>1390</v>
      </c>
      <c r="D145" s="96" t="s">
        <v>1376</v>
      </c>
      <c r="E145" s="96" t="s">
        <v>886</v>
      </c>
      <c r="F145" s="83" t="s">
        <v>1391</v>
      </c>
      <c r="G145" s="96" t="s">
        <v>944</v>
      </c>
      <c r="H145" s="96" t="s">
        <v>157</v>
      </c>
      <c r="I145" s="93">
        <v>194481.00000000003</v>
      </c>
      <c r="J145" s="95">
        <v>8446</v>
      </c>
      <c r="K145" s="93">
        <v>63157.45192</v>
      </c>
      <c r="L145" s="94">
        <v>1.1119457204497873E-3</v>
      </c>
      <c r="M145" s="94">
        <v>7.602905552539548E-3</v>
      </c>
      <c r="N145" s="94">
        <f>K145/'סכום נכסי הקרן'!$C$42</f>
        <v>1.1838136501428416E-3</v>
      </c>
    </row>
    <row r="146" spans="2:14">
      <c r="B146" s="106" t="s">
        <v>1392</v>
      </c>
      <c r="C146" s="83" t="s">
        <v>1393</v>
      </c>
      <c r="D146" s="96" t="s">
        <v>1383</v>
      </c>
      <c r="E146" s="96" t="s">
        <v>886</v>
      </c>
      <c r="F146" s="83" t="s">
        <v>1394</v>
      </c>
      <c r="G146" s="96" t="s">
        <v>888</v>
      </c>
      <c r="H146" s="96" t="s">
        <v>157</v>
      </c>
      <c r="I146" s="93">
        <v>1000.0000000000001</v>
      </c>
      <c r="J146" s="95">
        <v>809.08</v>
      </c>
      <c r="K146" s="93">
        <v>31.109130000000004</v>
      </c>
      <c r="L146" s="94">
        <v>9.3654048500622106E-5</v>
      </c>
      <c r="M146" s="94">
        <v>3.7449227291700822E-6</v>
      </c>
      <c r="N146" s="94">
        <f>K146/'סכום נכסי הקרן'!$C$42</f>
        <v>5.8310478998925685E-7</v>
      </c>
    </row>
    <row r="147" spans="2:14">
      <c r="B147" s="106" t="s">
        <v>1395</v>
      </c>
      <c r="C147" s="83" t="s">
        <v>1396</v>
      </c>
      <c r="D147" s="96" t="s">
        <v>1376</v>
      </c>
      <c r="E147" s="96" t="s">
        <v>886</v>
      </c>
      <c r="F147" s="83" t="s">
        <v>1397</v>
      </c>
      <c r="G147" s="96" t="s">
        <v>1105</v>
      </c>
      <c r="H147" s="96" t="s">
        <v>157</v>
      </c>
      <c r="I147" s="93">
        <v>158686.00000000003</v>
      </c>
      <c r="J147" s="95">
        <v>570</v>
      </c>
      <c r="K147" s="93">
        <v>3477.8417200000004</v>
      </c>
      <c r="L147" s="94">
        <v>1.3861229254473481E-2</v>
      </c>
      <c r="M147" s="94">
        <v>4.1866321898696533E-4</v>
      </c>
      <c r="N147" s="94">
        <f>K147/'סכום נכסי הקרן'!$C$42</f>
        <v>6.5188134986625325E-5</v>
      </c>
    </row>
    <row r="148" spans="2:14">
      <c r="B148" s="106" t="s">
        <v>1398</v>
      </c>
      <c r="C148" s="83" t="s">
        <v>1399</v>
      </c>
      <c r="D148" s="96" t="s">
        <v>1383</v>
      </c>
      <c r="E148" s="96" t="s">
        <v>886</v>
      </c>
      <c r="F148" s="83" t="s">
        <v>894</v>
      </c>
      <c r="G148" s="96" t="s">
        <v>441</v>
      </c>
      <c r="H148" s="96" t="s">
        <v>157</v>
      </c>
      <c r="I148" s="93">
        <v>832048.00000000012</v>
      </c>
      <c r="J148" s="95">
        <v>411</v>
      </c>
      <c r="K148" s="93">
        <v>13300.074520000004</v>
      </c>
      <c r="L148" s="94">
        <v>6.5187604151119326E-4</v>
      </c>
      <c r="M148" s="94">
        <v>1.6010653904369515E-3</v>
      </c>
      <c r="N148" s="94">
        <f>K148/'סכום נכסי הקרן'!$C$42</f>
        <v>2.4929456914500879E-4</v>
      </c>
    </row>
    <row r="149" spans="2:14">
      <c r="B149" s="106" t="s">
        <v>1400</v>
      </c>
      <c r="C149" s="83" t="s">
        <v>1401</v>
      </c>
      <c r="D149" s="96" t="s">
        <v>1376</v>
      </c>
      <c r="E149" s="96" t="s">
        <v>886</v>
      </c>
      <c r="F149" s="83" t="s">
        <v>1402</v>
      </c>
      <c r="G149" s="96" t="s">
        <v>417</v>
      </c>
      <c r="H149" s="96" t="s">
        <v>157</v>
      </c>
      <c r="I149" s="93">
        <v>375319.00000000006</v>
      </c>
      <c r="J149" s="95">
        <v>2650</v>
      </c>
      <c r="K149" s="93">
        <v>38530.811520000003</v>
      </c>
      <c r="L149" s="94">
        <v>1.598734878173454E-2</v>
      </c>
      <c r="M149" s="94">
        <v>4.6383461007947326E-3</v>
      </c>
      <c r="N149" s="94">
        <f>K149/'סכום נכסי הקרן'!$C$42</f>
        <v>7.2221565693046501E-4</v>
      </c>
    </row>
    <row r="150" spans="2:14">
      <c r="B150" s="106" t="s">
        <v>1403</v>
      </c>
      <c r="C150" s="83" t="s">
        <v>1404</v>
      </c>
      <c r="D150" s="96" t="s">
        <v>1376</v>
      </c>
      <c r="E150" s="96" t="s">
        <v>886</v>
      </c>
      <c r="F150" s="83" t="s">
        <v>1361</v>
      </c>
      <c r="G150" s="96" t="s">
        <v>1105</v>
      </c>
      <c r="H150" s="96" t="s">
        <v>157</v>
      </c>
      <c r="I150" s="93">
        <v>139861.00000000003</v>
      </c>
      <c r="J150" s="95">
        <v>545</v>
      </c>
      <c r="K150" s="93">
        <v>2930.8222200000005</v>
      </c>
      <c r="L150" s="94">
        <v>3.8403552717848821E-3</v>
      </c>
      <c r="M150" s="94">
        <v>3.5281291205619444E-4</v>
      </c>
      <c r="N150" s="94">
        <f>K150/'סכום נכסי הקרן'!$C$42</f>
        <v>5.4934884874277983E-5</v>
      </c>
    </row>
    <row r="151" spans="2:14">
      <c r="B151" s="106" t="s">
        <v>1405</v>
      </c>
      <c r="C151" s="83" t="s">
        <v>1406</v>
      </c>
      <c r="D151" s="96" t="s">
        <v>1376</v>
      </c>
      <c r="E151" s="96" t="s">
        <v>886</v>
      </c>
      <c r="F151" s="83" t="s">
        <v>1407</v>
      </c>
      <c r="G151" s="96" t="s">
        <v>32</v>
      </c>
      <c r="H151" s="96" t="s">
        <v>157</v>
      </c>
      <c r="I151" s="93">
        <v>170801.00000000003</v>
      </c>
      <c r="J151" s="95">
        <v>1265</v>
      </c>
      <c r="K151" s="93">
        <v>8307.6325400000005</v>
      </c>
      <c r="L151" s="94">
        <v>5.6191238060747774E-3</v>
      </c>
      <c r="M151" s="94">
        <v>1.0000743165957705E-3</v>
      </c>
      <c r="N151" s="94">
        <f>K151/'סכום נכסי הקרן'!$C$42</f>
        <v>1.5571699779275781E-4</v>
      </c>
    </row>
    <row r="152" spans="2:14">
      <c r="B152" s="106" t="s">
        <v>1408</v>
      </c>
      <c r="C152" s="83" t="s">
        <v>1409</v>
      </c>
      <c r="D152" s="96" t="s">
        <v>1376</v>
      </c>
      <c r="E152" s="96" t="s">
        <v>886</v>
      </c>
      <c r="F152" s="83" t="s">
        <v>1162</v>
      </c>
      <c r="G152" s="96" t="s">
        <v>182</v>
      </c>
      <c r="H152" s="96" t="s">
        <v>157</v>
      </c>
      <c r="I152" s="93">
        <v>509855.00000000006</v>
      </c>
      <c r="J152" s="95">
        <v>755</v>
      </c>
      <c r="K152" s="93">
        <v>14800.963190000004</v>
      </c>
      <c r="L152" s="94">
        <v>8.7950237058797669E-3</v>
      </c>
      <c r="M152" s="94">
        <v>1.7817426415923793E-3</v>
      </c>
      <c r="N152" s="94">
        <f>K152/'סכום נכסי הקרן'!$C$42</f>
        <v>2.7742699755806967E-4</v>
      </c>
    </row>
    <row r="153" spans="2:14">
      <c r="B153" s="106" t="s">
        <v>1410</v>
      </c>
      <c r="C153" s="83" t="s">
        <v>1411</v>
      </c>
      <c r="D153" s="96" t="s">
        <v>1376</v>
      </c>
      <c r="E153" s="96" t="s">
        <v>886</v>
      </c>
      <c r="F153" s="83" t="s">
        <v>1412</v>
      </c>
      <c r="G153" s="96" t="s">
        <v>939</v>
      </c>
      <c r="H153" s="96" t="s">
        <v>157</v>
      </c>
      <c r="I153" s="93">
        <v>367297.00000000006</v>
      </c>
      <c r="J153" s="95">
        <v>457.92</v>
      </c>
      <c r="K153" s="93">
        <v>6467.007090000001</v>
      </c>
      <c r="L153" s="94">
        <v>1.6809700553310485E-2</v>
      </c>
      <c r="M153" s="94">
        <v>7.784994900546905E-4</v>
      </c>
      <c r="N153" s="94">
        <f>K153/'סכום נכסי הקרן'!$C$42</f>
        <v>1.2121659496982028E-4</v>
      </c>
    </row>
    <row r="154" spans="2:14">
      <c r="B154" s="106" t="s">
        <v>1413</v>
      </c>
      <c r="C154" s="83" t="s">
        <v>1414</v>
      </c>
      <c r="D154" s="96" t="s">
        <v>1376</v>
      </c>
      <c r="E154" s="96" t="s">
        <v>886</v>
      </c>
      <c r="F154" s="83" t="s">
        <v>1415</v>
      </c>
      <c r="G154" s="96" t="s">
        <v>1152</v>
      </c>
      <c r="H154" s="96" t="s">
        <v>157</v>
      </c>
      <c r="I154" s="93">
        <v>388814.00000000006</v>
      </c>
      <c r="J154" s="95">
        <v>4090</v>
      </c>
      <c r="K154" s="93">
        <v>61145.084040000023</v>
      </c>
      <c r="L154" s="94">
        <v>7.9772161839250042E-3</v>
      </c>
      <c r="M154" s="94">
        <v>7.3606563410294956E-3</v>
      </c>
      <c r="N154" s="94">
        <f>K154/'סכום נכסי הקרן'!$C$42</f>
        <v>1.1460941333949124E-3</v>
      </c>
    </row>
    <row r="155" spans="2:14">
      <c r="B155" s="106" t="s">
        <v>1416</v>
      </c>
      <c r="C155" s="83" t="s">
        <v>1417</v>
      </c>
      <c r="D155" s="96" t="s">
        <v>1383</v>
      </c>
      <c r="E155" s="96" t="s">
        <v>886</v>
      </c>
      <c r="F155" s="83" t="s">
        <v>1418</v>
      </c>
      <c r="G155" s="96" t="s">
        <v>960</v>
      </c>
      <c r="H155" s="96" t="s">
        <v>157</v>
      </c>
      <c r="I155" s="93">
        <v>117556.00000000001</v>
      </c>
      <c r="J155" s="95">
        <v>3812</v>
      </c>
      <c r="K155" s="93">
        <v>17230.347520000003</v>
      </c>
      <c r="L155" s="94">
        <v>5.3622609696315842E-4</v>
      </c>
      <c r="M155" s="94">
        <v>2.0741923692223913E-3</v>
      </c>
      <c r="N155" s="94">
        <f>K155/'סכום נכסי הקרן'!$C$42</f>
        <v>3.2296300706871302E-4</v>
      </c>
    </row>
    <row r="156" spans="2:14">
      <c r="B156" s="106" t="s">
        <v>1421</v>
      </c>
      <c r="C156" s="83" t="s">
        <v>1422</v>
      </c>
      <c r="D156" s="96" t="s">
        <v>1376</v>
      </c>
      <c r="E156" s="96" t="s">
        <v>886</v>
      </c>
      <c r="F156" s="83" t="s">
        <v>1178</v>
      </c>
      <c r="G156" s="96" t="s">
        <v>1152</v>
      </c>
      <c r="H156" s="96" t="s">
        <v>157</v>
      </c>
      <c r="I156" s="93">
        <v>415322.00000000006</v>
      </c>
      <c r="J156" s="95">
        <v>1316</v>
      </c>
      <c r="K156" s="93">
        <v>21015.376260000005</v>
      </c>
      <c r="L156" s="94">
        <v>1.5253312030020515E-2</v>
      </c>
      <c r="M156" s="94">
        <v>2.5298348175643408E-3</v>
      </c>
      <c r="N156" s="94">
        <f>K156/'סכום נכסי הקרן'!$C$42</f>
        <v>3.9390900872613647E-4</v>
      </c>
    </row>
    <row r="157" spans="2:14">
      <c r="B157" s="106" t="s">
        <v>1423</v>
      </c>
      <c r="C157" s="83" t="s">
        <v>1424</v>
      </c>
      <c r="D157" s="96" t="s">
        <v>1383</v>
      </c>
      <c r="E157" s="96" t="s">
        <v>886</v>
      </c>
      <c r="F157" s="83" t="s">
        <v>1051</v>
      </c>
      <c r="G157" s="96" t="s">
        <v>180</v>
      </c>
      <c r="H157" s="96" t="s">
        <v>157</v>
      </c>
      <c r="I157" s="93">
        <v>700000.00000000012</v>
      </c>
      <c r="J157" s="95">
        <v>930</v>
      </c>
      <c r="K157" s="93">
        <v>25030.950000000004</v>
      </c>
      <c r="L157" s="94">
        <v>1.255529175612118E-3</v>
      </c>
      <c r="M157" s="94">
        <v>3.0132303149499801E-3</v>
      </c>
      <c r="N157" s="94">
        <f>K157/'סכום נכסי הקרן'!$C$42</f>
        <v>4.6917631071590843E-4</v>
      </c>
    </row>
    <row r="158" spans="2:14">
      <c r="B158" s="106" t="s">
        <v>1425</v>
      </c>
      <c r="C158" s="83" t="s">
        <v>1426</v>
      </c>
      <c r="D158" s="96" t="s">
        <v>1383</v>
      </c>
      <c r="E158" s="96" t="s">
        <v>886</v>
      </c>
      <c r="F158" s="83" t="s">
        <v>1054</v>
      </c>
      <c r="G158" s="96" t="s">
        <v>903</v>
      </c>
      <c r="H158" s="96" t="s">
        <v>157</v>
      </c>
      <c r="I158" s="93">
        <v>464481.00000000006</v>
      </c>
      <c r="J158" s="95">
        <v>5362</v>
      </c>
      <c r="K158" s="93">
        <v>95761.536860000007</v>
      </c>
      <c r="L158" s="94">
        <v>9.3579972011090078E-3</v>
      </c>
      <c r="M158" s="94">
        <v>1.1527791229368119E-2</v>
      </c>
      <c r="N158" s="94">
        <f>K158/'סכום נכסי הקרן'!$C$42</f>
        <v>1.7949396476146641E-3</v>
      </c>
    </row>
    <row r="159" spans="2:14">
      <c r="B159" s="106" t="s">
        <v>1427</v>
      </c>
      <c r="C159" s="83" t="s">
        <v>1428</v>
      </c>
      <c r="D159" s="96" t="s">
        <v>1376</v>
      </c>
      <c r="E159" s="96" t="s">
        <v>886</v>
      </c>
      <c r="F159" s="83" t="s">
        <v>590</v>
      </c>
      <c r="G159" s="96" t="s">
        <v>385</v>
      </c>
      <c r="H159" s="96" t="s">
        <v>157</v>
      </c>
      <c r="I159" s="93">
        <v>27408.000000000004</v>
      </c>
      <c r="J159" s="95">
        <v>469</v>
      </c>
      <c r="K159" s="93">
        <v>494.24983000000009</v>
      </c>
      <c r="L159" s="94">
        <v>1.72193789081607E-4</v>
      </c>
      <c r="M159" s="94">
        <v>5.9497884455638885E-5</v>
      </c>
      <c r="N159" s="94">
        <f>K159/'סכום נכסי הקרן'!$C$42</f>
        <v>9.2641434628475923E-6</v>
      </c>
    </row>
    <row r="160" spans="2:14">
      <c r="B160" s="106" t="s">
        <v>1429</v>
      </c>
      <c r="C160" s="83" t="s">
        <v>1430</v>
      </c>
      <c r="D160" s="96" t="s">
        <v>1376</v>
      </c>
      <c r="E160" s="96" t="s">
        <v>886</v>
      </c>
      <c r="F160" s="83" t="s">
        <v>1352</v>
      </c>
      <c r="G160" s="96" t="s">
        <v>182</v>
      </c>
      <c r="H160" s="96" t="s">
        <v>157</v>
      </c>
      <c r="I160" s="93">
        <v>257045.00000000003</v>
      </c>
      <c r="J160" s="95">
        <v>142</v>
      </c>
      <c r="K160" s="93">
        <v>1403.4400000000003</v>
      </c>
      <c r="L160" s="94">
        <v>3.3335032646856066E-3</v>
      </c>
      <c r="M160" s="94">
        <v>1.6894636253172174E-4</v>
      </c>
      <c r="N160" s="94">
        <f>K160/'סכום נכסי הקרן'!$C$42</f>
        <v>2.6305865399081321E-5</v>
      </c>
    </row>
    <row r="161" spans="2:14">
      <c r="B161" s="106" t="s">
        <v>1431</v>
      </c>
      <c r="C161" s="83" t="s">
        <v>1432</v>
      </c>
      <c r="D161" s="96" t="s">
        <v>1376</v>
      </c>
      <c r="E161" s="96" t="s">
        <v>886</v>
      </c>
      <c r="F161" s="83" t="s">
        <v>981</v>
      </c>
      <c r="G161" s="96" t="s">
        <v>441</v>
      </c>
      <c r="H161" s="96" t="s">
        <v>157</v>
      </c>
      <c r="I161" s="93">
        <v>503363.00000000006</v>
      </c>
      <c r="J161" s="95">
        <v>8323</v>
      </c>
      <c r="K161" s="93">
        <v>161085.90007000003</v>
      </c>
      <c r="L161" s="94">
        <v>3.5108283292389379E-3</v>
      </c>
      <c r="M161" s="94">
        <v>1.9391549957230036E-2</v>
      </c>
      <c r="N161" s="94">
        <f>K161/'סכום נכסי הקרן'!$C$42</f>
        <v>3.0193695526216182E-3</v>
      </c>
    </row>
    <row r="162" spans="2:14">
      <c r="B162" s="106" t="s">
        <v>1433</v>
      </c>
      <c r="C162" s="83" t="s">
        <v>1434</v>
      </c>
      <c r="D162" s="96" t="s">
        <v>1376</v>
      </c>
      <c r="E162" s="96" t="s">
        <v>886</v>
      </c>
      <c r="F162" s="83" t="s">
        <v>1370</v>
      </c>
      <c r="G162" s="96" t="s">
        <v>1105</v>
      </c>
      <c r="H162" s="96" t="s">
        <v>157</v>
      </c>
      <c r="I162" s="93">
        <v>151862.00000000003</v>
      </c>
      <c r="J162" s="95">
        <v>1046</v>
      </c>
      <c r="K162" s="93">
        <v>6107.6922300000006</v>
      </c>
      <c r="L162" s="94">
        <v>9.2051952598899856E-3</v>
      </c>
      <c r="M162" s="94">
        <v>7.3524510183674394E-4</v>
      </c>
      <c r="N162" s="94">
        <f>K162/'סכום נכסי הקרן'!$C$42</f>
        <v>1.1448165201319245E-4</v>
      </c>
    </row>
    <row r="163" spans="2:14">
      <c r="B163" s="106" t="s">
        <v>1435</v>
      </c>
      <c r="C163" s="83" t="s">
        <v>1436</v>
      </c>
      <c r="D163" s="96" t="s">
        <v>1376</v>
      </c>
      <c r="E163" s="96" t="s">
        <v>886</v>
      </c>
      <c r="F163" s="83" t="s">
        <v>1437</v>
      </c>
      <c r="G163" s="96" t="s">
        <v>939</v>
      </c>
      <c r="H163" s="96" t="s">
        <v>157</v>
      </c>
      <c r="I163" s="93">
        <v>279003.00000000006</v>
      </c>
      <c r="J163" s="95">
        <v>840</v>
      </c>
      <c r="K163" s="93">
        <v>9011.2388900000024</v>
      </c>
      <c r="L163" s="94">
        <v>8.0378992959999514E-3</v>
      </c>
      <c r="M163" s="94">
        <v>1.0847745770178204E-3</v>
      </c>
      <c r="N163" s="94">
        <f>K163/'סכום נכסי הקרן'!$C$42</f>
        <v>1.6890528794911573E-4</v>
      </c>
    </row>
    <row r="164" spans="2:14">
      <c r="B164" s="106" t="s">
        <v>1438</v>
      </c>
      <c r="C164" s="83" t="s">
        <v>1439</v>
      </c>
      <c r="D164" s="96" t="s">
        <v>1376</v>
      </c>
      <c r="E164" s="96" t="s">
        <v>886</v>
      </c>
      <c r="F164" s="83" t="s">
        <v>1070</v>
      </c>
      <c r="G164" s="96" t="s">
        <v>441</v>
      </c>
      <c r="H164" s="96" t="s">
        <v>157</v>
      </c>
      <c r="I164" s="93">
        <v>1744402.0000000002</v>
      </c>
      <c r="J164" s="95">
        <v>3625</v>
      </c>
      <c r="K164" s="93">
        <v>243136.93126000004</v>
      </c>
      <c r="L164" s="94">
        <v>1.7186226600985224E-3</v>
      </c>
      <c r="M164" s="94">
        <v>2.9268868019653328E-2</v>
      </c>
      <c r="N164" s="94">
        <f>K164/'סכום נכסי הקרן'!$C$42</f>
        <v>4.5573215721878011E-3</v>
      </c>
    </row>
    <row r="165" spans="2:14">
      <c r="B165" s="106" t="s">
        <v>1440</v>
      </c>
      <c r="C165" s="83" t="s">
        <v>1441</v>
      </c>
      <c r="D165" s="96" t="s">
        <v>1376</v>
      </c>
      <c r="E165" s="96" t="s">
        <v>886</v>
      </c>
      <c r="F165" s="83" t="s">
        <v>1151</v>
      </c>
      <c r="G165" s="96" t="s">
        <v>1152</v>
      </c>
      <c r="H165" s="96" t="s">
        <v>157</v>
      </c>
      <c r="I165" s="93">
        <v>327090.00000000006</v>
      </c>
      <c r="J165" s="95">
        <v>1903</v>
      </c>
      <c r="K165" s="93">
        <v>23933.289790000006</v>
      </c>
      <c r="L165" s="94">
        <v>3.5897220230066188E-3</v>
      </c>
      <c r="M165" s="94">
        <v>2.8810937791698219E-3</v>
      </c>
      <c r="N165" s="94">
        <f>K165/'סכום נכסי הקרן'!$C$42</f>
        <v>4.4860193508304401E-4</v>
      </c>
    </row>
    <row r="166" spans="2:14">
      <c r="B166" s="106" t="s">
        <v>1442</v>
      </c>
      <c r="C166" s="83" t="s">
        <v>1443</v>
      </c>
      <c r="D166" s="96" t="s">
        <v>1376</v>
      </c>
      <c r="E166" s="96" t="s">
        <v>886</v>
      </c>
      <c r="F166" s="83" t="s">
        <v>1444</v>
      </c>
      <c r="G166" s="96" t="s">
        <v>971</v>
      </c>
      <c r="H166" s="96" t="s">
        <v>157</v>
      </c>
      <c r="I166" s="93">
        <v>130046.00000000001</v>
      </c>
      <c r="J166" s="95">
        <v>485</v>
      </c>
      <c r="K166" s="93">
        <v>2425.1303200000007</v>
      </c>
      <c r="L166" s="94">
        <v>4.8360551064697442E-3</v>
      </c>
      <c r="M166" s="94">
        <v>2.9193762913226813E-4</v>
      </c>
      <c r="N166" s="94">
        <f>K166/'סכום נכסי הקרן'!$C$42</f>
        <v>4.5456272995746885E-5</v>
      </c>
    </row>
    <row r="167" spans="2:14">
      <c r="B167" s="106" t="s">
        <v>1445</v>
      </c>
      <c r="C167" s="83" t="s">
        <v>1446</v>
      </c>
      <c r="D167" s="96" t="s">
        <v>1376</v>
      </c>
      <c r="E167" s="96" t="s">
        <v>886</v>
      </c>
      <c r="F167" s="83" t="s">
        <v>1447</v>
      </c>
      <c r="G167" s="96" t="s">
        <v>944</v>
      </c>
      <c r="H167" s="96" t="s">
        <v>157</v>
      </c>
      <c r="I167" s="93">
        <v>283337.00000000006</v>
      </c>
      <c r="J167" s="95">
        <v>3525</v>
      </c>
      <c r="K167" s="93">
        <v>38402.434470000007</v>
      </c>
      <c r="L167" s="94">
        <v>4.5203984221227015E-3</v>
      </c>
      <c r="M167" s="94">
        <v>4.6228920481597409E-3</v>
      </c>
      <c r="N167" s="94">
        <f>K167/'סכום נכסי הקרן'!$C$42</f>
        <v>7.1980937707694006E-4</v>
      </c>
    </row>
    <row r="168" spans="2:14">
      <c r="B168" s="107"/>
      <c r="C168" s="83"/>
      <c r="D168" s="83"/>
      <c r="E168" s="83"/>
      <c r="F168" s="83"/>
      <c r="G168" s="83"/>
      <c r="H168" s="83"/>
      <c r="I168" s="93"/>
      <c r="J168" s="95"/>
      <c r="K168" s="83"/>
      <c r="L168" s="83"/>
      <c r="M168" s="94"/>
      <c r="N168" s="83"/>
    </row>
    <row r="169" spans="2:14">
      <c r="B169" s="105" t="s">
        <v>82</v>
      </c>
      <c r="C169" s="81"/>
      <c r="D169" s="81"/>
      <c r="E169" s="81"/>
      <c r="F169" s="81"/>
      <c r="G169" s="81"/>
      <c r="H169" s="81"/>
      <c r="I169" s="90"/>
      <c r="J169" s="92"/>
      <c r="K169" s="90">
        <f>SUM(K170:K229)</f>
        <v>1449845.385590001</v>
      </c>
      <c r="L169" s="81"/>
      <c r="M169" s="91">
        <v>0.14077943318915381</v>
      </c>
      <c r="N169" s="91">
        <f>K169/'סכום נכסי הקרן'!$C$42</f>
        <v>2.7175680871864644E-2</v>
      </c>
    </row>
    <row r="170" spans="2:14">
      <c r="B170" s="106" t="s">
        <v>1448</v>
      </c>
      <c r="C170" s="83" t="s">
        <v>1449</v>
      </c>
      <c r="D170" s="96" t="s">
        <v>32</v>
      </c>
      <c r="E170" s="96" t="s">
        <v>886</v>
      </c>
      <c r="F170" s="83"/>
      <c r="G170" s="96" t="s">
        <v>1027</v>
      </c>
      <c r="H170" s="96" t="s">
        <v>159</v>
      </c>
      <c r="I170" s="93">
        <v>40805.000000000007</v>
      </c>
      <c r="J170" s="95">
        <v>15015</v>
      </c>
      <c r="K170" s="93">
        <v>24775.839930000002</v>
      </c>
      <c r="L170" s="94">
        <v>1.9503749102853834E-4</v>
      </c>
      <c r="M170" s="94">
        <v>2.9825201183104992E-3</v>
      </c>
      <c r="N170" s="94">
        <f>K170/'סכום נכסי הקרן'!$C$42</f>
        <v>4.6439456645653839E-4</v>
      </c>
    </row>
    <row r="171" spans="2:14">
      <c r="B171" s="106" t="s">
        <v>1450</v>
      </c>
      <c r="C171" s="83" t="s">
        <v>1451</v>
      </c>
      <c r="D171" s="96" t="s">
        <v>1376</v>
      </c>
      <c r="E171" s="96" t="s">
        <v>886</v>
      </c>
      <c r="F171" s="83"/>
      <c r="G171" s="96" t="s">
        <v>944</v>
      </c>
      <c r="H171" s="96" t="s">
        <v>157</v>
      </c>
      <c r="I171" s="93">
        <v>12431.000000000002</v>
      </c>
      <c r="J171" s="95">
        <v>77182</v>
      </c>
      <c r="K171" s="93">
        <v>36890.831049999993</v>
      </c>
      <c r="L171" s="94">
        <v>3.6022408807088626E-5</v>
      </c>
      <c r="M171" s="94">
        <v>4.4409249534499481E-3</v>
      </c>
      <c r="N171" s="94">
        <f>K171/'סכום נכסי הקרן'!$C$42</f>
        <v>6.9147611302339208E-4</v>
      </c>
    </row>
    <row r="172" spans="2:14">
      <c r="B172" s="106" t="s">
        <v>1452</v>
      </c>
      <c r="C172" s="83" t="s">
        <v>1453</v>
      </c>
      <c r="D172" s="96" t="s">
        <v>1376</v>
      </c>
      <c r="E172" s="96" t="s">
        <v>886</v>
      </c>
      <c r="F172" s="83"/>
      <c r="G172" s="96" t="s">
        <v>1007</v>
      </c>
      <c r="H172" s="96" t="s">
        <v>157</v>
      </c>
      <c r="I172" s="93">
        <v>12450.000000000002</v>
      </c>
      <c r="J172" s="95">
        <v>74987</v>
      </c>
      <c r="K172" s="93">
        <v>35896.464370000002</v>
      </c>
      <c r="L172" s="94">
        <v>2.6201340567072399E-5</v>
      </c>
      <c r="M172" s="94">
        <v>4.321222911603668E-3</v>
      </c>
      <c r="N172" s="94">
        <f>K172/'סכום נכסי הקרן'!$C$42</f>
        <v>6.7283785556927138E-4</v>
      </c>
    </row>
    <row r="173" spans="2:14">
      <c r="B173" s="106" t="s">
        <v>1454</v>
      </c>
      <c r="C173" s="83" t="s">
        <v>1455</v>
      </c>
      <c r="D173" s="96" t="s">
        <v>1383</v>
      </c>
      <c r="E173" s="96" t="s">
        <v>886</v>
      </c>
      <c r="F173" s="83"/>
      <c r="G173" s="96" t="s">
        <v>957</v>
      </c>
      <c r="H173" s="96" t="s">
        <v>157</v>
      </c>
      <c r="I173" s="93">
        <v>74368.000000000015</v>
      </c>
      <c r="J173" s="95">
        <v>7408</v>
      </c>
      <c r="K173" s="93">
        <v>21182.802640000002</v>
      </c>
      <c r="L173" s="94">
        <v>8.1253824567798592E-5</v>
      </c>
      <c r="M173" s="94">
        <v>2.5499896356490849E-3</v>
      </c>
      <c r="N173" s="94">
        <f>K173/'סכום נכסי הקרן'!$C$42</f>
        <v>3.9704722326793049E-4</v>
      </c>
    </row>
    <row r="174" spans="2:14">
      <c r="B174" s="106" t="s">
        <v>1456</v>
      </c>
      <c r="C174" s="83" t="s">
        <v>1457</v>
      </c>
      <c r="D174" s="96" t="s">
        <v>32</v>
      </c>
      <c r="E174" s="96" t="s">
        <v>886</v>
      </c>
      <c r="F174" s="83"/>
      <c r="G174" s="96" t="s">
        <v>1458</v>
      </c>
      <c r="H174" s="96" t="s">
        <v>159</v>
      </c>
      <c r="I174" s="93">
        <v>26604.000000000004</v>
      </c>
      <c r="J174" s="95">
        <v>10055</v>
      </c>
      <c r="K174" s="93">
        <v>10817.29521</v>
      </c>
      <c r="L174" s="94">
        <v>1.3175241182449412E-5</v>
      </c>
      <c r="M174" s="94">
        <v>1.3021879654002428E-3</v>
      </c>
      <c r="N174" s="94">
        <f>K174/'סכום נכסי הקרן'!$C$42</f>
        <v>2.0275773226955697E-4</v>
      </c>
    </row>
    <row r="175" spans="2:14">
      <c r="B175" s="106" t="s">
        <v>1459</v>
      </c>
      <c r="C175" s="83" t="s">
        <v>1460</v>
      </c>
      <c r="D175" s="96" t="s">
        <v>148</v>
      </c>
      <c r="E175" s="96" t="s">
        <v>886</v>
      </c>
      <c r="F175" s="83"/>
      <c r="G175" s="96" t="s">
        <v>1007</v>
      </c>
      <c r="H175" s="96" t="s">
        <v>160</v>
      </c>
      <c r="I175" s="93">
        <v>46612.000000000007</v>
      </c>
      <c r="J175" s="95">
        <v>4964</v>
      </c>
      <c r="K175" s="93">
        <v>10933.260760000001</v>
      </c>
      <c r="L175" s="94">
        <v>5.5869675651194209E-4</v>
      </c>
      <c r="M175" s="94">
        <v>1.3161479194071762E-3</v>
      </c>
      <c r="N175" s="94">
        <f>K175/'סכום נכסי הקרן'!$C$42</f>
        <v>2.0493137285927258E-4</v>
      </c>
    </row>
    <row r="176" spans="2:14">
      <c r="B176" s="106" t="s">
        <v>1461</v>
      </c>
      <c r="C176" s="83" t="s">
        <v>1462</v>
      </c>
      <c r="D176" s="96" t="s">
        <v>148</v>
      </c>
      <c r="E176" s="96" t="s">
        <v>886</v>
      </c>
      <c r="F176" s="83"/>
      <c r="G176" s="96" t="s">
        <v>971</v>
      </c>
      <c r="H176" s="96" t="s">
        <v>160</v>
      </c>
      <c r="I176" s="93">
        <v>83597.000000000015</v>
      </c>
      <c r="J176" s="95">
        <v>4437.5</v>
      </c>
      <c r="K176" s="93">
        <v>17528.681680000005</v>
      </c>
      <c r="L176" s="94">
        <v>6.6081900696863806E-5</v>
      </c>
      <c r="M176" s="94">
        <v>2.1101058896799505E-3</v>
      </c>
      <c r="N176" s="94">
        <f>K176/'סכום נכסי הקרן'!$C$42</f>
        <v>3.2855493708133061E-4</v>
      </c>
    </row>
    <row r="177" spans="2:14">
      <c r="B177" s="106" t="s">
        <v>1463</v>
      </c>
      <c r="C177" s="83" t="s">
        <v>1464</v>
      </c>
      <c r="D177" s="96" t="s">
        <v>32</v>
      </c>
      <c r="E177" s="96" t="s">
        <v>886</v>
      </c>
      <c r="F177" s="83"/>
      <c r="G177" s="96" t="s">
        <v>1017</v>
      </c>
      <c r="H177" s="96" t="s">
        <v>159</v>
      </c>
      <c r="I177" s="93">
        <v>44953.000000000007</v>
      </c>
      <c r="J177" s="95">
        <v>4613</v>
      </c>
      <c r="K177" s="93">
        <v>8385.5548300000009</v>
      </c>
      <c r="L177" s="94">
        <v>4.1663534386587018E-4</v>
      </c>
      <c r="M177" s="94">
        <v>1.0094546160425884E-3</v>
      </c>
      <c r="N177" s="94">
        <f>K177/'סכום נכסי הקרן'!$C$42</f>
        <v>1.5717756131690432E-4</v>
      </c>
    </row>
    <row r="178" spans="2:14">
      <c r="B178" s="106" t="s">
        <v>1465</v>
      </c>
      <c r="C178" s="83" t="s">
        <v>1466</v>
      </c>
      <c r="D178" s="96" t="s">
        <v>148</v>
      </c>
      <c r="E178" s="96" t="s">
        <v>886</v>
      </c>
      <c r="F178" s="83"/>
      <c r="G178" s="96" t="s">
        <v>1467</v>
      </c>
      <c r="H178" s="96" t="s">
        <v>160</v>
      </c>
      <c r="I178" s="93">
        <v>310869.00000000006</v>
      </c>
      <c r="J178" s="95">
        <v>591.5</v>
      </c>
      <c r="K178" s="93">
        <v>8688.65121</v>
      </c>
      <c r="L178" s="94">
        <v>9.7880954646364772E-5</v>
      </c>
      <c r="M178" s="94">
        <v>1.045941413410151E-3</v>
      </c>
      <c r="N178" s="94">
        <f>K178/'סכום נכסי הקרן'!$C$42</f>
        <v>1.6285875365517941E-4</v>
      </c>
    </row>
    <row r="179" spans="2:14">
      <c r="B179" s="106" t="s">
        <v>1468</v>
      </c>
      <c r="C179" s="83" t="s">
        <v>1469</v>
      </c>
      <c r="D179" s="96" t="s">
        <v>1383</v>
      </c>
      <c r="E179" s="96" t="s">
        <v>886</v>
      </c>
      <c r="F179" s="83"/>
      <c r="G179" s="96" t="s">
        <v>906</v>
      </c>
      <c r="H179" s="96" t="s">
        <v>157</v>
      </c>
      <c r="I179" s="93">
        <v>419637.00000000006</v>
      </c>
      <c r="J179" s="95">
        <v>2210</v>
      </c>
      <c r="K179" s="93">
        <v>35658.444240000012</v>
      </c>
      <c r="L179" s="94">
        <v>4.1527467845375082E-5</v>
      </c>
      <c r="M179" s="94">
        <v>4.2925700050506083E-3</v>
      </c>
      <c r="N179" s="94">
        <f>K179/'סכום נכסי הקרן'!$C$42</f>
        <v>6.6837644253982123E-4</v>
      </c>
    </row>
    <row r="180" spans="2:14">
      <c r="B180" s="106" t="s">
        <v>1470</v>
      </c>
      <c r="C180" s="83" t="s">
        <v>1471</v>
      </c>
      <c r="D180" s="96" t="s">
        <v>1383</v>
      </c>
      <c r="E180" s="96" t="s">
        <v>886</v>
      </c>
      <c r="F180" s="83"/>
      <c r="G180" s="96" t="s">
        <v>957</v>
      </c>
      <c r="H180" s="96" t="s">
        <v>157</v>
      </c>
      <c r="I180" s="93">
        <v>13220.000000000002</v>
      </c>
      <c r="J180" s="95">
        <v>38054</v>
      </c>
      <c r="K180" s="93">
        <v>19343.190680000003</v>
      </c>
      <c r="L180" s="94">
        <v>8.157002177061925E-5</v>
      </c>
      <c r="M180" s="94">
        <v>2.3285368132185923E-3</v>
      </c>
      <c r="N180" s="94">
        <f>K180/'סכום נכסי הקרן'!$C$42</f>
        <v>3.6256581714704173E-4</v>
      </c>
    </row>
    <row r="181" spans="2:14">
      <c r="B181" s="106" t="s">
        <v>1472</v>
      </c>
      <c r="C181" s="83" t="s">
        <v>1473</v>
      </c>
      <c r="D181" s="96" t="s">
        <v>32</v>
      </c>
      <c r="E181" s="96" t="s">
        <v>886</v>
      </c>
      <c r="F181" s="83"/>
      <c r="G181" s="96" t="s">
        <v>906</v>
      </c>
      <c r="H181" s="96" t="s">
        <v>159</v>
      </c>
      <c r="I181" s="93">
        <v>40756.000000000007</v>
      </c>
      <c r="J181" s="95">
        <v>6055</v>
      </c>
      <c r="K181" s="93">
        <v>9979.191780000001</v>
      </c>
      <c r="L181" s="94">
        <v>3.2689115532567716E-5</v>
      </c>
      <c r="M181" s="94">
        <v>1.2012969220183674E-3</v>
      </c>
      <c r="N181" s="94">
        <f>K181/'סכום נכסי הקרן'!$C$42</f>
        <v>1.87048449350381E-4</v>
      </c>
    </row>
    <row r="182" spans="2:14">
      <c r="B182" s="106" t="s">
        <v>1474</v>
      </c>
      <c r="C182" s="83" t="s">
        <v>1475</v>
      </c>
      <c r="D182" s="96" t="s">
        <v>148</v>
      </c>
      <c r="E182" s="96" t="s">
        <v>886</v>
      </c>
      <c r="F182" s="83"/>
      <c r="G182" s="96" t="s">
        <v>888</v>
      </c>
      <c r="H182" s="96" t="s">
        <v>160</v>
      </c>
      <c r="I182" s="93">
        <v>639200.00000000012</v>
      </c>
      <c r="J182" s="95">
        <v>509.6</v>
      </c>
      <c r="K182" s="93">
        <v>15391.692590000002</v>
      </c>
      <c r="L182" s="94">
        <v>3.2824456671660918E-5</v>
      </c>
      <c r="M182" s="94">
        <v>1.8528547542374131E-3</v>
      </c>
      <c r="N182" s="94">
        <f>K182/'סכום נכסי הקרן'!$C$42</f>
        <v>2.8849953937224056E-4</v>
      </c>
    </row>
    <row r="183" spans="2:14">
      <c r="B183" s="106" t="s">
        <v>1476</v>
      </c>
      <c r="C183" s="83" t="s">
        <v>1477</v>
      </c>
      <c r="D183" s="96" t="s">
        <v>32</v>
      </c>
      <c r="E183" s="96" t="s">
        <v>886</v>
      </c>
      <c r="F183" s="83"/>
      <c r="G183" s="96" t="s">
        <v>930</v>
      </c>
      <c r="H183" s="96" t="s">
        <v>159</v>
      </c>
      <c r="I183" s="93">
        <v>30422.000000000004</v>
      </c>
      <c r="J183" s="95">
        <v>8015</v>
      </c>
      <c r="K183" s="93">
        <v>9860.0917600000012</v>
      </c>
      <c r="L183" s="94">
        <v>1.7732130872358533E-4</v>
      </c>
      <c r="M183" s="94">
        <v>1.1869596399425712E-3</v>
      </c>
      <c r="N183" s="94">
        <f>K183/'סכום נכסי הקרן'!$C$42</f>
        <v>1.8481605673284986E-4</v>
      </c>
    </row>
    <row r="184" spans="2:14">
      <c r="B184" s="106" t="s">
        <v>1478</v>
      </c>
      <c r="C184" s="83" t="s">
        <v>1479</v>
      </c>
      <c r="D184" s="96" t="s">
        <v>1376</v>
      </c>
      <c r="E184" s="96" t="s">
        <v>886</v>
      </c>
      <c r="F184" s="83"/>
      <c r="G184" s="96" t="s">
        <v>930</v>
      </c>
      <c r="H184" s="96" t="s">
        <v>157</v>
      </c>
      <c r="I184" s="93">
        <v>150120.00000000003</v>
      </c>
      <c r="J184" s="95">
        <v>3022</v>
      </c>
      <c r="K184" s="93">
        <v>17443.328500000003</v>
      </c>
      <c r="L184" s="94">
        <v>2.9905818580888856E-5</v>
      </c>
      <c r="M184" s="94">
        <v>2.09983105834301E-3</v>
      </c>
      <c r="N184" s="94">
        <f>K184/'סכום נכסי הקרן'!$C$42</f>
        <v>3.2695509008789762E-4</v>
      </c>
    </row>
    <row r="185" spans="2:14">
      <c r="B185" s="106" t="s">
        <v>1480</v>
      </c>
      <c r="C185" s="83" t="s">
        <v>1481</v>
      </c>
      <c r="D185" s="96" t="s">
        <v>1383</v>
      </c>
      <c r="E185" s="96" t="s">
        <v>886</v>
      </c>
      <c r="F185" s="83"/>
      <c r="G185" s="96" t="s">
        <v>906</v>
      </c>
      <c r="H185" s="96" t="s">
        <v>157</v>
      </c>
      <c r="I185" s="93">
        <v>75430.000000000015</v>
      </c>
      <c r="J185" s="95">
        <v>5943</v>
      </c>
      <c r="K185" s="93">
        <v>17236.384829999999</v>
      </c>
      <c r="L185" s="94">
        <v>2.6469171969149838E-5</v>
      </c>
      <c r="M185" s="94">
        <v>2.0749191416985749E-3</v>
      </c>
      <c r="N185" s="94">
        <f>K185/'סכום נכסי הקרן'!$C$42</f>
        <v>3.2307616948693712E-4</v>
      </c>
    </row>
    <row r="186" spans="2:14">
      <c r="B186" s="106" t="s">
        <v>1482</v>
      </c>
      <c r="C186" s="83" t="s">
        <v>1483</v>
      </c>
      <c r="D186" s="96" t="s">
        <v>1376</v>
      </c>
      <c r="E186" s="96" t="s">
        <v>886</v>
      </c>
      <c r="F186" s="83"/>
      <c r="G186" s="96" t="s">
        <v>944</v>
      </c>
      <c r="H186" s="96" t="s">
        <v>157</v>
      </c>
      <c r="I186" s="93">
        <v>37955.000000000007</v>
      </c>
      <c r="J186" s="95">
        <v>5603</v>
      </c>
      <c r="K186" s="93">
        <v>8176.8487200000027</v>
      </c>
      <c r="L186" s="94">
        <v>6.2559277717660211E-5</v>
      </c>
      <c r="M186" s="94">
        <v>9.8433053655030858E-4</v>
      </c>
      <c r="N186" s="94">
        <f>K186/'סכום נכסי הקרן'!$C$42</f>
        <v>1.5326560580927607E-4</v>
      </c>
    </row>
    <row r="187" spans="2:14">
      <c r="B187" s="106" t="s">
        <v>1484</v>
      </c>
      <c r="C187" s="83" t="s">
        <v>1485</v>
      </c>
      <c r="D187" s="96" t="s">
        <v>32</v>
      </c>
      <c r="E187" s="96" t="s">
        <v>886</v>
      </c>
      <c r="F187" s="83"/>
      <c r="G187" s="96" t="s">
        <v>1467</v>
      </c>
      <c r="H187" s="96" t="s">
        <v>159</v>
      </c>
      <c r="I187" s="93">
        <v>77160.000000000015</v>
      </c>
      <c r="J187" s="95">
        <v>4425.5</v>
      </c>
      <c r="K187" s="93">
        <v>13808.427750000003</v>
      </c>
      <c r="L187" s="94">
        <v>1.3898404164195332E-4</v>
      </c>
      <c r="M187" s="94">
        <v>1.6622610447504609E-3</v>
      </c>
      <c r="N187" s="94">
        <f>K187/'סכום נכסי הקרן'!$C$42</f>
        <v>2.5882306458732777E-4</v>
      </c>
    </row>
    <row r="188" spans="2:14">
      <c r="B188" s="106" t="s">
        <v>1486</v>
      </c>
      <c r="C188" s="83" t="s">
        <v>1487</v>
      </c>
      <c r="D188" s="96" t="s">
        <v>32</v>
      </c>
      <c r="E188" s="96" t="s">
        <v>886</v>
      </c>
      <c r="F188" s="83"/>
      <c r="G188" s="96" t="s">
        <v>1458</v>
      </c>
      <c r="H188" s="96" t="s">
        <v>159</v>
      </c>
      <c r="I188" s="93">
        <v>61110.000000000007</v>
      </c>
      <c r="J188" s="95">
        <v>6020</v>
      </c>
      <c r="K188" s="93">
        <v>14876.420390000003</v>
      </c>
      <c r="L188" s="94">
        <v>9.3170826904429401E-5</v>
      </c>
      <c r="M188" s="94">
        <v>1.7908261930565164E-3</v>
      </c>
      <c r="N188" s="94">
        <f>K188/'סכום נכסי הקרן'!$C$42</f>
        <v>2.7884135581107054E-4</v>
      </c>
    </row>
    <row r="189" spans="2:14">
      <c r="B189" s="106" t="s">
        <v>1488</v>
      </c>
      <c r="C189" s="83" t="s">
        <v>1489</v>
      </c>
      <c r="D189" s="96" t="s">
        <v>1383</v>
      </c>
      <c r="E189" s="96" t="s">
        <v>886</v>
      </c>
      <c r="F189" s="83"/>
      <c r="G189" s="96" t="s">
        <v>960</v>
      </c>
      <c r="H189" s="96" t="s">
        <v>157</v>
      </c>
      <c r="I189" s="93">
        <v>69020.000000000015</v>
      </c>
      <c r="J189" s="95">
        <v>6735</v>
      </c>
      <c r="K189" s="93">
        <v>17873.470970000002</v>
      </c>
      <c r="L189" s="94">
        <v>2.5483711451871146E-4</v>
      </c>
      <c r="M189" s="94">
        <v>2.1516116871386193E-3</v>
      </c>
      <c r="N189" s="94">
        <f>K189/'סכום נכסי הקרן'!$C$42</f>
        <v>3.3501761496836872E-4</v>
      </c>
    </row>
    <row r="190" spans="2:14">
      <c r="B190" s="106" t="s">
        <v>1490</v>
      </c>
      <c r="C190" s="83" t="s">
        <v>1491</v>
      </c>
      <c r="D190" s="96" t="s">
        <v>148</v>
      </c>
      <c r="E190" s="96" t="s">
        <v>886</v>
      </c>
      <c r="F190" s="83"/>
      <c r="G190" s="96" t="s">
        <v>911</v>
      </c>
      <c r="H190" s="96" t="s">
        <v>160</v>
      </c>
      <c r="I190" s="93">
        <v>155909.00000000003</v>
      </c>
      <c r="J190" s="95">
        <v>1005</v>
      </c>
      <c r="K190" s="93">
        <v>7403.8471500000014</v>
      </c>
      <c r="L190" s="94">
        <v>3.9251210397547431E-4</v>
      </c>
      <c r="M190" s="94">
        <v>8.912764669193943E-4</v>
      </c>
      <c r="N190" s="94">
        <f>K190/'סכום נכסי הקרן'!$C$42</f>
        <v>1.3877658222886041E-4</v>
      </c>
    </row>
    <row r="191" spans="2:14">
      <c r="B191" s="106" t="s">
        <v>1492</v>
      </c>
      <c r="C191" s="83" t="s">
        <v>1493</v>
      </c>
      <c r="D191" s="96" t="s">
        <v>32</v>
      </c>
      <c r="E191" s="96" t="s">
        <v>886</v>
      </c>
      <c r="F191" s="83"/>
      <c r="G191" s="96" t="s">
        <v>1467</v>
      </c>
      <c r="H191" s="96" t="s">
        <v>159</v>
      </c>
      <c r="I191" s="93">
        <v>30915.000000000004</v>
      </c>
      <c r="J191" s="95">
        <v>6625</v>
      </c>
      <c r="K191" s="93">
        <v>8282.1826100000017</v>
      </c>
      <c r="L191" s="94">
        <v>3.1519459710682663E-4</v>
      </c>
      <c r="M191" s="94">
        <v>9.9701064939219453E-4</v>
      </c>
      <c r="N191" s="94">
        <f>K191/'סכום נכסי הקרן'!$C$42</f>
        <v>1.5523996818479736E-4</v>
      </c>
    </row>
    <row r="192" spans="2:14">
      <c r="B192" s="106" t="s">
        <v>1494</v>
      </c>
      <c r="C192" s="83" t="s">
        <v>1495</v>
      </c>
      <c r="D192" s="96" t="s">
        <v>32</v>
      </c>
      <c r="E192" s="96" t="s">
        <v>886</v>
      </c>
      <c r="F192" s="83"/>
      <c r="G192" s="96" t="s">
        <v>888</v>
      </c>
      <c r="H192" s="96" t="s">
        <v>159</v>
      </c>
      <c r="I192" s="93">
        <v>320651.00000000006</v>
      </c>
      <c r="J192" s="95">
        <v>1547</v>
      </c>
      <c r="K192" s="93">
        <v>20059.152510000007</v>
      </c>
      <c r="L192" s="94">
        <v>8.8231878917413394E-5</v>
      </c>
      <c r="M192" s="94">
        <v>2.4147244285709093E-3</v>
      </c>
      <c r="N192" s="94">
        <f>K192/'סכום נכסי הקרן'!$C$42</f>
        <v>3.7598569653686959E-4</v>
      </c>
    </row>
    <row r="193" spans="2:14">
      <c r="B193" s="106" t="s">
        <v>1496</v>
      </c>
      <c r="C193" s="83" t="s">
        <v>1497</v>
      </c>
      <c r="D193" s="96" t="s">
        <v>1376</v>
      </c>
      <c r="E193" s="96" t="s">
        <v>886</v>
      </c>
      <c r="F193" s="83"/>
      <c r="G193" s="96" t="s">
        <v>1007</v>
      </c>
      <c r="H193" s="96" t="s">
        <v>157</v>
      </c>
      <c r="I193" s="93">
        <v>25973.000000000004</v>
      </c>
      <c r="J193" s="95">
        <v>11328</v>
      </c>
      <c r="K193" s="93">
        <v>11312.84144</v>
      </c>
      <c r="L193" s="94">
        <v>1.892663430117227E-4</v>
      </c>
      <c r="M193" s="94">
        <v>1.3618419107237392E-3</v>
      </c>
      <c r="N193" s="94">
        <f>K193/'סכום נכסי הקרן'!$C$42</f>
        <v>2.120461752563624E-4</v>
      </c>
    </row>
    <row r="194" spans="2:14">
      <c r="B194" s="106" t="s">
        <v>1498</v>
      </c>
      <c r="C194" s="83" t="s">
        <v>1499</v>
      </c>
      <c r="D194" s="96" t="s">
        <v>1376</v>
      </c>
      <c r="E194" s="96" t="s">
        <v>886</v>
      </c>
      <c r="F194" s="83"/>
      <c r="G194" s="96" t="s">
        <v>930</v>
      </c>
      <c r="H194" s="96" t="s">
        <v>157</v>
      </c>
      <c r="I194" s="93">
        <v>223873.00000000003</v>
      </c>
      <c r="J194" s="95">
        <v>11505</v>
      </c>
      <c r="K194" s="93">
        <v>99034.083370000022</v>
      </c>
      <c r="L194" s="94">
        <v>9.5638522149740418E-5</v>
      </c>
      <c r="M194" s="94">
        <v>1.1921740973625359E-2</v>
      </c>
      <c r="N194" s="94">
        <f>K194/'סכום נכסי הקרן'!$C$42</f>
        <v>1.8562797604832538E-3</v>
      </c>
    </row>
    <row r="195" spans="2:14">
      <c r="B195" s="106" t="s">
        <v>1500</v>
      </c>
      <c r="C195" s="83" t="s">
        <v>1501</v>
      </c>
      <c r="D195" s="96" t="s">
        <v>1383</v>
      </c>
      <c r="E195" s="96" t="s">
        <v>886</v>
      </c>
      <c r="F195" s="83"/>
      <c r="G195" s="96" t="s">
        <v>957</v>
      </c>
      <c r="H195" s="96" t="s">
        <v>157</v>
      </c>
      <c r="I195" s="93">
        <v>21866.000000000004</v>
      </c>
      <c r="J195" s="95">
        <v>23945</v>
      </c>
      <c r="K195" s="93">
        <v>20131.703680000002</v>
      </c>
      <c r="L195" s="94">
        <v>5.4988163097527247E-5</v>
      </c>
      <c r="M195" s="94">
        <v>2.4234581516149436E-3</v>
      </c>
      <c r="N195" s="94">
        <f>K195/'סכום נכסי הקרן'!$C$42</f>
        <v>3.7734558460658814E-4</v>
      </c>
    </row>
    <row r="196" spans="2:14" s="151" customFormat="1">
      <c r="B196" s="106" t="s">
        <v>1502</v>
      </c>
      <c r="C196" s="83" t="s">
        <v>1503</v>
      </c>
      <c r="D196" s="96" t="s">
        <v>1504</v>
      </c>
      <c r="E196" s="96" t="s">
        <v>886</v>
      </c>
      <c r="F196" s="83"/>
      <c r="G196" s="96" t="s">
        <v>179</v>
      </c>
      <c r="H196" s="96" t="s">
        <v>159</v>
      </c>
      <c r="I196" s="93">
        <v>99746.000000000015</v>
      </c>
      <c r="J196" s="95">
        <v>3243</v>
      </c>
      <c r="K196" s="93">
        <v>13080.733730000002</v>
      </c>
      <c r="L196" s="94">
        <v>3.2004214779192546E-5</v>
      </c>
      <c r="M196" s="94">
        <v>1.5746611062314746E-3</v>
      </c>
      <c r="N196" s="94">
        <f>K196/'סכום נכסי הקרן'!$C$42</f>
        <v>2.451832788167666E-4</v>
      </c>
    </row>
    <row r="197" spans="2:14" s="151" customFormat="1">
      <c r="B197" s="106" t="s">
        <v>1505</v>
      </c>
      <c r="C197" s="83" t="s">
        <v>1506</v>
      </c>
      <c r="D197" s="96" t="s">
        <v>149</v>
      </c>
      <c r="E197" s="96" t="s">
        <v>886</v>
      </c>
      <c r="F197" s="83"/>
      <c r="G197" s="96" t="s">
        <v>888</v>
      </c>
      <c r="H197" s="96" t="s">
        <v>166</v>
      </c>
      <c r="I197" s="93">
        <v>433986.00000000006</v>
      </c>
      <c r="J197" s="95">
        <v>1171</v>
      </c>
      <c r="K197" s="93">
        <v>16701.4061</v>
      </c>
      <c r="L197" s="94">
        <v>2.967783601386178E-4</v>
      </c>
      <c r="M197" s="94">
        <v>2.0105183048510149E-3</v>
      </c>
      <c r="N197" s="94">
        <f>K197/'סכום נכסי הקרן'!$C$42</f>
        <v>3.130486097317987E-4</v>
      </c>
    </row>
    <row r="198" spans="2:14" s="151" customFormat="1">
      <c r="B198" s="106" t="s">
        <v>1507</v>
      </c>
      <c r="C198" s="83" t="s">
        <v>1508</v>
      </c>
      <c r="D198" s="96" t="s">
        <v>1383</v>
      </c>
      <c r="E198" s="96" t="s">
        <v>886</v>
      </c>
      <c r="F198" s="83"/>
      <c r="G198" s="96" t="s">
        <v>906</v>
      </c>
      <c r="H198" s="96" t="s">
        <v>157</v>
      </c>
      <c r="I198" s="93">
        <v>54363.000000000007</v>
      </c>
      <c r="J198" s="95">
        <v>8629</v>
      </c>
      <c r="K198" s="93">
        <v>18036.830680000006</v>
      </c>
      <c r="L198" s="94">
        <v>1.5192561470162045E-5</v>
      </c>
      <c r="M198" s="94">
        <v>2.1712769587489038E-3</v>
      </c>
      <c r="N198" s="94">
        <f>K198/'סכום נכסי הקרן'!$C$42</f>
        <v>3.3807960446766551E-4</v>
      </c>
    </row>
    <row r="199" spans="2:14" s="151" customFormat="1">
      <c r="B199" s="106" t="s">
        <v>1509</v>
      </c>
      <c r="C199" s="83" t="s">
        <v>1510</v>
      </c>
      <c r="D199" s="96" t="s">
        <v>1383</v>
      </c>
      <c r="E199" s="96" t="s">
        <v>886</v>
      </c>
      <c r="F199" s="83"/>
      <c r="G199" s="96" t="s">
        <v>930</v>
      </c>
      <c r="H199" s="96" t="s">
        <v>157</v>
      </c>
      <c r="I199" s="93">
        <v>132591.00000000003</v>
      </c>
      <c r="J199" s="95">
        <v>2826</v>
      </c>
      <c r="K199" s="93">
        <v>14407.298289999999</v>
      </c>
      <c r="L199" s="94">
        <v>3.4862721346307746E-4</v>
      </c>
      <c r="M199" s="94">
        <v>1.7343531893098344E-3</v>
      </c>
      <c r="N199" s="94">
        <f>K199/'סכום נכסי הקרן'!$C$42</f>
        <v>2.7004820268850422E-4</v>
      </c>
    </row>
    <row r="200" spans="2:14" s="151" customFormat="1">
      <c r="B200" s="106" t="s">
        <v>1511</v>
      </c>
      <c r="C200" s="83" t="s">
        <v>1512</v>
      </c>
      <c r="D200" s="96" t="s">
        <v>1376</v>
      </c>
      <c r="E200" s="96" t="s">
        <v>886</v>
      </c>
      <c r="F200" s="83"/>
      <c r="G200" s="96" t="s">
        <v>971</v>
      </c>
      <c r="H200" s="96" t="s">
        <v>157</v>
      </c>
      <c r="I200" s="93">
        <v>65280.000000000007</v>
      </c>
      <c r="J200" s="95">
        <v>4484</v>
      </c>
      <c r="K200" s="93">
        <v>11254.91174</v>
      </c>
      <c r="L200" s="94">
        <v>1.3088531545155486E-3</v>
      </c>
      <c r="M200" s="94">
        <v>1.3548683228984287E-3</v>
      </c>
      <c r="N200" s="94">
        <f>K200/'סכום נכסי הקרן'!$C$42</f>
        <v>2.1096034979121306E-4</v>
      </c>
    </row>
    <row r="201" spans="2:14" s="151" customFormat="1">
      <c r="B201" s="106" t="s">
        <v>1513</v>
      </c>
      <c r="C201" s="83" t="s">
        <v>1514</v>
      </c>
      <c r="D201" s="96" t="s">
        <v>32</v>
      </c>
      <c r="E201" s="96" t="s">
        <v>886</v>
      </c>
      <c r="F201" s="83"/>
      <c r="G201" s="96" t="s">
        <v>494</v>
      </c>
      <c r="H201" s="96" t="s">
        <v>159</v>
      </c>
      <c r="I201" s="93">
        <v>254524.00000000003</v>
      </c>
      <c r="J201" s="95">
        <v>2900</v>
      </c>
      <c r="K201" s="93">
        <v>29848.080389999999</v>
      </c>
      <c r="L201" s="94">
        <v>2.7378627028051865E-4</v>
      </c>
      <c r="M201" s="94">
        <v>3.5931173476920378E-3</v>
      </c>
      <c r="N201" s="94">
        <f>K201/'סכום נכסי הקרן'!$C$42</f>
        <v>5.5946786835226196E-4</v>
      </c>
    </row>
    <row r="202" spans="2:14" s="151" customFormat="1">
      <c r="B202" s="106" t="s">
        <v>1515</v>
      </c>
      <c r="C202" s="83" t="s">
        <v>1516</v>
      </c>
      <c r="D202" s="96" t="s">
        <v>1383</v>
      </c>
      <c r="E202" s="96" t="s">
        <v>886</v>
      </c>
      <c r="F202" s="83"/>
      <c r="G202" s="96" t="s">
        <v>1517</v>
      </c>
      <c r="H202" s="96" t="s">
        <v>157</v>
      </c>
      <c r="I202" s="93">
        <v>162522.00000000003</v>
      </c>
      <c r="J202" s="95">
        <v>3451</v>
      </c>
      <c r="K202" s="93">
        <v>21565.198570000004</v>
      </c>
      <c r="L202" s="94">
        <v>1.7324136950648634E-4</v>
      </c>
      <c r="M202" s="94">
        <v>2.5960225272728347E-3</v>
      </c>
      <c r="N202" s="94">
        <f>K202/'סכום נכסי הקרן'!$C$42</f>
        <v>4.0421479428182246E-4</v>
      </c>
    </row>
    <row r="203" spans="2:14" s="151" customFormat="1">
      <c r="B203" s="106" t="s">
        <v>1518</v>
      </c>
      <c r="C203" s="83" t="s">
        <v>1519</v>
      </c>
      <c r="D203" s="96" t="s">
        <v>1520</v>
      </c>
      <c r="E203" s="96" t="s">
        <v>886</v>
      </c>
      <c r="F203" s="83"/>
      <c r="G203" s="96" t="s">
        <v>930</v>
      </c>
      <c r="H203" s="96" t="s">
        <v>162</v>
      </c>
      <c r="I203" s="93">
        <v>5326085.0000000009</v>
      </c>
      <c r="J203" s="95">
        <v>470</v>
      </c>
      <c r="K203" s="93">
        <v>12414.166740000004</v>
      </c>
      <c r="L203" s="94">
        <v>4.7945364513788638E-4</v>
      </c>
      <c r="M203" s="94">
        <v>1.4944196507048983E-3</v>
      </c>
      <c r="N203" s="94">
        <f>K203/'סכום נכסי הקרן'!$C$42</f>
        <v>2.3268924877742702E-4</v>
      </c>
    </row>
    <row r="204" spans="2:14" s="151" customFormat="1">
      <c r="B204" s="106" t="s">
        <v>1521</v>
      </c>
      <c r="C204" s="83" t="s">
        <v>1522</v>
      </c>
      <c r="D204" s="96" t="s">
        <v>1383</v>
      </c>
      <c r="E204" s="96" t="s">
        <v>886</v>
      </c>
      <c r="F204" s="83"/>
      <c r="G204" s="96" t="s">
        <v>944</v>
      </c>
      <c r="H204" s="96" t="s">
        <v>157</v>
      </c>
      <c r="I204" s="93">
        <v>171287.00000000003</v>
      </c>
      <c r="J204" s="95">
        <v>10325</v>
      </c>
      <c r="K204" s="93">
        <v>68000.296680000014</v>
      </c>
      <c r="L204" s="94">
        <v>1.6015688629617881E-4</v>
      </c>
      <c r="M204" s="94">
        <v>8.1858880858204936E-3</v>
      </c>
      <c r="N204" s="94">
        <f>K204/'סכום נכסי הקרן'!$C$42</f>
        <v>1.2745871940102009E-3</v>
      </c>
    </row>
    <row r="205" spans="2:14" s="151" customFormat="1">
      <c r="B205" s="106" t="s">
        <v>1523</v>
      </c>
      <c r="C205" s="83" t="s">
        <v>1524</v>
      </c>
      <c r="D205" s="96" t="s">
        <v>1383</v>
      </c>
      <c r="E205" s="96" t="s">
        <v>886</v>
      </c>
      <c r="F205" s="83"/>
      <c r="G205" s="96" t="s">
        <v>939</v>
      </c>
      <c r="H205" s="96" t="s">
        <v>157</v>
      </c>
      <c r="I205" s="93">
        <v>43621.000000000007</v>
      </c>
      <c r="J205" s="95">
        <v>5887</v>
      </c>
      <c r="K205" s="93">
        <v>9952.667690000002</v>
      </c>
      <c r="L205" s="94">
        <v>1.5821118725867313E-5</v>
      </c>
      <c r="M205" s="94">
        <v>1.1981039472385663E-3</v>
      </c>
      <c r="N205" s="94">
        <f>K205/'סכום נכסי הקרן'!$C$42</f>
        <v>1.865512858511412E-4</v>
      </c>
    </row>
    <row r="206" spans="2:14" s="151" customFormat="1">
      <c r="B206" s="106" t="s">
        <v>1525</v>
      </c>
      <c r="C206" s="83" t="s">
        <v>1526</v>
      </c>
      <c r="D206" s="96" t="s">
        <v>1383</v>
      </c>
      <c r="E206" s="96" t="s">
        <v>886</v>
      </c>
      <c r="F206" s="83"/>
      <c r="G206" s="96" t="s">
        <v>957</v>
      </c>
      <c r="H206" s="96" t="s">
        <v>157</v>
      </c>
      <c r="I206" s="93">
        <v>57939.000000000007</v>
      </c>
      <c r="J206" s="95">
        <v>9427</v>
      </c>
      <c r="K206" s="93">
        <v>21001.042150000001</v>
      </c>
      <c r="L206" s="94">
        <v>3.0307456933767506E-4</v>
      </c>
      <c r="M206" s="94">
        <v>2.5281092747946963E-3</v>
      </c>
      <c r="N206" s="94">
        <f>K206/'סכום נכסי הקרן'!$C$42</f>
        <v>3.9364033235359777E-4</v>
      </c>
    </row>
    <row r="207" spans="2:14" s="151" customFormat="1">
      <c r="B207" s="106" t="s">
        <v>1419</v>
      </c>
      <c r="C207" s="83" t="s">
        <v>1420</v>
      </c>
      <c r="D207" s="96" t="s">
        <v>1376</v>
      </c>
      <c r="E207" s="96" t="s">
        <v>886</v>
      </c>
      <c r="F207" s="83"/>
      <c r="G207" s="96" t="s">
        <v>971</v>
      </c>
      <c r="H207" s="96" t="s">
        <v>157</v>
      </c>
      <c r="I207" s="93">
        <v>1911478.0000000002</v>
      </c>
      <c r="J207" s="95">
        <v>3815</v>
      </c>
      <c r="K207" s="93">
        <v>280388.49552000005</v>
      </c>
      <c r="L207" s="94">
        <v>3.5721533086874786E-3</v>
      </c>
      <c r="M207" s="94">
        <v>3.3753218102552267E-2</v>
      </c>
      <c r="N207" s="94">
        <f>K207/'סכום נכסי הקרן'!$C$42</f>
        <v>5.255559213503987E-3</v>
      </c>
    </row>
    <row r="208" spans="2:14" s="151" customFormat="1">
      <c r="B208" s="106" t="s">
        <v>1527</v>
      </c>
      <c r="C208" s="83" t="s">
        <v>1528</v>
      </c>
      <c r="D208" s="96" t="s">
        <v>1376</v>
      </c>
      <c r="E208" s="96" t="s">
        <v>886</v>
      </c>
      <c r="F208" s="83"/>
      <c r="G208" s="96" t="s">
        <v>930</v>
      </c>
      <c r="H208" s="96" t="s">
        <v>157</v>
      </c>
      <c r="I208" s="93">
        <v>13980.000000000002</v>
      </c>
      <c r="J208" s="95">
        <v>21534</v>
      </c>
      <c r="K208" s="93">
        <v>11575.192560000003</v>
      </c>
      <c r="L208" s="94">
        <v>1.0542922181891985E-4</v>
      </c>
      <c r="M208" s="94">
        <v>1.3934237862796048E-3</v>
      </c>
      <c r="N208" s="94">
        <f>K208/'סכום נכסי הקרן'!$C$42</f>
        <v>2.1696364465300088E-4</v>
      </c>
    </row>
    <row r="209" spans="2:14" s="151" customFormat="1">
      <c r="B209" s="106" t="s">
        <v>1529</v>
      </c>
      <c r="C209" s="83" t="s">
        <v>1530</v>
      </c>
      <c r="D209" s="96" t="s">
        <v>1376</v>
      </c>
      <c r="E209" s="96" t="s">
        <v>886</v>
      </c>
      <c r="F209" s="83"/>
      <c r="G209" s="96" t="s">
        <v>944</v>
      </c>
      <c r="H209" s="96" t="s">
        <v>157</v>
      </c>
      <c r="I209" s="93">
        <v>86553.000000000015</v>
      </c>
      <c r="J209" s="95">
        <v>3845</v>
      </c>
      <c r="K209" s="93">
        <v>12796.017160000003</v>
      </c>
      <c r="L209" s="94">
        <v>2.109837939348467E-5</v>
      </c>
      <c r="M209" s="94">
        <v>1.5403868737356014E-3</v>
      </c>
      <c r="N209" s="94">
        <f>K209/'סכום נכסי הקרן'!$C$42</f>
        <v>2.3984659483504447E-4</v>
      </c>
    </row>
    <row r="210" spans="2:14" s="151" customFormat="1">
      <c r="B210" s="106" t="s">
        <v>1531</v>
      </c>
      <c r="C210" s="83" t="s">
        <v>1532</v>
      </c>
      <c r="D210" s="96" t="s">
        <v>32</v>
      </c>
      <c r="E210" s="96" t="s">
        <v>886</v>
      </c>
      <c r="F210" s="83"/>
      <c r="G210" s="96" t="s">
        <v>900</v>
      </c>
      <c r="H210" s="96" t="s">
        <v>159</v>
      </c>
      <c r="I210" s="93">
        <v>143429.00000000003</v>
      </c>
      <c r="J210" s="95">
        <v>1443.5</v>
      </c>
      <c r="K210" s="93">
        <v>8372.273900000002</v>
      </c>
      <c r="L210" s="94">
        <v>5.3919529401712562E-5</v>
      </c>
      <c r="M210" s="94">
        <v>1.0078558552729521E-3</v>
      </c>
      <c r="N210" s="94">
        <f>K210/'סכום נכסי הקרן'!$C$42</f>
        <v>1.5692862558972355E-4</v>
      </c>
    </row>
    <row r="211" spans="2:14" s="151" customFormat="1">
      <c r="B211" s="106" t="s">
        <v>1533</v>
      </c>
      <c r="C211" s="83" t="s">
        <v>1534</v>
      </c>
      <c r="D211" s="96" t="s">
        <v>1383</v>
      </c>
      <c r="E211" s="96" t="s">
        <v>886</v>
      </c>
      <c r="F211" s="83"/>
      <c r="G211" s="96" t="s">
        <v>939</v>
      </c>
      <c r="H211" s="96" t="s">
        <v>157</v>
      </c>
      <c r="I211" s="93">
        <v>205070.00000000003</v>
      </c>
      <c r="J211" s="95">
        <v>3248</v>
      </c>
      <c r="K211" s="93">
        <v>25610.289989999997</v>
      </c>
      <c r="L211" s="94">
        <v>3.3793341941807768E-5</v>
      </c>
      <c r="M211" s="94">
        <v>3.0829713683471066E-3</v>
      </c>
      <c r="N211" s="94">
        <f>K211/'סכום נכסי הקרן'!$C$42</f>
        <v>4.8003537116540746E-4</v>
      </c>
    </row>
    <row r="212" spans="2:14" s="151" customFormat="1">
      <c r="B212" s="106" t="s">
        <v>1535</v>
      </c>
      <c r="C212" s="83" t="s">
        <v>1536</v>
      </c>
      <c r="D212" s="96" t="s">
        <v>1383</v>
      </c>
      <c r="E212" s="96" t="s">
        <v>886</v>
      </c>
      <c r="F212" s="83"/>
      <c r="G212" s="96" t="s">
        <v>1537</v>
      </c>
      <c r="H212" s="96" t="s">
        <v>157</v>
      </c>
      <c r="I212" s="93">
        <v>70010.000000000015</v>
      </c>
      <c r="J212" s="95">
        <v>5279</v>
      </c>
      <c r="K212" s="93">
        <v>14210.458289999999</v>
      </c>
      <c r="L212" s="94">
        <v>1.3244068450703162E-4</v>
      </c>
      <c r="M212" s="94">
        <v>1.7106575542981887E-3</v>
      </c>
      <c r="N212" s="94">
        <f>K212/'סכום נכסי הקרן'!$C$42</f>
        <v>2.6635866373767258E-4</v>
      </c>
    </row>
    <row r="213" spans="2:14" s="151" customFormat="1">
      <c r="B213" s="106" t="s">
        <v>1538</v>
      </c>
      <c r="C213" s="83" t="s">
        <v>1539</v>
      </c>
      <c r="D213" s="96" t="s">
        <v>148</v>
      </c>
      <c r="E213" s="96" t="s">
        <v>886</v>
      </c>
      <c r="F213" s="83"/>
      <c r="G213" s="96" t="s">
        <v>1017</v>
      </c>
      <c r="H213" s="96" t="s">
        <v>160</v>
      </c>
      <c r="I213" s="93">
        <v>136113.00000000003</v>
      </c>
      <c r="J213" s="95">
        <v>1449</v>
      </c>
      <c r="K213" s="93">
        <v>9319.4050399999996</v>
      </c>
      <c r="L213" s="94">
        <v>1.254851503836268E-4</v>
      </c>
      <c r="M213" s="94">
        <v>1.1218716742203403E-3</v>
      </c>
      <c r="N213" s="94">
        <f>K213/'סכום נכסי הקרן'!$C$42</f>
        <v>1.746815072833609E-4</v>
      </c>
    </row>
    <row r="214" spans="2:14" s="151" customFormat="1">
      <c r="B214" s="106" t="s">
        <v>1540</v>
      </c>
      <c r="C214" s="83" t="s">
        <v>1541</v>
      </c>
      <c r="D214" s="96" t="s">
        <v>148</v>
      </c>
      <c r="E214" s="96" t="s">
        <v>886</v>
      </c>
      <c r="F214" s="83"/>
      <c r="G214" s="96" t="s">
        <v>1004</v>
      </c>
      <c r="H214" s="96" t="s">
        <v>160</v>
      </c>
      <c r="I214" s="93">
        <v>67612.000000000015</v>
      </c>
      <c r="J214" s="95">
        <v>3158.5</v>
      </c>
      <c r="K214" s="93">
        <v>10090.782880000001</v>
      </c>
      <c r="L214" s="94">
        <v>4.9179258031838712E-5</v>
      </c>
      <c r="M214" s="94">
        <v>1.2147302789384448E-3</v>
      </c>
      <c r="N214" s="94">
        <f>K214/'סכום נכסי הקרן'!$C$42</f>
        <v>1.8914009591620171E-4</v>
      </c>
    </row>
    <row r="215" spans="2:14" s="151" customFormat="1">
      <c r="B215" s="106" t="s">
        <v>1542</v>
      </c>
      <c r="C215" s="83" t="s">
        <v>1543</v>
      </c>
      <c r="D215" s="96" t="s">
        <v>151</v>
      </c>
      <c r="E215" s="96" t="s">
        <v>886</v>
      </c>
      <c r="F215" s="83"/>
      <c r="G215" s="96" t="s">
        <v>939</v>
      </c>
      <c r="H215" s="96" t="s">
        <v>1544</v>
      </c>
      <c r="I215" s="93">
        <v>14104.000000000002</v>
      </c>
      <c r="J215" s="95">
        <v>23260</v>
      </c>
      <c r="K215" s="93">
        <v>12358.640150000003</v>
      </c>
      <c r="L215" s="94">
        <v>2.0075076573236813E-5</v>
      </c>
      <c r="M215" s="94">
        <v>1.4877353496985921E-3</v>
      </c>
      <c r="N215" s="94">
        <f>K215/'סכום נכסי הקרן'!$C$42</f>
        <v>2.3164846683975245E-4</v>
      </c>
    </row>
    <row r="216" spans="2:14" s="151" customFormat="1">
      <c r="B216" s="106" t="s">
        <v>1545</v>
      </c>
      <c r="C216" s="83" t="s">
        <v>1546</v>
      </c>
      <c r="D216" s="96" t="s">
        <v>148</v>
      </c>
      <c r="E216" s="96" t="s">
        <v>886</v>
      </c>
      <c r="F216" s="83"/>
      <c r="G216" s="96" t="s">
        <v>888</v>
      </c>
      <c r="H216" s="96" t="s">
        <v>160</v>
      </c>
      <c r="I216" s="93">
        <v>116862.00000000001</v>
      </c>
      <c r="J216" s="95">
        <v>2242.5</v>
      </c>
      <c r="K216" s="93">
        <v>12383.002619999999</v>
      </c>
      <c r="L216" s="94">
        <v>2.6386213143076002E-5</v>
      </c>
      <c r="M216" s="94">
        <v>1.4906681082695232E-3</v>
      </c>
      <c r="N216" s="94">
        <f>K216/'סכום נכסי הקרן'!$C$42</f>
        <v>2.3210511326326116E-4</v>
      </c>
    </row>
    <row r="217" spans="2:14" s="151" customFormat="1">
      <c r="B217" s="106" t="s">
        <v>1547</v>
      </c>
      <c r="C217" s="83" t="s">
        <v>1548</v>
      </c>
      <c r="D217" s="96" t="s">
        <v>1383</v>
      </c>
      <c r="E217" s="96" t="s">
        <v>886</v>
      </c>
      <c r="F217" s="83"/>
      <c r="G217" s="96" t="s">
        <v>957</v>
      </c>
      <c r="H217" s="96" t="s">
        <v>157</v>
      </c>
      <c r="I217" s="93">
        <v>52036.000000000007</v>
      </c>
      <c r="J217" s="95">
        <v>10754</v>
      </c>
      <c r="K217" s="93">
        <v>21516.433290000001</v>
      </c>
      <c r="L217" s="94">
        <v>2.0083365495947514E-4</v>
      </c>
      <c r="M217" s="94">
        <v>2.5901521539944319E-3</v>
      </c>
      <c r="N217" s="94">
        <f>K217/'סכום נכסי הקרן'!$C$42</f>
        <v>4.0330074530799489E-4</v>
      </c>
    </row>
    <row r="218" spans="2:14" s="151" customFormat="1">
      <c r="B218" s="106" t="s">
        <v>1549</v>
      </c>
      <c r="C218" s="83" t="s">
        <v>1550</v>
      </c>
      <c r="D218" s="96" t="s">
        <v>32</v>
      </c>
      <c r="E218" s="96" t="s">
        <v>886</v>
      </c>
      <c r="F218" s="83"/>
      <c r="G218" s="96" t="s">
        <v>1036</v>
      </c>
      <c r="H218" s="96" t="s">
        <v>163</v>
      </c>
      <c r="I218" s="93">
        <v>197030.00000000003</v>
      </c>
      <c r="J218" s="95">
        <v>14340</v>
      </c>
      <c r="K218" s="93">
        <v>11943.008910000002</v>
      </c>
      <c r="L218" s="94">
        <v>5.6631437417259021E-4</v>
      </c>
      <c r="M218" s="94">
        <v>1.4377015854104506E-3</v>
      </c>
      <c r="N218" s="94">
        <f>K218/'סכום נכסי הקרן'!$C$42</f>
        <v>2.2385793824209721E-4</v>
      </c>
    </row>
    <row r="219" spans="2:14" s="151" customFormat="1">
      <c r="B219" s="106" t="s">
        <v>1551</v>
      </c>
      <c r="C219" s="83" t="s">
        <v>1552</v>
      </c>
      <c r="D219" s="96" t="s">
        <v>32</v>
      </c>
      <c r="E219" s="96" t="s">
        <v>886</v>
      </c>
      <c r="F219" s="83"/>
      <c r="G219" s="96" t="s">
        <v>1467</v>
      </c>
      <c r="H219" s="96" t="s">
        <v>159</v>
      </c>
      <c r="I219" s="93">
        <v>30064.000000000004</v>
      </c>
      <c r="J219" s="95">
        <v>11680</v>
      </c>
      <c r="K219" s="93">
        <v>14199.703430000001</v>
      </c>
      <c r="L219" s="94">
        <v>3.5369411764705889E-5</v>
      </c>
      <c r="M219" s="94">
        <v>1.7093628822947276E-3</v>
      </c>
      <c r="N219" s="94">
        <f>K219/'סכום נכסי הקרן'!$C$42</f>
        <v>2.6615707628146074E-4</v>
      </c>
    </row>
    <row r="220" spans="2:14" s="151" customFormat="1">
      <c r="B220" s="106" t="s">
        <v>1553</v>
      </c>
      <c r="C220" s="83" t="s">
        <v>1554</v>
      </c>
      <c r="D220" s="96" t="s">
        <v>1383</v>
      </c>
      <c r="E220" s="96" t="s">
        <v>886</v>
      </c>
      <c r="F220" s="83"/>
      <c r="G220" s="96" t="s">
        <v>911</v>
      </c>
      <c r="H220" s="96" t="s">
        <v>157</v>
      </c>
      <c r="I220" s="93">
        <v>49622.000000000007</v>
      </c>
      <c r="J220" s="95">
        <v>4984</v>
      </c>
      <c r="K220" s="93">
        <v>9548.7102200000027</v>
      </c>
      <c r="L220" s="94">
        <v>8.0607833552500822E-5</v>
      </c>
      <c r="M220" s="94">
        <v>1.1494754735068664E-3</v>
      </c>
      <c r="N220" s="94">
        <f>K220/'סכום נכסי הקרן'!$C$42</f>
        <v>1.7897956861864575E-4</v>
      </c>
    </row>
    <row r="221" spans="2:14" s="151" customFormat="1">
      <c r="B221" s="106" t="s">
        <v>1555</v>
      </c>
      <c r="C221" s="83" t="s">
        <v>1556</v>
      </c>
      <c r="D221" s="96" t="s">
        <v>32</v>
      </c>
      <c r="E221" s="96" t="s">
        <v>886</v>
      </c>
      <c r="F221" s="83"/>
      <c r="G221" s="96" t="s">
        <v>1012</v>
      </c>
      <c r="H221" s="96" t="s">
        <v>159</v>
      </c>
      <c r="I221" s="93">
        <v>282655.00000000006</v>
      </c>
      <c r="J221" s="95">
        <v>1080</v>
      </c>
      <c r="K221" s="93">
        <v>12344.403110000003</v>
      </c>
      <c r="L221" s="94">
        <v>3.1027883963628616E-4</v>
      </c>
      <c r="M221" s="94">
        <v>1.4860214922332079E-3</v>
      </c>
      <c r="N221" s="94">
        <f>K221/'סכום נכסי הקרן'!$C$42</f>
        <v>2.3138160993249504E-4</v>
      </c>
    </row>
    <row r="222" spans="2:14" s="151" customFormat="1">
      <c r="B222" s="106" t="s">
        <v>1557</v>
      </c>
      <c r="C222" s="83" t="s">
        <v>1558</v>
      </c>
      <c r="D222" s="96" t="s">
        <v>32</v>
      </c>
      <c r="E222" s="96" t="s">
        <v>886</v>
      </c>
      <c r="F222" s="83"/>
      <c r="G222" s="96" t="s">
        <v>1467</v>
      </c>
      <c r="H222" s="96" t="s">
        <v>159</v>
      </c>
      <c r="I222" s="93">
        <v>23611.000000000004</v>
      </c>
      <c r="J222" s="95">
        <v>9213</v>
      </c>
      <c r="K222" s="93">
        <v>8796.4030399999992</v>
      </c>
      <c r="L222" s="94">
        <v>1.1132478865405442E-4</v>
      </c>
      <c r="M222" s="94">
        <v>1.0589125983091396E-3</v>
      </c>
      <c r="N222" s="94">
        <f>K222/'סכום נכסי הקרן'!$C$42</f>
        <v>1.6487843752943459E-4</v>
      </c>
    </row>
    <row r="223" spans="2:14" s="151" customFormat="1">
      <c r="B223" s="106" t="s">
        <v>1559</v>
      </c>
      <c r="C223" s="83" t="s">
        <v>1560</v>
      </c>
      <c r="D223" s="96" t="s">
        <v>1383</v>
      </c>
      <c r="E223" s="96" t="s">
        <v>886</v>
      </c>
      <c r="F223" s="83"/>
      <c r="G223" s="96" t="s">
        <v>1007</v>
      </c>
      <c r="H223" s="96" t="s">
        <v>157</v>
      </c>
      <c r="I223" s="93">
        <v>92123.000000000015</v>
      </c>
      <c r="J223" s="95">
        <v>7513</v>
      </c>
      <c r="K223" s="93">
        <v>26612.017810000005</v>
      </c>
      <c r="L223" s="94">
        <v>1.4131445861115984E-4</v>
      </c>
      <c r="M223" s="94">
        <v>3.2035595455658207E-3</v>
      </c>
      <c r="N223" s="94">
        <f>K223/'סכום נכסי הקרן'!$C$42</f>
        <v>4.9881160470544863E-4</v>
      </c>
    </row>
    <row r="224" spans="2:14" s="151" customFormat="1">
      <c r="B224" s="106" t="s">
        <v>1561</v>
      </c>
      <c r="C224" s="83" t="s">
        <v>1562</v>
      </c>
      <c r="D224" s="96" t="s">
        <v>1383</v>
      </c>
      <c r="E224" s="96" t="s">
        <v>886</v>
      </c>
      <c r="F224" s="83"/>
      <c r="G224" s="96" t="s">
        <v>1027</v>
      </c>
      <c r="H224" s="96" t="s">
        <v>157</v>
      </c>
      <c r="I224" s="93">
        <v>147303.00000000003</v>
      </c>
      <c r="J224" s="95">
        <v>2517</v>
      </c>
      <c r="K224" s="93">
        <v>14255.785480000002</v>
      </c>
      <c r="L224" s="94">
        <v>6.6967050886198134E-4</v>
      </c>
      <c r="M224" s="94">
        <v>1.7161140496768901E-3</v>
      </c>
      <c r="N224" s="94">
        <f>K224/'סכום נכסי הקרן'!$C$42</f>
        <v>2.6720826967669288E-4</v>
      </c>
    </row>
    <row r="225" spans="2:14" s="151" customFormat="1">
      <c r="B225" s="106" t="s">
        <v>1563</v>
      </c>
      <c r="C225" s="83" t="s">
        <v>1564</v>
      </c>
      <c r="D225" s="96" t="s">
        <v>1383</v>
      </c>
      <c r="E225" s="96" t="s">
        <v>886</v>
      </c>
      <c r="F225" s="83"/>
      <c r="G225" s="96" t="s">
        <v>906</v>
      </c>
      <c r="H225" s="96" t="s">
        <v>157</v>
      </c>
      <c r="I225" s="93">
        <v>142815.00000000003</v>
      </c>
      <c r="J225" s="95">
        <v>5137</v>
      </c>
      <c r="K225" s="93">
        <v>28362.237840000005</v>
      </c>
      <c r="L225" s="94">
        <v>8.4024819136525341E-5</v>
      </c>
      <c r="M225" s="94">
        <v>3.4142513511995929E-3</v>
      </c>
      <c r="N225" s="94">
        <f>K225/'סכום נכסי הקרן'!$C$42</f>
        <v>5.3161746211863054E-4</v>
      </c>
    </row>
    <row r="226" spans="2:14" s="151" customFormat="1">
      <c r="B226" s="106" t="s">
        <v>1565</v>
      </c>
      <c r="C226" s="83" t="s">
        <v>1566</v>
      </c>
      <c r="D226" s="96" t="s">
        <v>32</v>
      </c>
      <c r="E226" s="96" t="s">
        <v>886</v>
      </c>
      <c r="F226" s="83"/>
      <c r="G226" s="96" t="s">
        <v>1467</v>
      </c>
      <c r="H226" s="96" t="s">
        <v>159</v>
      </c>
      <c r="I226" s="93">
        <v>46791.000000000007</v>
      </c>
      <c r="J226" s="95">
        <v>6470</v>
      </c>
      <c r="K226" s="93">
        <v>12242.109940000004</v>
      </c>
      <c r="L226" s="94">
        <v>7.8343346777042281E-5</v>
      </c>
      <c r="M226" s="94">
        <v>1.4737074218181287E-3</v>
      </c>
      <c r="N226" s="94">
        <f>K226/'סכום נכסי הקרן'!$C$42</f>
        <v>2.2946424234908191E-4</v>
      </c>
    </row>
    <row r="227" spans="2:14" s="151" customFormat="1">
      <c r="B227" s="106" t="s">
        <v>1567</v>
      </c>
      <c r="C227" s="83" t="s">
        <v>1568</v>
      </c>
      <c r="D227" s="96" t="s">
        <v>1383</v>
      </c>
      <c r="E227" s="96" t="s">
        <v>886</v>
      </c>
      <c r="F227" s="83"/>
      <c r="G227" s="96" t="s">
        <v>944</v>
      </c>
      <c r="H227" s="96" t="s">
        <v>157</v>
      </c>
      <c r="I227" s="93">
        <v>227426.00000000003</v>
      </c>
      <c r="J227" s="95">
        <v>7802</v>
      </c>
      <c r="K227" s="93">
        <v>68224.820699999997</v>
      </c>
      <c r="L227" s="94">
        <v>1.2260416431087874E-4</v>
      </c>
      <c r="M227" s="94">
        <v>8.2129163281963683E-3</v>
      </c>
      <c r="N227" s="94">
        <f>K227/'סכום נכסי הקרן'!$C$42</f>
        <v>1.2787956380113552E-3</v>
      </c>
    </row>
    <row r="228" spans="2:14" s="151" customFormat="1">
      <c r="B228" s="106" t="s">
        <v>1569</v>
      </c>
      <c r="C228" s="83" t="s">
        <v>1570</v>
      </c>
      <c r="D228" s="96" t="s">
        <v>1383</v>
      </c>
      <c r="E228" s="96" t="s">
        <v>886</v>
      </c>
      <c r="F228" s="83"/>
      <c r="G228" s="96" t="s">
        <v>906</v>
      </c>
      <c r="H228" s="96" t="s">
        <v>157</v>
      </c>
      <c r="I228" s="93">
        <v>287232.00000000006</v>
      </c>
      <c r="J228" s="95">
        <v>5511</v>
      </c>
      <c r="K228" s="93">
        <v>60863.871960000011</v>
      </c>
      <c r="L228" s="94">
        <v>5.7191292213121188E-5</v>
      </c>
      <c r="M228" s="94">
        <v>7.3268039796774024E-3</v>
      </c>
      <c r="N228" s="94">
        <f>K228/'סכום נכסי הקרן'!$C$42</f>
        <v>1.1408231370394742E-3</v>
      </c>
    </row>
    <row r="229" spans="2:14" s="151" customFormat="1">
      <c r="B229" s="106" t="s">
        <v>1571</v>
      </c>
      <c r="C229" s="83" t="s">
        <v>1572</v>
      </c>
      <c r="D229" s="96" t="s">
        <v>32</v>
      </c>
      <c r="E229" s="96" t="s">
        <v>886</v>
      </c>
      <c r="F229" s="83"/>
      <c r="G229" s="96" t="s">
        <v>1007</v>
      </c>
      <c r="H229" s="96" t="s">
        <v>159</v>
      </c>
      <c r="I229" s="93">
        <v>44961.000000000007</v>
      </c>
      <c r="J229" s="95">
        <v>3629</v>
      </c>
      <c r="K229" s="93">
        <v>6598.0043399999995</v>
      </c>
      <c r="L229" s="94">
        <v>1.8183997153911835E-4</v>
      </c>
      <c r="M229" s="94">
        <v>7.9426896284238242E-4</v>
      </c>
      <c r="N229" s="94">
        <f>K229/'סכום נכסי הקרן'!$C$42</f>
        <v>1.2367198745268364E-4</v>
      </c>
    </row>
    <row r="230" spans="2:14" s="151" customFormat="1">
      <c r="B230" s="152"/>
      <c r="C230" s="152"/>
      <c r="D230" s="152"/>
    </row>
    <row r="231" spans="2:14">
      <c r="E231" s="1"/>
      <c r="F231" s="1"/>
      <c r="G231" s="1"/>
    </row>
    <row r="232" spans="2:14">
      <c r="B232" s="108" t="s">
        <v>2756</v>
      </c>
      <c r="E232" s="1"/>
      <c r="F232" s="1"/>
      <c r="G232" s="1"/>
    </row>
    <row r="233" spans="2:14">
      <c r="B233" s="108" t="s">
        <v>139</v>
      </c>
      <c r="E233" s="1"/>
      <c r="F233" s="1"/>
      <c r="G233" s="1"/>
    </row>
    <row r="234" spans="2:14">
      <c r="B234" s="98"/>
      <c r="E234" s="1"/>
      <c r="F234" s="1"/>
      <c r="G234" s="1"/>
    </row>
    <row r="235" spans="2:14">
      <c r="E235" s="1"/>
      <c r="F235" s="1"/>
      <c r="G235" s="1"/>
    </row>
    <row r="236" spans="2:14">
      <c r="E236" s="1"/>
      <c r="F236" s="1"/>
      <c r="G236" s="1"/>
    </row>
    <row r="237" spans="2:14">
      <c r="E237" s="1"/>
      <c r="F237" s="1"/>
      <c r="G237" s="1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1"/>
      <c r="E273" s="1"/>
      <c r="F273" s="1"/>
      <c r="G273" s="1"/>
    </row>
    <row r="274" spans="2:7">
      <c r="B274" s="41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1"/>
      <c r="E294" s="1"/>
      <c r="F294" s="1"/>
      <c r="G294" s="1"/>
    </row>
    <row r="295" spans="2:7">
      <c r="B295" s="41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1"/>
      <c r="E361" s="1"/>
      <c r="F361" s="1"/>
      <c r="G361" s="1"/>
    </row>
    <row r="362" spans="2:7">
      <c r="B362" s="41"/>
      <c r="E362" s="1"/>
      <c r="F362" s="1"/>
      <c r="G362" s="1"/>
    </row>
    <row r="363" spans="2:7">
      <c r="B363" s="3"/>
    </row>
  </sheetData>
  <sheetProtection password="CC0D"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"/>
    <dataValidation type="list" allowBlank="1" showInputMessage="1" showErrorMessage="1" sqref="E12:E357">
      <formula1>$AV$6:$AV$23</formula1>
    </dataValidation>
    <dataValidation type="list" allowBlank="1" showInputMessage="1" showErrorMessage="1" sqref="H12:H357">
      <formula1>$AZ$6:$AZ$19</formula1>
    </dataValidation>
    <dataValidation type="list" allowBlank="1" showInputMessage="1" showErrorMessage="1" sqref="G12:G363">
      <formula1>$AX$6:$AX$29</formula1>
    </dataValidation>
  </dataValidations>
  <printOptions horizontalCentered="1"/>
  <pageMargins left="0.11811023622047245" right="0.11811023622047245" top="0.15748031496062992" bottom="0.35433070866141736" header="0.31496062992125984" footer="0.31496062992125984"/>
  <pageSetup paperSize="9" scale="66" fitToHeight="2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</sheetPr>
  <dimension ref="B1:BD255"/>
  <sheetViews>
    <sheetView rightToLeft="1" zoomScale="90" zoomScaleNormal="90" workbookViewId="0">
      <pane ySplit="10" topLeftCell="A11" activePane="bottomLeft" state="frozen"/>
      <selection pane="bottomLeft" activeCell="A11" sqref="A11:XFD11"/>
    </sheetView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2.85546875" style="2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4.28515625" style="1" bestFit="1" customWidth="1"/>
    <col min="9" max="9" width="11.855468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4" t="s">
        <v>171</v>
      </c>
      <c r="C1" s="77" t="s" vm="1">
        <v>232</v>
      </c>
    </row>
    <row r="2" spans="2:56">
      <c r="B2" s="54" t="s">
        <v>170</v>
      </c>
      <c r="C2" s="77" t="s">
        <v>233</v>
      </c>
    </row>
    <row r="3" spans="2:56">
      <c r="B3" s="54" t="s">
        <v>172</v>
      </c>
      <c r="C3" s="77" t="s">
        <v>234</v>
      </c>
    </row>
    <row r="4" spans="2:56">
      <c r="B4" s="54" t="s">
        <v>173</v>
      </c>
      <c r="C4" s="77">
        <v>162</v>
      </c>
    </row>
    <row r="6" spans="2:56" ht="26.25" customHeight="1">
      <c r="B6" s="217" t="s">
        <v>199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9"/>
      <c r="BD6" s="3"/>
    </row>
    <row r="7" spans="2:56" ht="26.25" customHeight="1">
      <c r="B7" s="217" t="s">
        <v>118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9"/>
      <c r="BA7" s="3"/>
      <c r="BD7" s="3"/>
    </row>
    <row r="8" spans="2:56" s="3" customFormat="1" ht="47.25">
      <c r="B8" s="20" t="s">
        <v>142</v>
      </c>
      <c r="C8" s="28" t="s">
        <v>60</v>
      </c>
      <c r="D8" s="69" t="s">
        <v>146</v>
      </c>
      <c r="E8" s="69" t="s">
        <v>144</v>
      </c>
      <c r="F8" s="69" t="s">
        <v>84</v>
      </c>
      <c r="G8" s="28" t="s">
        <v>129</v>
      </c>
      <c r="H8" s="28" t="s">
        <v>0</v>
      </c>
      <c r="I8" s="28" t="s">
        <v>133</v>
      </c>
      <c r="J8" s="28" t="s">
        <v>80</v>
      </c>
      <c r="K8" s="28" t="s">
        <v>75</v>
      </c>
      <c r="L8" s="69" t="s">
        <v>174</v>
      </c>
      <c r="M8" s="29" t="s">
        <v>176</v>
      </c>
      <c r="BA8" s="1"/>
      <c r="BB8" s="1"/>
      <c r="BD8" s="4"/>
    </row>
    <row r="9" spans="2:56" s="3" customFormat="1" ht="26.25" customHeight="1">
      <c r="B9" s="14"/>
      <c r="C9" s="15"/>
      <c r="D9" s="15"/>
      <c r="E9" s="15"/>
      <c r="F9" s="15"/>
      <c r="G9" s="15"/>
      <c r="H9" s="30" t="s">
        <v>22</v>
      </c>
      <c r="I9" s="30" t="s">
        <v>81</v>
      </c>
      <c r="J9" s="30" t="s">
        <v>23</v>
      </c>
      <c r="K9" s="30" t="s">
        <v>20</v>
      </c>
      <c r="L9" s="16" t="s">
        <v>20</v>
      </c>
      <c r="M9" s="16" t="s">
        <v>20</v>
      </c>
      <c r="BA9" s="1"/>
      <c r="BD9" s="4"/>
    </row>
    <row r="10" spans="2:5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5"/>
      <c r="BA10" s="1"/>
      <c r="BB10" s="3"/>
      <c r="BD10" s="1"/>
    </row>
    <row r="11" spans="2:56" s="4" customFormat="1" ht="18" customHeight="1">
      <c r="B11" s="78" t="s">
        <v>38</v>
      </c>
      <c r="C11" s="79"/>
      <c r="D11" s="79"/>
      <c r="E11" s="79"/>
      <c r="F11" s="79"/>
      <c r="G11" s="79"/>
      <c r="H11" s="87"/>
      <c r="I11" s="89"/>
      <c r="J11" s="87">
        <v>4141864.3312500003</v>
      </c>
      <c r="K11" s="79"/>
      <c r="L11" s="88">
        <v>1</v>
      </c>
      <c r="M11" s="88">
        <f>J11/'סכום נכסי הקרן'!$C$42</f>
        <v>7.7634473578577251E-2</v>
      </c>
      <c r="N11" s="5"/>
      <c r="BA11" s="1"/>
      <c r="BB11" s="3"/>
      <c r="BD11" s="1"/>
    </row>
    <row r="12" spans="2:56" ht="20.25">
      <c r="B12" s="80" t="s">
        <v>228</v>
      </c>
      <c r="C12" s="81"/>
      <c r="D12" s="81"/>
      <c r="E12" s="81"/>
      <c r="F12" s="81"/>
      <c r="G12" s="81"/>
      <c r="H12" s="90"/>
      <c r="I12" s="92"/>
      <c r="J12" s="90">
        <v>1076920.32229</v>
      </c>
      <c r="K12" s="81"/>
      <c r="L12" s="91">
        <v>0.26000859423731759</v>
      </c>
      <c r="M12" s="91">
        <f>J12/'סכום נכסי הקרן'!$C$42</f>
        <v>2.0185630339520044E-2</v>
      </c>
      <c r="BB12" s="4"/>
    </row>
    <row r="13" spans="2:56">
      <c r="B13" s="100" t="s">
        <v>86</v>
      </c>
      <c r="C13" s="81"/>
      <c r="D13" s="81"/>
      <c r="E13" s="81"/>
      <c r="F13" s="81"/>
      <c r="G13" s="81"/>
      <c r="H13" s="90"/>
      <c r="I13" s="92"/>
      <c r="J13" s="90">
        <v>867767.28200000012</v>
      </c>
      <c r="K13" s="81"/>
      <c r="L13" s="91">
        <v>0.20951127622717447</v>
      </c>
      <c r="M13" s="91">
        <f>J13/'סכום נכסי הקרן'!$C$42</f>
        <v>1.6265297638672575E-2</v>
      </c>
    </row>
    <row r="14" spans="2:56">
      <c r="B14" s="86" t="s">
        <v>1573</v>
      </c>
      <c r="C14" s="83" t="s">
        <v>1574</v>
      </c>
      <c r="D14" s="96" t="s">
        <v>147</v>
      </c>
      <c r="E14" s="83" t="s">
        <v>1575</v>
      </c>
      <c r="F14" s="96" t="s">
        <v>1576</v>
      </c>
      <c r="G14" s="96" t="s">
        <v>158</v>
      </c>
      <c r="H14" s="93">
        <v>515850.00000000006</v>
      </c>
      <c r="I14" s="95">
        <v>1522</v>
      </c>
      <c r="J14" s="93">
        <v>7851.237000000001</v>
      </c>
      <c r="K14" s="94">
        <v>6.9273945398352788E-3</v>
      </c>
      <c r="L14" s="94">
        <v>1.8955804372352595E-3</v>
      </c>
      <c r="M14" s="94">
        <f>J14/'סכום נכסי הקרן'!$C$42</f>
        <v>1.4716238937060864E-4</v>
      </c>
    </row>
    <row r="15" spans="2:56">
      <c r="B15" s="86" t="s">
        <v>1577</v>
      </c>
      <c r="C15" s="83" t="s">
        <v>1578</v>
      </c>
      <c r="D15" s="96" t="s">
        <v>147</v>
      </c>
      <c r="E15" s="83" t="s">
        <v>1575</v>
      </c>
      <c r="F15" s="96" t="s">
        <v>1576</v>
      </c>
      <c r="G15" s="96" t="s">
        <v>158</v>
      </c>
      <c r="H15" s="93">
        <v>3544180.0000000005</v>
      </c>
      <c r="I15" s="95">
        <v>1277</v>
      </c>
      <c r="J15" s="93">
        <v>45259.178600000007</v>
      </c>
      <c r="K15" s="94">
        <v>1.7165452644696485E-2</v>
      </c>
      <c r="L15" s="94">
        <v>1.0927247968631783E-2</v>
      </c>
      <c r="M15" s="94">
        <f>J15/'סכום נכסי הקרן'!$C$42</f>
        <v>8.4833114370730606E-4</v>
      </c>
    </row>
    <row r="16" spans="2:56" ht="20.25">
      <c r="B16" s="86" t="s">
        <v>1579</v>
      </c>
      <c r="C16" s="83" t="s">
        <v>1580</v>
      </c>
      <c r="D16" s="96" t="s">
        <v>147</v>
      </c>
      <c r="E16" s="83" t="s">
        <v>1575</v>
      </c>
      <c r="F16" s="96" t="s">
        <v>1576</v>
      </c>
      <c r="G16" s="96" t="s">
        <v>158</v>
      </c>
      <c r="H16" s="93">
        <v>5453250.0000000009</v>
      </c>
      <c r="I16" s="95">
        <v>1471</v>
      </c>
      <c r="J16" s="93">
        <v>80217.30750000001</v>
      </c>
      <c r="K16" s="94">
        <v>6.4010886399208211E-2</v>
      </c>
      <c r="L16" s="94">
        <v>1.9367439656284131E-2</v>
      </c>
      <c r="M16" s="94">
        <f>J16/'סכום נכסי הקרן'!$C$42</f>
        <v>1.5035809822804796E-3</v>
      </c>
      <c r="BA16" s="4"/>
    </row>
    <row r="17" spans="2:13">
      <c r="B17" s="86" t="s">
        <v>1581</v>
      </c>
      <c r="C17" s="83" t="s">
        <v>1582</v>
      </c>
      <c r="D17" s="96" t="s">
        <v>147</v>
      </c>
      <c r="E17" s="83" t="s">
        <v>1583</v>
      </c>
      <c r="F17" s="96" t="s">
        <v>1576</v>
      </c>
      <c r="G17" s="96" t="s">
        <v>158</v>
      </c>
      <c r="H17" s="93">
        <v>3453806.0000000005</v>
      </c>
      <c r="I17" s="95">
        <v>1275</v>
      </c>
      <c r="J17" s="93">
        <v>44036.026500000007</v>
      </c>
      <c r="K17" s="94">
        <v>1.3544337254901962E-2</v>
      </c>
      <c r="L17" s="94">
        <v>1.0631933587914042E-2</v>
      </c>
      <c r="M17" s="94">
        <f>J17/'סכום נכסי הקרן'!$C$42</f>
        <v>8.254045672201006E-4</v>
      </c>
    </row>
    <row r="18" spans="2:13">
      <c r="B18" s="86" t="s">
        <v>1584</v>
      </c>
      <c r="C18" s="83" t="s">
        <v>1585</v>
      </c>
      <c r="D18" s="96" t="s">
        <v>147</v>
      </c>
      <c r="E18" s="83" t="s">
        <v>1583</v>
      </c>
      <c r="F18" s="96" t="s">
        <v>1576</v>
      </c>
      <c r="G18" s="96" t="s">
        <v>158</v>
      </c>
      <c r="H18" s="93">
        <v>1084116.0000000002</v>
      </c>
      <c r="I18" s="95">
        <v>1278</v>
      </c>
      <c r="J18" s="93">
        <v>13855.002480000003</v>
      </c>
      <c r="K18" s="94">
        <v>7.4239351821204277E-3</v>
      </c>
      <c r="L18" s="94">
        <v>3.3451125802130294E-3</v>
      </c>
      <c r="M18" s="94">
        <f>J18/'סכום נכסי הקרן'!$C$42</f>
        <v>2.5969605422591479E-4</v>
      </c>
    </row>
    <row r="19" spans="2:13">
      <c r="B19" s="86" t="s">
        <v>1586</v>
      </c>
      <c r="C19" s="83" t="s">
        <v>1587</v>
      </c>
      <c r="D19" s="96" t="s">
        <v>147</v>
      </c>
      <c r="E19" s="83" t="s">
        <v>1583</v>
      </c>
      <c r="F19" s="96" t="s">
        <v>1576</v>
      </c>
      <c r="G19" s="96" t="s">
        <v>158</v>
      </c>
      <c r="H19" s="93">
        <v>10674400.000000002</v>
      </c>
      <c r="I19" s="95">
        <v>1472</v>
      </c>
      <c r="J19" s="93">
        <v>157127.16800000003</v>
      </c>
      <c r="K19" s="94">
        <v>3.3237119308504516E-2</v>
      </c>
      <c r="L19" s="94">
        <v>3.793633867108815E-2</v>
      </c>
      <c r="M19" s="94">
        <f>J19/'סכום נכסי הקרן'!$C$42</f>
        <v>2.9451676822285508E-3</v>
      </c>
    </row>
    <row r="20" spans="2:13">
      <c r="B20" s="86" t="s">
        <v>1588</v>
      </c>
      <c r="C20" s="83" t="s">
        <v>1589</v>
      </c>
      <c r="D20" s="96" t="s">
        <v>147</v>
      </c>
      <c r="E20" s="83" t="s">
        <v>1583</v>
      </c>
      <c r="F20" s="96" t="s">
        <v>1576</v>
      </c>
      <c r="G20" s="96" t="s">
        <v>158</v>
      </c>
      <c r="H20" s="93">
        <v>155000.00000000003</v>
      </c>
      <c r="I20" s="95">
        <v>1470</v>
      </c>
      <c r="J20" s="93">
        <v>2278.5000000000005</v>
      </c>
      <c r="K20" s="94">
        <v>3.2199150390724957E-4</v>
      </c>
      <c r="L20" s="94">
        <v>5.5011459038117677E-4</v>
      </c>
      <c r="M20" s="94">
        <f>J20/'סכום נכסי הקרן'!$C$42</f>
        <v>4.2707856632137312E-5</v>
      </c>
    </row>
    <row r="21" spans="2:13">
      <c r="B21" s="86" t="s">
        <v>1590</v>
      </c>
      <c r="C21" s="83" t="s">
        <v>1591</v>
      </c>
      <c r="D21" s="96" t="s">
        <v>147</v>
      </c>
      <c r="E21" s="83" t="s">
        <v>1592</v>
      </c>
      <c r="F21" s="96" t="s">
        <v>1576</v>
      </c>
      <c r="G21" s="96" t="s">
        <v>158</v>
      </c>
      <c r="H21" s="93">
        <v>170254.00000000003</v>
      </c>
      <c r="I21" s="95">
        <v>14770</v>
      </c>
      <c r="J21" s="93">
        <v>25146.515800000005</v>
      </c>
      <c r="K21" s="94">
        <v>8.8543389115831438E-3</v>
      </c>
      <c r="L21" s="94">
        <v>6.0713035939568968E-3</v>
      </c>
      <c r="M21" s="94">
        <f>J21/'סכום נכסי הקרן'!$C$42</f>
        <v>4.7134245845256777E-4</v>
      </c>
    </row>
    <row r="22" spans="2:13">
      <c r="B22" s="86" t="s">
        <v>1593</v>
      </c>
      <c r="C22" s="83" t="s">
        <v>1594</v>
      </c>
      <c r="D22" s="96" t="s">
        <v>147</v>
      </c>
      <c r="E22" s="83" t="s">
        <v>1592</v>
      </c>
      <c r="F22" s="96" t="s">
        <v>1576</v>
      </c>
      <c r="G22" s="96" t="s">
        <v>158</v>
      </c>
      <c r="H22" s="93">
        <v>41213.000000000007</v>
      </c>
      <c r="I22" s="95">
        <v>11380</v>
      </c>
      <c r="J22" s="93">
        <v>4690.0394000000006</v>
      </c>
      <c r="K22" s="94">
        <v>2.9019152232079995E-3</v>
      </c>
      <c r="L22" s="94">
        <v>1.1323498369113802E-3</v>
      </c>
      <c r="M22" s="94">
        <f>J22/'סכום נכסי הקרן'!$C$42</f>
        <v>8.7909383495402794E-5</v>
      </c>
    </row>
    <row r="23" spans="2:13">
      <c r="B23" s="86" t="s">
        <v>1595</v>
      </c>
      <c r="C23" s="83" t="s">
        <v>1596</v>
      </c>
      <c r="D23" s="96" t="s">
        <v>147</v>
      </c>
      <c r="E23" s="83" t="s">
        <v>1592</v>
      </c>
      <c r="F23" s="96" t="s">
        <v>1576</v>
      </c>
      <c r="G23" s="96" t="s">
        <v>158</v>
      </c>
      <c r="H23" s="93">
        <v>807218.00000000012</v>
      </c>
      <c r="I23" s="95">
        <v>14640</v>
      </c>
      <c r="J23" s="93">
        <v>118176.71520000002</v>
      </c>
      <c r="K23" s="94">
        <v>2.9036618705035974E-2</v>
      </c>
      <c r="L23" s="94">
        <v>2.8532251601861305E-2</v>
      </c>
      <c r="M23" s="94">
        <f>J23/'סכום נכסי הקרן'!$C$42</f>
        <v>2.2150863331220198E-3</v>
      </c>
    </row>
    <row r="24" spans="2:13">
      <c r="B24" s="86" t="s">
        <v>1597</v>
      </c>
      <c r="C24" s="83" t="s">
        <v>1598</v>
      </c>
      <c r="D24" s="96" t="s">
        <v>147</v>
      </c>
      <c r="E24" s="83" t="s">
        <v>1592</v>
      </c>
      <c r="F24" s="96" t="s">
        <v>1576</v>
      </c>
      <c r="G24" s="96" t="s">
        <v>158</v>
      </c>
      <c r="H24" s="93">
        <v>477006.00000000006</v>
      </c>
      <c r="I24" s="95">
        <v>12770</v>
      </c>
      <c r="J24" s="93">
        <v>60913.666200000007</v>
      </c>
      <c r="K24" s="94">
        <v>4.6465791116705821E-3</v>
      </c>
      <c r="L24" s="94">
        <v>1.4706823142518644E-2</v>
      </c>
      <c r="M24" s="94">
        <f>J24/'סכום נכסי הקרן'!$C$42</f>
        <v>1.1417564726826719E-3</v>
      </c>
    </row>
    <row r="25" spans="2:13">
      <c r="B25" s="86" t="s">
        <v>1599</v>
      </c>
      <c r="C25" s="83" t="s">
        <v>1600</v>
      </c>
      <c r="D25" s="96" t="s">
        <v>147</v>
      </c>
      <c r="E25" s="83" t="s">
        <v>1601</v>
      </c>
      <c r="F25" s="96" t="s">
        <v>1576</v>
      </c>
      <c r="G25" s="96" t="s">
        <v>158</v>
      </c>
      <c r="H25" s="93">
        <v>225525.00000000003</v>
      </c>
      <c r="I25" s="95">
        <v>1156</v>
      </c>
      <c r="J25" s="93">
        <v>2607.0690000000004</v>
      </c>
      <c r="K25" s="94">
        <v>2.1647544948591823E-3</v>
      </c>
      <c r="L25" s="94">
        <v>6.2944335967981744E-4</v>
      </c>
      <c r="M25" s="94">
        <f>J25/'סכום נכסי הקרן'!$C$42</f>
        <v>4.8866503876273682E-5</v>
      </c>
    </row>
    <row r="26" spans="2:13">
      <c r="B26" s="86" t="s">
        <v>1602</v>
      </c>
      <c r="C26" s="83" t="s">
        <v>1603</v>
      </c>
      <c r="D26" s="96" t="s">
        <v>147</v>
      </c>
      <c r="E26" s="83" t="s">
        <v>1601</v>
      </c>
      <c r="F26" s="96" t="s">
        <v>1576</v>
      </c>
      <c r="G26" s="96" t="s">
        <v>158</v>
      </c>
      <c r="H26" s="93">
        <v>261611.00000000003</v>
      </c>
      <c r="I26" s="95">
        <v>12760</v>
      </c>
      <c r="J26" s="93">
        <v>33381.563600000009</v>
      </c>
      <c r="K26" s="94">
        <v>6.3272751898284145E-3</v>
      </c>
      <c r="L26" s="94">
        <v>8.059550224313013E-3</v>
      </c>
      <c r="M26" s="94">
        <f>J26/'סכום נכסי הקרן'!$C$42</f>
        <v>6.2569893894464496E-4</v>
      </c>
    </row>
    <row r="27" spans="2:13">
      <c r="B27" s="86" t="s">
        <v>1604</v>
      </c>
      <c r="C27" s="83" t="s">
        <v>1605</v>
      </c>
      <c r="D27" s="96" t="s">
        <v>147</v>
      </c>
      <c r="E27" s="83" t="s">
        <v>1601</v>
      </c>
      <c r="F27" s="96" t="s">
        <v>1576</v>
      </c>
      <c r="G27" s="96" t="s">
        <v>158</v>
      </c>
      <c r="H27" s="93">
        <v>16312907.000000002</v>
      </c>
      <c r="I27" s="95">
        <v>1470</v>
      </c>
      <c r="J27" s="93">
        <v>239799.73290000003</v>
      </c>
      <c r="K27" s="94">
        <v>6.9416625531914897E-2</v>
      </c>
      <c r="L27" s="94">
        <v>5.789656872407245E-2</v>
      </c>
      <c r="M27" s="94">
        <f>J27/'סכום נכסי הקרן'!$C$42</f>
        <v>4.4947696348992842E-3</v>
      </c>
    </row>
    <row r="28" spans="2:13">
      <c r="B28" s="86" t="s">
        <v>1606</v>
      </c>
      <c r="C28" s="83" t="s">
        <v>1607</v>
      </c>
      <c r="D28" s="96" t="s">
        <v>147</v>
      </c>
      <c r="E28" s="83" t="s">
        <v>1601</v>
      </c>
      <c r="F28" s="96" t="s">
        <v>1576</v>
      </c>
      <c r="G28" s="96" t="s">
        <v>158</v>
      </c>
      <c r="H28" s="93">
        <v>409522.00000000006</v>
      </c>
      <c r="I28" s="95">
        <v>1496</v>
      </c>
      <c r="J28" s="93">
        <v>6126.4491200000011</v>
      </c>
      <c r="K28" s="94">
        <v>3.2971024454530955E-3</v>
      </c>
      <c r="L28" s="94">
        <v>1.4791525337458505E-3</v>
      </c>
      <c r="M28" s="94">
        <f>J28/'סכום נכסי הקרן'!$C$42</f>
        <v>1.1483322829977784E-4</v>
      </c>
    </row>
    <row r="29" spans="2:13">
      <c r="B29" s="86" t="s">
        <v>1608</v>
      </c>
      <c r="C29" s="83" t="s">
        <v>1609</v>
      </c>
      <c r="D29" s="96" t="s">
        <v>147</v>
      </c>
      <c r="E29" s="83" t="s">
        <v>1583</v>
      </c>
      <c r="F29" s="96" t="s">
        <v>1576</v>
      </c>
      <c r="G29" s="96" t="s">
        <v>158</v>
      </c>
      <c r="H29" s="93">
        <v>111450.00000000001</v>
      </c>
      <c r="I29" s="95">
        <v>1163</v>
      </c>
      <c r="J29" s="93">
        <v>1296.1635000000003</v>
      </c>
      <c r="K29" s="94">
        <v>2.2318893593267974E-3</v>
      </c>
      <c r="L29" s="94">
        <v>3.1294204646457424E-4</v>
      </c>
      <c r="M29" s="94">
        <f>J29/'סכום נכסי הקרן'!$C$42</f>
        <v>2.4295091037879882E-5</v>
      </c>
    </row>
    <row r="30" spans="2:13">
      <c r="B30" s="86" t="s">
        <v>1610</v>
      </c>
      <c r="C30" s="83" t="s">
        <v>1611</v>
      </c>
      <c r="D30" s="96" t="s">
        <v>147</v>
      </c>
      <c r="E30" s="83" t="s">
        <v>1592</v>
      </c>
      <c r="F30" s="96" t="s">
        <v>1576</v>
      </c>
      <c r="G30" s="96" t="s">
        <v>158</v>
      </c>
      <c r="H30" s="93">
        <v>181722.00000000003</v>
      </c>
      <c r="I30" s="95">
        <v>13760</v>
      </c>
      <c r="J30" s="93">
        <v>25004.947200000002</v>
      </c>
      <c r="K30" s="94">
        <v>2.2457483010011096E-2</v>
      </c>
      <c r="L30" s="94">
        <v>6.0371236719029848E-3</v>
      </c>
      <c r="M30" s="94">
        <f>J30/'סכום נכסי הקרן'!$C$42</f>
        <v>4.6868891819695552E-4</v>
      </c>
    </row>
    <row r="31" spans="2:13">
      <c r="B31" s="82"/>
      <c r="C31" s="83"/>
      <c r="D31" s="83"/>
      <c r="E31" s="83"/>
      <c r="F31" s="83"/>
      <c r="G31" s="83"/>
      <c r="H31" s="93"/>
      <c r="I31" s="95"/>
      <c r="J31" s="83"/>
      <c r="K31" s="83"/>
      <c r="L31" s="94"/>
      <c r="M31" s="83"/>
    </row>
    <row r="32" spans="2:13">
      <c r="B32" s="100" t="s">
        <v>87</v>
      </c>
      <c r="C32" s="81"/>
      <c r="D32" s="81"/>
      <c r="E32" s="81"/>
      <c r="F32" s="81"/>
      <c r="G32" s="81"/>
      <c r="H32" s="90"/>
      <c r="I32" s="92"/>
      <c r="J32" s="90">
        <v>209153.04029</v>
      </c>
      <c r="K32" s="81"/>
      <c r="L32" s="91">
        <v>5.0497318010143115E-2</v>
      </c>
      <c r="M32" s="91">
        <f>J32/'סכום נכסי הקרן'!$C$42</f>
        <v>3.9203327008474681E-3</v>
      </c>
    </row>
    <row r="33" spans="2:13">
      <c r="B33" s="86" t="s">
        <v>1612</v>
      </c>
      <c r="C33" s="83" t="s">
        <v>1613</v>
      </c>
      <c r="D33" s="96" t="s">
        <v>147</v>
      </c>
      <c r="E33" s="83" t="s">
        <v>1575</v>
      </c>
      <c r="F33" s="96" t="s">
        <v>1614</v>
      </c>
      <c r="G33" s="96" t="s">
        <v>158</v>
      </c>
      <c r="H33" s="93">
        <v>2600960.0000000005</v>
      </c>
      <c r="I33" s="95">
        <v>300.04000000000002</v>
      </c>
      <c r="J33" s="93">
        <v>7803.9203800000005</v>
      </c>
      <c r="K33" s="94">
        <v>1.7950406646111562E-2</v>
      </c>
      <c r="L33" s="94">
        <v>1.8841564464388925E-3</v>
      </c>
      <c r="M33" s="94">
        <f>J33/'סכום נכסי הקרן'!$C$42</f>
        <v>1.4627549385896619E-4</v>
      </c>
    </row>
    <row r="34" spans="2:13">
      <c r="B34" s="86" t="s">
        <v>1615</v>
      </c>
      <c r="C34" s="83" t="s">
        <v>1616</v>
      </c>
      <c r="D34" s="96" t="s">
        <v>147</v>
      </c>
      <c r="E34" s="83" t="s">
        <v>1575</v>
      </c>
      <c r="F34" s="96" t="s">
        <v>1614</v>
      </c>
      <c r="G34" s="96" t="s">
        <v>158</v>
      </c>
      <c r="H34" s="93">
        <v>5941177.0000000009</v>
      </c>
      <c r="I34" s="95">
        <v>307.91000000000003</v>
      </c>
      <c r="J34" s="93">
        <v>18293.478110000004</v>
      </c>
      <c r="K34" s="94">
        <v>2.2767237879174305E-2</v>
      </c>
      <c r="L34" s="94">
        <v>4.4167255725826964E-3</v>
      </c>
      <c r="M34" s="94">
        <f>J34/'סכום נכסי הקרן'!$C$42</f>
        <v>3.4289016476849777E-4</v>
      </c>
    </row>
    <row r="35" spans="2:13">
      <c r="B35" s="86" t="s">
        <v>1617</v>
      </c>
      <c r="C35" s="83" t="s">
        <v>1618</v>
      </c>
      <c r="D35" s="96" t="s">
        <v>147</v>
      </c>
      <c r="E35" s="83" t="s">
        <v>1575</v>
      </c>
      <c r="F35" s="96" t="s">
        <v>1614</v>
      </c>
      <c r="G35" s="96" t="s">
        <v>158</v>
      </c>
      <c r="H35" s="93">
        <v>890000.00000000012</v>
      </c>
      <c r="I35" s="95">
        <v>314.86</v>
      </c>
      <c r="J35" s="93">
        <v>2802.2540000000004</v>
      </c>
      <c r="K35" s="94">
        <v>3.6504818506840459E-3</v>
      </c>
      <c r="L35" s="94">
        <v>6.7656827358087074E-4</v>
      </c>
      <c r="M35" s="94">
        <f>J35/'סכום נכסי הקרן'!$C$42</f>
        <v>5.252502175941773E-5</v>
      </c>
    </row>
    <row r="36" spans="2:13">
      <c r="B36" s="86" t="s">
        <v>1619</v>
      </c>
      <c r="C36" s="83" t="s">
        <v>1620</v>
      </c>
      <c r="D36" s="96" t="s">
        <v>147</v>
      </c>
      <c r="E36" s="83" t="s">
        <v>1583</v>
      </c>
      <c r="F36" s="96" t="s">
        <v>1614</v>
      </c>
      <c r="G36" s="96" t="s">
        <v>158</v>
      </c>
      <c r="H36" s="93">
        <v>1110594.0000000002</v>
      </c>
      <c r="I36" s="95">
        <v>312.33</v>
      </c>
      <c r="J36" s="93">
        <v>3468.7182400000002</v>
      </c>
      <c r="K36" s="94">
        <v>1.8618507963118194E-3</v>
      </c>
      <c r="L36" s="94">
        <v>8.3747751316450123E-4</v>
      </c>
      <c r="M36" s="94">
        <f>J36/'סכום נכסי הקרן'!$C$42</f>
        <v>6.5017125868422054E-5</v>
      </c>
    </row>
    <row r="37" spans="2:13">
      <c r="B37" s="86" t="s">
        <v>1621</v>
      </c>
      <c r="C37" s="83" t="s">
        <v>1622</v>
      </c>
      <c r="D37" s="96" t="s">
        <v>147</v>
      </c>
      <c r="E37" s="83" t="s">
        <v>1583</v>
      </c>
      <c r="F37" s="96" t="s">
        <v>1614</v>
      </c>
      <c r="G37" s="96" t="s">
        <v>158</v>
      </c>
      <c r="H37" s="93">
        <v>116015.00000000001</v>
      </c>
      <c r="I37" s="95">
        <v>2989.4</v>
      </c>
      <c r="J37" s="93">
        <v>3468.1524100000006</v>
      </c>
      <c r="K37" s="94">
        <v>3.0853142922427574E-3</v>
      </c>
      <c r="L37" s="94">
        <v>8.3734090077096379E-4</v>
      </c>
      <c r="M37" s="94">
        <f>J37/'סכום נכסי הקרן'!$C$42</f>
        <v>6.5006520037165451E-5</v>
      </c>
    </row>
    <row r="38" spans="2:13">
      <c r="B38" s="86" t="s">
        <v>1623</v>
      </c>
      <c r="C38" s="83" t="s">
        <v>1624</v>
      </c>
      <c r="D38" s="96" t="s">
        <v>147</v>
      </c>
      <c r="E38" s="83" t="s">
        <v>1583</v>
      </c>
      <c r="F38" s="96" t="s">
        <v>1614</v>
      </c>
      <c r="G38" s="96" t="s">
        <v>158</v>
      </c>
      <c r="H38" s="93">
        <v>288.00000000000006</v>
      </c>
      <c r="I38" s="95">
        <v>3218.6</v>
      </c>
      <c r="J38" s="93">
        <v>9.2695700000000016</v>
      </c>
      <c r="K38" s="94">
        <v>1.2932195779074992E-5</v>
      </c>
      <c r="L38" s="94">
        <v>2.2380187419616608E-6</v>
      </c>
      <c r="M38" s="94">
        <f>J38/'סכום נכסי הקרן'!$C$42</f>
        <v>1.7374740689118326E-7</v>
      </c>
    </row>
    <row r="39" spans="2:13">
      <c r="B39" s="86" t="s">
        <v>1625</v>
      </c>
      <c r="C39" s="83" t="s">
        <v>1626</v>
      </c>
      <c r="D39" s="96" t="s">
        <v>147</v>
      </c>
      <c r="E39" s="83" t="s">
        <v>1583</v>
      </c>
      <c r="F39" s="96" t="s">
        <v>1614</v>
      </c>
      <c r="G39" s="96" t="s">
        <v>158</v>
      </c>
      <c r="H39" s="93">
        <v>100000.00000000001</v>
      </c>
      <c r="I39" s="95">
        <v>3245.27</v>
      </c>
      <c r="J39" s="93">
        <v>3245.2700000000004</v>
      </c>
      <c r="K39" s="94">
        <v>5.0312501006250024E-3</v>
      </c>
      <c r="L39" s="94">
        <v>7.8352880260097496E-4</v>
      </c>
      <c r="M39" s="94">
        <f>J39/'סכום נכסי הקרן'!$C$42</f>
        <v>6.0828846123579656E-5</v>
      </c>
    </row>
    <row r="40" spans="2:13">
      <c r="B40" s="86" t="s">
        <v>1627</v>
      </c>
      <c r="C40" s="83" t="s">
        <v>1628</v>
      </c>
      <c r="D40" s="96" t="s">
        <v>147</v>
      </c>
      <c r="E40" s="83" t="s">
        <v>1583</v>
      </c>
      <c r="F40" s="96" t="s">
        <v>1614</v>
      </c>
      <c r="G40" s="96" t="s">
        <v>158</v>
      </c>
      <c r="H40" s="93">
        <v>1656883.0000000002</v>
      </c>
      <c r="I40" s="95">
        <v>314.08</v>
      </c>
      <c r="J40" s="93">
        <v>5203.9381299999986</v>
      </c>
      <c r="K40" s="94">
        <v>8.2844150000000014E-4</v>
      </c>
      <c r="L40" s="94">
        <v>1.2564240916190194E-3</v>
      </c>
      <c r="M40" s="94">
        <f>J40/'סכום נכסי הקרן'!$C$42</f>
        <v>9.7541822944284678E-5</v>
      </c>
    </row>
    <row r="41" spans="2:13">
      <c r="B41" s="86" t="s">
        <v>1629</v>
      </c>
      <c r="C41" s="83" t="s">
        <v>1630</v>
      </c>
      <c r="D41" s="96" t="s">
        <v>147</v>
      </c>
      <c r="E41" s="83" t="s">
        <v>1583</v>
      </c>
      <c r="F41" s="96" t="s">
        <v>1614</v>
      </c>
      <c r="G41" s="96" t="s">
        <v>158</v>
      </c>
      <c r="H41" s="93">
        <v>261213.00000000003</v>
      </c>
      <c r="I41" s="95">
        <v>3064.11</v>
      </c>
      <c r="J41" s="93">
        <v>8003.8536500000009</v>
      </c>
      <c r="K41" s="94">
        <v>4.1094686570440249E-3</v>
      </c>
      <c r="L41" s="94">
        <v>1.9324277692080913E-3</v>
      </c>
      <c r="M41" s="94">
        <f>J41/'סכום נכסי הקרן'!$C$42</f>
        <v>1.5002301259109453E-4</v>
      </c>
    </row>
    <row r="42" spans="2:13">
      <c r="B42" s="86" t="s">
        <v>1631</v>
      </c>
      <c r="C42" s="83" t="s">
        <v>1632</v>
      </c>
      <c r="D42" s="96" t="s">
        <v>147</v>
      </c>
      <c r="E42" s="83" t="s">
        <v>1583</v>
      </c>
      <c r="F42" s="96" t="s">
        <v>1614</v>
      </c>
      <c r="G42" s="96" t="s">
        <v>158</v>
      </c>
      <c r="H42" s="93">
        <v>453100.00000000006</v>
      </c>
      <c r="I42" s="95">
        <v>309.89</v>
      </c>
      <c r="J42" s="93">
        <v>1404.1115900000002</v>
      </c>
      <c r="K42" s="94">
        <v>1.0182022471910113E-3</v>
      </c>
      <c r="L42" s="94">
        <v>3.3900472775172819E-4</v>
      </c>
      <c r="M42" s="94">
        <f>J42/'סכום נכסי הקרן'!$C$42</f>
        <v>2.6318453579654316E-5</v>
      </c>
    </row>
    <row r="43" spans="2:13">
      <c r="B43" s="86" t="s">
        <v>1633</v>
      </c>
      <c r="C43" s="83" t="s">
        <v>1634</v>
      </c>
      <c r="D43" s="96" t="s">
        <v>147</v>
      </c>
      <c r="E43" s="83" t="s">
        <v>1583</v>
      </c>
      <c r="F43" s="96" t="s">
        <v>1614</v>
      </c>
      <c r="G43" s="96" t="s">
        <v>158</v>
      </c>
      <c r="H43" s="93">
        <v>759284.00000000012</v>
      </c>
      <c r="I43" s="95">
        <v>3157.15</v>
      </c>
      <c r="J43" s="93">
        <v>23971.734809999998</v>
      </c>
      <c r="K43" s="94">
        <v>2.5797907039956512E-2</v>
      </c>
      <c r="L43" s="94">
        <v>5.7876677971162357E-3</v>
      </c>
      <c r="M43" s="94">
        <f>J43/'סכום נכסי הקרן'!$C$42</f>
        <v>4.4932254267680274E-4</v>
      </c>
    </row>
    <row r="44" spans="2:13">
      <c r="B44" s="86" t="s">
        <v>1635</v>
      </c>
      <c r="C44" s="83" t="s">
        <v>1636</v>
      </c>
      <c r="D44" s="96" t="s">
        <v>147</v>
      </c>
      <c r="E44" s="83" t="s">
        <v>1592</v>
      </c>
      <c r="F44" s="96" t="s">
        <v>1614</v>
      </c>
      <c r="G44" s="96" t="s">
        <v>158</v>
      </c>
      <c r="H44" s="93">
        <v>236184.00000000003</v>
      </c>
      <c r="I44" s="95">
        <v>3126.49</v>
      </c>
      <c r="J44" s="93">
        <v>7384.2691400000012</v>
      </c>
      <c r="K44" s="94">
        <v>1.5745600000000002E-3</v>
      </c>
      <c r="L44" s="94">
        <v>1.782837038935907E-3</v>
      </c>
      <c r="M44" s="94">
        <f>J44/'סכום נכסי הקרן'!$C$42</f>
        <v>1.3840961499417856E-4</v>
      </c>
    </row>
    <row r="45" spans="2:13">
      <c r="B45" s="86" t="s">
        <v>1637</v>
      </c>
      <c r="C45" s="83" t="s">
        <v>1638</v>
      </c>
      <c r="D45" s="96" t="s">
        <v>147</v>
      </c>
      <c r="E45" s="83" t="s">
        <v>1592</v>
      </c>
      <c r="F45" s="96" t="s">
        <v>1614</v>
      </c>
      <c r="G45" s="96" t="s">
        <v>158</v>
      </c>
      <c r="H45" s="93">
        <v>748978.00000000012</v>
      </c>
      <c r="I45" s="95">
        <v>3074.02</v>
      </c>
      <c r="J45" s="93">
        <v>23023.733519999998</v>
      </c>
      <c r="K45" s="94">
        <v>5.349842857142858E-3</v>
      </c>
      <c r="L45" s="94">
        <v>5.5587850491113297E-3</v>
      </c>
      <c r="M45" s="94">
        <f>J45/'סכום נכסי הקרן'!$C$42</f>
        <v>4.3155335102422373E-4</v>
      </c>
    </row>
    <row r="46" spans="2:13">
      <c r="B46" s="86" t="s">
        <v>1639</v>
      </c>
      <c r="C46" s="83" t="s">
        <v>1640</v>
      </c>
      <c r="D46" s="96" t="s">
        <v>147</v>
      </c>
      <c r="E46" s="83" t="s">
        <v>1601</v>
      </c>
      <c r="F46" s="96" t="s">
        <v>1614</v>
      </c>
      <c r="G46" s="96" t="s">
        <v>158</v>
      </c>
      <c r="H46" s="93">
        <v>407000.00000000006</v>
      </c>
      <c r="I46" s="95">
        <v>312.79000000000002</v>
      </c>
      <c r="J46" s="93">
        <v>1273.0553000000002</v>
      </c>
      <c r="K46" s="94">
        <v>1.1000000000000001E-3</v>
      </c>
      <c r="L46" s="94">
        <v>3.0736286806762607E-4</v>
      </c>
      <c r="M46" s="94">
        <f>J46/'סכום נכסי הקרן'!$C$42</f>
        <v>2.3861954460031841E-5</v>
      </c>
    </row>
    <row r="47" spans="2:13">
      <c r="B47" s="86" t="s">
        <v>1641</v>
      </c>
      <c r="C47" s="83" t="s">
        <v>1642</v>
      </c>
      <c r="D47" s="96" t="s">
        <v>147</v>
      </c>
      <c r="E47" s="83" t="s">
        <v>1601</v>
      </c>
      <c r="F47" s="96" t="s">
        <v>1614</v>
      </c>
      <c r="G47" s="96" t="s">
        <v>158</v>
      </c>
      <c r="H47" s="93">
        <v>243483.00000000003</v>
      </c>
      <c r="I47" s="95">
        <v>3158.99</v>
      </c>
      <c r="J47" s="93">
        <v>7691.6036300000005</v>
      </c>
      <c r="K47" s="94">
        <v>1.6881488027010382E-3</v>
      </c>
      <c r="L47" s="94">
        <v>1.8570390082474531E-3</v>
      </c>
      <c r="M47" s="94">
        <f>J47/'סכום נכסי הקרן'!$C$42</f>
        <v>1.4417024582017419E-4</v>
      </c>
    </row>
    <row r="48" spans="2:13">
      <c r="B48" s="86" t="s">
        <v>1643</v>
      </c>
      <c r="C48" s="83" t="s">
        <v>1644</v>
      </c>
      <c r="D48" s="96" t="s">
        <v>147</v>
      </c>
      <c r="E48" s="83" t="s">
        <v>1601</v>
      </c>
      <c r="F48" s="96" t="s">
        <v>1614</v>
      </c>
      <c r="G48" s="96" t="s">
        <v>158</v>
      </c>
      <c r="H48" s="93">
        <v>116400.00000000001</v>
      </c>
      <c r="I48" s="95">
        <v>3018.47</v>
      </c>
      <c r="J48" s="93">
        <v>3513.4990800000005</v>
      </c>
      <c r="K48" s="94">
        <v>7.7729549248747919E-4</v>
      </c>
      <c r="L48" s="94">
        <v>8.4828927241555464E-4</v>
      </c>
      <c r="M48" s="94">
        <f>J48/'סכום נכסי הקרן'!$C$42</f>
        <v>6.5856491106335897E-5</v>
      </c>
    </row>
    <row r="49" spans="2:13">
      <c r="B49" s="86" t="s">
        <v>1645</v>
      </c>
      <c r="C49" s="83" t="s">
        <v>1646</v>
      </c>
      <c r="D49" s="96" t="s">
        <v>147</v>
      </c>
      <c r="E49" s="83" t="s">
        <v>1601</v>
      </c>
      <c r="F49" s="96" t="s">
        <v>1614</v>
      </c>
      <c r="G49" s="96" t="s">
        <v>158</v>
      </c>
      <c r="H49" s="93">
        <v>1016930.0000000001</v>
      </c>
      <c r="I49" s="95">
        <v>3093.46</v>
      </c>
      <c r="J49" s="93">
        <v>31458.322780000002</v>
      </c>
      <c r="K49" s="94">
        <v>6.7908514190317204E-3</v>
      </c>
      <c r="L49" s="94">
        <v>7.5952084047393193E-3</v>
      </c>
      <c r="M49" s="94">
        <f>J49/'סכום נכסי הקרן'!$C$42</f>
        <v>5.8965000622152248E-4</v>
      </c>
    </row>
    <row r="50" spans="2:13">
      <c r="B50" s="86" t="s">
        <v>1647</v>
      </c>
      <c r="C50" s="83" t="s">
        <v>1648</v>
      </c>
      <c r="D50" s="96" t="s">
        <v>147</v>
      </c>
      <c r="E50" s="83" t="s">
        <v>1601</v>
      </c>
      <c r="F50" s="96" t="s">
        <v>1614</v>
      </c>
      <c r="G50" s="96" t="s">
        <v>158</v>
      </c>
      <c r="H50" s="93">
        <v>185200.00000000003</v>
      </c>
      <c r="I50" s="95">
        <v>3209.65</v>
      </c>
      <c r="J50" s="93">
        <v>5944.2718000000004</v>
      </c>
      <c r="K50" s="94">
        <v>1.0383672202494617E-2</v>
      </c>
      <c r="L50" s="94">
        <v>1.4351681572839061E-3</v>
      </c>
      <c r="M50" s="94">
        <f>J50/'סכום נכסי הקרן'!$C$42</f>
        <v>1.1141852438747279E-4</v>
      </c>
    </row>
    <row r="51" spans="2:13">
      <c r="B51" s="86" t="s">
        <v>1649</v>
      </c>
      <c r="C51" s="83" t="s">
        <v>1650</v>
      </c>
      <c r="D51" s="96" t="s">
        <v>147</v>
      </c>
      <c r="E51" s="83" t="s">
        <v>1583</v>
      </c>
      <c r="F51" s="96" t="s">
        <v>1614</v>
      </c>
      <c r="G51" s="96" t="s">
        <v>158</v>
      </c>
      <c r="H51" s="93">
        <v>4859150.0000000009</v>
      </c>
      <c r="I51" s="95">
        <v>343.32</v>
      </c>
      <c r="J51" s="93">
        <v>16682.433780000003</v>
      </c>
      <c r="K51" s="94">
        <v>9.4021425213416891E-3</v>
      </c>
      <c r="L51" s="94">
        <v>4.0277595898379663E-3</v>
      </c>
      <c r="M51" s="94">
        <f>J51/'סכום נכסי הקרן'!$C$42</f>
        <v>3.126929954581367E-4</v>
      </c>
    </row>
    <row r="52" spans="2:13">
      <c r="B52" s="86" t="s">
        <v>1651</v>
      </c>
      <c r="C52" s="83" t="s">
        <v>1652</v>
      </c>
      <c r="D52" s="96" t="s">
        <v>147</v>
      </c>
      <c r="E52" s="83" t="s">
        <v>1583</v>
      </c>
      <c r="F52" s="96" t="s">
        <v>1614</v>
      </c>
      <c r="G52" s="96" t="s">
        <v>158</v>
      </c>
      <c r="H52" s="93">
        <v>805800.00000000012</v>
      </c>
      <c r="I52" s="95">
        <v>342.52</v>
      </c>
      <c r="J52" s="93">
        <v>2760.0261600000008</v>
      </c>
      <c r="K52" s="94">
        <v>5.389779481165701E-3</v>
      </c>
      <c r="L52" s="94">
        <v>6.6637290342318732E-4</v>
      </c>
      <c r="M52" s="94">
        <f>J52/'סכום נכסי הקרן'!$C$42</f>
        <v>5.1733509564287244E-5</v>
      </c>
    </row>
    <row r="53" spans="2:13">
      <c r="B53" s="86" t="s">
        <v>1653</v>
      </c>
      <c r="C53" s="83" t="s">
        <v>1654</v>
      </c>
      <c r="D53" s="96" t="s">
        <v>147</v>
      </c>
      <c r="E53" s="83" t="s">
        <v>1592</v>
      </c>
      <c r="F53" s="96" t="s">
        <v>1614</v>
      </c>
      <c r="G53" s="96" t="s">
        <v>158</v>
      </c>
      <c r="H53" s="93">
        <v>333688.00000000006</v>
      </c>
      <c r="I53" s="95">
        <v>3438.22</v>
      </c>
      <c r="J53" s="93">
        <v>11472.927550000002</v>
      </c>
      <c r="K53" s="94">
        <v>1.4532258287887729E-2</v>
      </c>
      <c r="L53" s="94">
        <v>2.7699911519162464E-3</v>
      </c>
      <c r="M53" s="94">
        <f>J53/'סכום נכסי הקרן'!$C$42</f>
        <v>2.1504680489633457E-4</v>
      </c>
    </row>
    <row r="54" spans="2:13">
      <c r="B54" s="86" t="s">
        <v>1655</v>
      </c>
      <c r="C54" s="83" t="s">
        <v>1656</v>
      </c>
      <c r="D54" s="96" t="s">
        <v>147</v>
      </c>
      <c r="E54" s="83" t="s">
        <v>1575</v>
      </c>
      <c r="F54" s="96" t="s">
        <v>1614</v>
      </c>
      <c r="G54" s="96" t="s">
        <v>158</v>
      </c>
      <c r="H54" s="93">
        <v>350000.00000000006</v>
      </c>
      <c r="I54" s="95">
        <v>320.08999999999997</v>
      </c>
      <c r="J54" s="93">
        <v>1120.3150000000003</v>
      </c>
      <c r="K54" s="94">
        <v>3.985890267324892E-3</v>
      </c>
      <c r="L54" s="94">
        <v>2.7048568238880317E-4</v>
      </c>
      <c r="M54" s="94">
        <f>J54/'סכום נכסי הקרן'!$C$42</f>
        <v>2.0999013562796977E-5</v>
      </c>
    </row>
    <row r="55" spans="2:13">
      <c r="B55" s="86" t="s">
        <v>1657</v>
      </c>
      <c r="C55" s="83" t="s">
        <v>1658</v>
      </c>
      <c r="D55" s="96" t="s">
        <v>147</v>
      </c>
      <c r="E55" s="83" t="s">
        <v>1592</v>
      </c>
      <c r="F55" s="96" t="s">
        <v>1614</v>
      </c>
      <c r="G55" s="96" t="s">
        <v>158</v>
      </c>
      <c r="H55" s="93">
        <v>68000.000000000015</v>
      </c>
      <c r="I55" s="95">
        <v>3207.53</v>
      </c>
      <c r="J55" s="93">
        <v>2181.1204000000002</v>
      </c>
      <c r="K55" s="94">
        <v>3.7725381414701812E-3</v>
      </c>
      <c r="L55" s="94">
        <v>5.2660353540400623E-4</v>
      </c>
      <c r="M55" s="94">
        <f>J55/'סכום נכסי הקרן'!$C$42</f>
        <v>4.0882588255707694E-5</v>
      </c>
    </row>
    <row r="56" spans="2:13">
      <c r="B56" s="86" t="s">
        <v>1659</v>
      </c>
      <c r="C56" s="83" t="s">
        <v>1660</v>
      </c>
      <c r="D56" s="96" t="s">
        <v>147</v>
      </c>
      <c r="E56" s="83" t="s">
        <v>1592</v>
      </c>
      <c r="F56" s="96" t="s">
        <v>1614</v>
      </c>
      <c r="G56" s="96" t="s">
        <v>158</v>
      </c>
      <c r="H56" s="93">
        <v>449179.00000000006</v>
      </c>
      <c r="I56" s="95">
        <v>3336.85</v>
      </c>
      <c r="J56" s="93">
        <v>14988.429460000003</v>
      </c>
      <c r="K56" s="94">
        <v>1.8319385356702491E-2</v>
      </c>
      <c r="L56" s="94">
        <v>3.6187639819377057E-3</v>
      </c>
      <c r="M56" s="94">
        <f>J56/'סכום נכסי הקרן'!$C$42</f>
        <v>2.8094083674284979E-4</v>
      </c>
    </row>
    <row r="57" spans="2:13">
      <c r="B57" s="86" t="s">
        <v>1661</v>
      </c>
      <c r="C57" s="83" t="s">
        <v>1662</v>
      </c>
      <c r="D57" s="96" t="s">
        <v>147</v>
      </c>
      <c r="E57" s="83" t="s">
        <v>1601</v>
      </c>
      <c r="F57" s="96" t="s">
        <v>1614</v>
      </c>
      <c r="G57" s="96" t="s">
        <v>158</v>
      </c>
      <c r="H57" s="93">
        <v>57800.000000000007</v>
      </c>
      <c r="I57" s="95">
        <v>3433.1</v>
      </c>
      <c r="J57" s="93">
        <v>1984.3318000000004</v>
      </c>
      <c r="K57" s="94">
        <v>1.1950450372777554E-3</v>
      </c>
      <c r="L57" s="94">
        <v>4.7909145285817122E-4</v>
      </c>
      <c r="M57" s="94">
        <f>J57/'סכום נכסי הקרן'!$C$42</f>
        <v>3.7194012738639879E-5</v>
      </c>
    </row>
    <row r="58" spans="2:13">
      <c r="B58" s="82"/>
      <c r="C58" s="83"/>
      <c r="D58" s="83"/>
      <c r="E58" s="83"/>
      <c r="F58" s="83"/>
      <c r="G58" s="83"/>
      <c r="H58" s="93"/>
      <c r="I58" s="95"/>
      <c r="J58" s="83"/>
      <c r="K58" s="83"/>
      <c r="L58" s="94"/>
      <c r="M58" s="83"/>
    </row>
    <row r="59" spans="2:13">
      <c r="B59" s="80" t="s">
        <v>227</v>
      </c>
      <c r="C59" s="81"/>
      <c r="D59" s="81"/>
      <c r="E59" s="81"/>
      <c r="F59" s="81"/>
      <c r="G59" s="81"/>
      <c r="H59" s="90"/>
      <c r="I59" s="92"/>
      <c r="J59" s="90">
        <v>3064944.0089600012</v>
      </c>
      <c r="K59" s="81"/>
      <c r="L59" s="91">
        <v>0.73999140576268263</v>
      </c>
      <c r="M59" s="91">
        <f>J59/'סכום נכסי הקרן'!$C$42</f>
        <v>5.7448843239057218E-2</v>
      </c>
    </row>
    <row r="60" spans="2:13">
      <c r="B60" s="100" t="s">
        <v>88</v>
      </c>
      <c r="C60" s="81"/>
      <c r="D60" s="81"/>
      <c r="E60" s="81"/>
      <c r="F60" s="81"/>
      <c r="G60" s="81"/>
      <c r="H60" s="90"/>
      <c r="I60" s="92"/>
      <c r="J60" s="90">
        <v>2870877.4201900009</v>
      </c>
      <c r="K60" s="81"/>
      <c r="L60" s="91">
        <v>0.69313651790317821</v>
      </c>
      <c r="M60" s="91">
        <f>J60/'סכום נכסי הקרן'!$C$42</f>
        <v>5.3811288685501321E-2</v>
      </c>
    </row>
    <row r="61" spans="2:13">
      <c r="B61" s="86" t="s">
        <v>1663</v>
      </c>
      <c r="C61" s="83" t="s">
        <v>1664</v>
      </c>
      <c r="D61" s="96" t="s">
        <v>32</v>
      </c>
      <c r="E61" s="83"/>
      <c r="F61" s="96" t="s">
        <v>1576</v>
      </c>
      <c r="G61" s="96" t="s">
        <v>157</v>
      </c>
      <c r="H61" s="93">
        <v>1426921.0000000012</v>
      </c>
      <c r="I61" s="95">
        <v>2461</v>
      </c>
      <c r="J61" s="93">
        <v>135023.04174000002</v>
      </c>
      <c r="K61" s="94">
        <v>0.1352807444171088</v>
      </c>
      <c r="L61" s="94">
        <v>3.2599580995751866E-2</v>
      </c>
      <c r="M61" s="94">
        <f>J61/'סכום נכסי הקרן'!$C$42</f>
        <v>2.5308513094873869E-3</v>
      </c>
    </row>
    <row r="62" spans="2:13">
      <c r="B62" s="86" t="s">
        <v>1665</v>
      </c>
      <c r="C62" s="83" t="s">
        <v>1666</v>
      </c>
      <c r="D62" s="96" t="s">
        <v>149</v>
      </c>
      <c r="E62" s="83"/>
      <c r="F62" s="96" t="s">
        <v>1576</v>
      </c>
      <c r="G62" s="96" t="s">
        <v>166</v>
      </c>
      <c r="H62" s="93">
        <v>4839146.0000000009</v>
      </c>
      <c r="I62" s="95">
        <v>1578</v>
      </c>
      <c r="J62" s="93">
        <v>250955.16935000001</v>
      </c>
      <c r="K62" s="94">
        <v>4.219886419921025E-3</v>
      </c>
      <c r="L62" s="94">
        <v>6.0589905723508482E-2</v>
      </c>
      <c r="M62" s="94">
        <f>J62/'סכום נכסי הקרן'!$C$42</f>
        <v>4.7038654350202054E-3</v>
      </c>
    </row>
    <row r="63" spans="2:13">
      <c r="B63" s="86" t="s">
        <v>1667</v>
      </c>
      <c r="C63" s="83" t="s">
        <v>1668</v>
      </c>
      <c r="D63" s="96" t="s">
        <v>32</v>
      </c>
      <c r="E63" s="83"/>
      <c r="F63" s="96" t="s">
        <v>1576</v>
      </c>
      <c r="G63" s="96" t="s">
        <v>166</v>
      </c>
      <c r="H63" s="93">
        <v>5840.0000000000009</v>
      </c>
      <c r="I63" s="95">
        <v>19590</v>
      </c>
      <c r="J63" s="93">
        <v>3759.8256299999998</v>
      </c>
      <c r="K63" s="94">
        <v>6.0889668327616576E-5</v>
      </c>
      <c r="L63" s="94">
        <v>9.0776165738516539E-4</v>
      </c>
      <c r="M63" s="94">
        <f>J63/'סכום נכסי הקרן'!$C$42</f>
        <v>7.0473598405914109E-5</v>
      </c>
    </row>
    <row r="64" spans="2:13">
      <c r="B64" s="86" t="s">
        <v>1669</v>
      </c>
      <c r="C64" s="83" t="s">
        <v>1670</v>
      </c>
      <c r="D64" s="96" t="s">
        <v>1383</v>
      </c>
      <c r="E64" s="83"/>
      <c r="F64" s="96" t="s">
        <v>1576</v>
      </c>
      <c r="G64" s="96" t="s">
        <v>157</v>
      </c>
      <c r="H64" s="93">
        <v>97239.000000000015</v>
      </c>
      <c r="I64" s="95">
        <v>2537</v>
      </c>
      <c r="J64" s="93">
        <v>9485.435940000003</v>
      </c>
      <c r="K64" s="94">
        <v>1.1081367395084133E-3</v>
      </c>
      <c r="L64" s="94">
        <v>2.290136803475968E-3</v>
      </c>
      <c r="M64" s="94">
        <f>J64/'סכום נכסי הקרן'!$C$42</f>
        <v>1.7779356516078239E-4</v>
      </c>
    </row>
    <row r="65" spans="2:13">
      <c r="B65" s="86" t="s">
        <v>1671</v>
      </c>
      <c r="C65" s="83" t="s">
        <v>1672</v>
      </c>
      <c r="D65" s="96" t="s">
        <v>32</v>
      </c>
      <c r="E65" s="83"/>
      <c r="F65" s="96" t="s">
        <v>1576</v>
      </c>
      <c r="G65" s="96" t="s">
        <v>159</v>
      </c>
      <c r="H65" s="93">
        <v>31538.000000000004</v>
      </c>
      <c r="I65" s="95">
        <v>7186</v>
      </c>
      <c r="J65" s="93">
        <v>9164.5475700000006</v>
      </c>
      <c r="K65" s="94">
        <v>2.3140983901981669E-3</v>
      </c>
      <c r="L65" s="94">
        <v>2.2126624237434091E-3</v>
      </c>
      <c r="M65" s="94">
        <f>J65/'סכום נכסי הקרן'!$C$42</f>
        <v>1.7177888247441839E-4</v>
      </c>
    </row>
    <row r="66" spans="2:13">
      <c r="B66" s="86" t="s">
        <v>1673</v>
      </c>
      <c r="C66" s="83" t="s">
        <v>1674</v>
      </c>
      <c r="D66" s="96" t="s">
        <v>1383</v>
      </c>
      <c r="E66" s="83"/>
      <c r="F66" s="96" t="s">
        <v>1576</v>
      </c>
      <c r="G66" s="96" t="s">
        <v>157</v>
      </c>
      <c r="H66" s="93">
        <v>747483.00000000012</v>
      </c>
      <c r="I66" s="95">
        <v>1924.82</v>
      </c>
      <c r="J66" s="93">
        <v>55320.715310000007</v>
      </c>
      <c r="K66" s="94">
        <v>9.4608520656136105E-2</v>
      </c>
      <c r="L66" s="94">
        <v>1.3356476911281256E-2</v>
      </c>
      <c r="M66" s="94">
        <f>J66/'סכום נכסי הקרן'!$C$42</f>
        <v>1.0369230538717416E-3</v>
      </c>
    </row>
    <row r="67" spans="2:13">
      <c r="B67" s="86" t="s">
        <v>1675</v>
      </c>
      <c r="C67" s="83" t="s">
        <v>1676</v>
      </c>
      <c r="D67" s="96" t="s">
        <v>1383</v>
      </c>
      <c r="E67" s="83"/>
      <c r="F67" s="96" t="s">
        <v>1576</v>
      </c>
      <c r="G67" s="96" t="s">
        <v>157</v>
      </c>
      <c r="H67" s="93">
        <v>468568.00000000006</v>
      </c>
      <c r="I67" s="95">
        <v>6894</v>
      </c>
      <c r="J67" s="93">
        <v>124205.33461000002</v>
      </c>
      <c r="K67" s="94">
        <v>2.3959666796553362E-3</v>
      </c>
      <c r="L67" s="94">
        <v>2.9987784407345685E-2</v>
      </c>
      <c r="M67" s="94">
        <f>J67/'סכום נכסי הקרן'!$C$42</f>
        <v>2.3280858562521492E-3</v>
      </c>
    </row>
    <row r="68" spans="2:13">
      <c r="B68" s="86" t="s">
        <v>1677</v>
      </c>
      <c r="C68" s="83" t="s">
        <v>1678</v>
      </c>
      <c r="D68" s="96" t="s">
        <v>32</v>
      </c>
      <c r="E68" s="83"/>
      <c r="F68" s="96" t="s">
        <v>1576</v>
      </c>
      <c r="G68" s="96" t="s">
        <v>159</v>
      </c>
      <c r="H68" s="93">
        <v>186297.00000000003</v>
      </c>
      <c r="I68" s="95">
        <v>5186</v>
      </c>
      <c r="J68" s="93">
        <v>39068.61735</v>
      </c>
      <c r="K68" s="94">
        <v>5.1749166666666672E-2</v>
      </c>
      <c r="L68" s="94">
        <v>9.4326163836972489E-3</v>
      </c>
      <c r="M68" s="94">
        <f>J68/'סכום נכסי הקרן'!$C$42</f>
        <v>7.3229620741699884E-4</v>
      </c>
    </row>
    <row r="69" spans="2:13">
      <c r="B69" s="86" t="s">
        <v>1679</v>
      </c>
      <c r="C69" s="83" t="s">
        <v>1680</v>
      </c>
      <c r="D69" s="96" t="s">
        <v>1383</v>
      </c>
      <c r="E69" s="83"/>
      <c r="F69" s="96" t="s">
        <v>1576</v>
      </c>
      <c r="G69" s="96" t="s">
        <v>157</v>
      </c>
      <c r="H69" s="93">
        <v>9563.0000000000018</v>
      </c>
      <c r="I69" s="95">
        <v>22499</v>
      </c>
      <c r="J69" s="93">
        <v>8272.8226800000011</v>
      </c>
      <c r="K69" s="94">
        <v>2.3711877014629312E-5</v>
      </c>
      <c r="L69" s="94">
        <v>1.9973668904561372E-3</v>
      </c>
      <c r="M69" s="94">
        <f>J69/'סכום נכסי הקרן'!$C$42</f>
        <v>1.5506452708384196E-4</v>
      </c>
    </row>
    <row r="70" spans="2:13">
      <c r="B70" s="86" t="s">
        <v>1681</v>
      </c>
      <c r="C70" s="83" t="s">
        <v>1682</v>
      </c>
      <c r="D70" s="96" t="s">
        <v>148</v>
      </c>
      <c r="E70" s="83"/>
      <c r="F70" s="96" t="s">
        <v>1576</v>
      </c>
      <c r="G70" s="96" t="s">
        <v>157</v>
      </c>
      <c r="H70" s="93">
        <v>5250.0000000000009</v>
      </c>
      <c r="I70" s="95">
        <v>21341</v>
      </c>
      <c r="J70" s="93">
        <v>4307.9476100000011</v>
      </c>
      <c r="K70" s="94">
        <v>5.7820141671682068E-5</v>
      </c>
      <c r="L70" s="94">
        <v>1.040098676699021E-3</v>
      </c>
      <c r="M70" s="94">
        <f>J70/'סכום נכסי הקרן'!$C$42</f>
        <v>8.0747513235303301E-5</v>
      </c>
    </row>
    <row r="71" spans="2:13">
      <c r="B71" s="86" t="s">
        <v>1683</v>
      </c>
      <c r="C71" s="83" t="s">
        <v>1684</v>
      </c>
      <c r="D71" s="96" t="s">
        <v>1383</v>
      </c>
      <c r="E71" s="83"/>
      <c r="F71" s="96" t="s">
        <v>1576</v>
      </c>
      <c r="G71" s="96" t="s">
        <v>157</v>
      </c>
      <c r="H71" s="93">
        <v>1295307.0000000002</v>
      </c>
      <c r="I71" s="95">
        <v>2121</v>
      </c>
      <c r="J71" s="93">
        <v>106675.13935000003</v>
      </c>
      <c r="K71" s="94">
        <v>0.11166439655172415</v>
      </c>
      <c r="L71" s="94">
        <v>2.5755343685486154E-2</v>
      </c>
      <c r="M71" s="94">
        <f>J71/'סכום נכסי הקרן'!$C$42</f>
        <v>1.9995025488580512E-3</v>
      </c>
    </row>
    <row r="72" spans="2:13">
      <c r="B72" s="86" t="s">
        <v>1685</v>
      </c>
      <c r="C72" s="83" t="s">
        <v>1686</v>
      </c>
      <c r="D72" s="96" t="s">
        <v>1383</v>
      </c>
      <c r="E72" s="83"/>
      <c r="F72" s="96" t="s">
        <v>1576</v>
      </c>
      <c r="G72" s="96" t="s">
        <v>157</v>
      </c>
      <c r="H72" s="93">
        <v>64990.000000000007</v>
      </c>
      <c r="I72" s="95">
        <v>2780</v>
      </c>
      <c r="J72" s="93">
        <v>7013.64527</v>
      </c>
      <c r="K72" s="94">
        <v>2.1066450567260942E-3</v>
      </c>
      <c r="L72" s="94">
        <v>1.6933546608667663E-3</v>
      </c>
      <c r="M72" s="94">
        <f>J72/'סכום נכסי הקרן'!$C$42</f>
        <v>1.3146269767822159E-4</v>
      </c>
    </row>
    <row r="73" spans="2:13">
      <c r="B73" s="86" t="s">
        <v>1687</v>
      </c>
      <c r="C73" s="83" t="s">
        <v>1688</v>
      </c>
      <c r="D73" s="96" t="s">
        <v>1383</v>
      </c>
      <c r="E73" s="83"/>
      <c r="F73" s="96" t="s">
        <v>1576</v>
      </c>
      <c r="G73" s="96" t="s">
        <v>157</v>
      </c>
      <c r="H73" s="93">
        <v>224796.00000000003</v>
      </c>
      <c r="I73" s="95">
        <v>2748</v>
      </c>
      <c r="J73" s="93">
        <v>23752.080230000003</v>
      </c>
      <c r="K73" s="94">
        <v>5.3269194312796217E-3</v>
      </c>
      <c r="L73" s="94">
        <v>5.7346350170846151E-3</v>
      </c>
      <c r="M73" s="94">
        <f>J73/'סכום נכסי הקרן'!$C$42</f>
        <v>4.4520537071663941E-4</v>
      </c>
    </row>
    <row r="74" spans="2:13">
      <c r="B74" s="86" t="s">
        <v>1689</v>
      </c>
      <c r="C74" s="83" t="s">
        <v>1690</v>
      </c>
      <c r="D74" s="96" t="s">
        <v>32</v>
      </c>
      <c r="E74" s="83"/>
      <c r="F74" s="96" t="s">
        <v>1576</v>
      </c>
      <c r="G74" s="96" t="s">
        <v>159</v>
      </c>
      <c r="H74" s="93">
        <v>267274.00000000006</v>
      </c>
      <c r="I74" s="95">
        <v>3297</v>
      </c>
      <c r="J74" s="93">
        <v>35634.061760000004</v>
      </c>
      <c r="K74" s="94">
        <v>1.1931875000000002E-3</v>
      </c>
      <c r="L74" s="94">
        <v>8.6033870040465015E-3</v>
      </c>
      <c r="M74" s="94">
        <f>J74/'סכום נכסי הקרן'!$C$42</f>
        <v>6.6791942105192293E-4</v>
      </c>
    </row>
    <row r="75" spans="2:13">
      <c r="B75" s="86" t="s">
        <v>1691</v>
      </c>
      <c r="C75" s="83" t="s">
        <v>1692</v>
      </c>
      <c r="D75" s="96" t="s">
        <v>1383</v>
      </c>
      <c r="E75" s="83"/>
      <c r="F75" s="96" t="s">
        <v>1576</v>
      </c>
      <c r="G75" s="96" t="s">
        <v>157</v>
      </c>
      <c r="H75" s="93">
        <v>75923.000000000015</v>
      </c>
      <c r="I75" s="95">
        <v>16284</v>
      </c>
      <c r="J75" s="93">
        <v>47536.893570000007</v>
      </c>
      <c r="K75" s="94">
        <v>1.1591297709923667E-2</v>
      </c>
      <c r="L75" s="94">
        <v>1.14771730235919E-2</v>
      </c>
      <c r="M75" s="94">
        <f>J75/'סכום נכסי הקרן'!$C$42</f>
        <v>8.9102428585680483E-4</v>
      </c>
    </row>
    <row r="76" spans="2:13">
      <c r="B76" s="86" t="s">
        <v>1693</v>
      </c>
      <c r="C76" s="83" t="s">
        <v>1694</v>
      </c>
      <c r="D76" s="96" t="s">
        <v>148</v>
      </c>
      <c r="E76" s="83"/>
      <c r="F76" s="96" t="s">
        <v>1576</v>
      </c>
      <c r="G76" s="96" t="s">
        <v>160</v>
      </c>
      <c r="H76" s="93">
        <v>3592511.0000000005</v>
      </c>
      <c r="I76" s="95">
        <v>701.2</v>
      </c>
      <c r="J76" s="93">
        <v>119031.03483000005</v>
      </c>
      <c r="K76" s="94">
        <v>5.51151025570327E-3</v>
      </c>
      <c r="L76" s="94">
        <v>2.87385161150551E-2</v>
      </c>
      <c r="M76" s="94">
        <f>J76/'סכום נכסי הקרן'!$C$42</f>
        <v>2.2310995700217614E-3</v>
      </c>
    </row>
    <row r="77" spans="2:13">
      <c r="B77" s="86" t="s">
        <v>1695</v>
      </c>
      <c r="C77" s="83" t="s">
        <v>1696</v>
      </c>
      <c r="D77" s="96" t="s">
        <v>1383</v>
      </c>
      <c r="E77" s="83"/>
      <c r="F77" s="96" t="s">
        <v>1576</v>
      </c>
      <c r="G77" s="96" t="s">
        <v>157</v>
      </c>
      <c r="H77" s="93">
        <v>572642.00000000012</v>
      </c>
      <c r="I77" s="95">
        <v>3471</v>
      </c>
      <c r="J77" s="93">
        <v>76424.772680000009</v>
      </c>
      <c r="K77" s="94">
        <v>6.9411151515151532E-3</v>
      </c>
      <c r="L77" s="94">
        <v>1.8451780784653388E-2</v>
      </c>
      <c r="M77" s="94">
        <f>J77/'סכום נכסי הקרן'!$C$42</f>
        <v>1.4324942878038728E-3</v>
      </c>
    </row>
    <row r="78" spans="2:13">
      <c r="B78" s="86" t="s">
        <v>1697</v>
      </c>
      <c r="C78" s="83" t="s">
        <v>1698</v>
      </c>
      <c r="D78" s="96" t="s">
        <v>1383</v>
      </c>
      <c r="E78" s="83"/>
      <c r="F78" s="96" t="s">
        <v>1576</v>
      </c>
      <c r="G78" s="96" t="s">
        <v>157</v>
      </c>
      <c r="H78" s="93">
        <v>954312.00000000012</v>
      </c>
      <c r="I78" s="95">
        <v>3480</v>
      </c>
      <c r="J78" s="93">
        <v>127692.67149000002</v>
      </c>
      <c r="K78" s="94">
        <v>2.8658018018018021E-2</v>
      </c>
      <c r="L78" s="94">
        <v>3.0829757152249074E-2</v>
      </c>
      <c r="M78" s="94">
        <f>J78/'סכום נכסי הקרן'!$C$42</f>
        <v>2.3934519670702334E-3</v>
      </c>
    </row>
    <row r="79" spans="2:13">
      <c r="B79" s="86" t="s">
        <v>1699</v>
      </c>
      <c r="C79" s="83" t="s">
        <v>1700</v>
      </c>
      <c r="D79" s="96" t="s">
        <v>1376</v>
      </c>
      <c r="E79" s="83"/>
      <c r="F79" s="96" t="s">
        <v>1576</v>
      </c>
      <c r="G79" s="96" t="s">
        <v>157</v>
      </c>
      <c r="H79" s="93">
        <v>229000.00000000003</v>
      </c>
      <c r="I79" s="95">
        <v>5917</v>
      </c>
      <c r="J79" s="93">
        <v>52099.480850000007</v>
      </c>
      <c r="K79" s="94">
        <v>2.3131313131313134E-3</v>
      </c>
      <c r="L79" s="94">
        <v>1.2578751181421861E-2</v>
      </c>
      <c r="M79" s="94">
        <f>J79/'סכום נכסי הקרן'!$C$42</f>
        <v>9.7654472624559272E-4</v>
      </c>
    </row>
    <row r="80" spans="2:13">
      <c r="B80" s="86" t="s">
        <v>1701</v>
      </c>
      <c r="C80" s="83" t="s">
        <v>1702</v>
      </c>
      <c r="D80" s="96" t="s">
        <v>1383</v>
      </c>
      <c r="E80" s="83"/>
      <c r="F80" s="96" t="s">
        <v>1576</v>
      </c>
      <c r="G80" s="96" t="s">
        <v>157</v>
      </c>
      <c r="H80" s="93">
        <v>371713.00000000006</v>
      </c>
      <c r="I80" s="95">
        <v>3334</v>
      </c>
      <c r="J80" s="93">
        <v>47650.74442000001</v>
      </c>
      <c r="K80" s="94">
        <v>2.9407674050632914E-3</v>
      </c>
      <c r="L80" s="94">
        <v>1.1504660850544851E-2</v>
      </c>
      <c r="M80" s="94">
        <f>J80/'סכום נכסי הקרן'!$C$42</f>
        <v>8.9315828883211623E-4</v>
      </c>
    </row>
    <row r="81" spans="2:13">
      <c r="B81" s="86" t="s">
        <v>1703</v>
      </c>
      <c r="C81" s="83" t="s">
        <v>1704</v>
      </c>
      <c r="D81" s="96" t="s">
        <v>1383</v>
      </c>
      <c r="E81" s="83"/>
      <c r="F81" s="96" t="s">
        <v>1576</v>
      </c>
      <c r="G81" s="96" t="s">
        <v>157</v>
      </c>
      <c r="H81" s="93">
        <v>23730.000000000004</v>
      </c>
      <c r="I81" s="95">
        <v>2681</v>
      </c>
      <c r="J81" s="93">
        <v>2446.1940000000004</v>
      </c>
      <c r="K81" s="94">
        <v>1.7371888726207908E-4</v>
      </c>
      <c r="L81" s="94">
        <v>5.9060215505942165E-4</v>
      </c>
      <c r="M81" s="94">
        <f>J81/'סכום נכסי הקרן'!$C$42</f>
        <v>4.5851087402411452E-5</v>
      </c>
    </row>
    <row r="82" spans="2:13">
      <c r="B82" s="86" t="s">
        <v>1705</v>
      </c>
      <c r="C82" s="83" t="s">
        <v>1706</v>
      </c>
      <c r="D82" s="96" t="s">
        <v>1383</v>
      </c>
      <c r="E82" s="83"/>
      <c r="F82" s="96" t="s">
        <v>1576</v>
      </c>
      <c r="G82" s="96" t="s">
        <v>157</v>
      </c>
      <c r="H82" s="93">
        <v>8115.0000000000009</v>
      </c>
      <c r="I82" s="95">
        <v>4397</v>
      </c>
      <c r="J82" s="93">
        <v>1371.9596299999998</v>
      </c>
      <c r="K82" s="94">
        <v>2.0037037037037039E-4</v>
      </c>
      <c r="L82" s="94">
        <v>3.3124204954003097E-4</v>
      </c>
      <c r="M82" s="94">
        <f>J82/'סכום נכסי הקרן'!$C$42</f>
        <v>2.5715802143129311E-5</v>
      </c>
    </row>
    <row r="83" spans="2:13">
      <c r="B83" s="86" t="s">
        <v>1707</v>
      </c>
      <c r="C83" s="83" t="s">
        <v>1708</v>
      </c>
      <c r="D83" s="96" t="s">
        <v>1376</v>
      </c>
      <c r="E83" s="83"/>
      <c r="F83" s="96" t="s">
        <v>1576</v>
      </c>
      <c r="G83" s="96" t="s">
        <v>157</v>
      </c>
      <c r="H83" s="93">
        <v>69131.000000000015</v>
      </c>
      <c r="I83" s="95">
        <v>26538</v>
      </c>
      <c r="J83" s="93">
        <v>70540.311489999993</v>
      </c>
      <c r="K83" s="94">
        <v>2.3920761245674747E-3</v>
      </c>
      <c r="L83" s="94">
        <v>1.7031053131745428E-2</v>
      </c>
      <c r="M83" s="94">
        <f>J83/'סכום נכסי הקרן'!$C$42</f>
        <v>1.3221968443718356E-3</v>
      </c>
    </row>
    <row r="84" spans="2:13">
      <c r="B84" s="86" t="s">
        <v>1709</v>
      </c>
      <c r="C84" s="83" t="s">
        <v>1710</v>
      </c>
      <c r="D84" s="96" t="s">
        <v>1383</v>
      </c>
      <c r="E84" s="83"/>
      <c r="F84" s="96" t="s">
        <v>1576</v>
      </c>
      <c r="G84" s="96" t="s">
        <v>157</v>
      </c>
      <c r="H84" s="93">
        <v>99005.000000000015</v>
      </c>
      <c r="I84" s="95">
        <v>6201</v>
      </c>
      <c r="J84" s="93">
        <v>23605.608690000005</v>
      </c>
      <c r="K84" s="94">
        <v>1.6923931623931625E-2</v>
      </c>
      <c r="L84" s="94">
        <v>5.6992713430755746E-3</v>
      </c>
      <c r="M84" s="94">
        <f>J84/'סכום נכסי הקרן'!$C$42</f>
        <v>4.4245993050114312E-4</v>
      </c>
    </row>
    <row r="85" spans="2:13">
      <c r="B85" s="86" t="s">
        <v>1711</v>
      </c>
      <c r="C85" s="83" t="s">
        <v>1712</v>
      </c>
      <c r="D85" s="96" t="s">
        <v>1383</v>
      </c>
      <c r="E85" s="83"/>
      <c r="F85" s="96" t="s">
        <v>1576</v>
      </c>
      <c r="G85" s="96" t="s">
        <v>157</v>
      </c>
      <c r="H85" s="93">
        <v>774294.00000000035</v>
      </c>
      <c r="I85" s="95">
        <v>2758</v>
      </c>
      <c r="J85" s="93">
        <v>82110.08465999995</v>
      </c>
      <c r="K85" s="94">
        <v>2.2773352941176481E-2</v>
      </c>
      <c r="L85" s="94">
        <v>1.9824426416019138E-2</v>
      </c>
      <c r="M85" s="94">
        <f>J85/'סכום נכסי הקרן'!$C$42</f>
        <v>1.5390589088048866E-3</v>
      </c>
    </row>
    <row r="86" spans="2:13">
      <c r="B86" s="86" t="s">
        <v>1713</v>
      </c>
      <c r="C86" s="83" t="s">
        <v>1714</v>
      </c>
      <c r="D86" s="96" t="s">
        <v>1376</v>
      </c>
      <c r="E86" s="83"/>
      <c r="F86" s="96" t="s">
        <v>1576</v>
      </c>
      <c r="G86" s="96" t="s">
        <v>157</v>
      </c>
      <c r="H86" s="93">
        <v>96725.000000000015</v>
      </c>
      <c r="I86" s="95">
        <v>3473</v>
      </c>
      <c r="J86" s="93">
        <v>12916.351810000002</v>
      </c>
      <c r="K86" s="94">
        <v>1.6534188034188036E-2</v>
      </c>
      <c r="L86" s="94">
        <v>3.1184874194326619E-3</v>
      </c>
      <c r="M86" s="94">
        <f>J86/'סכום נכסי הקרן'!$C$42</f>
        <v>2.4210212916907055E-4</v>
      </c>
    </row>
    <row r="87" spans="2:13">
      <c r="B87" s="86" t="s">
        <v>1715</v>
      </c>
      <c r="C87" s="83" t="s">
        <v>1716</v>
      </c>
      <c r="D87" s="96" t="s">
        <v>32</v>
      </c>
      <c r="E87" s="83"/>
      <c r="F87" s="96" t="s">
        <v>1576</v>
      </c>
      <c r="G87" s="96" t="s">
        <v>159</v>
      </c>
      <c r="H87" s="93">
        <v>400378.99999999994</v>
      </c>
      <c r="I87" s="95">
        <v>4016</v>
      </c>
      <c r="J87" s="93">
        <v>65021.152430000031</v>
      </c>
      <c r="K87" s="94">
        <v>6.8355661345833749E-2</v>
      </c>
      <c r="L87" s="94">
        <v>1.5698522991064962E-2</v>
      </c>
      <c r="M87" s="94">
        <f>J87/'סכום נכסי הקרן'!$C$42</f>
        <v>1.2187465683725202E-3</v>
      </c>
    </row>
    <row r="88" spans="2:13">
      <c r="B88" s="86" t="s">
        <v>1717</v>
      </c>
      <c r="C88" s="83" t="s">
        <v>1718</v>
      </c>
      <c r="D88" s="96" t="s">
        <v>32</v>
      </c>
      <c r="E88" s="83"/>
      <c r="F88" s="96" t="s">
        <v>1576</v>
      </c>
      <c r="G88" s="96" t="s">
        <v>159</v>
      </c>
      <c r="H88" s="93">
        <v>89380.000000000015</v>
      </c>
      <c r="I88" s="95">
        <v>4558</v>
      </c>
      <c r="J88" s="93">
        <v>16474.200190000003</v>
      </c>
      <c r="K88" s="94">
        <v>2.6019757315837007E-2</v>
      </c>
      <c r="L88" s="94">
        <v>3.9774842613032055E-3</v>
      </c>
      <c r="M88" s="94">
        <f>J88/'סכום נכסי הקרן'!$C$42</f>
        <v>3.0878989679335053E-4</v>
      </c>
    </row>
    <row r="89" spans="2:13">
      <c r="B89" s="86" t="s">
        <v>1719</v>
      </c>
      <c r="C89" s="83" t="s">
        <v>1720</v>
      </c>
      <c r="D89" s="96" t="s">
        <v>32</v>
      </c>
      <c r="E89" s="83"/>
      <c r="F89" s="96" t="s">
        <v>1576</v>
      </c>
      <c r="G89" s="96" t="s">
        <v>159</v>
      </c>
      <c r="H89" s="93">
        <v>4649.0000000000009</v>
      </c>
      <c r="I89" s="95">
        <v>9747</v>
      </c>
      <c r="J89" s="93">
        <v>1832.3995600000003</v>
      </c>
      <c r="K89" s="94">
        <v>1.8722602236322012E-3</v>
      </c>
      <c r="L89" s="94">
        <v>4.4240936289841932E-4</v>
      </c>
      <c r="M89" s="94">
        <f>J89/'סכום נכסי הקרן'!$C$42</f>
        <v>3.4346217994852529E-5</v>
      </c>
    </row>
    <row r="90" spans="2:13">
      <c r="B90" s="86" t="s">
        <v>1721</v>
      </c>
      <c r="C90" s="83" t="s">
        <v>1722</v>
      </c>
      <c r="D90" s="96" t="s">
        <v>1383</v>
      </c>
      <c r="E90" s="83"/>
      <c r="F90" s="96" t="s">
        <v>1576</v>
      </c>
      <c r="G90" s="96" t="s">
        <v>157</v>
      </c>
      <c r="H90" s="93">
        <v>1536105.0000000002</v>
      </c>
      <c r="I90" s="95">
        <v>2122</v>
      </c>
      <c r="J90" s="93">
        <v>125361.72104999999</v>
      </c>
      <c r="K90" s="94">
        <v>1.2438097165991905E-2</v>
      </c>
      <c r="L90" s="94">
        <v>3.0266979076102731E-2</v>
      </c>
      <c r="M90" s="94">
        <f>J90/'סכום נכסי הקרן'!$C$42</f>
        <v>2.3497609873870478E-3</v>
      </c>
    </row>
    <row r="91" spans="2:13">
      <c r="B91" s="86" t="s">
        <v>1723</v>
      </c>
      <c r="C91" s="83" t="s">
        <v>1724</v>
      </c>
      <c r="D91" s="96" t="s">
        <v>149</v>
      </c>
      <c r="E91" s="83"/>
      <c r="F91" s="96" t="s">
        <v>1576</v>
      </c>
      <c r="G91" s="96" t="s">
        <v>166</v>
      </c>
      <c r="H91" s="93">
        <v>13250274.000000002</v>
      </c>
      <c r="I91" s="95">
        <v>193</v>
      </c>
      <c r="J91" s="93">
        <v>84043.201910000033</v>
      </c>
      <c r="K91" s="94">
        <v>6.86411564795886E-2</v>
      </c>
      <c r="L91" s="94">
        <v>2.0291152772895411E-2</v>
      </c>
      <c r="M91" s="94">
        <f>J91/'סכום נכסי הקרן'!$C$42</f>
        <v>1.5752929638262231E-3</v>
      </c>
    </row>
    <row r="92" spans="2:13">
      <c r="B92" s="86" t="s">
        <v>1725</v>
      </c>
      <c r="C92" s="83" t="s">
        <v>1726</v>
      </c>
      <c r="D92" s="96" t="s">
        <v>148</v>
      </c>
      <c r="E92" s="83"/>
      <c r="F92" s="96" t="s">
        <v>1576</v>
      </c>
      <c r="G92" s="96" t="s">
        <v>157</v>
      </c>
      <c r="H92" s="93">
        <v>64158.000000000007</v>
      </c>
      <c r="I92" s="95">
        <v>39031.5</v>
      </c>
      <c r="J92" s="93">
        <v>96285.835610000009</v>
      </c>
      <c r="K92" s="94">
        <v>9.1681397213175912E-3</v>
      </c>
      <c r="L92" s="94">
        <v>2.3246979598904746E-2</v>
      </c>
      <c r="M92" s="94">
        <f>J92/'סכום נכסי הקרן'!$C$42</f>
        <v>1.8047670234528949E-3</v>
      </c>
    </row>
    <row r="93" spans="2:13">
      <c r="B93" s="86" t="s">
        <v>1727</v>
      </c>
      <c r="C93" s="83" t="s">
        <v>1728</v>
      </c>
      <c r="D93" s="96" t="s">
        <v>32</v>
      </c>
      <c r="E93" s="83"/>
      <c r="F93" s="96" t="s">
        <v>1576</v>
      </c>
      <c r="G93" s="96" t="s">
        <v>159</v>
      </c>
      <c r="H93" s="93">
        <v>18405.000000000004</v>
      </c>
      <c r="I93" s="95">
        <v>7111</v>
      </c>
      <c r="J93" s="93">
        <v>5292.4427400000004</v>
      </c>
      <c r="K93" s="94">
        <v>5.9240790881456631E-3</v>
      </c>
      <c r="L93" s="94">
        <v>1.2777923941325136E-3</v>
      </c>
      <c r="M93" s="94">
        <f>J93/'סכום נכסי הקרן'!$C$42</f>
        <v>9.9200739861187587E-5</v>
      </c>
    </row>
    <row r="94" spans="2:13">
      <c r="B94" s="86" t="s">
        <v>1729</v>
      </c>
      <c r="C94" s="83" t="s">
        <v>1730</v>
      </c>
      <c r="D94" s="96" t="s">
        <v>32</v>
      </c>
      <c r="E94" s="83"/>
      <c r="F94" s="96" t="s">
        <v>1576</v>
      </c>
      <c r="G94" s="96" t="s">
        <v>159</v>
      </c>
      <c r="H94" s="93">
        <v>237608.00000000003</v>
      </c>
      <c r="I94" s="95">
        <v>2577</v>
      </c>
      <c r="J94" s="93">
        <v>24760.826970000006</v>
      </c>
      <c r="K94" s="94">
        <v>6.8594761222631598E-2</v>
      </c>
      <c r="L94" s="94">
        <v>5.978183974588872E-3</v>
      </c>
      <c r="M94" s="94">
        <f>J94/'סכום נכסי הקרן'!$C$42</f>
        <v>4.6411316582309364E-4</v>
      </c>
    </row>
    <row r="95" spans="2:13">
      <c r="B95" s="86" t="s">
        <v>1731</v>
      </c>
      <c r="C95" s="83" t="s">
        <v>1732</v>
      </c>
      <c r="D95" s="96" t="s">
        <v>1383</v>
      </c>
      <c r="E95" s="83"/>
      <c r="F95" s="96" t="s">
        <v>1576</v>
      </c>
      <c r="G95" s="96" t="s">
        <v>157</v>
      </c>
      <c r="H95" s="93">
        <v>646307.00000000012</v>
      </c>
      <c r="I95" s="95">
        <v>3385</v>
      </c>
      <c r="J95" s="93">
        <v>84118.956550000032</v>
      </c>
      <c r="K95" s="94">
        <v>1.9408609293160704E-2</v>
      </c>
      <c r="L95" s="94">
        <v>2.0309442758742708E-2</v>
      </c>
      <c r="M95" s="94">
        <f>J95/'סכום נכסי הקרן'!$C$42</f>
        <v>1.5767128972492379E-3</v>
      </c>
    </row>
    <row r="96" spans="2:13">
      <c r="B96" s="86" t="s">
        <v>1733</v>
      </c>
      <c r="C96" s="83" t="s">
        <v>1734</v>
      </c>
      <c r="D96" s="96" t="s">
        <v>1383</v>
      </c>
      <c r="E96" s="83"/>
      <c r="F96" s="96" t="s">
        <v>1576</v>
      </c>
      <c r="G96" s="96" t="s">
        <v>157</v>
      </c>
      <c r="H96" s="93">
        <v>81967.000000000015</v>
      </c>
      <c r="I96" s="95">
        <v>22353</v>
      </c>
      <c r="J96" s="93">
        <v>70887.638860000021</v>
      </c>
      <c r="K96" s="94">
        <v>8.1568771794123581E-5</v>
      </c>
      <c r="L96" s="94">
        <v>1.7114910868798634E-2</v>
      </c>
      <c r="M96" s="94">
        <f>J96/'סכום נכסי הקרן'!$C$42</f>
        <v>1.3287070956434521E-3</v>
      </c>
    </row>
    <row r="97" spans="2:13">
      <c r="B97" s="86" t="s">
        <v>1735</v>
      </c>
      <c r="C97" s="83" t="s">
        <v>1736</v>
      </c>
      <c r="D97" s="96" t="s">
        <v>151</v>
      </c>
      <c r="E97" s="83"/>
      <c r="F97" s="96" t="s">
        <v>1576</v>
      </c>
      <c r="G97" s="96" t="s">
        <v>159</v>
      </c>
      <c r="H97" s="93">
        <v>25142.000000000004</v>
      </c>
      <c r="I97" s="95">
        <v>11307</v>
      </c>
      <c r="J97" s="93">
        <v>11495.738650000001</v>
      </c>
      <c r="K97" s="94">
        <v>1.7846162276568954E-3</v>
      </c>
      <c r="L97" s="94">
        <v>2.7754985993301783E-3</v>
      </c>
      <c r="M97" s="94">
        <f>J97/'סכום נכסי הקרן'!$C$42</f>
        <v>2.1547437267707687E-4</v>
      </c>
    </row>
    <row r="98" spans="2:13">
      <c r="B98" s="86" t="s">
        <v>1737</v>
      </c>
      <c r="C98" s="83" t="s">
        <v>1738</v>
      </c>
      <c r="D98" s="96" t="s">
        <v>1383</v>
      </c>
      <c r="E98" s="83"/>
      <c r="F98" s="96" t="s">
        <v>1576</v>
      </c>
      <c r="G98" s="96" t="s">
        <v>157</v>
      </c>
      <c r="H98" s="93">
        <v>315773.00000000006</v>
      </c>
      <c r="I98" s="95">
        <v>12150</v>
      </c>
      <c r="J98" s="93">
        <v>147518.88297000006</v>
      </c>
      <c r="K98" s="94">
        <v>3.7211969109020742E-3</v>
      </c>
      <c r="L98" s="94">
        <v>3.5616541531064437E-2</v>
      </c>
      <c r="M98" s="94">
        <f>J98/'סכום נכסי הקרן'!$C$42</f>
        <v>2.7650714524537212E-3</v>
      </c>
    </row>
    <row r="99" spans="2:13">
      <c r="B99" s="86" t="s">
        <v>1739</v>
      </c>
      <c r="C99" s="83" t="s">
        <v>1740</v>
      </c>
      <c r="D99" s="96" t="s">
        <v>1383</v>
      </c>
      <c r="E99" s="83"/>
      <c r="F99" s="96" t="s">
        <v>1576</v>
      </c>
      <c r="G99" s="96" t="s">
        <v>157</v>
      </c>
      <c r="H99" s="93">
        <v>1310153.0000000009</v>
      </c>
      <c r="I99" s="95">
        <v>3578</v>
      </c>
      <c r="J99" s="93">
        <v>180243.11984000012</v>
      </c>
      <c r="K99" s="94">
        <v>1.0672461976338682E-3</v>
      </c>
      <c r="L99" s="94">
        <v>4.3517388650343207E-2</v>
      </c>
      <c r="M99" s="94">
        <f>J99/'סכום נכסי הקרן'!$C$42</f>
        <v>3.3784495593837467E-3</v>
      </c>
    </row>
    <row r="100" spans="2:13">
      <c r="B100" s="86" t="s">
        <v>1741</v>
      </c>
      <c r="C100" s="83" t="s">
        <v>1742</v>
      </c>
      <c r="D100" s="96" t="s">
        <v>1383</v>
      </c>
      <c r="E100" s="83"/>
      <c r="F100" s="96" t="s">
        <v>1576</v>
      </c>
      <c r="G100" s="96" t="s">
        <v>157</v>
      </c>
      <c r="H100" s="93">
        <v>500570.00000000006</v>
      </c>
      <c r="I100" s="95">
        <v>20531</v>
      </c>
      <c r="J100" s="93">
        <v>395158.44266000006</v>
      </c>
      <c r="K100" s="94">
        <v>1.8170496135238529E-3</v>
      </c>
      <c r="L100" s="94">
        <v>9.5405935843567963E-2</v>
      </c>
      <c r="M100" s="94">
        <f>J100/'סכום נכסי הקרן'!$C$42</f>
        <v>7.4067896054869128E-3</v>
      </c>
    </row>
    <row r="101" spans="2:13">
      <c r="B101" s="86" t="s">
        <v>1743</v>
      </c>
      <c r="C101" s="83" t="s">
        <v>1744</v>
      </c>
      <c r="D101" s="96" t="s">
        <v>1383</v>
      </c>
      <c r="E101" s="83"/>
      <c r="F101" s="96" t="s">
        <v>1576</v>
      </c>
      <c r="G101" s="96" t="s">
        <v>157</v>
      </c>
      <c r="H101" s="93">
        <v>1083800.0000000002</v>
      </c>
      <c r="I101" s="95">
        <v>2020</v>
      </c>
      <c r="J101" s="93">
        <v>84177.662200000021</v>
      </c>
      <c r="K101" s="94">
        <v>1.7368589743589749E-2</v>
      </c>
      <c r="L101" s="94">
        <v>2.0323616484704002E-2</v>
      </c>
      <c r="M101" s="94">
        <f>J101/'סכום נכסי הקרן'!$C$42</f>
        <v>1.5778132670028898E-3</v>
      </c>
    </row>
    <row r="102" spans="2:13">
      <c r="B102" s="86" t="s">
        <v>1745</v>
      </c>
      <c r="C102" s="83" t="s">
        <v>1746</v>
      </c>
      <c r="D102" s="96" t="s">
        <v>32</v>
      </c>
      <c r="E102" s="83"/>
      <c r="F102" s="96" t="s">
        <v>1576</v>
      </c>
      <c r="G102" s="96" t="s">
        <v>163</v>
      </c>
      <c r="H102" s="93">
        <v>50847.000000000022</v>
      </c>
      <c r="I102" s="95">
        <v>9960</v>
      </c>
      <c r="J102" s="93">
        <v>2140.7054800000005</v>
      </c>
      <c r="K102" s="94">
        <v>6.9038696537678239E-4</v>
      </c>
      <c r="L102" s="94">
        <v>5.1684587151939456E-4</v>
      </c>
      <c r="M102" s="94">
        <f>J102/'סכום נכסי הקרן'!$C$42</f>
        <v>4.0125057156669161E-5</v>
      </c>
    </row>
    <row r="103" spans="2:13">
      <c r="B103" s="82"/>
      <c r="C103" s="83"/>
      <c r="D103" s="83"/>
      <c r="E103" s="83"/>
      <c r="F103" s="83"/>
      <c r="G103" s="83"/>
      <c r="H103" s="93"/>
      <c r="I103" s="95"/>
      <c r="J103" s="83"/>
      <c r="K103" s="83"/>
      <c r="L103" s="94"/>
      <c r="M103" s="83"/>
    </row>
    <row r="104" spans="2:13">
      <c r="B104" s="100" t="s">
        <v>89</v>
      </c>
      <c r="C104" s="81"/>
      <c r="D104" s="81"/>
      <c r="E104" s="81"/>
      <c r="F104" s="81"/>
      <c r="G104" s="81"/>
      <c r="H104" s="90"/>
      <c r="I104" s="92"/>
      <c r="J104" s="90">
        <v>194066.58877000006</v>
      </c>
      <c r="K104" s="81"/>
      <c r="L104" s="91">
        <v>4.6854887859504424E-2</v>
      </c>
      <c r="M104" s="91">
        <f>J104/'סכום נכסי הקרן'!$C$42</f>
        <v>3.6375545535558963E-3</v>
      </c>
    </row>
    <row r="105" spans="2:13">
      <c r="B105" s="86" t="s">
        <v>1747</v>
      </c>
      <c r="C105" s="83" t="s">
        <v>1748</v>
      </c>
      <c r="D105" s="96" t="s">
        <v>148</v>
      </c>
      <c r="E105" s="83"/>
      <c r="F105" s="96" t="s">
        <v>1614</v>
      </c>
      <c r="G105" s="96" t="s">
        <v>157</v>
      </c>
      <c r="H105" s="93">
        <v>51777.000000000007</v>
      </c>
      <c r="I105" s="95">
        <v>11292</v>
      </c>
      <c r="J105" s="93">
        <v>22480.403240000007</v>
      </c>
      <c r="K105" s="94">
        <v>1.205111645237029E-3</v>
      </c>
      <c r="L105" s="94">
        <v>5.4276049242818871E-3</v>
      </c>
      <c r="M105" s="94">
        <f>J105/'סכום נכסי הקרן'!$C$42</f>
        <v>4.2136925108911792E-4</v>
      </c>
    </row>
    <row r="106" spans="2:13">
      <c r="B106" s="86" t="s">
        <v>1749</v>
      </c>
      <c r="C106" s="83" t="s">
        <v>1750</v>
      </c>
      <c r="D106" s="96" t="s">
        <v>1383</v>
      </c>
      <c r="E106" s="83"/>
      <c r="F106" s="96" t="s">
        <v>1614</v>
      </c>
      <c r="G106" s="96" t="s">
        <v>157</v>
      </c>
      <c r="H106" s="93">
        <v>14585.000000000002</v>
      </c>
      <c r="I106" s="95">
        <v>10230</v>
      </c>
      <c r="J106" s="93">
        <v>5753.4583700000012</v>
      </c>
      <c r="K106" s="94">
        <v>2.899602385685885E-3</v>
      </c>
      <c r="L106" s="94">
        <v>1.3890987028693012E-3</v>
      </c>
      <c r="M106" s="94">
        <f>J106/'סכום נכסי הקרן'!$C$42</f>
        <v>1.0784194654594269E-4</v>
      </c>
    </row>
    <row r="107" spans="2:13">
      <c r="B107" s="86" t="s">
        <v>1751</v>
      </c>
      <c r="C107" s="83" t="s">
        <v>1752</v>
      </c>
      <c r="D107" s="96" t="s">
        <v>148</v>
      </c>
      <c r="E107" s="83"/>
      <c r="F107" s="96" t="s">
        <v>1614</v>
      </c>
      <c r="G107" s="96" t="s">
        <v>160</v>
      </c>
      <c r="H107" s="93">
        <v>5814717.0000000009</v>
      </c>
      <c r="I107" s="95">
        <v>157.625</v>
      </c>
      <c r="J107" s="93">
        <v>44050.417259999995</v>
      </c>
      <c r="K107" s="94">
        <v>7.9852198540326907E-2</v>
      </c>
      <c r="L107" s="94">
        <v>1.0635408052273343E-2</v>
      </c>
      <c r="M107" s="94">
        <f>J107/'סכום נכסי הקרן'!$C$42</f>
        <v>8.2567430543160252E-4</v>
      </c>
    </row>
    <row r="108" spans="2:13">
      <c r="B108" s="86" t="s">
        <v>1753</v>
      </c>
      <c r="C108" s="83" t="s">
        <v>1754</v>
      </c>
      <c r="D108" s="96" t="s">
        <v>1383</v>
      </c>
      <c r="E108" s="83"/>
      <c r="F108" s="96" t="s">
        <v>1614</v>
      </c>
      <c r="G108" s="96" t="s">
        <v>157</v>
      </c>
      <c r="H108" s="93">
        <v>144516.00000000003</v>
      </c>
      <c r="I108" s="95">
        <v>7937</v>
      </c>
      <c r="J108" s="93">
        <v>44103.053290000003</v>
      </c>
      <c r="K108" s="94">
        <v>7.2374035119285708E-4</v>
      </c>
      <c r="L108" s="94">
        <v>1.0648116346362764E-2</v>
      </c>
      <c r="M108" s="94">
        <f>J108/'סכום נכסי הקרן'!$C$42</f>
        <v>8.2666090715331644E-4</v>
      </c>
    </row>
    <row r="109" spans="2:13">
      <c r="B109" s="86" t="s">
        <v>1755</v>
      </c>
      <c r="C109" s="83" t="s">
        <v>1756</v>
      </c>
      <c r="D109" s="96" t="s">
        <v>148</v>
      </c>
      <c r="E109" s="83"/>
      <c r="F109" s="96" t="s">
        <v>1614</v>
      </c>
      <c r="G109" s="96" t="s">
        <v>157</v>
      </c>
      <c r="H109" s="93">
        <v>21297.000000000011</v>
      </c>
      <c r="I109" s="95">
        <v>6975</v>
      </c>
      <c r="J109" s="93">
        <v>5711.6158000000032</v>
      </c>
      <c r="K109" s="94">
        <v>8.7608460565867519E-4</v>
      </c>
      <c r="L109" s="94">
        <v>1.3789963512098565E-3</v>
      </c>
      <c r="M109" s="94">
        <f>J109/'סכום נכסי הקרן'!$C$42</f>
        <v>1.0705765579295603E-4</v>
      </c>
    </row>
    <row r="110" spans="2:13">
      <c r="B110" s="86" t="s">
        <v>1757</v>
      </c>
      <c r="C110" s="83" t="s">
        <v>1758</v>
      </c>
      <c r="D110" s="96" t="s">
        <v>148</v>
      </c>
      <c r="E110" s="83"/>
      <c r="F110" s="96" t="s">
        <v>1614</v>
      </c>
      <c r="G110" s="96" t="s">
        <v>157</v>
      </c>
      <c r="H110" s="93">
        <v>31544.000000000004</v>
      </c>
      <c r="I110" s="95">
        <v>9873.5</v>
      </c>
      <c r="J110" s="93">
        <v>11975.240440000005</v>
      </c>
      <c r="K110" s="94">
        <v>1.1877503269288048E-2</v>
      </c>
      <c r="L110" s="94">
        <v>2.8912681542096574E-3</v>
      </c>
      <c r="M110" s="94">
        <f>J110/'סכום נכסי הקרן'!$C$42</f>
        <v>2.2446208112657145E-4</v>
      </c>
    </row>
    <row r="111" spans="2:13">
      <c r="B111" s="86" t="s">
        <v>1759</v>
      </c>
      <c r="C111" s="83" t="s">
        <v>1760</v>
      </c>
      <c r="D111" s="96" t="s">
        <v>148</v>
      </c>
      <c r="E111" s="83"/>
      <c r="F111" s="96" t="s">
        <v>1614</v>
      </c>
      <c r="G111" s="96" t="s">
        <v>159</v>
      </c>
      <c r="H111" s="93">
        <v>2884.0000000000005</v>
      </c>
      <c r="I111" s="95">
        <v>10640</v>
      </c>
      <c r="J111" s="93">
        <v>1240.8707600000002</v>
      </c>
      <c r="K111" s="94">
        <v>5.2995739447586316E-5</v>
      </c>
      <c r="L111" s="94">
        <v>2.9959232383295129E-4</v>
      </c>
      <c r="M111" s="94">
        <f>J111/'סכום נכסי הקרן'!$C$42</f>
        <v>2.3258692348953813E-5</v>
      </c>
    </row>
    <row r="112" spans="2:13">
      <c r="B112" s="86" t="s">
        <v>1761</v>
      </c>
      <c r="C112" s="83" t="s">
        <v>1762</v>
      </c>
      <c r="D112" s="96" t="s">
        <v>148</v>
      </c>
      <c r="E112" s="83"/>
      <c r="F112" s="96" t="s">
        <v>1614</v>
      </c>
      <c r="G112" s="96" t="s">
        <v>157</v>
      </c>
      <c r="H112" s="93">
        <v>48080.000000000007</v>
      </c>
      <c r="I112" s="95">
        <v>10399</v>
      </c>
      <c r="J112" s="93">
        <v>19224.381740000004</v>
      </c>
      <c r="K112" s="94">
        <v>1.3545872810903281E-3</v>
      </c>
      <c r="L112" s="94">
        <v>4.6414803099545637E-3</v>
      </c>
      <c r="M112" s="94">
        <f>J112/'סכום נכסי הקרן'!$C$42</f>
        <v>3.6033888048865413E-4</v>
      </c>
    </row>
    <row r="113" spans="2:13">
      <c r="B113" s="86" t="s">
        <v>1763</v>
      </c>
      <c r="C113" s="83" t="s">
        <v>1764</v>
      </c>
      <c r="D113" s="96" t="s">
        <v>1383</v>
      </c>
      <c r="E113" s="83"/>
      <c r="F113" s="96" t="s">
        <v>1614</v>
      </c>
      <c r="G113" s="96" t="s">
        <v>157</v>
      </c>
      <c r="H113" s="93">
        <v>67013.000000000015</v>
      </c>
      <c r="I113" s="95">
        <v>3645</v>
      </c>
      <c r="J113" s="93">
        <v>9438.6482000000015</v>
      </c>
      <c r="K113" s="94">
        <v>2.03363148760855E-4</v>
      </c>
      <c r="L113" s="94">
        <v>2.2788405039697304E-3</v>
      </c>
      <c r="M113" s="94">
        <f>J113/'סכום נכסי הקרן'!$C$42</f>
        <v>1.7691658289522969E-4</v>
      </c>
    </row>
    <row r="114" spans="2:13">
      <c r="B114" s="86" t="s">
        <v>1765</v>
      </c>
      <c r="C114" s="83" t="s">
        <v>1766</v>
      </c>
      <c r="D114" s="96" t="s">
        <v>32</v>
      </c>
      <c r="E114" s="83"/>
      <c r="F114" s="96" t="s">
        <v>1614</v>
      </c>
      <c r="G114" s="96" t="s">
        <v>159</v>
      </c>
      <c r="H114" s="93">
        <v>10330.000000000002</v>
      </c>
      <c r="I114" s="95">
        <v>20925</v>
      </c>
      <c r="J114" s="93">
        <v>8740.8860000000022</v>
      </c>
      <c r="K114" s="94">
        <v>5.3192557573348322E-3</v>
      </c>
      <c r="L114" s="94">
        <v>2.1103747735170342E-3</v>
      </c>
      <c r="M114" s="94">
        <f>J114/'סכום נכסי הקרן'!$C$42</f>
        <v>1.6383783459550415E-4</v>
      </c>
    </row>
    <row r="115" spans="2:13">
      <c r="B115" s="86" t="s">
        <v>1767</v>
      </c>
      <c r="C115" s="83" t="s">
        <v>1768</v>
      </c>
      <c r="D115" s="96" t="s">
        <v>32</v>
      </c>
      <c r="E115" s="83"/>
      <c r="F115" s="96" t="s">
        <v>1614</v>
      </c>
      <c r="G115" s="96" t="s">
        <v>159</v>
      </c>
      <c r="H115" s="93">
        <v>29014.000000000004</v>
      </c>
      <c r="I115" s="95">
        <v>18195</v>
      </c>
      <c r="J115" s="93">
        <v>21347.613670000006</v>
      </c>
      <c r="K115" s="94">
        <v>4.4913104118711529E-2</v>
      </c>
      <c r="L115" s="94">
        <v>5.1541074170233315E-3</v>
      </c>
      <c r="M115" s="94">
        <f>J115/'סכום נכסי הקרן'!$C$42</f>
        <v>4.0013641608804682E-4</v>
      </c>
    </row>
    <row r="116" spans="2:13">
      <c r="D116" s="1"/>
      <c r="E116" s="1"/>
      <c r="F116" s="1"/>
      <c r="G116" s="1"/>
    </row>
    <row r="117" spans="2:13">
      <c r="D117" s="1"/>
      <c r="E117" s="1"/>
      <c r="F117" s="1"/>
      <c r="G117" s="1"/>
    </row>
    <row r="118" spans="2:13">
      <c r="D118" s="1"/>
      <c r="E118" s="1"/>
      <c r="F118" s="1"/>
      <c r="G118" s="1"/>
    </row>
    <row r="119" spans="2:13">
      <c r="B119" s="108" t="s">
        <v>2756</v>
      </c>
      <c r="D119" s="1"/>
      <c r="E119" s="1"/>
      <c r="F119" s="1"/>
      <c r="G119" s="1"/>
    </row>
    <row r="120" spans="2:13">
      <c r="B120" s="108" t="s">
        <v>139</v>
      </c>
      <c r="D120" s="1"/>
      <c r="E120" s="1"/>
      <c r="F120" s="1"/>
      <c r="G120" s="1"/>
    </row>
    <row r="121" spans="2:13">
      <c r="B121" s="98"/>
      <c r="D121" s="1"/>
      <c r="E121" s="1"/>
      <c r="F121" s="1"/>
      <c r="G121" s="1"/>
    </row>
    <row r="122" spans="2:13">
      <c r="D122" s="1"/>
      <c r="E122" s="1"/>
      <c r="F122" s="1"/>
      <c r="G122" s="1"/>
    </row>
    <row r="123" spans="2:13">
      <c r="D123" s="1"/>
      <c r="E123" s="1"/>
      <c r="F123" s="1"/>
      <c r="G123" s="1"/>
    </row>
    <row r="124" spans="2:13">
      <c r="D124" s="1"/>
      <c r="E124" s="1"/>
      <c r="F124" s="1"/>
      <c r="G124" s="1"/>
    </row>
    <row r="125" spans="2:13">
      <c r="D125" s="1"/>
      <c r="E125" s="1"/>
      <c r="F125" s="1"/>
      <c r="G125" s="1"/>
    </row>
    <row r="126" spans="2:13">
      <c r="D126" s="1"/>
      <c r="E126" s="1"/>
      <c r="F126" s="1"/>
      <c r="G126" s="1"/>
    </row>
    <row r="127" spans="2:13">
      <c r="D127" s="1"/>
      <c r="E127" s="1"/>
      <c r="F127" s="1"/>
      <c r="G127" s="1"/>
    </row>
    <row r="128" spans="2:13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1"/>
      <c r="D250" s="1"/>
      <c r="E250" s="1"/>
      <c r="F250" s="1"/>
      <c r="G250" s="1"/>
    </row>
    <row r="251" spans="2:7">
      <c r="B251" s="41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password="CC0D"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B1:XFD2 A1:B1048576 D3:XFD1048576 D1:Z2"/>
  </dataValidations>
  <printOptions horizontalCentered="1"/>
  <pageMargins left="0.11811023622047245" right="0.11811023622047245" top="0.15748031496062992" bottom="0.15748031496062992" header="0.31496062992125984" footer="0.31496062992125984"/>
  <pageSetup paperSize="9" scale="76" fitToHeight="25" orientation="landscape" r:id="rId1"/>
  <rowBreaks count="1" manualBreakCount="1">
    <brk id="10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D309"/>
  <sheetViews>
    <sheetView rightToLeft="1" zoomScale="90" zoomScaleNormal="90" workbookViewId="0">
      <pane ySplit="10" topLeftCell="A11" activePane="bottomLeft" state="frozen"/>
      <selection pane="bottomLeft" activeCell="I12" sqref="I12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22.85546875" style="2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8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4" t="s">
        <v>171</v>
      </c>
      <c r="C1" s="77" t="s" vm="1">
        <v>232</v>
      </c>
    </row>
    <row r="2" spans="2:56">
      <c r="B2" s="54" t="s">
        <v>170</v>
      </c>
      <c r="C2" s="77" t="s">
        <v>233</v>
      </c>
    </row>
    <row r="3" spans="2:56">
      <c r="B3" s="54" t="s">
        <v>172</v>
      </c>
      <c r="C3" s="77" t="s">
        <v>234</v>
      </c>
    </row>
    <row r="4" spans="2:56">
      <c r="B4" s="54" t="s">
        <v>173</v>
      </c>
      <c r="C4" s="77">
        <v>162</v>
      </c>
    </row>
    <row r="6" spans="2:56" ht="26.25" customHeight="1">
      <c r="B6" s="217" t="s">
        <v>199</v>
      </c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9"/>
    </row>
    <row r="7" spans="2:56" ht="26.25" customHeight="1">
      <c r="B7" s="217" t="s">
        <v>119</v>
      </c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9"/>
      <c r="BD7" s="3"/>
    </row>
    <row r="8" spans="2:56" s="3" customFormat="1" ht="78.75">
      <c r="B8" s="20" t="s">
        <v>142</v>
      </c>
      <c r="C8" s="28" t="s">
        <v>60</v>
      </c>
      <c r="D8" s="69" t="s">
        <v>146</v>
      </c>
      <c r="E8" s="69" t="s">
        <v>144</v>
      </c>
      <c r="F8" s="73" t="s">
        <v>84</v>
      </c>
      <c r="G8" s="28" t="s">
        <v>15</v>
      </c>
      <c r="H8" s="28" t="s">
        <v>85</v>
      </c>
      <c r="I8" s="28" t="s">
        <v>129</v>
      </c>
      <c r="J8" s="28" t="s">
        <v>0</v>
      </c>
      <c r="K8" s="28" t="s">
        <v>133</v>
      </c>
      <c r="L8" s="28" t="s">
        <v>80</v>
      </c>
      <c r="M8" s="28" t="s">
        <v>75</v>
      </c>
      <c r="N8" s="69" t="s">
        <v>174</v>
      </c>
      <c r="O8" s="29" t="s">
        <v>176</v>
      </c>
      <c r="AY8" s="1"/>
      <c r="AZ8" s="1"/>
    </row>
    <row r="9" spans="2:56" s="3" customFormat="1" ht="20.25">
      <c r="B9" s="14"/>
      <c r="C9" s="15"/>
      <c r="D9" s="15"/>
      <c r="E9" s="15"/>
      <c r="F9" s="15"/>
      <c r="G9" s="15"/>
      <c r="H9" s="15"/>
      <c r="I9" s="15"/>
      <c r="J9" s="30" t="s">
        <v>22</v>
      </c>
      <c r="K9" s="30" t="s">
        <v>81</v>
      </c>
      <c r="L9" s="30" t="s">
        <v>23</v>
      </c>
      <c r="M9" s="30" t="s">
        <v>20</v>
      </c>
      <c r="N9" s="30" t="s">
        <v>20</v>
      </c>
      <c r="O9" s="31" t="s">
        <v>20</v>
      </c>
      <c r="AX9" s="1"/>
      <c r="AY9" s="1"/>
      <c r="AZ9" s="1"/>
      <c r="BD9" s="4"/>
    </row>
    <row r="10" spans="2:56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AX10" s="1"/>
      <c r="AY10" s="3"/>
      <c r="AZ10" s="1"/>
    </row>
    <row r="11" spans="2:56" s="4" customFormat="1" ht="18" customHeight="1">
      <c r="B11" s="78" t="s">
        <v>39</v>
      </c>
      <c r="C11" s="79"/>
      <c r="D11" s="79"/>
      <c r="E11" s="79"/>
      <c r="F11" s="79"/>
      <c r="G11" s="79"/>
      <c r="H11" s="79"/>
      <c r="I11" s="79"/>
      <c r="J11" s="87"/>
      <c r="K11" s="89"/>
      <c r="L11" s="87">
        <v>3940846.0048200018</v>
      </c>
      <c r="M11" s="79"/>
      <c r="N11" s="88">
        <v>1</v>
      </c>
      <c r="O11" s="88">
        <f>L11/'סכום נכסי הקרן'!$C$42</f>
        <v>7.386661671414689E-2</v>
      </c>
      <c r="P11" s="5"/>
      <c r="AX11" s="1"/>
      <c r="AY11" s="3"/>
      <c r="AZ11" s="1"/>
      <c r="BD11" s="1"/>
    </row>
    <row r="12" spans="2:56" s="4" customFormat="1" ht="18" customHeight="1">
      <c r="B12" s="80" t="s">
        <v>227</v>
      </c>
      <c r="C12" s="81"/>
      <c r="D12" s="81"/>
      <c r="E12" s="81"/>
      <c r="F12" s="81"/>
      <c r="G12" s="81"/>
      <c r="H12" s="81"/>
      <c r="I12" s="81"/>
      <c r="J12" s="90"/>
      <c r="K12" s="92"/>
      <c r="L12" s="90">
        <v>3940846.0048200008</v>
      </c>
      <c r="M12" s="81"/>
      <c r="N12" s="91">
        <v>0.99999999999999978</v>
      </c>
      <c r="O12" s="91">
        <f>L12/'סכום נכסי הקרן'!$C$42</f>
        <v>7.3866616714146877E-2</v>
      </c>
      <c r="P12" s="5"/>
      <c r="AX12" s="1"/>
      <c r="AY12" s="3"/>
      <c r="AZ12" s="1"/>
      <c r="BD12" s="1"/>
    </row>
    <row r="13" spans="2:56">
      <c r="B13" s="100" t="s">
        <v>1769</v>
      </c>
      <c r="C13" s="81"/>
      <c r="D13" s="81"/>
      <c r="E13" s="81"/>
      <c r="F13" s="81"/>
      <c r="G13" s="81"/>
      <c r="H13" s="81"/>
      <c r="I13" s="81"/>
      <c r="J13" s="90"/>
      <c r="K13" s="92"/>
      <c r="L13" s="90">
        <v>3940846.0048200008</v>
      </c>
      <c r="M13" s="81"/>
      <c r="N13" s="91">
        <v>0.99999999999999978</v>
      </c>
      <c r="O13" s="91">
        <f>L13/'סכום נכסי הקרן'!$C$42</f>
        <v>7.3866616714146877E-2</v>
      </c>
      <c r="AY13" s="3"/>
    </row>
    <row r="14" spans="2:56" ht="20.25">
      <c r="B14" s="86" t="s">
        <v>1770</v>
      </c>
      <c r="C14" s="83" t="s">
        <v>1771</v>
      </c>
      <c r="D14" s="96" t="s">
        <v>32</v>
      </c>
      <c r="E14" s="83"/>
      <c r="F14" s="96" t="s">
        <v>1576</v>
      </c>
      <c r="G14" s="83" t="s">
        <v>323</v>
      </c>
      <c r="H14" s="83" t="s">
        <v>895</v>
      </c>
      <c r="I14" s="96" t="s">
        <v>157</v>
      </c>
      <c r="J14" s="93">
        <v>98009.96</v>
      </c>
      <c r="K14" s="95">
        <v>13206.9</v>
      </c>
      <c r="L14" s="93">
        <v>49769.97914000001</v>
      </c>
      <c r="M14" s="94">
        <v>4.2297424524973511E-3</v>
      </c>
      <c r="N14" s="94">
        <v>1.2629262620038171E-2</v>
      </c>
      <c r="O14" s="94">
        <f>L14/'סכום נכסי הקרן'!$C$42</f>
        <v>9.3288090133666207E-4</v>
      </c>
      <c r="AY14" s="4"/>
    </row>
    <row r="15" spans="2:56">
      <c r="B15" s="86" t="s">
        <v>1772</v>
      </c>
      <c r="C15" s="83" t="s">
        <v>1773</v>
      </c>
      <c r="D15" s="96" t="s">
        <v>32</v>
      </c>
      <c r="E15" s="83"/>
      <c r="F15" s="96" t="s">
        <v>1614</v>
      </c>
      <c r="G15" s="83" t="s">
        <v>379</v>
      </c>
      <c r="H15" s="83" t="s">
        <v>895</v>
      </c>
      <c r="I15" s="96" t="s">
        <v>160</v>
      </c>
      <c r="J15" s="93">
        <v>14063.830000000002</v>
      </c>
      <c r="K15" s="95">
        <v>103330</v>
      </c>
      <c r="L15" s="93">
        <v>68667.34136000002</v>
      </c>
      <c r="M15" s="94">
        <v>6.1033296618907114E-2</v>
      </c>
      <c r="N15" s="94">
        <v>1.742451780049609E-2</v>
      </c>
      <c r="O15" s="94">
        <f>L15/'סכום נכסי הקרן'!$C$42</f>
        <v>1.2870901777980745E-3</v>
      </c>
    </row>
    <row r="16" spans="2:56">
      <c r="B16" s="86" t="s">
        <v>1774</v>
      </c>
      <c r="C16" s="83" t="s">
        <v>1775</v>
      </c>
      <c r="D16" s="96" t="s">
        <v>32</v>
      </c>
      <c r="E16" s="83"/>
      <c r="F16" s="96" t="s">
        <v>1614</v>
      </c>
      <c r="G16" s="83" t="s">
        <v>679</v>
      </c>
      <c r="H16" s="83" t="s">
        <v>895</v>
      </c>
      <c r="I16" s="96" t="s">
        <v>159</v>
      </c>
      <c r="J16" s="93">
        <v>18524.580000000005</v>
      </c>
      <c r="K16" s="95">
        <v>89213.432000000001</v>
      </c>
      <c r="L16" s="93">
        <v>66829.511240000007</v>
      </c>
      <c r="M16" s="94">
        <v>0.12286246426607432</v>
      </c>
      <c r="N16" s="94">
        <v>1.6958163591843382E-2</v>
      </c>
      <c r="O16" s="94">
        <f>L16/'סכום נכסי הקרן'!$C$42</f>
        <v>1.2526421702144957E-3</v>
      </c>
    </row>
    <row r="17" spans="2:50">
      <c r="B17" s="86" t="s">
        <v>1776</v>
      </c>
      <c r="C17" s="83" t="s">
        <v>1777</v>
      </c>
      <c r="D17" s="96" t="s">
        <v>32</v>
      </c>
      <c r="E17" s="83"/>
      <c r="F17" s="96" t="s">
        <v>1614</v>
      </c>
      <c r="G17" s="83" t="s">
        <v>697</v>
      </c>
      <c r="H17" s="83" t="s">
        <v>895</v>
      </c>
      <c r="I17" s="96" t="s">
        <v>157</v>
      </c>
      <c r="J17" s="93">
        <v>874554.29000000015</v>
      </c>
      <c r="K17" s="95">
        <v>2348</v>
      </c>
      <c r="L17" s="93">
        <v>78955.286030000032</v>
      </c>
      <c r="M17" s="94">
        <v>1.1855754734308147E-2</v>
      </c>
      <c r="N17" s="94">
        <v>2.0035110718213997E-2</v>
      </c>
      <c r="O17" s="94">
        <f>L17/'סכום נכסי הקרן'!$C$42</f>
        <v>1.4799258442478097E-3</v>
      </c>
    </row>
    <row r="18" spans="2:50">
      <c r="B18" s="86" t="s">
        <v>1778</v>
      </c>
      <c r="C18" s="83" t="s">
        <v>1779</v>
      </c>
      <c r="D18" s="96" t="s">
        <v>32</v>
      </c>
      <c r="E18" s="83"/>
      <c r="F18" s="96" t="s">
        <v>1614</v>
      </c>
      <c r="G18" s="83" t="s">
        <v>697</v>
      </c>
      <c r="H18" s="83" t="s">
        <v>895</v>
      </c>
      <c r="I18" s="96" t="s">
        <v>160</v>
      </c>
      <c r="J18" s="93">
        <v>281712.14</v>
      </c>
      <c r="K18" s="95">
        <v>13643.73</v>
      </c>
      <c r="L18" s="93">
        <v>181617.99519999998</v>
      </c>
      <c r="M18" s="94">
        <v>8.0527417933133394E-2</v>
      </c>
      <c r="N18" s="94">
        <v>4.6086042179233892E-2</v>
      </c>
      <c r="O18" s="94">
        <f>L18/'סכום נכסי הקרן'!$C$42</f>
        <v>3.4042200135254771E-3</v>
      </c>
    </row>
    <row r="19" spans="2:50" ht="20.25">
      <c r="B19" s="86" t="s">
        <v>1780</v>
      </c>
      <c r="C19" s="83" t="s">
        <v>1781</v>
      </c>
      <c r="D19" s="96" t="s">
        <v>32</v>
      </c>
      <c r="E19" s="83"/>
      <c r="F19" s="96" t="s">
        <v>1614</v>
      </c>
      <c r="G19" s="83" t="s">
        <v>697</v>
      </c>
      <c r="H19" s="83" t="s">
        <v>919</v>
      </c>
      <c r="I19" s="96" t="s">
        <v>157</v>
      </c>
      <c r="J19" s="93">
        <v>2421098.5000000009</v>
      </c>
      <c r="K19" s="95">
        <v>827</v>
      </c>
      <c r="L19" s="93">
        <v>76986.453290000005</v>
      </c>
      <c r="M19" s="94">
        <v>2.2737586643109993E-2</v>
      </c>
      <c r="N19" s="94">
        <v>1.9535514251467524E-2</v>
      </c>
      <c r="O19" s="94">
        <f>L19/'סכום נכסי הקרן'!$C$42</f>
        <v>1.4430223435269059E-3</v>
      </c>
      <c r="AX19" s="4"/>
    </row>
    <row r="20" spans="2:50">
      <c r="B20" s="86" t="s">
        <v>1782</v>
      </c>
      <c r="C20" s="83" t="s">
        <v>1783</v>
      </c>
      <c r="D20" s="96" t="s">
        <v>32</v>
      </c>
      <c r="E20" s="83"/>
      <c r="F20" s="96" t="s">
        <v>1614</v>
      </c>
      <c r="G20" s="83" t="s">
        <v>697</v>
      </c>
      <c r="H20" s="83" t="s">
        <v>895</v>
      </c>
      <c r="I20" s="96" t="s">
        <v>157</v>
      </c>
      <c r="J20" s="93">
        <v>276399.07000000007</v>
      </c>
      <c r="K20" s="95">
        <v>10473</v>
      </c>
      <c r="L20" s="93">
        <v>111302.27085000003</v>
      </c>
      <c r="M20" s="94">
        <v>1.7375294029287492E-2</v>
      </c>
      <c r="N20" s="94">
        <v>2.8243242875734691E-2</v>
      </c>
      <c r="O20" s="94">
        <f>L20/'סכום נכסי הקרן'!$C$42</f>
        <v>2.0862327962664542E-3</v>
      </c>
      <c r="AX20" s="3"/>
    </row>
    <row r="21" spans="2:50">
      <c r="B21" s="86" t="s">
        <v>1784</v>
      </c>
      <c r="C21" s="83" t="s">
        <v>1785</v>
      </c>
      <c r="D21" s="96" t="s">
        <v>32</v>
      </c>
      <c r="E21" s="83"/>
      <c r="F21" s="96" t="s">
        <v>1614</v>
      </c>
      <c r="G21" s="83" t="s">
        <v>1024</v>
      </c>
      <c r="H21" s="83" t="s">
        <v>895</v>
      </c>
      <c r="I21" s="96" t="s">
        <v>159</v>
      </c>
      <c r="J21" s="93">
        <v>231529.82000000004</v>
      </c>
      <c r="K21" s="95">
        <v>18071</v>
      </c>
      <c r="L21" s="93">
        <v>169191.59412000002</v>
      </c>
      <c r="M21" s="94">
        <v>3.8970510431107684E-2</v>
      </c>
      <c r="N21" s="94">
        <v>4.2932810344038765E-2</v>
      </c>
      <c r="O21" s="94">
        <f>L21/'סכום נכסי הקרן'!$C$42</f>
        <v>3.1713014461442726E-3</v>
      </c>
    </row>
    <row r="22" spans="2:50">
      <c r="B22" s="86" t="s">
        <v>1786</v>
      </c>
      <c r="C22" s="83" t="s">
        <v>1787</v>
      </c>
      <c r="D22" s="96" t="s">
        <v>32</v>
      </c>
      <c r="E22" s="83"/>
      <c r="F22" s="96" t="s">
        <v>1614</v>
      </c>
      <c r="G22" s="83" t="s">
        <v>1024</v>
      </c>
      <c r="H22" s="83" t="s">
        <v>895</v>
      </c>
      <c r="I22" s="96" t="s">
        <v>157</v>
      </c>
      <c r="J22" s="93">
        <v>1262329.3500000003</v>
      </c>
      <c r="K22" s="95">
        <v>2646</v>
      </c>
      <c r="L22" s="93">
        <v>128427.74715000002</v>
      </c>
      <c r="M22" s="94">
        <v>3.5709801902801111E-2</v>
      </c>
      <c r="N22" s="94">
        <v>3.2588877361084796E-2</v>
      </c>
      <c r="O22" s="94">
        <f>L22/'סכום נכסי הקרן'!$C$42</f>
        <v>2.4072301131755898E-3</v>
      </c>
    </row>
    <row r="23" spans="2:50">
      <c r="B23" s="86" t="s">
        <v>1788</v>
      </c>
      <c r="C23" s="83" t="s">
        <v>1789</v>
      </c>
      <c r="D23" s="96" t="s">
        <v>32</v>
      </c>
      <c r="E23" s="83"/>
      <c r="F23" s="96" t="s">
        <v>1614</v>
      </c>
      <c r="G23" s="83" t="s">
        <v>1024</v>
      </c>
      <c r="H23" s="83" t="s">
        <v>895</v>
      </c>
      <c r="I23" s="96" t="s">
        <v>157</v>
      </c>
      <c r="J23" s="93">
        <v>5638.73</v>
      </c>
      <c r="K23" s="95">
        <v>166702.70000000001</v>
      </c>
      <c r="L23" s="93">
        <v>36142.673799999997</v>
      </c>
      <c r="M23" s="94">
        <v>3.9160390168273565E-2</v>
      </c>
      <c r="N23" s="94">
        <v>9.1712981821147847E-3</v>
      </c>
      <c r="O23" s="94">
        <f>L23/'סכום נכסי הקרן'!$C$42</f>
        <v>6.7745276758942501E-4</v>
      </c>
    </row>
    <row r="24" spans="2:50">
      <c r="B24" s="86" t="s">
        <v>1790</v>
      </c>
      <c r="C24" s="83" t="s">
        <v>1791</v>
      </c>
      <c r="D24" s="96" t="s">
        <v>32</v>
      </c>
      <c r="E24" s="83"/>
      <c r="F24" s="96" t="s">
        <v>1614</v>
      </c>
      <c r="G24" s="83" t="s">
        <v>1037</v>
      </c>
      <c r="H24" s="83" t="s">
        <v>889</v>
      </c>
      <c r="I24" s="96" t="s">
        <v>159</v>
      </c>
      <c r="J24" s="93">
        <v>348046.12</v>
      </c>
      <c r="K24" s="95">
        <v>13928</v>
      </c>
      <c r="L24" s="93">
        <v>196026.69832000005</v>
      </c>
      <c r="M24" s="94">
        <v>1.0045145648517708E-2</v>
      </c>
      <c r="N24" s="94">
        <v>4.9742288351344394E-2</v>
      </c>
      <c r="O24" s="94">
        <f>L24/'סכום נכסי הקרן'!$C$42</f>
        <v>3.6742945481333298E-3</v>
      </c>
    </row>
    <row r="25" spans="2:50">
      <c r="B25" s="86" t="s">
        <v>1792</v>
      </c>
      <c r="C25" s="83" t="s">
        <v>1793</v>
      </c>
      <c r="D25" s="96" t="s">
        <v>32</v>
      </c>
      <c r="E25" s="83"/>
      <c r="F25" s="96" t="s">
        <v>1614</v>
      </c>
      <c r="G25" s="83" t="s">
        <v>1037</v>
      </c>
      <c r="H25" s="83" t="s">
        <v>895</v>
      </c>
      <c r="I25" s="96" t="s">
        <v>157</v>
      </c>
      <c r="J25" s="93">
        <v>77470.920000000013</v>
      </c>
      <c r="K25" s="95">
        <v>119200</v>
      </c>
      <c r="L25" s="93">
        <v>355067.81479999999</v>
      </c>
      <c r="M25" s="94">
        <v>1.7871930159246187E-2</v>
      </c>
      <c r="N25" s="94">
        <v>9.0099388396735314E-2</v>
      </c>
      <c r="O25" s="94">
        <f>L25/'סכום נכסי הקרן'!$C$42</f>
        <v>6.6553369888807017E-3</v>
      </c>
    </row>
    <row r="26" spans="2:50">
      <c r="B26" s="86" t="s">
        <v>1794</v>
      </c>
      <c r="C26" s="83" t="s">
        <v>1795</v>
      </c>
      <c r="D26" s="96" t="s">
        <v>32</v>
      </c>
      <c r="E26" s="83"/>
      <c r="F26" s="96" t="s">
        <v>1614</v>
      </c>
      <c r="G26" s="83" t="s">
        <v>1037</v>
      </c>
      <c r="H26" s="83" t="s">
        <v>895</v>
      </c>
      <c r="I26" s="96" t="s">
        <v>159</v>
      </c>
      <c r="J26" s="93">
        <v>128943.07000000002</v>
      </c>
      <c r="K26" s="95">
        <v>24065</v>
      </c>
      <c r="L26" s="93">
        <v>125479.71588000002</v>
      </c>
      <c r="M26" s="94">
        <v>8.6008529965776407E-3</v>
      </c>
      <c r="N26" s="94">
        <v>3.1840806701537508E-2</v>
      </c>
      <c r="O26" s="94">
        <f>L26/'סכום נכסי הקרן'!$C$42</f>
        <v>2.3519726644917107E-3</v>
      </c>
    </row>
    <row r="27" spans="2:50">
      <c r="B27" s="86" t="s">
        <v>1796</v>
      </c>
      <c r="C27" s="83" t="s">
        <v>1797</v>
      </c>
      <c r="D27" s="96" t="s">
        <v>32</v>
      </c>
      <c r="E27" s="83"/>
      <c r="F27" s="96" t="s">
        <v>1614</v>
      </c>
      <c r="G27" s="83" t="s">
        <v>1037</v>
      </c>
      <c r="H27" s="83" t="s">
        <v>895</v>
      </c>
      <c r="I27" s="96" t="s">
        <v>157</v>
      </c>
      <c r="J27" s="93">
        <v>429602.64000000007</v>
      </c>
      <c r="K27" s="95">
        <v>10962.1</v>
      </c>
      <c r="L27" s="93">
        <v>181074.39411000005</v>
      </c>
      <c r="M27" s="94">
        <v>5.8743535456268467E-2</v>
      </c>
      <c r="N27" s="94">
        <v>4.5948101978237697E-2</v>
      </c>
      <c r="O27" s="94">
        <f>L27/'סכום נכסי הקרן'!$C$42</f>
        <v>3.3940308375690186E-3</v>
      </c>
    </row>
    <row r="28" spans="2:50">
      <c r="B28" s="86" t="s">
        <v>1798</v>
      </c>
      <c r="C28" s="83" t="s">
        <v>1799</v>
      </c>
      <c r="D28" s="96" t="s">
        <v>32</v>
      </c>
      <c r="E28" s="83"/>
      <c r="F28" s="96" t="s">
        <v>1614</v>
      </c>
      <c r="G28" s="83" t="s">
        <v>1037</v>
      </c>
      <c r="H28" s="83" t="s">
        <v>895</v>
      </c>
      <c r="I28" s="96" t="s">
        <v>157</v>
      </c>
      <c r="J28" s="93">
        <v>375904.64000000007</v>
      </c>
      <c r="K28" s="95">
        <v>11638</v>
      </c>
      <c r="L28" s="93">
        <v>168210.22179000001</v>
      </c>
      <c r="M28" s="94">
        <v>4.7814993504705694E-2</v>
      </c>
      <c r="N28" s="94">
        <v>4.2683784543791889E-2</v>
      </c>
      <c r="O28" s="94">
        <f>L28/'סכום נכסי הקרן'!$C$42</f>
        <v>3.1529067528055029E-3</v>
      </c>
    </row>
    <row r="29" spans="2:50">
      <c r="B29" s="86" t="s">
        <v>1800</v>
      </c>
      <c r="C29" s="83" t="s">
        <v>1801</v>
      </c>
      <c r="D29" s="96" t="s">
        <v>32</v>
      </c>
      <c r="E29" s="83"/>
      <c r="F29" s="96" t="s">
        <v>1614</v>
      </c>
      <c r="G29" s="83" t="s">
        <v>1037</v>
      </c>
      <c r="H29" s="83" t="s">
        <v>895</v>
      </c>
      <c r="I29" s="96" t="s">
        <v>157</v>
      </c>
      <c r="J29" s="93">
        <v>5764.2500000000009</v>
      </c>
      <c r="K29" s="95">
        <v>1094060</v>
      </c>
      <c r="L29" s="93">
        <v>242482.52352000005</v>
      </c>
      <c r="M29" s="94">
        <v>1.298690308929871E-2</v>
      </c>
      <c r="N29" s="94">
        <v>6.1530575724964273E-2</v>
      </c>
      <c r="O29" s="94">
        <f>L29/'סכום נכסי הקרן'!$C$42</f>
        <v>4.545055453276727E-3</v>
      </c>
    </row>
    <row r="30" spans="2:50">
      <c r="B30" s="86" t="s">
        <v>1802</v>
      </c>
      <c r="C30" s="83" t="s">
        <v>1803</v>
      </c>
      <c r="D30" s="96" t="s">
        <v>32</v>
      </c>
      <c r="E30" s="83"/>
      <c r="F30" s="96" t="s">
        <v>1614</v>
      </c>
      <c r="G30" s="83" t="s">
        <v>1037</v>
      </c>
      <c r="H30" s="83" t="s">
        <v>889</v>
      </c>
      <c r="I30" s="96" t="s">
        <v>157</v>
      </c>
      <c r="J30" s="93">
        <v>6471525.6100000003</v>
      </c>
      <c r="K30" s="95">
        <v>1188</v>
      </c>
      <c r="L30" s="93">
        <v>295610.23003000009</v>
      </c>
      <c r="M30" s="94">
        <v>1.0302982963619487E-2</v>
      </c>
      <c r="N30" s="94">
        <v>7.5011870463459557E-2</v>
      </c>
      <c r="O30" s="94">
        <f>L30/'סכום נכסי הקרן'!$C$42</f>
        <v>5.5408730845356033E-3</v>
      </c>
    </row>
    <row r="31" spans="2:50">
      <c r="B31" s="86" t="s">
        <v>1804</v>
      </c>
      <c r="C31" s="83" t="s">
        <v>1805</v>
      </c>
      <c r="D31" s="96" t="s">
        <v>32</v>
      </c>
      <c r="E31" s="83"/>
      <c r="F31" s="96" t="s">
        <v>1614</v>
      </c>
      <c r="G31" s="83" t="s">
        <v>1037</v>
      </c>
      <c r="H31" s="83" t="s">
        <v>895</v>
      </c>
      <c r="I31" s="96" t="s">
        <v>159</v>
      </c>
      <c r="J31" s="93">
        <v>7227.3200000000015</v>
      </c>
      <c r="K31" s="95">
        <v>192007</v>
      </c>
      <c r="L31" s="93">
        <v>56115.652100000007</v>
      </c>
      <c r="M31" s="94">
        <v>8.3010720835707298E-3</v>
      </c>
      <c r="N31" s="94">
        <v>1.4239493761330846E-2</v>
      </c>
      <c r="O31" s="94">
        <f>L31/'סכום נכסי הקרן'!$C$42</f>
        <v>1.0518232278717116E-3</v>
      </c>
    </row>
    <row r="32" spans="2:50">
      <c r="B32" s="86" t="s">
        <v>1806</v>
      </c>
      <c r="C32" s="83" t="s">
        <v>1807</v>
      </c>
      <c r="D32" s="96" t="s">
        <v>32</v>
      </c>
      <c r="E32" s="83"/>
      <c r="F32" s="96" t="s">
        <v>1614</v>
      </c>
      <c r="G32" s="83" t="s">
        <v>1037</v>
      </c>
      <c r="H32" s="83" t="s">
        <v>895</v>
      </c>
      <c r="I32" s="96" t="s">
        <v>157</v>
      </c>
      <c r="J32" s="93">
        <v>4688765.2200000007</v>
      </c>
      <c r="K32" s="95">
        <v>1492</v>
      </c>
      <c r="L32" s="93">
        <v>268982.26995000005</v>
      </c>
      <c r="M32" s="94">
        <v>2.1050059097319152E-2</v>
      </c>
      <c r="N32" s="94">
        <v>6.8254955819387772E-2</v>
      </c>
      <c r="O32" s="94">
        <f>L32/'סכום נכסי הקרן'!$C$42</f>
        <v>5.0417626603517472E-3</v>
      </c>
    </row>
    <row r="33" spans="2:15">
      <c r="B33" s="86" t="s">
        <v>1808</v>
      </c>
      <c r="C33" s="83" t="s">
        <v>1809</v>
      </c>
      <c r="D33" s="96" t="s">
        <v>32</v>
      </c>
      <c r="E33" s="83"/>
      <c r="F33" s="96" t="s">
        <v>1614</v>
      </c>
      <c r="G33" s="83" t="s">
        <v>1037</v>
      </c>
      <c r="H33" s="83" t="s">
        <v>895</v>
      </c>
      <c r="I33" s="96" t="s">
        <v>159</v>
      </c>
      <c r="J33" s="93">
        <v>550532.06000000006</v>
      </c>
      <c r="K33" s="95">
        <v>10068.11</v>
      </c>
      <c r="L33" s="93">
        <v>224140.44550000003</v>
      </c>
      <c r="M33" s="94">
        <v>1.4262622278920197E-2</v>
      </c>
      <c r="N33" s="94">
        <v>5.6876225365278553E-2</v>
      </c>
      <c r="O33" s="94">
        <f>L33/'סכום נכסי הקרן'!$C$42</f>
        <v>4.2012543392044707E-3</v>
      </c>
    </row>
    <row r="34" spans="2:15">
      <c r="B34" s="86" t="s">
        <v>1810</v>
      </c>
      <c r="C34" s="83" t="s">
        <v>1811</v>
      </c>
      <c r="D34" s="96" t="s">
        <v>32</v>
      </c>
      <c r="E34" s="83"/>
      <c r="F34" s="96" t="s">
        <v>1614</v>
      </c>
      <c r="G34" s="83" t="s">
        <v>1044</v>
      </c>
      <c r="H34" s="83" t="s">
        <v>895</v>
      </c>
      <c r="I34" s="96" t="s">
        <v>159</v>
      </c>
      <c r="J34" s="93">
        <v>20418.919999999998</v>
      </c>
      <c r="K34" s="95">
        <v>163708.26999999999</v>
      </c>
      <c r="L34" s="93">
        <v>135173.96550000002</v>
      </c>
      <c r="M34" s="94">
        <v>5.5306458063411688E-2</v>
      </c>
      <c r="N34" s="94">
        <v>3.4300747944646999E-2</v>
      </c>
      <c r="O34" s="94">
        <f>L34/'סכום נכסי הקרן'!$C$42</f>
        <v>2.533680201435802E-3</v>
      </c>
    </row>
    <row r="35" spans="2:15">
      <c r="B35" s="86" t="s">
        <v>1812</v>
      </c>
      <c r="C35" s="83" t="s">
        <v>1813</v>
      </c>
      <c r="D35" s="96" t="s">
        <v>32</v>
      </c>
      <c r="E35" s="83"/>
      <c r="F35" s="96" t="s">
        <v>1614</v>
      </c>
      <c r="G35" s="83" t="s">
        <v>705</v>
      </c>
      <c r="H35" s="83" t="s">
        <v>895</v>
      </c>
      <c r="I35" s="96" t="s">
        <v>157</v>
      </c>
      <c r="J35" s="93">
        <v>17005.530000000002</v>
      </c>
      <c r="K35" s="95">
        <v>166813.70000000001</v>
      </c>
      <c r="L35" s="93">
        <v>109073.21229000002</v>
      </c>
      <c r="M35" s="94">
        <v>0.11383445208281588</v>
      </c>
      <c r="N35" s="94">
        <v>2.7677613425288346E-2</v>
      </c>
      <c r="O35" s="94">
        <f>L35/'סכום נכסי הקרן'!$C$42</f>
        <v>2.0444516624481008E-3</v>
      </c>
    </row>
    <row r="36" spans="2:15">
      <c r="B36" s="86" t="s">
        <v>1814</v>
      </c>
      <c r="C36" s="83" t="s">
        <v>1815</v>
      </c>
      <c r="D36" s="96" t="s">
        <v>150</v>
      </c>
      <c r="E36" s="83"/>
      <c r="F36" s="96" t="s">
        <v>1576</v>
      </c>
      <c r="G36" s="83" t="s">
        <v>719</v>
      </c>
      <c r="H36" s="83"/>
      <c r="I36" s="96" t="s">
        <v>159</v>
      </c>
      <c r="J36" s="93">
        <v>292160</v>
      </c>
      <c r="K36" s="95">
        <v>3798</v>
      </c>
      <c r="L36" s="93">
        <v>44870.962369999994</v>
      </c>
      <c r="M36" s="94">
        <v>1.3175288027598389E-2</v>
      </c>
      <c r="N36" s="94">
        <v>1.1386124277659887E-2</v>
      </c>
      <c r="O36" s="94">
        <f>L36/'סכום נכסי הקרן'!$C$42</f>
        <v>8.4105447787754552E-4</v>
      </c>
    </row>
    <row r="37" spans="2:15">
      <c r="B37" s="86" t="s">
        <v>1816</v>
      </c>
      <c r="C37" s="83" t="s">
        <v>1817</v>
      </c>
      <c r="D37" s="96" t="s">
        <v>150</v>
      </c>
      <c r="E37" s="83"/>
      <c r="F37" s="96" t="s">
        <v>1576</v>
      </c>
      <c r="G37" s="83" t="s">
        <v>719</v>
      </c>
      <c r="H37" s="83"/>
      <c r="I37" s="96" t="s">
        <v>159</v>
      </c>
      <c r="J37" s="93">
        <v>261829.99999999997</v>
      </c>
      <c r="K37" s="95">
        <v>2090</v>
      </c>
      <c r="L37" s="93">
        <v>22128.672420000006</v>
      </c>
      <c r="M37" s="94">
        <v>2.5296298181199718E-3</v>
      </c>
      <c r="N37" s="94">
        <v>5.6152086107741058E-3</v>
      </c>
      <c r="O37" s="94">
        <f>L37/'סכום נכסי הקרן'!$C$42</f>
        <v>4.1477646222202812E-4</v>
      </c>
    </row>
    <row r="38" spans="2:15">
      <c r="B38" s="86" t="s">
        <v>1818</v>
      </c>
      <c r="C38" s="83" t="s">
        <v>1819</v>
      </c>
      <c r="D38" s="96" t="s">
        <v>32</v>
      </c>
      <c r="E38" s="83"/>
      <c r="F38" s="96" t="s">
        <v>1576</v>
      </c>
      <c r="G38" s="83" t="s">
        <v>719</v>
      </c>
      <c r="H38" s="83"/>
      <c r="I38" s="96" t="s">
        <v>157</v>
      </c>
      <c r="J38" s="93">
        <v>125820.36000000002</v>
      </c>
      <c r="K38" s="95">
        <v>10490.79</v>
      </c>
      <c r="L38" s="93">
        <v>50752.268409999997</v>
      </c>
      <c r="M38" s="94">
        <v>1.9397236257280563E-2</v>
      </c>
      <c r="N38" s="94">
        <v>1.2878521096212717E-2</v>
      </c>
      <c r="O38" s="94">
        <f>L38/'סכום נכסי הקרן'!$C$42</f>
        <v>9.5129278165899975E-4</v>
      </c>
    </row>
    <row r="39" spans="2:15">
      <c r="B39" s="86" t="s">
        <v>1820</v>
      </c>
      <c r="C39" s="83" t="s">
        <v>1821</v>
      </c>
      <c r="D39" s="96" t="s">
        <v>32</v>
      </c>
      <c r="E39" s="83"/>
      <c r="F39" s="96" t="s">
        <v>1576</v>
      </c>
      <c r="G39" s="83" t="s">
        <v>719</v>
      </c>
      <c r="H39" s="83"/>
      <c r="I39" s="96" t="s">
        <v>157</v>
      </c>
      <c r="J39" s="93">
        <v>427541.62000000005</v>
      </c>
      <c r="K39" s="95">
        <v>809</v>
      </c>
      <c r="L39" s="93">
        <v>13299.131000000001</v>
      </c>
      <c r="M39" s="94">
        <v>5.0406916332366436E-2</v>
      </c>
      <c r="N39" s="94">
        <v>3.3746893392266517E-3</v>
      </c>
      <c r="O39" s="94">
        <f>L39/'סכום נכסי הקרן'!$C$42</f>
        <v>2.4927688394997272E-4</v>
      </c>
    </row>
    <row r="40" spans="2:15">
      <c r="B40" s="86" t="s">
        <v>1822</v>
      </c>
      <c r="C40" s="83" t="s">
        <v>1823</v>
      </c>
      <c r="D40" s="96" t="s">
        <v>32</v>
      </c>
      <c r="E40" s="83"/>
      <c r="F40" s="96" t="s">
        <v>1576</v>
      </c>
      <c r="G40" s="83" t="s">
        <v>719</v>
      </c>
      <c r="H40" s="83"/>
      <c r="I40" s="96" t="s">
        <v>159</v>
      </c>
      <c r="J40" s="93">
        <v>279770.73000000004</v>
      </c>
      <c r="K40" s="95">
        <v>1948</v>
      </c>
      <c r="L40" s="93">
        <v>22038.442070000001</v>
      </c>
      <c r="M40" s="94">
        <v>1.4050638971568371E-3</v>
      </c>
      <c r="N40" s="94">
        <v>5.5923124230292292E-3</v>
      </c>
      <c r="O40" s="94">
        <f>L40/'סכום נכסי הקרן'!$C$42</f>
        <v>4.1308519829766219E-4</v>
      </c>
    </row>
    <row r="41" spans="2:15">
      <c r="B41" s="86" t="s">
        <v>1824</v>
      </c>
      <c r="C41" s="83" t="s">
        <v>1825</v>
      </c>
      <c r="D41" s="96" t="s">
        <v>32</v>
      </c>
      <c r="E41" s="83"/>
      <c r="F41" s="96" t="s">
        <v>32</v>
      </c>
      <c r="G41" s="83" t="s">
        <v>719</v>
      </c>
      <c r="H41" s="83"/>
      <c r="I41" s="96" t="s">
        <v>157</v>
      </c>
      <c r="J41" s="93">
        <v>6681.7800000000016</v>
      </c>
      <c r="K41" s="95">
        <v>5826</v>
      </c>
      <c r="L41" s="93">
        <v>1496.7835200000002</v>
      </c>
      <c r="M41" s="94">
        <v>2.6854005631125233E-3</v>
      </c>
      <c r="N41" s="94">
        <v>3.7981274025153535E-4</v>
      </c>
      <c r="O41" s="94">
        <f>L41/'סכום נכסי הקרן'!$C$42</f>
        <v>2.8055482107309994E-5</v>
      </c>
    </row>
    <row r="42" spans="2:15">
      <c r="B42" s="86" t="s">
        <v>1826</v>
      </c>
      <c r="C42" s="83" t="s">
        <v>1827</v>
      </c>
      <c r="D42" s="96" t="s">
        <v>32</v>
      </c>
      <c r="E42" s="83"/>
      <c r="F42" s="96" t="s">
        <v>1576</v>
      </c>
      <c r="G42" s="83" t="s">
        <v>719</v>
      </c>
      <c r="H42" s="83"/>
      <c r="I42" s="96" t="s">
        <v>157</v>
      </c>
      <c r="J42" s="93">
        <v>839252.45</v>
      </c>
      <c r="K42" s="95">
        <v>1386</v>
      </c>
      <c r="L42" s="93">
        <v>44725.189810000003</v>
      </c>
      <c r="M42" s="94">
        <v>3.3654072940123285E-2</v>
      </c>
      <c r="N42" s="94">
        <v>1.1349134108589161E-2</v>
      </c>
      <c r="O42" s="94">
        <f>L42/'סכום נכסי הקרן'!$C$42</f>
        <v>8.3832213923660669E-4</v>
      </c>
    </row>
    <row r="43" spans="2:15">
      <c r="B43" s="86" t="s">
        <v>1828</v>
      </c>
      <c r="C43" s="83" t="s">
        <v>1829</v>
      </c>
      <c r="D43" s="96" t="s">
        <v>32</v>
      </c>
      <c r="E43" s="83"/>
      <c r="F43" s="96" t="s">
        <v>1576</v>
      </c>
      <c r="G43" s="83" t="s">
        <v>719</v>
      </c>
      <c r="H43" s="83"/>
      <c r="I43" s="96" t="s">
        <v>157</v>
      </c>
      <c r="J43" s="93">
        <v>707430.4500000003</v>
      </c>
      <c r="K43" s="95">
        <v>1647.14</v>
      </c>
      <c r="L43" s="93">
        <v>44803.36235000001</v>
      </c>
      <c r="M43" s="94">
        <v>3.3742592392394881E-3</v>
      </c>
      <c r="N43" s="94">
        <v>1.1368970595451219E-2</v>
      </c>
      <c r="O43" s="94">
        <f>L43/'סכום נכסי הקרן'!$C$42</f>
        <v>8.3978739340860153E-4</v>
      </c>
    </row>
    <row r="44" spans="2:15">
      <c r="B44" s="86" t="s">
        <v>1830</v>
      </c>
      <c r="C44" s="83" t="s">
        <v>1831</v>
      </c>
      <c r="D44" s="96" t="s">
        <v>32</v>
      </c>
      <c r="E44" s="83"/>
      <c r="F44" s="96" t="s">
        <v>1576</v>
      </c>
      <c r="G44" s="83" t="s">
        <v>719</v>
      </c>
      <c r="H44" s="83"/>
      <c r="I44" s="96" t="s">
        <v>159</v>
      </c>
      <c r="J44" s="93">
        <v>970862.48000000033</v>
      </c>
      <c r="K44" s="95">
        <v>1153.0999999999999</v>
      </c>
      <c r="L44" s="93">
        <v>45270.402909999997</v>
      </c>
      <c r="M44" s="94">
        <v>7.7054222213590734E-2</v>
      </c>
      <c r="N44" s="94">
        <v>1.1487483361346855E-2</v>
      </c>
      <c r="O44" s="94">
        <f>L44/'סכום נכסי הקרן'!$C$42</f>
        <v>8.4854153046274791E-4</v>
      </c>
    </row>
    <row r="45" spans="2:15">
      <c r="B45" s="86" t="s">
        <v>1832</v>
      </c>
      <c r="C45" s="83" t="s">
        <v>1833</v>
      </c>
      <c r="D45" s="96" t="s">
        <v>32</v>
      </c>
      <c r="E45" s="83"/>
      <c r="F45" s="96" t="s">
        <v>1576</v>
      </c>
      <c r="G45" s="83" t="s">
        <v>719</v>
      </c>
      <c r="H45" s="83"/>
      <c r="I45" s="96" t="s">
        <v>159</v>
      </c>
      <c r="J45" s="93">
        <v>5030880.0000000009</v>
      </c>
      <c r="K45" s="95">
        <v>1107.98</v>
      </c>
      <c r="L45" s="93">
        <v>225406.03900000002</v>
      </c>
      <c r="M45" s="94">
        <v>3.927811507024144E-2</v>
      </c>
      <c r="N45" s="94">
        <v>5.7197373032163289E-2</v>
      </c>
      <c r="O45" s="94">
        <f>L45/'סכום נכסי הקרן'!$C$42</f>
        <v>4.2249764308228879E-3</v>
      </c>
    </row>
    <row r="46" spans="2:15">
      <c r="B46" s="86" t="s">
        <v>1834</v>
      </c>
      <c r="C46" s="83" t="s">
        <v>1835</v>
      </c>
      <c r="D46" s="96" t="s">
        <v>32</v>
      </c>
      <c r="E46" s="83"/>
      <c r="F46" s="96" t="s">
        <v>1576</v>
      </c>
      <c r="G46" s="83" t="s">
        <v>719</v>
      </c>
      <c r="H46" s="83"/>
      <c r="I46" s="96" t="s">
        <v>166</v>
      </c>
      <c r="J46" s="93">
        <v>336718.66000000009</v>
      </c>
      <c r="K46" s="95">
        <v>9102.4277000000002</v>
      </c>
      <c r="L46" s="93">
        <v>100726.75499000003</v>
      </c>
      <c r="M46" s="94">
        <v>4.3149535537668968E-2</v>
      </c>
      <c r="N46" s="94">
        <v>2.5559678015025792E-2</v>
      </c>
      <c r="O46" s="94">
        <f>L46/'סכום נכסי הקרן'!$C$42</f>
        <v>1.8880069392729173E-3</v>
      </c>
    </row>
    <row r="47" spans="2:15">
      <c r="C47" s="1"/>
      <c r="D47" s="1"/>
      <c r="E47" s="1"/>
    </row>
    <row r="48" spans="2:15">
      <c r="C48" s="1"/>
      <c r="D48" s="1"/>
      <c r="E48" s="1"/>
    </row>
    <row r="49" spans="2:5">
      <c r="C49" s="1"/>
      <c r="D49" s="1"/>
      <c r="E49" s="1"/>
    </row>
    <row r="50" spans="2:5">
      <c r="B50" s="108" t="s">
        <v>2756</v>
      </c>
      <c r="C50" s="1"/>
      <c r="D50" s="1"/>
      <c r="E50" s="1"/>
    </row>
    <row r="51" spans="2:5">
      <c r="B51" s="108" t="s">
        <v>139</v>
      </c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1"/>
      <c r="C307" s="1"/>
      <c r="D307" s="1"/>
      <c r="E307" s="1"/>
    </row>
    <row r="308" spans="2:5">
      <c r="B308" s="41"/>
      <c r="C308" s="1"/>
      <c r="D308" s="1"/>
      <c r="E308" s="1"/>
    </row>
    <row r="309" spans="2:5">
      <c r="B309" s="3"/>
      <c r="C309" s="1"/>
      <c r="D309" s="1"/>
      <c r="E309" s="1"/>
    </row>
  </sheetData>
  <sheetProtection password="CC0D"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Y1:XFD2 A1:B1048576 D3:XFD1048576 D1:W2"/>
  </dataValidations>
  <printOptions horizontalCentered="1"/>
  <pageMargins left="0.11811023622047245" right="0.11811023622047245" top="0.15748031496062992" bottom="0.19685039370078741" header="0.31496062992125984" footer="0.31496062992125984"/>
  <pageSetup paperSize="9" scale="77" fitToHeight="2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2017-04-02T05:17:21+00:00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BCB6358B-B542-4BF5-AB99-8C13E782D6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37</vt:i4>
      </vt:variant>
    </vt:vector>
  </HeadingPairs>
  <TitlesOfParts>
    <vt:vector size="68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  <vt:lpstr>'אג"ח קונצרני'!WPrint_TitlesW</vt:lpstr>
      <vt:lpstr>הלוואות!WPrint_TitlesW</vt:lpstr>
      <vt:lpstr>'לא סחיר- תעודות התחייבות ממשלתי'!WPrint_TitlesW</vt:lpstr>
      <vt:lpstr>'לא סחיר - אג"ח קונצרני'!WPrint_TitlesW</vt:lpstr>
      <vt:lpstr>מזומנים!WPrint_TitlesW</vt:lpstr>
      <vt:lpstr>מניות!WPrint_TitlesW</vt:lpstr>
      <vt:lpstr>'קרנות נאמנות'!WPrint_TitlesW</vt:lpstr>
      <vt:lpstr>'תעודות התחייבות ממשלתיות'!WPrint_TitlesW</vt:lpstr>
      <vt:lpstr>'תעודות סל'!WPrint_TitlesW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2017-03-27T10:59:57Z</cp:lastPrinted>
  <dcterms:created xsi:type="dcterms:W3CDTF">2005-07-19T07:39:38Z</dcterms:created>
  <dcterms:modified xsi:type="dcterms:W3CDTF">2017-04-24T12:16:50Z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b76e59bb9f5947a781773f53cc6e9460">
    <vt:lpwstr/>
  </property>
  <property fmtid="{D5CDD505-2E9C-101B-9397-08002B2CF9AE}" pid="22" name="n612d9597dc7466f957352ce79be86f3">
    <vt:lpwstr/>
  </property>
  <property fmtid="{D5CDD505-2E9C-101B-9397-08002B2CF9AE}" pid="23" name="ia53b9f18d984e01914f4b79710425b7">
    <vt:lpwstr/>
  </property>
  <property fmtid="{D5CDD505-2E9C-101B-9397-08002B2CF9AE}" pid="25" name="aa1c885e8039426686f6c49672b09953">
    <vt:lpwstr/>
  </property>
  <property fmtid="{D5CDD505-2E9C-101B-9397-08002B2CF9AE}" pid="26" name="e09eddfac2354f9ab04a226e27f86f1f">
    <vt:lpwstr/>
  </property>
  <property fmtid="{D5CDD505-2E9C-101B-9397-08002B2CF9AE}" pid="28" name="kb4cc1381c4248d7a2dfa3f1be0c86c0">
    <vt:lpwstr/>
  </property>
  <property fmtid="{D5CDD505-2E9C-101B-9397-08002B2CF9AE}" pid="29" name="xd_Signature">
    <vt:bool>false</vt:bool>
  </property>
  <property fmtid="{D5CDD505-2E9C-101B-9397-08002B2CF9AE}" pid="30" name="xd_ProgID">
    <vt:lpwstr/>
  </property>
  <property fmtid="{D5CDD505-2E9C-101B-9397-08002B2CF9AE}" pid="31" name="_SourceUrl">
    <vt:lpwstr/>
  </property>
  <property fmtid="{D5CDD505-2E9C-101B-9397-08002B2CF9AE}" pid="32" name="_SharedFileIndex">
    <vt:lpwstr/>
  </property>
  <property fmtid="{D5CDD505-2E9C-101B-9397-08002B2CF9AE}" pid="33" name="TemplateUrl">
    <vt:lpwstr/>
  </property>
</Properties>
</file>