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2">הלוואות!$A$1:$P$176</definedName>
    <definedName name="_xlnm.Print_Area" localSheetId="11">'חוזים עתידיים'!$A$1:$L$27</definedName>
    <definedName name="_xlnm.Print_Area" localSheetId="0">'סכום נכסי הקרן'!$A$1:$E$67</definedName>
    <definedName name="_xlnm.Print_Titles" localSheetId="5">'אג"ח קונצרני'!$6:$10</definedName>
    <definedName name="_xlnm.Print_Titles" localSheetId="22">הלוואות!$6:$9</definedName>
    <definedName name="_xlnm.Print_Titles" localSheetId="13">'לא סחיר- תעודות התחייבות ממשלתי'!$6:$10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35" i="88" l="1"/>
  <c r="C33" i="88"/>
  <c r="C31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L16" i="78"/>
  <c r="L15" i="78"/>
  <c r="L14" i="78"/>
  <c r="L13" i="78"/>
  <c r="I17" i="74"/>
  <c r="I12" i="74"/>
  <c r="I11" i="74" s="1"/>
  <c r="K15" i="74" l="1"/>
  <c r="K11" i="74"/>
  <c r="K14" i="74"/>
  <c r="K13" i="74"/>
  <c r="K18" i="74"/>
  <c r="C29" i="88"/>
  <c r="C23" i="88" s="1"/>
  <c r="K17" i="74"/>
  <c r="K12" i="74"/>
  <c r="C12" i="88"/>
  <c r="C11" i="84"/>
  <c r="C26" i="84"/>
  <c r="C10" i="84" l="1"/>
  <c r="C43" i="88" s="1"/>
  <c r="C10" i="88"/>
  <c r="C42" i="88" s="1"/>
  <c r="M144" i="78"/>
  <c r="P162" i="61"/>
  <c r="O162" i="61"/>
  <c r="P98" i="61"/>
  <c r="O98" i="61"/>
  <c r="O144" i="78" l="1"/>
  <c r="L17" i="74"/>
  <c r="I13" i="80"/>
  <c r="O171" i="78"/>
  <c r="O167" i="78"/>
  <c r="O162" i="78"/>
  <c r="O157" i="78"/>
  <c r="O153" i="78"/>
  <c r="O149" i="78"/>
  <c r="O145" i="78"/>
  <c r="O140" i="78"/>
  <c r="O136" i="78"/>
  <c r="O132" i="78"/>
  <c r="O128" i="78"/>
  <c r="O124" i="78"/>
  <c r="O120" i="78"/>
  <c r="O116" i="78"/>
  <c r="O112" i="78"/>
  <c r="O108" i="78"/>
  <c r="O104" i="78"/>
  <c r="O100" i="78"/>
  <c r="O95" i="78"/>
  <c r="O91" i="78"/>
  <c r="O87" i="78"/>
  <c r="O83" i="78"/>
  <c r="O79" i="78"/>
  <c r="O75" i="78"/>
  <c r="O71" i="78"/>
  <c r="O67" i="78"/>
  <c r="O63" i="78"/>
  <c r="O59" i="78"/>
  <c r="O55" i="78"/>
  <c r="O51" i="78"/>
  <c r="O47" i="78"/>
  <c r="O43" i="78"/>
  <c r="O40" i="78"/>
  <c r="O36" i="78"/>
  <c r="O32" i="78"/>
  <c r="O28" i="78"/>
  <c r="O23" i="78"/>
  <c r="O19" i="78"/>
  <c r="O14" i="78"/>
  <c r="O10" i="78"/>
  <c r="K62" i="76"/>
  <c r="K58" i="76"/>
  <c r="K54" i="76"/>
  <c r="K50" i="76"/>
  <c r="K46" i="76"/>
  <c r="K42" i="76"/>
  <c r="K37" i="76"/>
  <c r="K33" i="76"/>
  <c r="K29" i="76"/>
  <c r="K25" i="76"/>
  <c r="K21" i="76"/>
  <c r="K17" i="76"/>
  <c r="K12" i="76"/>
  <c r="L13" i="74"/>
  <c r="K26" i="73"/>
  <c r="K22" i="73"/>
  <c r="K17" i="73"/>
  <c r="K12" i="73"/>
  <c r="M11" i="72"/>
  <c r="S33" i="71"/>
  <c r="S28" i="71"/>
  <c r="S23" i="71"/>
  <c r="S19" i="71"/>
  <c r="S15" i="71"/>
  <c r="S11" i="71"/>
  <c r="P134" i="69"/>
  <c r="P130" i="69"/>
  <c r="P126" i="69"/>
  <c r="P122" i="69"/>
  <c r="P118" i="69"/>
  <c r="P114" i="69"/>
  <c r="P110" i="69"/>
  <c r="P106" i="69"/>
  <c r="P102" i="69"/>
  <c r="P98" i="69"/>
  <c r="P94" i="69"/>
  <c r="P90" i="69"/>
  <c r="P86" i="69"/>
  <c r="P82" i="69"/>
  <c r="P78" i="69"/>
  <c r="P74" i="69"/>
  <c r="P70" i="69"/>
  <c r="P66" i="69"/>
  <c r="P61" i="69"/>
  <c r="I12" i="80"/>
  <c r="O169" i="78"/>
  <c r="O163" i="78"/>
  <c r="O156" i="78"/>
  <c r="O151" i="78"/>
  <c r="O146" i="78"/>
  <c r="O139" i="78"/>
  <c r="O134" i="78"/>
  <c r="O129" i="78"/>
  <c r="O123" i="78"/>
  <c r="O118" i="78"/>
  <c r="O113" i="78"/>
  <c r="O107" i="78"/>
  <c r="O102" i="78"/>
  <c r="O96" i="78"/>
  <c r="O90" i="78"/>
  <c r="O85" i="78"/>
  <c r="O80" i="78"/>
  <c r="O74" i="78"/>
  <c r="O69" i="78"/>
  <c r="O64" i="78"/>
  <c r="O58" i="78"/>
  <c r="O53" i="78"/>
  <c r="O48" i="78"/>
  <c r="O42" i="78"/>
  <c r="O38" i="78"/>
  <c r="O33" i="78"/>
  <c r="O26" i="78"/>
  <c r="O21" i="78"/>
  <c r="O15" i="78"/>
  <c r="K66" i="76"/>
  <c r="K60" i="76"/>
  <c r="K55" i="76"/>
  <c r="K49" i="76"/>
  <c r="K44" i="76"/>
  <c r="K38" i="76"/>
  <c r="K32" i="76"/>
  <c r="K27" i="76"/>
  <c r="K22" i="76"/>
  <c r="K16" i="76"/>
  <c r="L15" i="74"/>
  <c r="L11" i="74"/>
  <c r="K21" i="73"/>
  <c r="K14" i="73"/>
  <c r="M12" i="72"/>
  <c r="S32" i="71"/>
  <c r="S26" i="71"/>
  <c r="S20" i="71"/>
  <c r="S14" i="71"/>
  <c r="P136" i="69"/>
  <c r="P131" i="69"/>
  <c r="P125" i="69"/>
  <c r="P120" i="69"/>
  <c r="P115" i="69"/>
  <c r="P109" i="69"/>
  <c r="P104" i="69"/>
  <c r="P99" i="69"/>
  <c r="P93" i="69"/>
  <c r="P88" i="69"/>
  <c r="P83" i="69"/>
  <c r="P77" i="69"/>
  <c r="P72" i="69"/>
  <c r="P67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6" i="67"/>
  <c r="K12" i="67"/>
  <c r="L18" i="66"/>
  <c r="L13" i="66"/>
  <c r="L15" i="65"/>
  <c r="L11" i="65"/>
  <c r="O24" i="64"/>
  <c r="O20" i="64"/>
  <c r="O16" i="64"/>
  <c r="O12" i="64"/>
  <c r="M66" i="63"/>
  <c r="M62" i="63"/>
  <c r="M57" i="63"/>
  <c r="M53" i="63"/>
  <c r="M49" i="63"/>
  <c r="M45" i="63"/>
  <c r="M41" i="63"/>
  <c r="M37" i="63"/>
  <c r="M33" i="63"/>
  <c r="M29" i="63"/>
  <c r="M24" i="63"/>
  <c r="M19" i="63"/>
  <c r="M15" i="63"/>
  <c r="M11" i="63"/>
  <c r="N209" i="62"/>
  <c r="N205" i="62"/>
  <c r="N201" i="62"/>
  <c r="N197" i="62"/>
  <c r="N193" i="62"/>
  <c r="N189" i="62"/>
  <c r="N185" i="62"/>
  <c r="N181" i="62"/>
  <c r="N177" i="62"/>
  <c r="N173" i="62"/>
  <c r="N169" i="62"/>
  <c r="N165" i="62"/>
  <c r="N161" i="62"/>
  <c r="N157" i="62"/>
  <c r="N153" i="62"/>
  <c r="N148" i="62"/>
  <c r="N144" i="62"/>
  <c r="N140" i="62"/>
  <c r="N136" i="62"/>
  <c r="N131" i="62"/>
  <c r="N127" i="62"/>
  <c r="N123" i="62"/>
  <c r="N119" i="62"/>
  <c r="N115" i="62"/>
  <c r="N111" i="62"/>
  <c r="N107" i="62"/>
  <c r="N103" i="62"/>
  <c r="N99" i="62"/>
  <c r="N95" i="62"/>
  <c r="N91" i="62"/>
  <c r="N87" i="62"/>
  <c r="N83" i="62"/>
  <c r="N79" i="62"/>
  <c r="N74" i="62"/>
  <c r="N70" i="62"/>
  <c r="N66" i="62"/>
  <c r="N62" i="62"/>
  <c r="N58" i="62"/>
  <c r="N54" i="62"/>
  <c r="N50" i="62"/>
  <c r="N46" i="62"/>
  <c r="N42" i="62"/>
  <c r="N38" i="62"/>
  <c r="N33" i="62"/>
  <c r="N29" i="62"/>
  <c r="N25" i="62"/>
  <c r="N21" i="62"/>
  <c r="N17" i="62"/>
  <c r="N13" i="62"/>
  <c r="T208" i="61"/>
  <c r="T203" i="61"/>
  <c r="T199" i="61"/>
  <c r="T195" i="61"/>
  <c r="T191" i="61"/>
  <c r="T187" i="61"/>
  <c r="T183" i="61"/>
  <c r="T179" i="61"/>
  <c r="T175" i="61"/>
  <c r="T171" i="61"/>
  <c r="T167" i="61"/>
  <c r="T163" i="61"/>
  <c r="T159" i="61"/>
  <c r="T155" i="61"/>
  <c r="T151" i="61"/>
  <c r="T146" i="61"/>
  <c r="T142" i="61"/>
  <c r="T138" i="61"/>
  <c r="T134" i="61"/>
  <c r="T130" i="61"/>
  <c r="T126" i="61"/>
  <c r="I11" i="80"/>
  <c r="O166" i="78"/>
  <c r="O158" i="78"/>
  <c r="O150" i="78"/>
  <c r="O142" i="78"/>
  <c r="O135" i="78"/>
  <c r="O127" i="78"/>
  <c r="O121" i="78"/>
  <c r="O114" i="78"/>
  <c r="O106" i="78"/>
  <c r="O98" i="78"/>
  <c r="O92" i="78"/>
  <c r="O84" i="78"/>
  <c r="O77" i="78"/>
  <c r="O70" i="78"/>
  <c r="O62" i="78"/>
  <c r="O56" i="78"/>
  <c r="O49" i="78"/>
  <c r="O41" i="78"/>
  <c r="O35" i="78"/>
  <c r="O29" i="78"/>
  <c r="O20" i="78"/>
  <c r="O12" i="78"/>
  <c r="K61" i="76"/>
  <c r="K53" i="76"/>
  <c r="K47" i="76"/>
  <c r="K39" i="76"/>
  <c r="K31" i="76"/>
  <c r="K24" i="76"/>
  <c r="K18" i="76"/>
  <c r="L14" i="74"/>
  <c r="K24" i="73"/>
  <c r="K16" i="73"/>
  <c r="S37" i="71"/>
  <c r="S30" i="71"/>
  <c r="S21" i="71"/>
  <c r="S13" i="71"/>
  <c r="P133" i="69"/>
  <c r="P127" i="69"/>
  <c r="P119" i="69"/>
  <c r="P112" i="69"/>
  <c r="P105" i="69"/>
  <c r="P97" i="69"/>
  <c r="P91" i="69"/>
  <c r="P84" i="69"/>
  <c r="P76" i="69"/>
  <c r="P69" i="69"/>
  <c r="P62" i="69"/>
  <c r="P55" i="69"/>
  <c r="P50" i="69"/>
  <c r="P45" i="69"/>
  <c r="P39" i="69"/>
  <c r="P34" i="69"/>
  <c r="P29" i="69"/>
  <c r="P23" i="69"/>
  <c r="P18" i="69"/>
  <c r="P13" i="69"/>
  <c r="K15" i="67"/>
  <c r="L20" i="66"/>
  <c r="L14" i="66"/>
  <c r="L14" i="65"/>
  <c r="O26" i="64"/>
  <c r="O21" i="64"/>
  <c r="O15" i="64"/>
  <c r="M68" i="63"/>
  <c r="M63" i="63"/>
  <c r="M56" i="63"/>
  <c r="M51" i="63"/>
  <c r="M46" i="63"/>
  <c r="M40" i="63"/>
  <c r="M35" i="63"/>
  <c r="M30" i="63"/>
  <c r="M22" i="63"/>
  <c r="M17" i="63"/>
  <c r="M12" i="63"/>
  <c r="N208" i="62"/>
  <c r="N203" i="62"/>
  <c r="N198" i="62"/>
  <c r="N192" i="62"/>
  <c r="N187" i="62"/>
  <c r="N182" i="62"/>
  <c r="N176" i="62"/>
  <c r="N171" i="62"/>
  <c r="N166" i="62"/>
  <c r="N160" i="62"/>
  <c r="N155" i="62"/>
  <c r="N149" i="62"/>
  <c r="N143" i="62"/>
  <c r="N138" i="62"/>
  <c r="N133" i="62"/>
  <c r="N126" i="62"/>
  <c r="N121" i="62"/>
  <c r="N116" i="62"/>
  <c r="N110" i="62"/>
  <c r="N105" i="62"/>
  <c r="N100" i="62"/>
  <c r="N94" i="62"/>
  <c r="N89" i="62"/>
  <c r="N84" i="62"/>
  <c r="N77" i="62"/>
  <c r="N72" i="62"/>
  <c r="N67" i="62"/>
  <c r="N61" i="62"/>
  <c r="N56" i="62"/>
  <c r="N51" i="62"/>
  <c r="N45" i="62"/>
  <c r="N40" i="62"/>
  <c r="N34" i="62"/>
  <c r="N28" i="62"/>
  <c r="N23" i="62"/>
  <c r="N18" i="62"/>
  <c r="N12" i="62"/>
  <c r="T205" i="61"/>
  <c r="T200" i="61"/>
  <c r="T194" i="61"/>
  <c r="T189" i="61"/>
  <c r="T184" i="61"/>
  <c r="T178" i="61"/>
  <c r="T173" i="61"/>
  <c r="T168" i="61"/>
  <c r="T162" i="61"/>
  <c r="T157" i="61"/>
  <c r="T152" i="61"/>
  <c r="T145" i="61"/>
  <c r="T140" i="61"/>
  <c r="T135" i="61"/>
  <c r="T129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2" i="61"/>
  <c r="Q49" i="59"/>
  <c r="Q45" i="59"/>
  <c r="Q41" i="59"/>
  <c r="Q37" i="59"/>
  <c r="Q32" i="59"/>
  <c r="Q27" i="59"/>
  <c r="Q22" i="59"/>
  <c r="Q18" i="59"/>
  <c r="Q14" i="59"/>
  <c r="D42" i="88"/>
  <c r="D31" i="88"/>
  <c r="D26" i="88"/>
  <c r="D20" i="88"/>
  <c r="D16" i="88"/>
  <c r="D11" i="88"/>
  <c r="I10" i="80"/>
  <c r="O165" i="78"/>
  <c r="O155" i="78"/>
  <c r="O148" i="78"/>
  <c r="O141" i="78"/>
  <c r="O133" i="78"/>
  <c r="O126" i="78"/>
  <c r="O119" i="78"/>
  <c r="O111" i="78"/>
  <c r="O105" i="78"/>
  <c r="O97" i="78"/>
  <c r="O89" i="78"/>
  <c r="O82" i="78"/>
  <c r="O76" i="78"/>
  <c r="O68" i="78"/>
  <c r="O61" i="78"/>
  <c r="O54" i="78"/>
  <c r="O46" i="78"/>
  <c r="O99" i="78"/>
  <c r="O34" i="78"/>
  <c r="O25" i="78"/>
  <c r="O18" i="78"/>
  <c r="O11" i="78"/>
  <c r="K59" i="76"/>
  <c r="K52" i="76"/>
  <c r="K45" i="76"/>
  <c r="K36" i="76"/>
  <c r="K30" i="76"/>
  <c r="K23" i="76"/>
  <c r="K14" i="76"/>
  <c r="L18" i="74"/>
  <c r="K23" i="73"/>
  <c r="K13" i="73"/>
  <c r="S36" i="71"/>
  <c r="S27" i="71"/>
  <c r="S18" i="71"/>
  <c r="S12" i="71"/>
  <c r="P132" i="69"/>
  <c r="P124" i="69"/>
  <c r="P117" i="69"/>
  <c r="P111" i="69"/>
  <c r="P103" i="69"/>
  <c r="P96" i="69"/>
  <c r="P89" i="69"/>
  <c r="P81" i="69"/>
  <c r="P75" i="69"/>
  <c r="P68" i="69"/>
  <c r="P59" i="69"/>
  <c r="P54" i="69"/>
  <c r="P49" i="69"/>
  <c r="P43" i="69"/>
  <c r="P38" i="69"/>
  <c r="P33" i="69"/>
  <c r="P27" i="69"/>
  <c r="P22" i="69"/>
  <c r="P17" i="69"/>
  <c r="P11" i="69"/>
  <c r="K14" i="67"/>
  <c r="L19" i="66"/>
  <c r="L12" i="66"/>
  <c r="L13" i="65"/>
  <c r="O25" i="64"/>
  <c r="O19" i="64"/>
  <c r="O14" i="64"/>
  <c r="M67" i="63"/>
  <c r="M61" i="63"/>
  <c r="M55" i="63"/>
  <c r="M50" i="63"/>
  <c r="M44" i="63"/>
  <c r="M39" i="63"/>
  <c r="M34" i="63"/>
  <c r="M28" i="63"/>
  <c r="M21" i="63"/>
  <c r="M16" i="63"/>
  <c r="N212" i="62"/>
  <c r="N207" i="62"/>
  <c r="N202" i="62"/>
  <c r="N196" i="62"/>
  <c r="N191" i="62"/>
  <c r="N186" i="62"/>
  <c r="N180" i="62"/>
  <c r="N175" i="62"/>
  <c r="N170" i="62"/>
  <c r="N164" i="62"/>
  <c r="N159" i="62"/>
  <c r="N154" i="62"/>
  <c r="N147" i="62"/>
  <c r="N142" i="62"/>
  <c r="N137" i="62"/>
  <c r="N130" i="62"/>
  <c r="N125" i="62"/>
  <c r="N120" i="62"/>
  <c r="N114" i="62"/>
  <c r="N109" i="62"/>
  <c r="N104" i="62"/>
  <c r="N98" i="62"/>
  <c r="N93" i="62"/>
  <c r="N88" i="62"/>
  <c r="N82" i="62"/>
  <c r="N76" i="62"/>
  <c r="N71" i="62"/>
  <c r="N65" i="62"/>
  <c r="N60" i="62"/>
  <c r="N55" i="62"/>
  <c r="N49" i="62"/>
  <c r="N44" i="62"/>
  <c r="N39" i="62"/>
  <c r="N32" i="62"/>
  <c r="N27" i="62"/>
  <c r="N22" i="62"/>
  <c r="N16" i="62"/>
  <c r="N11" i="62"/>
  <c r="T204" i="61"/>
  <c r="T198" i="61"/>
  <c r="T193" i="61"/>
  <c r="T188" i="61"/>
  <c r="T182" i="61"/>
  <c r="T177" i="61"/>
  <c r="T172" i="61"/>
  <c r="T166" i="61"/>
  <c r="T161" i="61"/>
  <c r="T156" i="61"/>
  <c r="T150" i="61"/>
  <c r="T144" i="61"/>
  <c r="T139" i="61"/>
  <c r="T133" i="61"/>
  <c r="T128" i="61"/>
  <c r="T123" i="61"/>
  <c r="T119" i="61"/>
  <c r="T115" i="61"/>
  <c r="T111" i="61"/>
  <c r="T107" i="61"/>
  <c r="T103" i="61"/>
  <c r="T99" i="61"/>
  <c r="T95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Q48" i="59"/>
  <c r="Q44" i="59"/>
  <c r="Q40" i="59"/>
  <c r="Q35" i="59"/>
  <c r="Q30" i="59"/>
  <c r="Q26" i="59"/>
  <c r="O170" i="78"/>
  <c r="O154" i="78"/>
  <c r="O138" i="78"/>
  <c r="O125" i="78"/>
  <c r="O110" i="78"/>
  <c r="O94" i="78"/>
  <c r="O81" i="78"/>
  <c r="O66" i="78"/>
  <c r="O52" i="78"/>
  <c r="O39" i="78"/>
  <c r="O24" i="78"/>
  <c r="K65" i="76"/>
  <c r="K51" i="76"/>
  <c r="K35" i="76"/>
  <c r="K20" i="76"/>
  <c r="L12" i="74"/>
  <c r="K11" i="73"/>
  <c r="S24" i="71"/>
  <c r="P137" i="69"/>
  <c r="P123" i="69"/>
  <c r="P108" i="69"/>
  <c r="P95" i="69"/>
  <c r="P80" i="69"/>
  <c r="P65" i="69"/>
  <c r="P53" i="69"/>
  <c r="P42" i="69"/>
  <c r="P31" i="69"/>
  <c r="P21" i="69"/>
  <c r="K18" i="67"/>
  <c r="L17" i="66"/>
  <c r="L12" i="65"/>
  <c r="O18" i="64"/>
  <c r="M65" i="63"/>
  <c r="M54" i="63"/>
  <c r="M43" i="63"/>
  <c r="M32" i="63"/>
  <c r="M20" i="63"/>
  <c r="N211" i="62"/>
  <c r="N200" i="62"/>
  <c r="N190" i="62"/>
  <c r="N179" i="62"/>
  <c r="N168" i="62"/>
  <c r="N158" i="62"/>
  <c r="N146" i="62"/>
  <c r="N135" i="62"/>
  <c r="N124" i="62"/>
  <c r="N113" i="62"/>
  <c r="N102" i="62"/>
  <c r="N92" i="62"/>
  <c r="N81" i="62"/>
  <c r="N69" i="62"/>
  <c r="N59" i="62"/>
  <c r="N48" i="62"/>
  <c r="N36" i="62"/>
  <c r="N26" i="62"/>
  <c r="N15" i="62"/>
  <c r="T202" i="61"/>
  <c r="T192" i="61"/>
  <c r="T181" i="61"/>
  <c r="T170" i="61"/>
  <c r="T160" i="61"/>
  <c r="T149" i="61"/>
  <c r="T137" i="61"/>
  <c r="T127" i="61"/>
  <c r="T118" i="61"/>
  <c r="T110" i="61"/>
  <c r="T102" i="61"/>
  <c r="T94" i="61"/>
  <c r="T86" i="61"/>
  <c r="T78" i="61"/>
  <c r="T70" i="61"/>
  <c r="T62" i="61"/>
  <c r="T54" i="61"/>
  <c r="T46" i="61"/>
  <c r="T38" i="61"/>
  <c r="T30" i="61"/>
  <c r="T22" i="61"/>
  <c r="T14" i="61"/>
  <c r="Q47" i="59"/>
  <c r="Q39" i="59"/>
  <c r="Q29" i="59"/>
  <c r="Q21" i="59"/>
  <c r="Q16" i="59"/>
  <c r="Q11" i="59"/>
  <c r="D29" i="88"/>
  <c r="D23" i="88"/>
  <c r="D17" i="88"/>
  <c r="O168" i="78"/>
  <c r="O152" i="78"/>
  <c r="O137" i="78"/>
  <c r="O122" i="78"/>
  <c r="O109" i="78"/>
  <c r="O93" i="78"/>
  <c r="O78" i="78"/>
  <c r="O65" i="78"/>
  <c r="O50" i="78"/>
  <c r="O37" i="78"/>
  <c r="O22" i="78"/>
  <c r="K63" i="76"/>
  <c r="K48" i="76"/>
  <c r="K34" i="76"/>
  <c r="K19" i="76"/>
  <c r="K25" i="73"/>
  <c r="M13" i="72"/>
  <c r="S22" i="71"/>
  <c r="P135" i="69"/>
  <c r="P121" i="69"/>
  <c r="P107" i="69"/>
  <c r="P92" i="69"/>
  <c r="P79" i="69"/>
  <c r="P64" i="69"/>
  <c r="P51" i="69"/>
  <c r="P41" i="69"/>
  <c r="P30" i="69"/>
  <c r="P19" i="69"/>
  <c r="K17" i="67"/>
  <c r="L15" i="66"/>
  <c r="O27" i="64"/>
  <c r="O17" i="64"/>
  <c r="M64" i="63"/>
  <c r="M52" i="63"/>
  <c r="M42" i="63"/>
  <c r="M31" i="63"/>
  <c r="M18" i="63"/>
  <c r="N210" i="62"/>
  <c r="N199" i="62"/>
  <c r="N188" i="62"/>
  <c r="N178" i="62"/>
  <c r="N167" i="62"/>
  <c r="N156" i="62"/>
  <c r="N145" i="62"/>
  <c r="N134" i="62"/>
  <c r="N122" i="62"/>
  <c r="N112" i="62"/>
  <c r="N101" i="62"/>
  <c r="N90" i="62"/>
  <c r="N80" i="62"/>
  <c r="N68" i="62"/>
  <c r="N57" i="62"/>
  <c r="N47" i="62"/>
  <c r="N35" i="62"/>
  <c r="N24" i="62"/>
  <c r="N14" i="62"/>
  <c r="T201" i="61"/>
  <c r="T190" i="61"/>
  <c r="T180" i="61"/>
  <c r="T169" i="61"/>
  <c r="T158" i="61"/>
  <c r="T147" i="61"/>
  <c r="T136" i="61"/>
  <c r="T125" i="61"/>
  <c r="T117" i="61"/>
  <c r="T109" i="61"/>
  <c r="T101" i="61"/>
  <c r="T93" i="61"/>
  <c r="T85" i="61"/>
  <c r="T77" i="61"/>
  <c r="T69" i="61"/>
  <c r="T61" i="61"/>
  <c r="T53" i="61"/>
  <c r="T45" i="61"/>
  <c r="T37" i="61"/>
  <c r="T29" i="61"/>
  <c r="T21" i="61"/>
  <c r="T13" i="61"/>
  <c r="Q46" i="59"/>
  <c r="Q38" i="59"/>
  <c r="Q28" i="59"/>
  <c r="Q20" i="59"/>
  <c r="Q15" i="59"/>
  <c r="D38" i="88"/>
  <c r="D28" i="88"/>
  <c r="D21" i="88"/>
  <c r="D15" i="88"/>
  <c r="O161" i="78"/>
  <c r="O147" i="78"/>
  <c r="O131" i="78"/>
  <c r="O117" i="78"/>
  <c r="O103" i="78"/>
  <c r="O88" i="78"/>
  <c r="O73" i="78"/>
  <c r="O60" i="78"/>
  <c r="O45" i="78"/>
  <c r="O31" i="78"/>
  <c r="O16" i="78"/>
  <c r="K57" i="76"/>
  <c r="K43" i="76"/>
  <c r="K28" i="76"/>
  <c r="K13" i="76"/>
  <c r="K20" i="73"/>
  <c r="S35" i="71"/>
  <c r="S17" i="71"/>
  <c r="P129" i="69"/>
  <c r="P116" i="69"/>
  <c r="P101" i="69"/>
  <c r="P87" i="69"/>
  <c r="P73" i="69"/>
  <c r="P58" i="69"/>
  <c r="P47" i="69"/>
  <c r="P37" i="69"/>
  <c r="P26" i="69"/>
  <c r="P15" i="69"/>
  <c r="K13" i="67"/>
  <c r="L11" i="66"/>
  <c r="O23" i="64"/>
  <c r="O13" i="64"/>
  <c r="M60" i="63"/>
  <c r="M48" i="63"/>
  <c r="M38" i="63"/>
  <c r="M27" i="63"/>
  <c r="M14" i="63"/>
  <c r="N206" i="62"/>
  <c r="N195" i="62"/>
  <c r="N184" i="62"/>
  <c r="N174" i="62"/>
  <c r="N163" i="62"/>
  <c r="N151" i="62"/>
  <c r="N141" i="62"/>
  <c r="N129" i="62"/>
  <c r="N118" i="62"/>
  <c r="N108" i="62"/>
  <c r="N97" i="62"/>
  <c r="N86" i="62"/>
  <c r="N75" i="62"/>
  <c r="N64" i="62"/>
  <c r="N53" i="62"/>
  <c r="N43" i="62"/>
  <c r="N31" i="62"/>
  <c r="N20" i="62"/>
  <c r="T209" i="61"/>
  <c r="T197" i="61"/>
  <c r="T186" i="61"/>
  <c r="T176" i="61"/>
  <c r="T165" i="61"/>
  <c r="T154" i="61"/>
  <c r="T143" i="61"/>
  <c r="T132" i="61"/>
  <c r="T122" i="61"/>
  <c r="T114" i="61"/>
  <c r="T106" i="61"/>
  <c r="T98" i="61"/>
  <c r="T90" i="61"/>
  <c r="T82" i="61"/>
  <c r="T74" i="61"/>
  <c r="T66" i="61"/>
  <c r="T58" i="61"/>
  <c r="T50" i="61"/>
  <c r="T42" i="61"/>
  <c r="T34" i="61"/>
  <c r="T26" i="61"/>
  <c r="T18" i="61"/>
  <c r="Q51" i="59"/>
  <c r="Q43" i="59"/>
  <c r="Q34" i="59"/>
  <c r="Q24" i="59"/>
  <c r="Q19" i="59"/>
  <c r="Q13" i="59"/>
  <c r="D35" i="88"/>
  <c r="D27" i="88"/>
  <c r="D19" i="88"/>
  <c r="D13" i="88"/>
  <c r="O160" i="78"/>
  <c r="O143" i="78"/>
  <c r="O130" i="78"/>
  <c r="O115" i="78"/>
  <c r="O101" i="78"/>
  <c r="O86" i="78"/>
  <c r="O72" i="78"/>
  <c r="O57" i="78"/>
  <c r="O44" i="78"/>
  <c r="O30" i="78"/>
  <c r="O13" i="78"/>
  <c r="K56" i="76"/>
  <c r="K41" i="76"/>
  <c r="K26" i="76"/>
  <c r="K11" i="76"/>
  <c r="K18" i="73"/>
  <c r="S31" i="71"/>
  <c r="S16" i="71"/>
  <c r="P128" i="69"/>
  <c r="P113" i="69"/>
  <c r="P100" i="69"/>
  <c r="P85" i="69"/>
  <c r="P71" i="69"/>
  <c r="P57" i="69"/>
  <c r="P46" i="69"/>
  <c r="P35" i="69"/>
  <c r="P25" i="69"/>
  <c r="P14" i="69"/>
  <c r="K11" i="67"/>
  <c r="L16" i="65"/>
  <c r="O22" i="64"/>
  <c r="O11" i="64"/>
  <c r="M58" i="63"/>
  <c r="M47" i="63"/>
  <c r="M36" i="63"/>
  <c r="M25" i="63"/>
  <c r="M13" i="63"/>
  <c r="N204" i="62"/>
  <c r="N194" i="62"/>
  <c r="N183" i="62"/>
  <c r="N172" i="62"/>
  <c r="N162" i="62"/>
  <c r="N150" i="62"/>
  <c r="N139" i="62"/>
  <c r="N128" i="62"/>
  <c r="N117" i="62"/>
  <c r="N106" i="62"/>
  <c r="N96" i="62"/>
  <c r="N85" i="62"/>
  <c r="N73" i="62"/>
  <c r="N63" i="62"/>
  <c r="N52" i="62"/>
  <c r="N41" i="62"/>
  <c r="N30" i="62"/>
  <c r="N19" i="62"/>
  <c r="T206" i="61"/>
  <c r="T196" i="61"/>
  <c r="T185" i="61"/>
  <c r="T174" i="61"/>
  <c r="T164" i="61"/>
  <c r="T153" i="61"/>
  <c r="T141" i="61"/>
  <c r="T131" i="61"/>
  <c r="T121" i="61"/>
  <c r="T113" i="61"/>
  <c r="T105" i="61"/>
  <c r="T97" i="61"/>
  <c r="T89" i="61"/>
  <c r="T81" i="61"/>
  <c r="T73" i="61"/>
  <c r="T65" i="61"/>
  <c r="T57" i="61"/>
  <c r="T49" i="61"/>
  <c r="T41" i="61"/>
  <c r="T33" i="61"/>
  <c r="T25" i="61"/>
  <c r="T17" i="61"/>
  <c r="Q50" i="59"/>
  <c r="Q42" i="59"/>
  <c r="Q33" i="59"/>
  <c r="Q23" i="59"/>
  <c r="Q17" i="59"/>
  <c r="Q12" i="59"/>
  <c r="D33" i="88"/>
  <c r="D24" i="88"/>
  <c r="D18" i="88"/>
  <c r="D12" i="88"/>
  <c r="D10" i="88"/>
  <c r="E5" i="89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9">
    <s v="Migdal Hashkaot Neches Boded"/>
    <s v="{[Time].[Hie Time].[Yom].&amp;[20161231]}"/>
    <s v="{[Medida].[Medida].&amp;[2]}"/>
    <s v="{[Keren].[Keren].[All]}"/>
    <s v="{[Cheshbon KM].[Hie Peilut].[Peilut 5].&amp;[Kod_Peilut_L5_172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1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</mdxMetadata>
  <valueMetadata count="2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</valueMetadata>
</metadata>
</file>

<file path=xl/sharedStrings.xml><?xml version="1.0" encoding="utf-8"?>
<sst xmlns="http://schemas.openxmlformats.org/spreadsheetml/2006/main" count="6884" uniqueCount="1863">
  <si>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</si>
  <si>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</si>
  <si>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</si>
  <si>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</si>
  <si>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</si>
  <si>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</si>
  <si>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</si>
  <si>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</si>
  <si>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</si>
  <si>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</si>
  <si>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</si>
  <si>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</si>
  <si>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</si>
  <si>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</si>
  <si>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</si>
  <si>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</si>
  <si>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</si>
  <si>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</si>
  <si>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</si>
  <si>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</si>
  <si>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</si>
  <si>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</si>
  <si>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</si>
  <si>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</si>
  <si>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</si>
  <si>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</si>
  <si>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</si>
  <si>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</si>
  <si>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</si>
  <si>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</si>
  <si>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</si>
  <si>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</si>
  <si>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</si>
  <si>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</si>
  <si>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</si>
  <si>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</si>
  <si>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</si>
  <si>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</si>
  <si>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</si>
  <si>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</si>
  <si>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</si>
  <si>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</si>
  <si>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</si>
  <si>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</si>
  <si>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</si>
  <si>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</si>
  <si>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</si>
  <si>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</si>
  <si>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</si>
  <si>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</si>
  <si>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</si>
  <si>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</si>
  <si>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</si>
  <si>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</si>
  <si>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</si>
  <si>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</si>
  <si>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</si>
  <si>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</si>
  <si>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</si>
  <si>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</si>
  <si>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</si>
  <si>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</si>
  <si>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</si>
  <si>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מירון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</si>
  <si>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</si>
  <si>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</si>
  <si>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</si>
  <si>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</si>
  <si>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</si>
  <si>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</si>
  <si>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</si>
  <si>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</si>
  <si>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</si>
  <si>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</si>
  <si>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</si>
  <si>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</si>
  <si>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</si>
  <si>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</si>
  <si>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</si>
  <si>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</si>
  <si>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</si>
  <si>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</si>
  <si>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</si>
  <si>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</si>
  <si>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</si>
  <si>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</si>
  <si>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</si>
  <si>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</si>
  <si>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</si>
  <si>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</si>
  <si>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</si>
  <si>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</si>
  <si>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</si>
  <si>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</si>
  <si>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</si>
  <si>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</si>
  <si>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</si>
  <si>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</si>
  <si>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</si>
  <si>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</si>
  <si>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</si>
  <si>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</si>
  <si>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</si>
  <si>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</si>
  <si>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</si>
  <si>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</si>
  <si>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</si>
  <si>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</si>
  <si>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</si>
  <si>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</si>
  <si>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</si>
  <si>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</si>
  <si>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</si>
  <si>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</si>
  <si>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</si>
  <si>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</si>
  <si>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</si>
  <si>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</si>
  <si>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</si>
  <si>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</si>
  <si>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</si>
  <si>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</si>
  <si>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</si>
  <si>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</si>
  <si>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</si>
  <si>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</si>
  <si>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</si>
  <si>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</si>
  <si>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</si>
  <si>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</si>
  <si>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</si>
  <si>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</si>
  <si>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</si>
  <si>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</si>
  <si>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</si>
  <si>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</si>
  <si>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</si>
  <si>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</si>
  <si>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</si>
  <si>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</si>
  <si>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</si>
  <si>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</si>
  <si>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</si>
  <si>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</si>
  <si>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</si>
  <si>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</si>
  <si>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</si>
  <si>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</si>
  <si>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</si>
  <si>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</si>
  <si>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</si>
  <si>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</si>
  <si>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</si>
  <si>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</si>
  <si>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</si>
  <si>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</si>
  <si>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</si>
  <si>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</si>
  <si>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</si>
  <si>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</si>
  <si>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</si>
  <si>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</si>
  <si>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</si>
  <si>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</si>
  <si>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</si>
  <si>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</si>
  <si>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</si>
  <si>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</si>
  <si>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</si>
  <si>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</si>
  <si>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</si>
  <si>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</si>
  <si>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</si>
  <si>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</si>
  <si>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</si>
  <si>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</si>
  <si>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</si>
  <si>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</si>
  <si>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</si>
  <si>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</si>
  <si>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</si>
  <si>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</si>
  <si>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</si>
  <si>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</si>
  <si>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</si>
  <si>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</si>
  <si>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</si>
  <si>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</si>
  <si>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</si>
  <si>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</si>
  <si>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</si>
  <si>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</si>
  <si>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</si>
  <si>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</si>
  <si>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</si>
  <si>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</si>
  <si>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</si>
  <si>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</si>
  <si>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</si>
  <si>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</si>
  <si>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</si>
  <si>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</si>
  <si>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</si>
  <si>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</si>
  <si>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</si>
  <si>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</si>
  <si>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</si>
  <si>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</si>
  <si>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</si>
  <si>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</si>
  <si>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</si>
  <si>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</si>
  <si>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</si>
  <si>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</si>
  <si>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</si>
  <si>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</si>
  <si>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</si>
  <si>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</si>
  <si>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</si>
  <si>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</si>
  <si>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</si>
  <si>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</si>
  <si>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</si>
  <si>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</si>
  <si>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</si>
  <si>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</si>
  <si>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</si>
  <si>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</si>
  <si>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</si>
  <si>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</si>
  <si>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</si>
  <si>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</si>
  <si>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</si>
  <si>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</si>
  <si>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</si>
  <si>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</si>
  <si>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</si>
  <si>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</si>
  <si>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</si>
  <si>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</si>
  <si>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</si>
  <si>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</si>
  <si>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</si>
  <si>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</si>
  <si>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</si>
  <si>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</si>
  <si>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</si>
  <si>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</si>
  <si>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</si>
  <si>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</si>
  <si>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</si>
  <si>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</si>
  <si>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</si>
  <si>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</si>
  <si>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</si>
  <si>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</si>
  <si>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</si>
  <si>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</si>
  <si>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</si>
  <si>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יוזמה קרן פנסיה לעצמאים בע"מ</t>
  </si>
  <si>
    <t>יוזמה קרן פנסיה לעצמאים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</si>
  <si>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</si>
  <si>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</si>
  <si>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</si>
  <si>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</si>
  <si>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</si>
  <si>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</si>
  <si>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</si>
  <si>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</si>
  <si>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</si>
  <si>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</si>
  <si>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</si>
  <si>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</si>
  <si>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</si>
  <si>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</si>
  <si>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</si>
  <si>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</si>
  <si>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</si>
  <si>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</si>
  <si>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</si>
  <si>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</si>
  <si>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</si>
  <si>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</si>
  <si>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</si>
  <si>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</si>
  <si>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</si>
  <si>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</si>
  <si>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</si>
  <si>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</si>
  <si>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</si>
  <si>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</si>
  <si>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</si>
  <si>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</si>
  <si>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</si>
  <si>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</si>
  <si>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</si>
  <si>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</si>
  <si>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</si>
  <si>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</si>
  <si>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</si>
  <si>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</si>
  <si>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</si>
  <si>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</si>
  <si>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</si>
  <si>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</si>
  <si>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</si>
  <si>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</si>
  <si>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</si>
  <si>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</si>
  <si>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</si>
  <si>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</si>
  <si>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</si>
  <si>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</si>
  <si>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</si>
  <si>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</si>
  <si>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</si>
  <si>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</si>
  <si>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</si>
  <si>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</si>
  <si>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</si>
  <si>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</si>
  <si>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</si>
  <si>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</si>
  <si>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</si>
  <si>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</si>
  <si>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</si>
  <si>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</si>
  <si>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</si>
  <si>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</si>
  <si>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</si>
  <si>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</si>
  <si>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</si>
  <si>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</si>
  <si>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</si>
  <si>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</si>
  <si>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</si>
  <si>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</si>
  <si>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</si>
  <si>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</si>
  <si>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</si>
  <si>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</si>
  <si>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</si>
  <si>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</si>
  <si>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</si>
  <si>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</si>
  <si>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</si>
  <si>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</si>
  <si>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</si>
  <si>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</si>
  <si>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</si>
  <si>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</si>
  <si>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</si>
  <si>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</si>
  <si>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</si>
  <si>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</si>
  <si>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</si>
  <si>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</si>
  <si>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</si>
  <si>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</si>
  <si>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</si>
  <si>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</si>
  <si>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</si>
  <si>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</si>
  <si>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</si>
  <si>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</si>
  <si>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</si>
  <si>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</si>
  <si>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</si>
  <si>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</si>
  <si>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</si>
  <si>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</si>
  <si>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</si>
  <si>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</si>
  <si>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</si>
  <si>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</si>
  <si>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</si>
  <si>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</si>
  <si>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</si>
  <si>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</si>
  <si>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</si>
  <si>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</si>
  <si>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</si>
  <si>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</si>
  <si>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</si>
  <si>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</si>
  <si>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</si>
  <si>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</si>
  <si>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</si>
  <si>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</si>
  <si>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</si>
  <si>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</si>
  <si>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</si>
  <si>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</si>
  <si>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</si>
  <si>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</si>
  <si>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</si>
  <si>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</si>
  <si>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</si>
  <si>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</si>
  <si>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</si>
  <si>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</si>
  <si>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</si>
  <si>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</si>
  <si>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</si>
  <si>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</si>
  <si>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</si>
  <si>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</si>
  <si>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</si>
  <si>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</si>
  <si>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</si>
  <si>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</si>
  <si>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</si>
  <si>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</si>
  <si>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</si>
  <si>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</si>
  <si>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</si>
  <si>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</si>
  <si>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</si>
  <si>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</si>
  <si>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</si>
  <si>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</si>
  <si>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</si>
  <si>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</si>
  <si>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</si>
  <si>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</si>
  <si>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</si>
  <si>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</si>
  <si>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</si>
  <si>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</si>
  <si>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</si>
  <si>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</si>
  <si>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</si>
  <si>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</si>
  <si>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</si>
  <si>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</si>
  <si>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</si>
  <si>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</si>
  <si>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</si>
  <si>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</si>
  <si>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</si>
  <si>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</si>
  <si>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</si>
  <si>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</si>
  <si>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</si>
  <si>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</si>
  <si>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</si>
  <si>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</si>
  <si>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</si>
  <si>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</si>
  <si>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</si>
  <si>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</si>
  <si>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</si>
  <si>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</si>
  <si>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</si>
  <si>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</si>
  <si>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</si>
  <si>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</si>
  <si>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</si>
  <si>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</si>
  <si>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</si>
  <si>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</si>
  <si>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</si>
  <si>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</si>
  <si>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</si>
  <si>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</si>
  <si>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</si>
  <si>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</si>
  <si>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</si>
  <si>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</si>
  <si>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</si>
  <si>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</si>
  <si>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</si>
  <si>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</si>
  <si>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</si>
  <si>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</si>
  <si>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</si>
  <si>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</si>
  <si>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</si>
  <si>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</si>
  <si>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</si>
  <si>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</si>
  <si>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</si>
  <si>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</si>
  <si>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</si>
  <si>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</si>
  <si>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</si>
  <si>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</si>
  <si>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</si>
  <si>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</si>
  <si>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</si>
  <si>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</si>
  <si>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</si>
  <si>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</si>
  <si>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</si>
  <si>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</si>
  <si>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</si>
  <si>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</si>
  <si>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</si>
  <si>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</si>
  <si>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</si>
  <si>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יד*</t>
  </si>
  <si>
    <t>3230232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</si>
  <si>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</si>
  <si>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</si>
  <si>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</si>
  <si>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</si>
  <si>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</si>
  <si>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</si>
  <si>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</si>
  <si>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</si>
  <si>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</si>
  <si>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</si>
  <si>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</si>
  <si>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</si>
  <si>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</si>
  <si>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</si>
  <si>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</si>
  <si>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</si>
  <si>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</si>
  <si>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</si>
  <si>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</si>
  <si>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</si>
  <si>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</si>
  <si>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</si>
  <si>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</si>
  <si>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</si>
  <si>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</si>
  <si>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</si>
  <si>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</si>
  <si>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</si>
  <si>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</si>
  <si>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</si>
  <si>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</si>
  <si>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</si>
  <si>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</si>
  <si>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</si>
  <si>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</si>
  <si>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</si>
  <si>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</si>
  <si>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</si>
  <si>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</si>
  <si>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</si>
  <si>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</si>
  <si>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</si>
  <si>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</si>
  <si>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</si>
  <si>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</si>
  <si>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</si>
  <si>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</si>
  <si>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</si>
  <si>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</si>
  <si>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</si>
  <si>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</si>
  <si>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</si>
  <si>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</si>
  <si>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</si>
  <si>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</si>
  <si>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</si>
  <si>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אזורים סדרה 9*</t>
  </si>
  <si>
    <t>7150337</t>
  </si>
  <si>
    <t>520025990</t>
  </si>
  <si>
    <t>A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</si>
  <si>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</si>
  <si>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</si>
  <si>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</si>
  <si>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</si>
  <si>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</si>
  <si>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</si>
  <si>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</si>
  <si>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</si>
  <si>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</si>
  <si>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</si>
  <si>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</si>
  <si>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</si>
  <si>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</si>
  <si>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</si>
  <si>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</si>
  <si>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</si>
  <si>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</si>
  <si>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</si>
  <si>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</si>
  <si>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</si>
  <si>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</si>
  <si>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</si>
  <si>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</si>
  <si>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</si>
  <si>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</si>
  <si>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</si>
  <si>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</si>
  <si>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</si>
  <si>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</si>
  <si>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</si>
  <si>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</si>
  <si>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</si>
  <si>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</si>
  <si>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</si>
  <si>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</si>
  <si>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</si>
  <si>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</si>
  <si>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</si>
  <si>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</si>
  <si>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</si>
  <si>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אדגר.ק7</t>
  </si>
  <si>
    <t>1820158</t>
  </si>
  <si>
    <t>520035171</t>
  </si>
  <si>
    <t>A-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</si>
  <si>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</si>
  <si>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</si>
  <si>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</si>
  <si>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</si>
  <si>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</si>
  <si>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</si>
  <si>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</si>
  <si>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</si>
  <si>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</si>
  <si>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</si>
  <si>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</si>
  <si>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</si>
  <si>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</si>
  <si>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</si>
  <si>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</si>
  <si>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</si>
  <si>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</si>
  <si>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520025636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</si>
  <si>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</si>
  <si>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</si>
  <si>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</si>
  <si>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</si>
  <si>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</si>
  <si>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</si>
  <si>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</si>
  <si>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</si>
  <si>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</si>
  <si>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</si>
  <si>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</si>
  <si>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</si>
  <si>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</si>
  <si>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</si>
  <si>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</si>
  <si>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</si>
  <si>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</si>
  <si>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</si>
  <si>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</si>
  <si>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</si>
  <si>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</si>
  <si>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</si>
  <si>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</si>
  <si>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</si>
  <si>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</si>
  <si>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</si>
  <si>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</si>
  <si>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</si>
  <si>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</si>
  <si>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</si>
  <si>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</si>
  <si>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ב</t>
  </si>
  <si>
    <t>1113034</t>
  </si>
  <si>
    <t>NV1239114</t>
  </si>
  <si>
    <t>B</t>
  </si>
  <si>
    <t>אדרי אל אגח ב</t>
  </si>
  <si>
    <t>1123371</t>
  </si>
  <si>
    <t>513910091</t>
  </si>
  <si>
    <t>CCC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</si>
  <si>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</si>
  <si>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</si>
  <si>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</si>
  <si>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</si>
  <si>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</si>
  <si>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</si>
  <si>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</si>
  <si>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</si>
  <si>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</si>
  <si>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</si>
  <si>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</si>
  <si>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</si>
  <si>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</si>
  <si>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</si>
  <si>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</si>
  <si>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</si>
  <si>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</si>
  <si>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</si>
  <si>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</si>
  <si>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</si>
  <si>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</si>
  <si>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</si>
  <si>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</si>
  <si>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</si>
  <si>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</si>
  <si>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</si>
  <si>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</si>
  <si>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</si>
  <si>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</si>
  <si>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</si>
  <si>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</si>
  <si>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דה זראסאי אגח ב</t>
  </si>
  <si>
    <t>1131028</t>
  </si>
  <si>
    <t>1744984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</si>
  <si>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</si>
  <si>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</si>
  <si>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</si>
  <si>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</si>
  <si>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</si>
  <si>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</si>
  <si>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</si>
  <si>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</si>
  <si>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</si>
  <si>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</si>
  <si>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</si>
  <si>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</si>
  <si>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</si>
  <si>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</si>
  <si>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</si>
  <si>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</si>
  <si>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</si>
  <si>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</si>
  <si>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</si>
  <si>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</si>
  <si>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</si>
  <si>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</si>
  <si>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</si>
  <si>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</si>
  <si>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</si>
  <si>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</si>
  <si>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</si>
  <si>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</si>
  <si>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</si>
  <si>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</si>
  <si>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טמפו משק  אגח א</t>
  </si>
  <si>
    <t>1118306</t>
  </si>
  <si>
    <t>520032848</t>
  </si>
  <si>
    <t>מזון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</si>
  <si>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</si>
  <si>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</si>
  <si>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</si>
  <si>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</si>
  <si>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</si>
  <si>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</si>
  <si>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</si>
  <si>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</si>
  <si>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</si>
  <si>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</si>
  <si>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</si>
  <si>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</si>
  <si>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</si>
  <si>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</si>
  <si>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</si>
  <si>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</si>
  <si>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</si>
  <si>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</si>
  <si>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</si>
  <si>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</si>
  <si>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</si>
  <si>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</si>
  <si>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</si>
  <si>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</si>
  <si>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</si>
  <si>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</si>
  <si>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</si>
  <si>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</si>
  <si>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</si>
  <si>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</si>
  <si>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</si>
  <si>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</si>
  <si>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</si>
  <si>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</si>
  <si>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</si>
  <si>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</si>
  <si>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</si>
  <si>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</si>
  <si>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</si>
  <si>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</si>
  <si>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</si>
  <si>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</si>
  <si>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</si>
  <si>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</si>
  <si>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</si>
  <si>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</si>
  <si>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</si>
  <si>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</si>
  <si>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</si>
  <si>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</si>
  <si>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</si>
  <si>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</si>
  <si>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</si>
  <si>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</si>
  <si>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</si>
  <si>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כלכלית ירושלים אגח יא</t>
  </si>
  <si>
    <t>1980341</t>
  </si>
  <si>
    <t>פטרוכימיים אגח 1</t>
  </si>
  <si>
    <t>7560154</t>
  </si>
  <si>
    <t>520029315</t>
  </si>
  <si>
    <t>NR</t>
  </si>
  <si>
    <t>בזן אגח ו</t>
  </si>
  <si>
    <t>2590396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</si>
  <si>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</si>
  <si>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</si>
  <si>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</si>
  <si>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</si>
  <si>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</si>
  <si>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</si>
  <si>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</si>
  <si>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</si>
  <si>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</si>
  <si>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</si>
  <si>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</si>
  <si>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</si>
  <si>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</si>
  <si>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</si>
  <si>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</si>
  <si>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</si>
  <si>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</si>
  <si>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</si>
  <si>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</si>
  <si>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</si>
  <si>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</si>
  <si>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</si>
  <si>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</si>
  <si>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</si>
  <si>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</si>
  <si>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</si>
  <si>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</si>
  <si>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</si>
  <si>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</si>
  <si>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</si>
  <si>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</si>
  <si>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</si>
  <si>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</si>
  <si>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</si>
  <si>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</si>
  <si>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</si>
  <si>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</si>
  <si>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</si>
  <si>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</si>
  <si>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</si>
  <si>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</si>
  <si>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</si>
  <si>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</si>
  <si>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</si>
  <si>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</si>
  <si>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</si>
  <si>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</si>
  <si>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</si>
  <si>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</si>
  <si>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</si>
  <si>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</si>
  <si>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</si>
  <si>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</si>
  <si>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</si>
  <si>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</si>
  <si>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</si>
  <si>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</si>
  <si>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</si>
  <si>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</si>
  <si>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</si>
  <si>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</si>
  <si>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</si>
  <si>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</si>
  <si>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</si>
  <si>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</si>
  <si>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</si>
  <si>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</si>
  <si>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</si>
  <si>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</si>
  <si>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</si>
  <si>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</si>
  <si>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</si>
  <si>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</si>
  <si>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</si>
  <si>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</si>
  <si>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</si>
  <si>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</si>
  <si>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</si>
  <si>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</si>
  <si>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</si>
  <si>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</si>
  <si>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</si>
  <si>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</si>
  <si>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</si>
  <si>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</si>
  <si>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</si>
  <si>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</si>
  <si>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</si>
  <si>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</si>
  <si>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</si>
  <si>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</si>
  <si>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</si>
  <si>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</si>
  <si>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</si>
  <si>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</si>
  <si>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</si>
  <si>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</si>
  <si>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</si>
  <si>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</si>
  <si>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</si>
  <si>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</si>
  <si>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</si>
  <si>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</si>
  <si>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</si>
  <si>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</si>
  <si>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</si>
  <si>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</si>
  <si>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</si>
  <si>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</si>
  <si>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</si>
  <si>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</si>
  <si>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</si>
  <si>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</si>
  <si>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</si>
  <si>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</si>
  <si>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</si>
  <si>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</si>
  <si>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</si>
  <si>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</si>
  <si>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</si>
  <si>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</si>
  <si>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</si>
  <si>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</si>
  <si>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</si>
  <si>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</si>
  <si>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</si>
  <si>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</si>
  <si>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</si>
  <si>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</si>
  <si>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</si>
  <si>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</si>
  <si>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</si>
  <si>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</si>
  <si>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</si>
  <si>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</si>
  <si>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</si>
  <si>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</si>
  <si>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</si>
  <si>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</si>
  <si>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</si>
  <si>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</si>
  <si>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</si>
  <si>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</si>
  <si>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</si>
  <si>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</si>
  <si>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</si>
  <si>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</si>
  <si>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</si>
  <si>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</si>
  <si>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</si>
  <si>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</si>
  <si>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</si>
  <si>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</si>
  <si>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</si>
  <si>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</si>
  <si>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</si>
  <si>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</si>
  <si>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</si>
  <si>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</si>
  <si>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</si>
  <si>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</si>
  <si>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</si>
  <si>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</si>
  <si>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</si>
  <si>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</si>
  <si>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</si>
  <si>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</si>
  <si>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</si>
  <si>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</si>
  <si>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</si>
  <si>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</si>
  <si>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</si>
  <si>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</si>
  <si>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</si>
  <si>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</si>
  <si>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</si>
  <si>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</si>
  <si>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</si>
  <si>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</si>
  <si>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</si>
  <si>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</si>
  <si>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</si>
  <si>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</si>
  <si>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</si>
  <si>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</si>
  <si>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</si>
  <si>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</si>
  <si>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</si>
  <si>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</si>
  <si>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</si>
  <si>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</si>
  <si>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</si>
  <si>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</si>
  <si>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</si>
  <si>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</si>
  <si>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</si>
  <si>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</si>
  <si>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</si>
  <si>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</si>
  <si>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</si>
  <si>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</si>
  <si>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</si>
  <si>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</si>
  <si>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</si>
  <si>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</si>
  <si>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</si>
  <si>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</si>
  <si>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</si>
  <si>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</si>
  <si>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</si>
  <si>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</si>
  <si>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</si>
  <si>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</si>
  <si>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</si>
  <si>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</si>
  <si>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</si>
  <si>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</si>
  <si>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</si>
  <si>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</si>
  <si>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</si>
  <si>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</si>
  <si>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</si>
  <si>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</si>
  <si>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</si>
  <si>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</si>
  <si>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</si>
  <si>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</si>
  <si>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</si>
  <si>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</si>
  <si>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</si>
  <si>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</si>
  <si>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</si>
  <si>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</si>
  <si>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</si>
  <si>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</si>
  <si>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</si>
  <si>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</si>
  <si>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</si>
  <si>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</si>
  <si>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</si>
  <si>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</si>
  <si>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</si>
  <si>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</si>
  <si>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</si>
  <si>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</si>
  <si>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</si>
  <si>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</si>
  <si>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</si>
  <si>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</si>
  <si>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</si>
  <si>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</si>
  <si>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</si>
  <si>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</si>
  <si>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</si>
  <si>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</si>
  <si>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</si>
  <si>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</si>
  <si>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</si>
  <si>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</si>
  <si>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</si>
  <si>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</si>
  <si>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</si>
  <si>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</si>
  <si>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</si>
  <si>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</si>
  <si>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</si>
  <si>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</si>
  <si>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</si>
  <si>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</si>
  <si>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</si>
  <si>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</si>
  <si>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</si>
  <si>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</si>
  <si>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</si>
  <si>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</si>
  <si>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</si>
  <si>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</si>
  <si>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</si>
  <si>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</si>
  <si>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</si>
  <si>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</si>
  <si>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</si>
  <si>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</si>
  <si>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</si>
  <si>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</si>
  <si>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</si>
  <si>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</si>
  <si>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</si>
  <si>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</si>
  <si>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</si>
  <si>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</si>
  <si>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</si>
  <si>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</si>
  <si>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</si>
  <si>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</si>
  <si>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</si>
  <si>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</si>
  <si>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</si>
  <si>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</si>
  <si>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</si>
  <si>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</si>
  <si>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</si>
  <si>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</si>
  <si>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</si>
  <si>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</si>
  <si>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</si>
  <si>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</si>
  <si>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</si>
  <si>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</si>
  <si>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</si>
  <si>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</si>
  <si>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</si>
  <si>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</si>
  <si>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</si>
  <si>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</si>
  <si>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</si>
  <si>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</si>
  <si>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</si>
  <si>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</si>
  <si>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</si>
  <si>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</si>
  <si>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</si>
  <si>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</si>
  <si>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</si>
  <si>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</si>
  <si>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</si>
  <si>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</si>
  <si>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</si>
  <si>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</si>
  <si>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</si>
  <si>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</si>
  <si>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</si>
  <si>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</si>
  <si>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</si>
  <si>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</si>
  <si>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</si>
  <si>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</si>
  <si>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</si>
  <si>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</si>
  <si>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</si>
  <si>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</si>
  <si>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</si>
  <si>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</si>
  <si>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</si>
  <si>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</si>
  <si>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</si>
  <si>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</si>
  <si>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</si>
  <si>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</si>
  <si>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</si>
  <si>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</si>
  <si>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</si>
  <si>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</si>
  <si>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</si>
  <si>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</si>
  <si>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</si>
  <si>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</si>
  <si>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</si>
  <si>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</si>
  <si>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</si>
  <si>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</si>
  <si>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</si>
  <si>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MOBILEYE NV</t>
  </si>
  <si>
    <t>NL0010831061</t>
  </si>
  <si>
    <t>560030876</t>
  </si>
  <si>
    <t>Automobiles &amp; Components</t>
  </si>
  <si>
    <t>ORMAT TECHNOLOGIES INC*</t>
  </si>
  <si>
    <t>US6866881021</t>
  </si>
  <si>
    <t>REDHILL BIOPHARMA LTD ADR</t>
  </si>
  <si>
    <t>US7574681034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</si>
  <si>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</si>
  <si>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</si>
  <si>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</si>
  <si>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</si>
  <si>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</si>
  <si>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</si>
  <si>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</si>
  <si>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</si>
  <si>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</si>
  <si>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</si>
  <si>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</si>
  <si>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</si>
  <si>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</si>
  <si>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</si>
  <si>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</si>
  <si>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</si>
  <si>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</si>
  <si>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</si>
  <si>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</si>
  <si>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</si>
  <si>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</si>
  <si>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</si>
  <si>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</si>
  <si>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</si>
  <si>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</si>
  <si>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</si>
  <si>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</si>
  <si>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</si>
  <si>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</si>
  <si>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</si>
  <si>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</si>
  <si>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</si>
  <si>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</si>
  <si>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</si>
  <si>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</si>
  <si>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</si>
  <si>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</si>
  <si>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</si>
  <si>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</si>
  <si>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</si>
  <si>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BP PLC</t>
  </si>
  <si>
    <t>GB0007980591</t>
  </si>
  <si>
    <t>ENERGY</t>
  </si>
  <si>
    <t>CAPGEMINI SA</t>
  </si>
  <si>
    <t>FR0000125338</t>
  </si>
  <si>
    <t>Technology Hardware &amp; Equipment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</si>
  <si>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</si>
  <si>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</si>
  <si>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</si>
  <si>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</si>
  <si>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</si>
  <si>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</si>
  <si>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</si>
  <si>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</si>
  <si>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</si>
  <si>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</si>
  <si>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</si>
  <si>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</si>
  <si>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</si>
  <si>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</si>
  <si>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Transportation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</si>
  <si>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</si>
  <si>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</si>
  <si>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</si>
  <si>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</si>
  <si>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</si>
  <si>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</si>
  <si>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</si>
  <si>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</si>
  <si>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</si>
  <si>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</si>
  <si>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</si>
  <si>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</si>
  <si>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</si>
  <si>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</si>
  <si>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</si>
  <si>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</si>
  <si>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</si>
  <si>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</si>
  <si>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</si>
  <si>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</si>
  <si>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</si>
  <si>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</si>
  <si>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</si>
  <si>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</si>
  <si>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</si>
  <si>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</si>
  <si>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</si>
  <si>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</si>
  <si>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</si>
  <si>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</si>
  <si>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</si>
  <si>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</si>
  <si>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</si>
  <si>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</si>
  <si>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</si>
  <si>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</si>
  <si>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</si>
  <si>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</si>
  <si>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</si>
  <si>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</si>
  <si>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</si>
  <si>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</si>
  <si>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</si>
  <si>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</si>
  <si>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</si>
  <si>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</si>
  <si>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</si>
  <si>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</si>
  <si>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</si>
  <si>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</si>
  <si>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</si>
  <si>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</si>
  <si>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</si>
  <si>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</si>
  <si>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</si>
  <si>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</si>
  <si>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</si>
  <si>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</si>
  <si>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</si>
  <si>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</si>
  <si>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</si>
  <si>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</si>
  <si>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</si>
  <si>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</si>
  <si>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</si>
  <si>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STMICROELECTRONICS</t>
  </si>
  <si>
    <t>NL0000226223</t>
  </si>
  <si>
    <t>Semiconductors &amp; Semiconductor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</si>
  <si>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</si>
  <si>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</si>
  <si>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</si>
  <si>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</si>
  <si>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</si>
  <si>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</si>
  <si>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</si>
  <si>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</si>
  <si>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</si>
  <si>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</si>
  <si>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</si>
  <si>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</si>
  <si>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</si>
  <si>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</si>
  <si>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</si>
  <si>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</si>
  <si>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</si>
  <si>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</si>
  <si>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</si>
  <si>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</si>
  <si>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</si>
  <si>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</si>
  <si>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</si>
  <si>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פסגות סל ת"א 100 סד 1 40A</t>
  </si>
  <si>
    <t>1096593</t>
  </si>
  <si>
    <t>קסם סל יתר 120</t>
  </si>
  <si>
    <t>1103167</t>
  </si>
  <si>
    <t>520041989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</si>
  <si>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</si>
  <si>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</si>
  <si>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</si>
  <si>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</si>
  <si>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</si>
  <si>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</si>
  <si>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</si>
  <si>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פסגות מדד יתר 120</t>
  </si>
  <si>
    <t>1108364</t>
  </si>
  <si>
    <t>פסגות סל יתר 120</t>
  </si>
  <si>
    <t>1114263</t>
  </si>
  <si>
    <t>פסגות סל תל בונד תשואות</t>
  </si>
  <si>
    <t>1128529</t>
  </si>
  <si>
    <t>אג"ח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</si>
  <si>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</si>
  <si>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</si>
  <si>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</si>
  <si>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</si>
  <si>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</si>
  <si>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</si>
  <si>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</si>
  <si>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</si>
  <si>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</si>
  <si>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</si>
  <si>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</si>
  <si>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</si>
  <si>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</si>
  <si>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</si>
  <si>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</si>
  <si>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</si>
  <si>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</si>
  <si>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</si>
  <si>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</si>
  <si>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</si>
  <si>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US TRANSPORT AVG</t>
  </si>
  <si>
    <t>US4642871929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</si>
  <si>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</si>
  <si>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</si>
  <si>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</si>
  <si>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</si>
  <si>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</si>
  <si>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</si>
  <si>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</si>
  <si>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</si>
  <si>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</si>
  <si>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</si>
  <si>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</si>
  <si>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</si>
  <si>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</si>
  <si>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</si>
  <si>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</si>
  <si>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</si>
  <si>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</si>
  <si>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</si>
  <si>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</si>
  <si>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</si>
  <si>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</si>
  <si>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</si>
  <si>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</si>
  <si>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</si>
  <si>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</si>
  <si>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</si>
  <si>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</si>
  <si>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</si>
  <si>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</si>
  <si>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</si>
  <si>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</si>
  <si>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</si>
  <si>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</si>
  <si>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</si>
  <si>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</si>
  <si>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</si>
  <si>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</si>
  <si>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</si>
  <si>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</si>
  <si>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</si>
  <si>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</si>
  <si>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</si>
  <si>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</si>
  <si>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</si>
  <si>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</si>
  <si>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</si>
  <si>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</si>
  <si>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</si>
  <si>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</si>
  <si>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</si>
  <si>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</si>
  <si>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</si>
  <si>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</si>
  <si>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</si>
  <si>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</si>
  <si>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</si>
  <si>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</si>
  <si>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</si>
  <si>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</si>
  <si>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</si>
  <si>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EURIZON EASYFND BND HI YL Z</t>
  </si>
  <si>
    <t>LU0335991534</t>
  </si>
  <si>
    <t>BB-</t>
  </si>
  <si>
    <t>NEUBER BERMAN H/Y BD I2A</t>
  </si>
  <si>
    <t>IE00B8QBJF01</t>
  </si>
  <si>
    <t>Moodys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</si>
  <si>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</si>
  <si>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</si>
  <si>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</si>
  <si>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</si>
  <si>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</si>
  <si>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</si>
  <si>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</si>
  <si>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</si>
  <si>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</si>
  <si>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</si>
  <si>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</si>
  <si>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</si>
  <si>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</si>
  <si>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</si>
  <si>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</si>
  <si>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</si>
  <si>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</si>
  <si>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</si>
  <si>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</si>
  <si>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</si>
  <si>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</si>
  <si>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</si>
  <si>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</si>
  <si>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</si>
  <si>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</si>
  <si>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</si>
  <si>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</si>
  <si>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bC 1540 JAN 2017</t>
  </si>
  <si>
    <t>81790800</t>
  </si>
  <si>
    <t>bP 1540 JAN 2017</t>
  </si>
  <si>
    <t>81791238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</si>
  <si>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</si>
  <si>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</si>
  <si>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</si>
  <si>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</si>
  <si>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</si>
  <si>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</si>
  <si>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</si>
  <si>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</si>
  <si>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</si>
  <si>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</si>
  <si>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</si>
  <si>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</si>
  <si>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</si>
  <si>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</si>
  <si>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</si>
  <si>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</si>
  <si>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ערד   4.8%   סדרה  8751  2024</t>
  </si>
  <si>
    <t>ערד 8790 2027 4.8%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</si>
  <si>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</si>
  <si>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</si>
  <si>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</si>
  <si>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</si>
  <si>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</si>
  <si>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</si>
  <si>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</si>
  <si>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</si>
  <si>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</si>
  <si>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</si>
  <si>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</si>
  <si>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</si>
  <si>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</si>
  <si>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</si>
  <si>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</si>
  <si>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</si>
  <si>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</si>
  <si>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</si>
  <si>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</si>
  <si>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</si>
  <si>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</si>
  <si>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</si>
  <si>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</si>
  <si>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</si>
  <si>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8823</t>
  </si>
  <si>
    <t>ערד 8824</t>
  </si>
  <si>
    <t>ערד 8825</t>
  </si>
  <si>
    <t>ערד 8826</t>
  </si>
  <si>
    <t>ערד 8827</t>
  </si>
  <si>
    <t>ערד 8829</t>
  </si>
  <si>
    <t>ערד 8830</t>
  </si>
  <si>
    <t>ערד 8832</t>
  </si>
  <si>
    <t>ערד 8833</t>
  </si>
  <si>
    <t>ערד 8834</t>
  </si>
  <si>
    <t>ערד 8836</t>
  </si>
  <si>
    <t>ערד 8837</t>
  </si>
  <si>
    <t>ערד 8838</t>
  </si>
  <si>
    <t>ערד 8839</t>
  </si>
  <si>
    <t>ערד 8840</t>
  </si>
  <si>
    <t>ערד 8841</t>
  </si>
  <si>
    <t>ערד 8842</t>
  </si>
  <si>
    <t>ערד 8843</t>
  </si>
  <si>
    <t>ערד 8844</t>
  </si>
  <si>
    <t>ערד 8845</t>
  </si>
  <si>
    <t>ערד סדרה 2024  8760  4.8%</t>
  </si>
  <si>
    <t>ערד סדרה 8789 2027 4.8%</t>
  </si>
  <si>
    <t>ערד סדרה 8810 2029 4.8%</t>
  </si>
  <si>
    <t>מדינה %5.5 פד 2017.</t>
  </si>
  <si>
    <t>מדינה 8630 פד 2017.</t>
  </si>
  <si>
    <t>מדינה מירון 8302.</t>
  </si>
  <si>
    <t>מירון  8353 פד 2022.</t>
  </si>
  <si>
    <t>מירון  8354 פד 2022.</t>
  </si>
  <si>
    <t>מירון  8355 פד 2022.</t>
  </si>
  <si>
    <t>מירון  8356 פד 2022.</t>
  </si>
  <si>
    <t>מירון  8357 פד 2022.</t>
  </si>
  <si>
    <t>מירון  8358 פד 2022.</t>
  </si>
  <si>
    <t>מירון  8359 פד 2022.</t>
  </si>
  <si>
    <t>מירון  8360 פד 2022.</t>
  </si>
  <si>
    <t>מירון 8292 פד 2015.</t>
  </si>
  <si>
    <t>מירון 8293 פד 2017.</t>
  </si>
  <si>
    <t>מירון 8294 פד 2017.</t>
  </si>
  <si>
    <t>מירון 8295.</t>
  </si>
  <si>
    <t>מירון 8296  %5.5 פד 2017.</t>
  </si>
  <si>
    <t>מירון 8299 פד 2017.</t>
  </si>
  <si>
    <t>מירון 8300 פד.2017.</t>
  </si>
  <si>
    <t>מירון 8301 פ 2017.</t>
  </si>
  <si>
    <t>מירון 8305 פד 2018.</t>
  </si>
  <si>
    <t>מירון 8306 פד 2018.</t>
  </si>
  <si>
    <t>מירון 8308 פד 2018.</t>
  </si>
  <si>
    <t>מירון 8309 פד 2018.</t>
  </si>
  <si>
    <t>מירון 8310 פד2018.</t>
  </si>
  <si>
    <t>מירון 8311 פד 7.2018.</t>
  </si>
  <si>
    <t>מירון 8312 פד 2018.</t>
  </si>
  <si>
    <t>מירון 8313 פד 2018.</t>
  </si>
  <si>
    <t>מירון 8314 פד 2018.</t>
  </si>
  <si>
    <t>מירון 8315 פד 2018.</t>
  </si>
  <si>
    <t>מירון 8316 פד 2019.</t>
  </si>
  <si>
    <t>מירון 8317 פד2019.</t>
  </si>
  <si>
    <t>מירון 8318 פד 2019.</t>
  </si>
  <si>
    <t>מירון 8319 ד 2019.</t>
  </si>
  <si>
    <t>מירון 8320 ד 2019.</t>
  </si>
  <si>
    <t>מירון 8324 ד 2019.</t>
  </si>
  <si>
    <t>מירון 8325 ד 2019.</t>
  </si>
  <si>
    <t>מירון 8326 פד 2019.</t>
  </si>
  <si>
    <t>מירון 8327 פד 2019.</t>
  </si>
  <si>
    <t>מירון 8328 פד 2020.</t>
  </si>
  <si>
    <t>מירון 8329 פד 2020.</t>
  </si>
  <si>
    <t>מירון 8330 פד 2020.</t>
  </si>
  <si>
    <t>מירון 8331 פד 2020.</t>
  </si>
  <si>
    <t>מירון 8332 פד 2020.</t>
  </si>
  <si>
    <t>מירון 8333  פד 2020.</t>
  </si>
  <si>
    <t>מירון 8334 פד 2020.</t>
  </si>
  <si>
    <t>מירון 8335פד 2020.</t>
  </si>
  <si>
    <t>מירון 8336 פד 2020.</t>
  </si>
  <si>
    <t>מירון 8337 פד 2020.</t>
  </si>
  <si>
    <t>מירון 8339 פד 2021.</t>
  </si>
  <si>
    <t>מירון 8340 פד 2021.</t>
  </si>
  <si>
    <t>מירון 8341 פד 2021.</t>
  </si>
  <si>
    <t>מירון 8342 פד 2021.</t>
  </si>
  <si>
    <t>מירון 8343 פד 2021.</t>
  </si>
  <si>
    <t>מירון 8344 פד 2021.</t>
  </si>
  <si>
    <t>מירון 8345 פד 2021.</t>
  </si>
  <si>
    <t>מירון 8346 פד 2021.</t>
  </si>
  <si>
    <t>מירון 8347 פד 2021.</t>
  </si>
  <si>
    <t>מירון 8348 פד 2021.</t>
  </si>
  <si>
    <t>מירון 8349 פד 2021.</t>
  </si>
  <si>
    <t>מירון 8350 פד 2021.</t>
  </si>
  <si>
    <t>מירון 8351 פד 2021.</t>
  </si>
  <si>
    <t>מירון 8352פד 2022.</t>
  </si>
  <si>
    <t>מירון 8361 פד 2022.</t>
  </si>
  <si>
    <t>מירון 8362 פד 2022.</t>
  </si>
  <si>
    <t>מירון 8363 פד 2022.</t>
  </si>
  <si>
    <t>מירון 8364 פד 2023.</t>
  </si>
  <si>
    <t>מירון 8365 פד 2023.</t>
  </si>
  <si>
    <t>מירון 8366 פד 2023.</t>
  </si>
  <si>
    <t>מירון 8367 פד 2023.</t>
  </si>
  <si>
    <t>מירון 8369 פד 2023.</t>
  </si>
  <si>
    <t>מירון 8370 פד 2023.</t>
  </si>
  <si>
    <t>מירון 8371 פד 2023.</t>
  </si>
  <si>
    <t>מירון 8372 פד 2023.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</si>
  <si>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</si>
  <si>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</si>
  <si>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</si>
  <si>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</si>
  <si>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</si>
  <si>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</si>
  <si>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</si>
  <si>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</si>
  <si>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</si>
  <si>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yes   די.בי.אס לווין סדרה א ל</t>
  </si>
  <si>
    <t>1106988</t>
  </si>
  <si>
    <t>512705138</t>
  </si>
  <si>
    <t>חברת החשמל לישראל סדרה יב</t>
  </si>
  <si>
    <t>6000046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</si>
  <si>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</si>
  <si>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</si>
  <si>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</si>
  <si>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</si>
  <si>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</si>
  <si>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</si>
  <si>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</si>
  <si>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</si>
  <si>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</si>
  <si>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</si>
  <si>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אספיסי אל עד 6.7%   סדרה 3</t>
  </si>
  <si>
    <t>1093939</t>
  </si>
  <si>
    <t>אלון  חברה לדלק ל.ס</t>
  </si>
  <si>
    <t>1101567</t>
  </si>
  <si>
    <t>520041690</t>
  </si>
  <si>
    <t>D</t>
  </si>
  <si>
    <t>מתמ אגח א'  רמ</t>
  </si>
  <si>
    <t>1138999</t>
  </si>
  <si>
    <t>510687403</t>
  </si>
  <si>
    <t>אמקור א</t>
  </si>
  <si>
    <t>1133545</t>
  </si>
  <si>
    <t>510064603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</si>
  <si>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</si>
  <si>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</si>
  <si>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</si>
  <si>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</si>
  <si>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</si>
  <si>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</si>
  <si>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</si>
  <si>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</si>
  <si>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</si>
  <si>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סה"כ קרנות השקעה</t>
  </si>
  <si>
    <t>orbimed Israel II</t>
  </si>
  <si>
    <t>קרנות גידור</t>
  </si>
  <si>
    <t>EDEN ROCK STR (u bank(</t>
  </si>
  <si>
    <t>vgg293041056</t>
  </si>
  <si>
    <t>apollo</t>
  </si>
  <si>
    <t>DOVER</t>
  </si>
  <si>
    <t>Harbourvest co inv cruise</t>
  </si>
  <si>
    <t>THOMA BRAVO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</si>
  <si>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</si>
  <si>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</si>
  <si>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</si>
  <si>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</si>
  <si>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</si>
  <si>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</si>
  <si>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</si>
  <si>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</si>
  <si>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</si>
  <si>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</si>
  <si>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</si>
  <si>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10003099</t>
  </si>
  <si>
    <t>+ILS/-USD 3.7725 11-01-17 (10) --85</t>
  </si>
  <si>
    <t>10000200</t>
  </si>
  <si>
    <t>+ILS/-USD 3.7941 11-01-17 (10) --59</t>
  </si>
  <si>
    <t>10000212</t>
  </si>
  <si>
    <t>+ILS/-USD 3.7992 17-01-17 (12) --68</t>
  </si>
  <si>
    <t>10003243</t>
  </si>
  <si>
    <t>+ILS/-USD 3.802 11-01-17 (10) --65</t>
  </si>
  <si>
    <t>10000208</t>
  </si>
  <si>
    <t>+ILS/-USD 3.8035 28-03-17 (10) --135</t>
  </si>
  <si>
    <t>10003263</t>
  </si>
  <si>
    <t>+ILS/-USD 3.8055 17-01-17 (10) --75</t>
  </si>
  <si>
    <t>10003221</t>
  </si>
  <si>
    <t>+ILS/-USD 3.8057 17-01-17 (12) --73</t>
  </si>
  <si>
    <t>10003219</t>
  </si>
  <si>
    <t>+ILS/-USD 3.806 17-01-17 (12) --70</t>
  </si>
  <si>
    <t>10003232</t>
  </si>
  <si>
    <t>+ILS/-USD 3.807 17-01-17 (12) --70</t>
  </si>
  <si>
    <t>10003239</t>
  </si>
  <si>
    <t>+ILS/-USD 3.8073 11-01-17 (10) --67</t>
  </si>
  <si>
    <t>10000204</t>
  </si>
  <si>
    <t>+ILS/-USD 3.8078 17-01-17 (12) --72</t>
  </si>
  <si>
    <t>10003227</t>
  </si>
  <si>
    <t>+ILS/-USD 3.8112 17-01-17 (10) --78</t>
  </si>
  <si>
    <t>10003215</t>
  </si>
  <si>
    <t>+ILS/-USD 3.8112 17-01-17 (12) --78</t>
  </si>
  <si>
    <t>10003218</t>
  </si>
  <si>
    <t>+ILS/-USD 3.8315 17-01-17 (12) --75</t>
  </si>
  <si>
    <t>10003213</t>
  </si>
  <si>
    <t>+ILS/-USD 3.834 17-01-17 (10) --75</t>
  </si>
  <si>
    <t>10003214</t>
  </si>
  <si>
    <t>+ILS/-USD 3.8346 11-01-17 (10) --69</t>
  </si>
  <si>
    <t>10000201</t>
  </si>
  <si>
    <t>+ILS/-USD 3.8423 17-01-17 (12) --77</t>
  </si>
  <si>
    <t>10003212</t>
  </si>
  <si>
    <t>+ILS/-USD 3.8525 11-01-17 (10) --20</t>
  </si>
  <si>
    <t>10000215</t>
  </si>
  <si>
    <t>+ILS/-USD 3.853 17-01-17 (10) --60</t>
  </si>
  <si>
    <t>10003253</t>
  </si>
  <si>
    <t>+ILS/-USD 3.8612 17-01-17 (12) --58</t>
  </si>
  <si>
    <t>10003255</t>
  </si>
  <si>
    <t>+USD/-ILS 3.8354 17-01-17 (12) --76</t>
  </si>
  <si>
    <t>10003209</t>
  </si>
  <si>
    <t>+USD/-ILS 3.8423 17-01-17 (12) -77</t>
  </si>
  <si>
    <t>10003206</t>
  </si>
  <si>
    <t>+USD/-ILS 3.8425 17-01-17 (10) --75</t>
  </si>
  <si>
    <t>10003204</t>
  </si>
  <si>
    <t>+EUR/-USD 1.0647 09-01-17 (10) +23.8</t>
  </si>
  <si>
    <t>10003254</t>
  </si>
  <si>
    <t>+EUR/-USD 1.0761 09-01-17 (10) +26.7</t>
  </si>
  <si>
    <t>10003250</t>
  </si>
  <si>
    <t>+EUR/-USD 1.107375 09-01-17 (10) +31.8</t>
  </si>
  <si>
    <t>10003245</t>
  </si>
  <si>
    <t>+EUR/-USD 1.1079 09-01-17 (10) +31.1</t>
  </si>
  <si>
    <t>10003242</t>
  </si>
  <si>
    <t>+USD/-EUR 1.0431 08-03-17 (10) +43.4</t>
  </si>
  <si>
    <t>10003270</t>
  </si>
  <si>
    <t>+USD/-EUR 1.0481 08-03-17 (10) +42</t>
  </si>
  <si>
    <t>10003266</t>
  </si>
  <si>
    <t>+USD/-EUR 1.0667 13-02-17 (10) +42.7</t>
  </si>
  <si>
    <t>10003252</t>
  </si>
  <si>
    <t>+USD/-EUR 1.074 08-03-17 (10) +50</t>
  </si>
  <si>
    <t>10003260</t>
  </si>
  <si>
    <t>+USD/-EUR 1.076 06-02-17 (10) +41</t>
  </si>
  <si>
    <t>10000213</t>
  </si>
  <si>
    <t>+USD/-EUR 1.0898 09-01-17 (10) +26.6</t>
  </si>
  <si>
    <t>10003249</t>
  </si>
  <si>
    <t>+USD/-EUR 1.0994 09-01-17 (10) +27.8</t>
  </si>
  <si>
    <t>10003248</t>
  </si>
  <si>
    <t>+USD/-EUR 1.1057 09-01-17 (10) +34</t>
  </si>
  <si>
    <t>10003216</t>
  </si>
  <si>
    <t>+USD/-EUR 1.1098 09-01-17 (10) +32</t>
  </si>
  <si>
    <t>10003230</t>
  </si>
  <si>
    <t>+USD/-EUR 1.111 06-02-17 (10) +45</t>
  </si>
  <si>
    <t>10000210</t>
  </si>
  <si>
    <t>+USD/-EUR 1.1141 09-01-17 (10) +33</t>
  </si>
  <si>
    <t>10003222</t>
  </si>
  <si>
    <t>+USD/-EUR 1.11502 09-01-17 (10) +30.2</t>
  </si>
  <si>
    <t>10003247</t>
  </si>
  <si>
    <t>+USD/-GBP 1.2355 04-04-17 (10) +32.4</t>
  </si>
  <si>
    <t>10003269</t>
  </si>
  <si>
    <t>+USD/-GBP 1.2418 04-04-17 (10) +35</t>
  </si>
  <si>
    <t>10003267</t>
  </si>
  <si>
    <t>+USD/-GBP 1.2636 04-04-17 (10) +36</t>
  </si>
  <si>
    <t>10003262</t>
  </si>
  <si>
    <t>+USD/-JPY 102.4385 08-02-17 (10) --41.15</t>
  </si>
  <si>
    <t>10003225</t>
  </si>
  <si>
    <t>+USD/-JPY 108.87 08-02-17 (10) --41</t>
  </si>
  <si>
    <t>10003251</t>
  </si>
  <si>
    <t>+USD/-JPY 117.043 08-02-17 (10) --24.7</t>
  </si>
  <si>
    <t>10003268</t>
  </si>
  <si>
    <t>404626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</si>
  <si>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</si>
  <si>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</si>
  <si>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</si>
  <si>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</si>
  <si>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</si>
  <si>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</si>
  <si>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</si>
  <si>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</si>
  <si>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30010000</t>
  </si>
  <si>
    <t>דירוג פנימי</t>
  </si>
  <si>
    <t>30226000</t>
  </si>
  <si>
    <t>30326000</t>
  </si>
  <si>
    <t>31726000</t>
  </si>
  <si>
    <t>31226000</t>
  </si>
  <si>
    <t>32526000</t>
  </si>
  <si>
    <t>32026000</t>
  </si>
  <si>
    <t>31212000</t>
  </si>
  <si>
    <t>30210000</t>
  </si>
  <si>
    <t>31710000</t>
  </si>
  <si>
    <t>32010000</t>
  </si>
  <si>
    <t>30310000</t>
  </si>
  <si>
    <t>30910000</t>
  </si>
  <si>
    <t>UBS</t>
  </si>
  <si>
    <t>30891000</t>
  </si>
  <si>
    <t>MOODY'S</t>
  </si>
  <si>
    <t>31791000</t>
  </si>
  <si>
    <t>31191000</t>
  </si>
  <si>
    <t>30791000</t>
  </si>
  <si>
    <t>31091000</t>
  </si>
  <si>
    <t>30291000</t>
  </si>
  <si>
    <t>32691000</t>
  </si>
  <si>
    <t>32091000</t>
  </si>
  <si>
    <t>34091000</t>
  </si>
  <si>
    <t>לא</t>
  </si>
  <si>
    <t>339903091</t>
  </si>
  <si>
    <t>339900102</t>
  </si>
  <si>
    <t>הלוואות לקרן יוזמה - מדד מחירים לצרכן0891</t>
  </si>
  <si>
    <t>333360213</t>
  </si>
  <si>
    <t>339900303</t>
  </si>
  <si>
    <t>כן</t>
  </si>
  <si>
    <t>CC</t>
  </si>
  <si>
    <t>נדלן פאואר סנטר נכסים</t>
  </si>
  <si>
    <t>השכרה</t>
  </si>
  <si>
    <t>כתר נורבגי</t>
  </si>
  <si>
    <t>* בעל ענין/צד קשור</t>
  </si>
  <si>
    <t>Orbimed  II</t>
  </si>
  <si>
    <t>harbourvest ח-ן מנוהל</t>
  </si>
  <si>
    <t>SIF VIII</t>
  </si>
  <si>
    <t>apollo natural pesources partners II</t>
  </si>
  <si>
    <t>Warburg Pincus China I</t>
  </si>
  <si>
    <t>harbourvest DOVER</t>
  </si>
  <si>
    <t>עמית א'</t>
  </si>
  <si>
    <t>עמית ב'</t>
  </si>
  <si>
    <t>עמית ג'</t>
  </si>
  <si>
    <t>סה"כ יתרות התחייבות להשקעה</t>
  </si>
  <si>
    <t>בישראל</t>
  </si>
  <si>
    <t>בחו"ל</t>
  </si>
  <si>
    <t>גורם 43</t>
  </si>
  <si>
    <t>גורם 44</t>
  </si>
  <si>
    <t>גורם 45</t>
  </si>
  <si>
    <t>גורם 46</t>
  </si>
  <si>
    <t>גורם 48</t>
  </si>
  <si>
    <t>גורם 67</t>
  </si>
  <si>
    <t>גורם 75</t>
  </si>
  <si>
    <t xml:space="preserve">גורם 77 </t>
  </si>
  <si>
    <t xml:space="preserve">גורם 78 </t>
  </si>
  <si>
    <t>גורם 80</t>
  </si>
  <si>
    <t>גורם 86</t>
  </si>
  <si>
    <t>גורם 90</t>
  </si>
  <si>
    <t>SLF I</t>
  </si>
  <si>
    <t>סה"כ כתבי אופציה בחו"ל:</t>
  </si>
  <si>
    <t>פורוורד ריבית</t>
  </si>
  <si>
    <t>מובטחות משכנתא- גורם 01</t>
  </si>
  <si>
    <t>בבטחונות אחרים - גורם 80</t>
  </si>
  <si>
    <t>בבטחונות אחרים - גורם 28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</si>
  <si>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</si>
  <si>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</si>
  <si>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</si>
  <si>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</si>
  <si>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69</t>
  </si>
  <si>
    <t>בבטחונות אחרים - גורם 37</t>
  </si>
  <si>
    <t>בבטחונות אחרים-גורם 89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</si>
  <si>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</si>
  <si>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</si>
  <si>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</si>
  <si>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</si>
  <si>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</si>
  <si>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</si>
  <si>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</si>
  <si>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</si>
  <si>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</si>
  <si>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</si>
  <si>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92</t>
  </si>
  <si>
    <t>בבטחונות אחרים-גורם 41</t>
  </si>
  <si>
    <t>בבטחונות אחרים - גורם 76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</si>
  <si>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</si>
  <si>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</si>
  <si>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</si>
  <si>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</si>
  <si>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</si>
  <si>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</si>
  <si>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</si>
  <si>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</si>
  <si>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</si>
  <si>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</si>
  <si>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</si>
  <si>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</si>
  <si>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 - גורם 79</t>
  </si>
  <si>
    <t>בבטחונות אחרים-גורם 86</t>
  </si>
  <si>
    <t>בבטחונות אחרים-גורם 65</t>
  </si>
  <si>
    <t>בבטחונות אחרים-גורם 84</t>
  </si>
  <si>
    <t>PCS III</t>
  </si>
  <si>
    <t>כתר נורווגי</t>
  </si>
  <si>
    <t>צים מניה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</si>
</sst>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#,###"/>
    <numFmt numFmtId="169" formatCode="0.0000"/>
    <numFmt numFmtId="170" formatCode="mmm\-yyyy"/>
  </numFmts>
  <fonts count="5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253">
    <xf numFmtId="0" fontId="0" fillId="0" borderId="0"/>
    <xf numFmtId="43" fontId="2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5" borderId="0" applyNumberFormat="0" applyBorder="0" applyAlignment="0" applyProtection="0"/>
    <xf numFmtId="0" fontId="31" fillId="9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5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9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5" borderId="0" applyNumberFormat="0" applyBorder="0" applyAlignment="0" applyProtection="0"/>
    <xf numFmtId="0" fontId="32" fillId="14" borderId="0" applyNumberFormat="0" applyBorder="0" applyAlignment="0" applyProtection="0"/>
    <xf numFmtId="0" fontId="33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3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27" borderId="0" applyNumberFormat="0" applyBorder="0" applyAlignment="0" applyProtection="0"/>
    <xf numFmtId="0" fontId="33" fillId="36" borderId="0" applyNumberFormat="0" applyBorder="0" applyAlignment="0" applyProtection="0"/>
    <xf numFmtId="0" fontId="35" fillId="27" borderId="0" applyNumberFormat="0" applyBorder="0" applyAlignment="0" applyProtection="0"/>
    <xf numFmtId="0" fontId="36" fillId="37" borderId="36" applyNumberFormat="0" applyAlignment="0" applyProtection="0"/>
    <xf numFmtId="0" fontId="37" fillId="28" borderId="37" applyNumberFormat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41" borderId="0" applyNumberFormat="0" applyBorder="0" applyAlignment="0" applyProtection="0"/>
    <xf numFmtId="0" fontId="41" fillId="0" borderId="38" applyNumberFormat="0" applyFill="0" applyAlignment="0" applyProtection="0"/>
    <xf numFmtId="0" fontId="42" fillId="0" borderId="39" applyNumberFormat="0" applyFill="0" applyAlignment="0" applyProtection="0"/>
    <xf numFmtId="0" fontId="43" fillId="0" borderId="40" applyNumberFormat="0" applyFill="0" applyAlignment="0" applyProtection="0"/>
    <xf numFmtId="0" fontId="43" fillId="0" borderId="0" applyNumberFormat="0" applyFill="0" applyBorder="0" applyAlignment="0" applyProtection="0"/>
    <xf numFmtId="0" fontId="44" fillId="36" borderId="36" applyNumberFormat="0" applyAlignment="0" applyProtection="0"/>
    <xf numFmtId="0" fontId="45" fillId="0" borderId="41" applyNumberFormat="0" applyFill="0" applyAlignment="0" applyProtection="0"/>
    <xf numFmtId="0" fontId="46" fillId="36" borderId="0" applyNumberFormat="0" applyBorder="0" applyAlignment="0" applyProtection="0"/>
    <xf numFmtId="0" fontId="2" fillId="35" borderId="42" applyNumberFormat="0" applyFont="0" applyAlignment="0" applyProtection="0"/>
    <xf numFmtId="0" fontId="47" fillId="37" borderId="43" applyNumberFormat="0" applyAlignment="0" applyProtection="0"/>
    <xf numFmtId="4" fontId="30" fillId="42" borderId="44" applyNumberFormat="0" applyProtection="0">
      <alignment vertical="center"/>
    </xf>
    <xf numFmtId="4" fontId="48" fillId="42" borderId="44" applyNumberFormat="0" applyProtection="0">
      <alignment vertical="center"/>
    </xf>
    <xf numFmtId="4" fontId="30" fillId="42" borderId="44" applyNumberFormat="0" applyProtection="0">
      <alignment horizontal="left" vertical="center" indent="1"/>
    </xf>
    <xf numFmtId="0" fontId="30" fillId="42" borderId="44" applyNumberFormat="0" applyProtection="0">
      <alignment horizontal="left" vertical="top" indent="1"/>
    </xf>
    <xf numFmtId="4" fontId="30" fillId="8" borderId="0" applyNumberFormat="0" applyProtection="0">
      <alignment horizontal="left" vertical="center" indent="1"/>
    </xf>
    <xf numFmtId="4" fontId="31" fillId="13" borderId="44" applyNumberFormat="0" applyProtection="0">
      <alignment horizontal="right" vertical="center"/>
    </xf>
    <xf numFmtId="4" fontId="31" fillId="9" borderId="44" applyNumberFormat="0" applyProtection="0">
      <alignment horizontal="right" vertical="center"/>
    </xf>
    <xf numFmtId="4" fontId="31" fillId="43" borderId="44" applyNumberFormat="0" applyProtection="0">
      <alignment horizontal="right" vertical="center"/>
    </xf>
    <xf numFmtId="4" fontId="31" fillId="19" borderId="44" applyNumberFormat="0" applyProtection="0">
      <alignment horizontal="right" vertical="center"/>
    </xf>
    <xf numFmtId="4" fontId="31" fillId="20" borderId="44" applyNumberFormat="0" applyProtection="0">
      <alignment horizontal="right" vertical="center"/>
    </xf>
    <xf numFmtId="4" fontId="31" fillId="44" borderId="44" applyNumberFormat="0" applyProtection="0">
      <alignment horizontal="right" vertical="center"/>
    </xf>
    <xf numFmtId="4" fontId="31" fillId="16" borderId="44" applyNumberFormat="0" applyProtection="0">
      <alignment horizontal="right" vertical="center"/>
    </xf>
    <xf numFmtId="4" fontId="31" fillId="45" borderId="44" applyNumberFormat="0" applyProtection="0">
      <alignment horizontal="right" vertical="center"/>
    </xf>
    <xf numFmtId="4" fontId="31" fillId="18" borderId="44" applyNumberFormat="0" applyProtection="0">
      <alignment horizontal="right" vertical="center"/>
    </xf>
    <xf numFmtId="4" fontId="30" fillId="46" borderId="45" applyNumberFormat="0" applyProtection="0">
      <alignment horizontal="left" vertical="center" indent="1"/>
    </xf>
    <xf numFmtId="4" fontId="31" fillId="47" borderId="0" applyNumberFormat="0" applyProtection="0">
      <alignment horizontal="left" vertical="center" indent="1"/>
    </xf>
    <xf numFmtId="4" fontId="49" fillId="15" borderId="0" applyNumberFormat="0" applyProtection="0">
      <alignment horizontal="left" vertical="center" indent="1"/>
    </xf>
    <xf numFmtId="4" fontId="31" fillId="8" borderId="44" applyNumberFormat="0" applyProtection="0">
      <alignment horizontal="right" vertical="center"/>
    </xf>
    <xf numFmtId="4" fontId="31" fillId="47" borderId="0" applyNumberFormat="0" applyProtection="0">
      <alignment horizontal="left" vertical="center" indent="1"/>
    </xf>
    <xf numFmtId="4" fontId="31" fillId="8" borderId="0" applyNumberFormat="0" applyProtection="0">
      <alignment horizontal="left" vertical="center" indent="1"/>
    </xf>
    <xf numFmtId="0" fontId="2" fillId="15" borderId="44" applyNumberFormat="0" applyProtection="0">
      <alignment horizontal="left" vertical="center" indent="1"/>
    </xf>
    <xf numFmtId="0" fontId="2" fillId="15" borderId="44" applyNumberFormat="0" applyProtection="0">
      <alignment horizontal="left" vertical="top" indent="1"/>
    </xf>
    <xf numFmtId="0" fontId="2" fillId="8" borderId="44" applyNumberFormat="0" applyProtection="0">
      <alignment horizontal="left" vertical="center" indent="1"/>
    </xf>
    <xf numFmtId="0" fontId="2" fillId="8" borderId="44" applyNumberFormat="0" applyProtection="0">
      <alignment horizontal="left" vertical="top" indent="1"/>
    </xf>
    <xf numFmtId="0" fontId="2" fillId="12" borderId="44" applyNumberFormat="0" applyProtection="0">
      <alignment horizontal="left" vertical="center" indent="1"/>
    </xf>
    <xf numFmtId="0" fontId="2" fillId="12" borderId="44" applyNumberFormat="0" applyProtection="0">
      <alignment horizontal="left" vertical="top" indent="1"/>
    </xf>
    <xf numFmtId="0" fontId="2" fillId="47" borderId="44" applyNumberFormat="0" applyProtection="0">
      <alignment horizontal="left" vertical="center" indent="1"/>
    </xf>
    <xf numFmtId="0" fontId="2" fillId="47" borderId="44" applyNumberFormat="0" applyProtection="0">
      <alignment horizontal="left" vertical="top" indent="1"/>
    </xf>
    <xf numFmtId="0" fontId="2" fillId="11" borderId="46" applyNumberFormat="0">
      <protection locked="0"/>
    </xf>
    <xf numFmtId="4" fontId="31" fillId="10" borderId="44" applyNumberFormat="0" applyProtection="0">
      <alignment vertical="center"/>
    </xf>
    <xf numFmtId="4" fontId="50" fillId="10" borderId="44" applyNumberFormat="0" applyProtection="0">
      <alignment vertical="center"/>
    </xf>
    <xf numFmtId="4" fontId="31" fillId="10" borderId="44" applyNumberFormat="0" applyProtection="0">
      <alignment horizontal="left" vertical="center" indent="1"/>
    </xf>
    <xf numFmtId="0" fontId="31" fillId="10" borderId="44" applyNumberFormat="0" applyProtection="0">
      <alignment horizontal="left" vertical="top" indent="1"/>
    </xf>
    <xf numFmtId="4" fontId="31" fillId="47" borderId="44" applyNumberFormat="0" applyProtection="0">
      <alignment horizontal="right" vertical="center"/>
    </xf>
    <xf numFmtId="4" fontId="50" fillId="47" borderId="44" applyNumberFormat="0" applyProtection="0">
      <alignment horizontal="right" vertical="center"/>
    </xf>
    <xf numFmtId="4" fontId="31" fillId="8" borderId="44" applyNumberFormat="0" applyProtection="0">
      <alignment horizontal="left" vertical="center" indent="1"/>
    </xf>
    <xf numFmtId="0" fontId="31" fillId="8" borderId="44" applyNumberFormat="0" applyProtection="0">
      <alignment horizontal="left" vertical="top" indent="1"/>
    </xf>
    <xf numFmtId="4" fontId="51" fillId="48" borderId="0" applyNumberFormat="0" applyProtection="0">
      <alignment horizontal="left" vertical="center" indent="1"/>
    </xf>
    <xf numFmtId="4" fontId="52" fillId="47" borderId="44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7" applyNumberFormat="0" applyFill="0" applyAlignment="0" applyProtection="0"/>
    <xf numFmtId="0" fontId="5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8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3" fontId="6" fillId="7" borderId="14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49" fontId="15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1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 readingOrder="2"/>
    </xf>
    <xf numFmtId="0" fontId="27" fillId="0" borderId="33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2"/>
    </xf>
    <xf numFmtId="0" fontId="28" fillId="0" borderId="27" xfId="0" applyNumberFormat="1" applyFont="1" applyFill="1" applyBorder="1" applyAlignment="1">
      <alignment horizontal="right"/>
    </xf>
    <xf numFmtId="4" fontId="28" fillId="0" borderId="27" xfId="0" applyNumberFormat="1" applyFont="1" applyFill="1" applyBorder="1" applyAlignment="1">
      <alignment horizontal="right"/>
    </xf>
    <xf numFmtId="2" fontId="28" fillId="0" borderId="27" xfId="0" applyNumberFormat="1" applyFont="1" applyFill="1" applyBorder="1" applyAlignment="1">
      <alignment horizontal="right"/>
    </xf>
    <xf numFmtId="10" fontId="28" fillId="0" borderId="27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6" fillId="0" borderId="16" xfId="12" applyFont="1" applyBorder="1" applyAlignment="1">
      <alignment horizontal="right"/>
    </xf>
    <xf numFmtId="10" fontId="6" fillId="0" borderId="16" xfId="13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3" xfId="0" applyFont="1" applyFill="1" applyBorder="1" applyAlignment="1">
      <alignment horizontal="right" indent="1"/>
    </xf>
    <xf numFmtId="49" fontId="29" fillId="0" borderId="0" xfId="0" applyNumberFormat="1" applyFont="1" applyFill="1" applyBorder="1" applyAlignment="1">
      <alignment horizontal="right"/>
    </xf>
    <xf numFmtId="0" fontId="6" fillId="2" borderId="35" xfId="0" applyFont="1" applyFill="1" applyBorder="1" applyAlignment="1">
      <alignment horizontal="right" vertical="top" wrapText="1" readingOrder="2"/>
    </xf>
    <xf numFmtId="43" fontId="6" fillId="2" borderId="0" xfId="16" applyFont="1" applyFill="1" applyBorder="1" applyAlignment="1">
      <alignment horizontal="right" wrapText="1"/>
    </xf>
    <xf numFmtId="49" fontId="6" fillId="2" borderId="0" xfId="0" applyNumberFormat="1" applyFont="1" applyFill="1" applyBorder="1" applyAlignment="1">
      <alignment horizontal="center" wrapText="1"/>
    </xf>
    <xf numFmtId="0" fontId="21" fillId="7" borderId="24" xfId="0" applyFont="1" applyFill="1" applyBorder="1" applyAlignment="1">
      <alignment horizontal="right"/>
    </xf>
    <xf numFmtId="43" fontId="21" fillId="0" borderId="24" xfId="16" applyFont="1" applyFill="1" applyBorder="1" applyAlignment="1">
      <alignment horizontal="right"/>
    </xf>
    <xf numFmtId="170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43" fontId="2" fillId="0" borderId="24" xfId="16" applyFont="1" applyFill="1" applyBorder="1" applyAlignment="1">
      <alignment horizontal="right"/>
    </xf>
    <xf numFmtId="2" fontId="6" fillId="0" borderId="16" xfId="7" applyNumberFormat="1" applyFont="1" applyFill="1" applyBorder="1" applyAlignment="1">
      <alignment horizontal="right"/>
    </xf>
    <xf numFmtId="169" fontId="6" fillId="0" borderId="16" xfId="7" applyNumberFormat="1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right"/>
    </xf>
    <xf numFmtId="43" fontId="6" fillId="0" borderId="16" xfId="12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4" fontId="0" fillId="0" borderId="0" xfId="0" applyNumberFormat="1" applyFill="1" applyBorder="1" applyAlignment="1">
      <alignment readingOrder="1"/>
    </xf>
    <xf numFmtId="0" fontId="9" fillId="0" borderId="0" xfId="0" applyFont="1" applyFill="1" applyAlignment="1">
      <alignment horizontal="center" wrapText="1"/>
    </xf>
    <xf numFmtId="49" fontId="28" fillId="0" borderId="0" xfId="14" applyNumberFormat="1" applyFont="1" applyFill="1" applyBorder="1" applyAlignment="1">
      <alignment horizontal="right"/>
    </xf>
    <xf numFmtId="0" fontId="5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10" fontId="27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10" fontId="28" fillId="0" borderId="0" xfId="15" applyNumberFormat="1" applyFont="1" applyFill="1" applyBorder="1" applyAlignment="1">
      <alignment horizontal="right"/>
    </xf>
    <xf numFmtId="0" fontId="0" fillId="0" borderId="0" xfId="0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8" fillId="2" borderId="19" xfId="7" applyFont="1" applyFill="1" applyBorder="1" applyAlignment="1">
      <alignment horizontal="center" vertical="center" wrapText="1"/>
    </xf>
    <xf numFmtId="0" fontId="8" fillId="2" borderId="20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 readingOrder="2"/>
    </xf>
    <xf numFmtId="0" fontId="8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</cellXfs>
  <cellStyles count="253">
    <cellStyle name="20% - Accent1" xfId="30"/>
    <cellStyle name="20% - Accent2" xfId="31"/>
    <cellStyle name="20% - Accent3" xfId="32"/>
    <cellStyle name="20% - Accent4" xfId="33"/>
    <cellStyle name="20% - Accent5" xfId="34"/>
    <cellStyle name="20% - Accent6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Accent1" xfId="48"/>
    <cellStyle name="Accent1 - 20%" xfId="49"/>
    <cellStyle name="Accent1 - 40%" xfId="50"/>
    <cellStyle name="Accent1 - 60%" xfId="51"/>
    <cellStyle name="Accent2" xfId="52"/>
    <cellStyle name="Accent2 - 20%" xfId="53"/>
    <cellStyle name="Accent2 - 40%" xfId="54"/>
    <cellStyle name="Accent2 - 60%" xfId="55"/>
    <cellStyle name="Accent3" xfId="56"/>
    <cellStyle name="Accent3 - 20%" xfId="57"/>
    <cellStyle name="Accent3 - 40%" xfId="58"/>
    <cellStyle name="Accent3 - 60%" xfId="59"/>
    <cellStyle name="Accent4" xfId="60"/>
    <cellStyle name="Accent4 - 20%" xfId="61"/>
    <cellStyle name="Accent4 - 40%" xfId="62"/>
    <cellStyle name="Accent4 - 60%" xfId="63"/>
    <cellStyle name="Accent5" xfId="64"/>
    <cellStyle name="Accent5 - 20%" xfId="65"/>
    <cellStyle name="Accent5 - 40%" xfId="66"/>
    <cellStyle name="Accent5 - 60%" xfId="67"/>
    <cellStyle name="Accent6" xfId="68"/>
    <cellStyle name="Accent6 - 20%" xfId="69"/>
    <cellStyle name="Accent6 - 40%" xfId="70"/>
    <cellStyle name="Accent6 - 60%" xfId="71"/>
    <cellStyle name="Bad" xfId="72"/>
    <cellStyle name="Calculation" xfId="73"/>
    <cellStyle name="Check Cell" xfId="74"/>
    <cellStyle name="Comma" xfId="12" builtinId="3"/>
    <cellStyle name="Comma 2" xfId="1"/>
    <cellStyle name="Comma 2 10" xfId="186"/>
    <cellStyle name="Comma 2 11" xfId="249"/>
    <cellStyle name="Comma 2 12" xfId="17"/>
    <cellStyle name="Comma 2 2" xfId="18"/>
    <cellStyle name="Comma 2 2 2" xfId="141"/>
    <cellStyle name="Comma 2 2 2 2" xfId="173"/>
    <cellStyle name="Comma 2 2 2 2 2" xfId="236"/>
    <cellStyle name="Comma 2 2 2 3" xfId="207"/>
    <cellStyle name="Comma 2 2 3" xfId="157"/>
    <cellStyle name="Comma 2 2 3 2" xfId="221"/>
    <cellStyle name="Comma 2 2 4" xfId="191"/>
    <cellStyle name="Comma 2 3" xfId="132"/>
    <cellStyle name="Comma 2 4" xfId="140"/>
    <cellStyle name="Comma 2 4 2" xfId="172"/>
    <cellStyle name="Comma 2 4 2 2" xfId="235"/>
    <cellStyle name="Comma 2 4 3" xfId="206"/>
    <cellStyle name="Comma 2 5" xfId="135"/>
    <cellStyle name="Comma 2 5 2" xfId="167"/>
    <cellStyle name="Comma 2 5 2 2" xfId="230"/>
    <cellStyle name="Comma 2 5 3" xfId="201"/>
    <cellStyle name="Comma 2 6" xfId="151"/>
    <cellStyle name="Comma 2 6 2" xfId="216"/>
    <cellStyle name="Comma 2 7" xfId="156"/>
    <cellStyle name="Comma 2 7 2" xfId="220"/>
    <cellStyle name="Comma 2 8" xfId="182"/>
    <cellStyle name="Comma 2 8 2" xfId="245"/>
    <cellStyle name="Comma 2 9" xfId="190"/>
    <cellStyle name="Comma 3" xfId="16"/>
    <cellStyle name="Comma 4" xfId="19"/>
    <cellStyle name="Comma 4 2" xfId="142"/>
    <cellStyle name="Comma 4 2 2" xfId="174"/>
    <cellStyle name="Comma 4 2 2 2" xfId="237"/>
    <cellStyle name="Comma 4 2 3" xfId="208"/>
    <cellStyle name="Comma 4 3" xfId="158"/>
    <cellStyle name="Comma 4 3 2" xfId="222"/>
    <cellStyle name="Comma 4 4" xfId="192"/>
    <cellStyle name="Comma 6" xfId="29"/>
    <cellStyle name="Currency [0] _1" xfId="2"/>
    <cellStyle name="Emphasis 1" xfId="75"/>
    <cellStyle name="Emphasis 2" xfId="76"/>
    <cellStyle name="Emphasis 3" xfId="77"/>
    <cellStyle name="Explanatory Text" xfId="78"/>
    <cellStyle name="Good" xfId="79"/>
    <cellStyle name="Heading 1" xfId="80"/>
    <cellStyle name="Heading 2" xfId="81"/>
    <cellStyle name="Heading 3" xfId="82"/>
    <cellStyle name="Heading 4" xfId="83"/>
    <cellStyle name="Hyperlink 2" xfId="3"/>
    <cellStyle name="Input" xfId="84"/>
    <cellStyle name="Linked Cell" xfId="85"/>
    <cellStyle name="Neutral" xfId="86"/>
    <cellStyle name="Normal" xfId="0" builtinId="0"/>
    <cellStyle name="Normal 11" xfId="4"/>
    <cellStyle name="Normal 11 10" xfId="250"/>
    <cellStyle name="Normal 11 11" xfId="20"/>
    <cellStyle name="Normal 11 2" xfId="21"/>
    <cellStyle name="Normal 11 2 2" xfId="144"/>
    <cellStyle name="Normal 11 2 2 2" xfId="176"/>
    <cellStyle name="Normal 11 2 2 2 2" xfId="239"/>
    <cellStyle name="Normal 11 2 2 3" xfId="210"/>
    <cellStyle name="Normal 11 2 3" xfId="160"/>
    <cellStyle name="Normal 11 2 3 2" xfId="224"/>
    <cellStyle name="Normal 11 2 4" xfId="194"/>
    <cellStyle name="Normal 11 3" xfId="143"/>
    <cellStyle name="Normal 11 3 2" xfId="175"/>
    <cellStyle name="Normal 11 3 2 2" xfId="238"/>
    <cellStyle name="Normal 11 3 3" xfId="209"/>
    <cellStyle name="Normal 11 4" xfId="136"/>
    <cellStyle name="Normal 11 4 2" xfId="168"/>
    <cellStyle name="Normal 11 4 2 2" xfId="231"/>
    <cellStyle name="Normal 11 4 3" xfId="202"/>
    <cellStyle name="Normal 11 5" xfId="152"/>
    <cellStyle name="Normal 11 5 2" xfId="217"/>
    <cellStyle name="Normal 11 6" xfId="159"/>
    <cellStyle name="Normal 11 6 2" xfId="223"/>
    <cellStyle name="Normal 11 7" xfId="183"/>
    <cellStyle name="Normal 11 7 2" xfId="246"/>
    <cellStyle name="Normal 11 8" xfId="193"/>
    <cellStyle name="Normal 11 9" xfId="187"/>
    <cellStyle name="Normal 2" xfId="5"/>
    <cellStyle name="Normal 2 2" xfId="23"/>
    <cellStyle name="Normal 2 3" xfId="161"/>
    <cellStyle name="Normal 2 4" xfId="195"/>
    <cellStyle name="Normal 2 5" xfId="22"/>
    <cellStyle name="Normal 3" xfId="6"/>
    <cellStyle name="Normal 3 10" xfId="188"/>
    <cellStyle name="Normal 3 11" xfId="251"/>
    <cellStyle name="Normal 3 12" xfId="24"/>
    <cellStyle name="Normal 3 2" xfId="25"/>
    <cellStyle name="Normal 3 2 2" xfId="146"/>
    <cellStyle name="Normal 3 2 2 2" xfId="178"/>
    <cellStyle name="Normal 3 2 2 2 2" xfId="241"/>
    <cellStyle name="Normal 3 2 2 3" xfId="212"/>
    <cellStyle name="Normal 3 2 3" xfId="163"/>
    <cellStyle name="Normal 3 2 3 2" xfId="226"/>
    <cellStyle name="Normal 3 2 4" xfId="197"/>
    <cellStyle name="Normal 3 3" xfId="133"/>
    <cellStyle name="Normal 3 4" xfId="145"/>
    <cellStyle name="Normal 3 4 2" xfId="177"/>
    <cellStyle name="Normal 3 4 2 2" xfId="240"/>
    <cellStyle name="Normal 3 4 3" xfId="211"/>
    <cellStyle name="Normal 3 5" xfId="137"/>
    <cellStyle name="Normal 3 5 2" xfId="169"/>
    <cellStyle name="Normal 3 5 2 2" xfId="232"/>
    <cellStyle name="Normal 3 5 3" xfId="203"/>
    <cellStyle name="Normal 3 6" xfId="153"/>
    <cellStyle name="Normal 3 6 2" xfId="218"/>
    <cellStyle name="Normal 3 7" xfId="162"/>
    <cellStyle name="Normal 3 7 2" xfId="225"/>
    <cellStyle name="Normal 3 8" xfId="184"/>
    <cellStyle name="Normal 3 8 2" xfId="247"/>
    <cellStyle name="Normal 3 9" xfId="196"/>
    <cellStyle name="Normal 4" xfId="14"/>
    <cellStyle name="Normal 4 2" xfId="147"/>
    <cellStyle name="Normal 4 3" xfId="139"/>
    <cellStyle name="Normal 4 3 2" xfId="171"/>
    <cellStyle name="Normal 4 3 2 2" xfId="234"/>
    <cellStyle name="Normal 4 3 3" xfId="205"/>
    <cellStyle name="Normal 5" xfId="26"/>
    <cellStyle name="Normal 5 2" xfId="148"/>
    <cellStyle name="Normal 5 2 2" xfId="179"/>
    <cellStyle name="Normal 5 2 2 2" xfId="242"/>
    <cellStyle name="Normal 5 2 3" xfId="213"/>
    <cellStyle name="Normal 5 3" xfId="164"/>
    <cellStyle name="Normal 5 3 2" xfId="227"/>
    <cellStyle name="Normal 5 4" xfId="198"/>
    <cellStyle name="Normal_2007-16618" xfId="7"/>
    <cellStyle name="Note" xfId="87"/>
    <cellStyle name="Output" xfId="88"/>
    <cellStyle name="Percent" xfId="13" builtinId="5"/>
    <cellStyle name="Percent 2" xfId="8"/>
    <cellStyle name="Percent 2 10" xfId="189"/>
    <cellStyle name="Percent 2 11" xfId="252"/>
    <cellStyle name="Percent 2 12" xfId="27"/>
    <cellStyle name="Percent 2 2" xfId="28"/>
    <cellStyle name="Percent 2 2 2" xfId="150"/>
    <cellStyle name="Percent 2 2 2 2" xfId="181"/>
    <cellStyle name="Percent 2 2 2 2 2" xfId="244"/>
    <cellStyle name="Percent 2 2 2 3" xfId="215"/>
    <cellStyle name="Percent 2 2 3" xfId="166"/>
    <cellStyle name="Percent 2 2 3 2" xfId="229"/>
    <cellStyle name="Percent 2 2 4" xfId="200"/>
    <cellStyle name="Percent 2 3" xfId="134"/>
    <cellStyle name="Percent 2 4" xfId="149"/>
    <cellStyle name="Percent 2 4 2" xfId="180"/>
    <cellStyle name="Percent 2 4 2 2" xfId="243"/>
    <cellStyle name="Percent 2 4 3" xfId="214"/>
    <cellStyle name="Percent 2 5" xfId="138"/>
    <cellStyle name="Percent 2 5 2" xfId="170"/>
    <cellStyle name="Percent 2 5 2 2" xfId="233"/>
    <cellStyle name="Percent 2 5 3" xfId="204"/>
    <cellStyle name="Percent 2 6" xfId="154"/>
    <cellStyle name="Percent 2 6 2" xfId="219"/>
    <cellStyle name="Percent 2 7" xfId="165"/>
    <cellStyle name="Percent 2 7 2" xfId="228"/>
    <cellStyle name="Percent 2 8" xfId="185"/>
    <cellStyle name="Percent 2 8 2" xfId="248"/>
    <cellStyle name="Percent 2 9" xfId="199"/>
    <cellStyle name="Percent 3" xfId="15"/>
    <cellStyle name="Percent 4" xfId="155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Total 2" xfId="130"/>
    <cellStyle name="Warning Text" xfId="131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7"/>
  <sheetViews>
    <sheetView rightToLeft="1" tabSelected="1" zoomScaleNormal="100" workbookViewId="0">
      <pane ySplit="9" topLeftCell="A10" activePane="bottomLeft" state="frozen"/>
      <selection pane="bottomLeft" activeCell="A4" sqref="A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5" t="s">
        <v>199</v>
      </c>
      <c r="C1" s="79" t="s" vm="1">
        <v>258</v>
      </c>
    </row>
    <row r="2" spans="1:36">
      <c r="B2" s="55" t="s">
        <v>198</v>
      </c>
      <c r="C2" s="79" t="s">
        <v>259</v>
      </c>
    </row>
    <row r="3" spans="1:36">
      <c r="B3" s="55" t="s">
        <v>200</v>
      </c>
      <c r="C3" s="79" t="s">
        <v>260</v>
      </c>
    </row>
    <row r="4" spans="1:36">
      <c r="B4" s="55" t="s">
        <v>201</v>
      </c>
      <c r="C4" s="79">
        <v>414</v>
      </c>
    </row>
    <row r="6" spans="1:36" ht="26.25" customHeight="1">
      <c r="B6" s="193" t="s">
        <v>214</v>
      </c>
      <c r="C6" s="194"/>
      <c r="D6" s="195"/>
    </row>
    <row r="7" spans="1:36" s="10" customFormat="1">
      <c r="B7" s="20"/>
      <c r="C7" s="21" t="s">
        <v>130</v>
      </c>
      <c r="D7" s="22" t="s">
        <v>129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5" t="s">
        <v>130</v>
      </c>
    </row>
    <row r="8" spans="1:36" s="10" customFormat="1">
      <c r="B8" s="20"/>
      <c r="C8" s="23" t="s">
        <v>23</v>
      </c>
      <c r="D8" s="24" t="s">
        <v>20</v>
      </c>
      <c r="AJ8" s="35" t="s">
        <v>131</v>
      </c>
    </row>
    <row r="9" spans="1:36" s="11" customFormat="1" ht="18" customHeight="1">
      <c r="B9" s="34"/>
      <c r="C9" s="18" t="s">
        <v>1</v>
      </c>
      <c r="D9" s="25" t="s">
        <v>2</v>
      </c>
      <c r="AJ9" s="35" t="s">
        <v>140</v>
      </c>
    </row>
    <row r="10" spans="1:36" s="11" customFormat="1" ht="18" customHeight="1">
      <c r="B10" s="67" t="s">
        <v>213</v>
      </c>
      <c r="C10" s="121">
        <f>C11+C12+C23+C33+C35</f>
        <v>1712781.5435800005</v>
      </c>
      <c r="D10" s="122">
        <f>C10/$C$42</f>
        <v>1</v>
      </c>
      <c r="AJ10" s="66"/>
    </row>
    <row r="11" spans="1:36">
      <c r="A11" s="43" t="s">
        <v>163</v>
      </c>
      <c r="B11" s="26" t="s">
        <v>215</v>
      </c>
      <c r="C11" s="121">
        <f>מזומנים!J10</f>
        <v>76174.107889999999</v>
      </c>
      <c r="D11" s="122">
        <f t="shared" ref="D11:D13" si="0">C11/$C$42</f>
        <v>4.4473919149539264E-2</v>
      </c>
    </row>
    <row r="12" spans="1:36">
      <c r="B12" s="26" t="s">
        <v>216</v>
      </c>
      <c r="C12" s="121">
        <f>C13+C15+C16+C17+C18+C19+C20+C21</f>
        <v>902973.99470000016</v>
      </c>
      <c r="D12" s="122">
        <f t="shared" si="0"/>
        <v>0.52719741060067304</v>
      </c>
    </row>
    <row r="13" spans="1:36">
      <c r="A13" s="53" t="s">
        <v>163</v>
      </c>
      <c r="B13" s="27" t="s">
        <v>86</v>
      </c>
      <c r="C13" s="121">
        <f>'תעודות התחייבות ממשלתיות'!N11</f>
        <v>374667.55721</v>
      </c>
      <c r="D13" s="122">
        <f t="shared" si="0"/>
        <v>0.21874801174403247</v>
      </c>
    </row>
    <row r="14" spans="1:36">
      <c r="A14" s="53" t="s">
        <v>163</v>
      </c>
      <c r="B14" s="27" t="s">
        <v>87</v>
      </c>
      <c r="C14" s="121" t="s" vm="2">
        <v>1749</v>
      </c>
      <c r="D14" s="122" t="s" vm="3">
        <v>1749</v>
      </c>
    </row>
    <row r="15" spans="1:36">
      <c r="A15" s="53" t="s">
        <v>163</v>
      </c>
      <c r="B15" s="27" t="s">
        <v>88</v>
      </c>
      <c r="C15" s="121">
        <f>'אג"ח קונצרני'!Q11</f>
        <v>290868.90520000004</v>
      </c>
      <c r="D15" s="122">
        <f t="shared" ref="D15:D21" si="1">C15/$C$42</f>
        <v>0.16982253591548824</v>
      </c>
    </row>
    <row r="16" spans="1:36">
      <c r="A16" s="53" t="s">
        <v>163</v>
      </c>
      <c r="B16" s="27" t="s">
        <v>89</v>
      </c>
      <c r="C16" s="121">
        <f>מניות!K11</f>
        <v>136976.90299000006</v>
      </c>
      <c r="D16" s="122">
        <f t="shared" si="1"/>
        <v>7.9973364673054201E-2</v>
      </c>
    </row>
    <row r="17" spans="1:4">
      <c r="A17" s="53" t="s">
        <v>163</v>
      </c>
      <c r="B17" s="27" t="s">
        <v>90</v>
      </c>
      <c r="C17" s="121">
        <f>'תעודות סל'!J11</f>
        <v>64664.007560000005</v>
      </c>
      <c r="D17" s="122">
        <f t="shared" si="1"/>
        <v>3.7753797501134549E-2</v>
      </c>
    </row>
    <row r="18" spans="1:4">
      <c r="A18" s="53" t="s">
        <v>163</v>
      </c>
      <c r="B18" s="27" t="s">
        <v>91</v>
      </c>
      <c r="C18" s="121">
        <f>'קרנות נאמנות'!L11</f>
        <v>35415.819190000002</v>
      </c>
      <c r="D18" s="122">
        <f t="shared" si="1"/>
        <v>2.0677370866558385E-2</v>
      </c>
    </row>
    <row r="19" spans="1:4">
      <c r="A19" s="53" t="s">
        <v>163</v>
      </c>
      <c r="B19" s="27" t="s">
        <v>92</v>
      </c>
      <c r="C19" s="121">
        <f>'כתבי אופציה'!I11</f>
        <v>51.376180000000005</v>
      </c>
      <c r="D19" s="122">
        <f t="shared" si="1"/>
        <v>2.9995757598260415E-5</v>
      </c>
    </row>
    <row r="20" spans="1:4">
      <c r="A20" s="53" t="s">
        <v>163</v>
      </c>
      <c r="B20" s="27" t="s">
        <v>93</v>
      </c>
      <c r="C20" s="121">
        <f>אופציות!I11</f>
        <v>489.34984000000009</v>
      </c>
      <c r="D20" s="122">
        <f t="shared" si="1"/>
        <v>2.8570476009285862E-4</v>
      </c>
    </row>
    <row r="21" spans="1:4">
      <c r="A21" s="53" t="s">
        <v>163</v>
      </c>
      <c r="B21" s="27" t="s">
        <v>94</v>
      </c>
      <c r="C21" s="121">
        <f>'חוזים עתידיים'!I11</f>
        <v>-159.92347000000007</v>
      </c>
      <c r="D21" s="122">
        <f t="shared" si="1"/>
        <v>-9.3370617285922649E-5</v>
      </c>
    </row>
    <row r="22" spans="1:4">
      <c r="A22" s="53" t="s">
        <v>163</v>
      </c>
      <c r="B22" s="27" t="s">
        <v>95</v>
      </c>
      <c r="C22" s="121" t="s" vm="4">
        <v>1749</v>
      </c>
      <c r="D22" s="122" t="s" vm="5">
        <v>1749</v>
      </c>
    </row>
    <row r="23" spans="1:4">
      <c r="B23" s="26" t="s">
        <v>217</v>
      </c>
      <c r="C23" s="121">
        <f>C24+C26+C27+C28+C29+C31</f>
        <v>658317.63978000032</v>
      </c>
      <c r="D23" s="122">
        <f t="shared" ref="D23:D24" si="2">C23/$C$42</f>
        <v>0.38435586969486263</v>
      </c>
    </row>
    <row r="24" spans="1:4">
      <c r="A24" s="53" t="s">
        <v>163</v>
      </c>
      <c r="B24" s="27" t="s">
        <v>96</v>
      </c>
      <c r="C24" s="121">
        <f>'לא סחיר- תעודות התחייבות ממשלתי'!M11</f>
        <v>635273.67468000029</v>
      </c>
      <c r="D24" s="122">
        <f t="shared" si="2"/>
        <v>0.37090175163387845</v>
      </c>
    </row>
    <row r="25" spans="1:4">
      <c r="A25" s="53" t="s">
        <v>163</v>
      </c>
      <c r="B25" s="27" t="s">
        <v>97</v>
      </c>
      <c r="C25" s="121" t="s" vm="6">
        <v>1749</v>
      </c>
      <c r="D25" s="122" t="s" vm="7">
        <v>1749</v>
      </c>
    </row>
    <row r="26" spans="1:4">
      <c r="A26" s="53" t="s">
        <v>163</v>
      </c>
      <c r="B26" s="27" t="s">
        <v>88</v>
      </c>
      <c r="C26" s="121">
        <f>'לא סחיר - אג"ח קונצרני'!P11</f>
        <v>19997.298710000006</v>
      </c>
      <c r="D26" s="122">
        <f t="shared" ref="D26:D29" si="3">C26/$C$42</f>
        <v>1.1675335237558843E-2</v>
      </c>
    </row>
    <row r="27" spans="1:4">
      <c r="A27" s="53" t="s">
        <v>163</v>
      </c>
      <c r="B27" s="27" t="s">
        <v>98</v>
      </c>
      <c r="C27" s="121">
        <f>'לא סחיר - מניות'!J11</f>
        <v>113.52820000000001</v>
      </c>
      <c r="D27" s="122">
        <f t="shared" si="3"/>
        <v>6.6282942168273859E-5</v>
      </c>
    </row>
    <row r="28" spans="1:4">
      <c r="A28" s="53" t="s">
        <v>163</v>
      </c>
      <c r="B28" s="27" t="s">
        <v>99</v>
      </c>
      <c r="C28" s="121">
        <f>'לא סחיר - קרנות השקעה'!H11</f>
        <v>2223.3630600000006</v>
      </c>
      <c r="D28" s="122">
        <f t="shared" si="3"/>
        <v>1.298100781348215E-3</v>
      </c>
    </row>
    <row r="29" spans="1:4">
      <c r="A29" s="53" t="s">
        <v>163</v>
      </c>
      <c r="B29" s="27" t="s">
        <v>100</v>
      </c>
      <c r="C29" s="121">
        <f>'לא סחיר - כתבי אופציה'!I11</f>
        <v>2.1589</v>
      </c>
      <c r="D29" s="122">
        <f t="shared" si="3"/>
        <v>1.2604643061995736E-6</v>
      </c>
    </row>
    <row r="30" spans="1:4">
      <c r="A30" s="53" t="s">
        <v>163</v>
      </c>
      <c r="B30" s="27" t="s">
        <v>242</v>
      </c>
      <c r="C30" s="121" t="s" vm="8">
        <v>1749</v>
      </c>
      <c r="D30" s="122" t="s" vm="9">
        <v>1749</v>
      </c>
    </row>
    <row r="31" spans="1:4">
      <c r="A31" s="53" t="s">
        <v>163</v>
      </c>
      <c r="B31" s="27" t="s">
        <v>125</v>
      </c>
      <c r="C31" s="121">
        <f>'לא סחיר - חוזים עתידיים'!I11</f>
        <v>707.61623000000031</v>
      </c>
      <c r="D31" s="122">
        <f>C31/$C$42</f>
        <v>4.131386356026255E-4</v>
      </c>
    </row>
    <row r="32" spans="1:4">
      <c r="A32" s="53" t="s">
        <v>163</v>
      </c>
      <c r="B32" s="27" t="s">
        <v>101</v>
      </c>
      <c r="C32" s="121" t="s" vm="10">
        <v>1749</v>
      </c>
      <c r="D32" s="122" t="s" vm="11">
        <v>1749</v>
      </c>
    </row>
    <row r="33" spans="1:4">
      <c r="A33" s="53" t="s">
        <v>163</v>
      </c>
      <c r="B33" s="26" t="s">
        <v>218</v>
      </c>
      <c r="C33" s="121">
        <f>הלוואות!M10</f>
        <v>72908.300790000008</v>
      </c>
      <c r="D33" s="122">
        <f>C33/$C$42</f>
        <v>4.2567191982702847E-2</v>
      </c>
    </row>
    <row r="34" spans="1:4">
      <c r="A34" s="53" t="s">
        <v>163</v>
      </c>
      <c r="B34" s="26" t="s">
        <v>219</v>
      </c>
      <c r="C34" s="121" t="s" vm="12">
        <v>1749</v>
      </c>
      <c r="D34" s="122" t="s" vm="13">
        <v>1749</v>
      </c>
    </row>
    <row r="35" spans="1:4">
      <c r="A35" s="53" t="s">
        <v>163</v>
      </c>
      <c r="B35" s="26" t="s">
        <v>220</v>
      </c>
      <c r="C35" s="121">
        <f>'זכויות מקרקעין'!G10</f>
        <v>2407.5004200000003</v>
      </c>
      <c r="D35" s="122">
        <f>C35/$C$42</f>
        <v>1.4056085722221883E-3</v>
      </c>
    </row>
    <row r="36" spans="1:4">
      <c r="A36" s="53" t="s">
        <v>163</v>
      </c>
      <c r="B36" s="54" t="s">
        <v>221</v>
      </c>
      <c r="C36" s="121" t="s" vm="14">
        <v>1749</v>
      </c>
      <c r="D36" s="122" t="s" vm="15">
        <v>1749</v>
      </c>
    </row>
    <row r="37" spans="1:4">
      <c r="A37" s="53" t="s">
        <v>163</v>
      </c>
      <c r="B37" s="26" t="s">
        <v>222</v>
      </c>
      <c r="C37" s="121"/>
      <c r="D37" s="122"/>
    </row>
    <row r="38" spans="1:4">
      <c r="A38" s="53"/>
      <c r="B38" s="68" t="s">
        <v>224</v>
      </c>
      <c r="C38" s="121">
        <v>0</v>
      </c>
      <c r="D38" s="122">
        <f>C38/$C$42</f>
        <v>0</v>
      </c>
    </row>
    <row r="39" spans="1:4">
      <c r="A39" s="53" t="s">
        <v>163</v>
      </c>
      <c r="B39" s="69" t="s">
        <v>226</v>
      </c>
      <c r="C39" s="121" t="s" vm="16">
        <v>1749</v>
      </c>
      <c r="D39" s="122" t="s" vm="17">
        <v>1749</v>
      </c>
    </row>
    <row r="40" spans="1:4">
      <c r="A40" s="53" t="s">
        <v>163</v>
      </c>
      <c r="B40" s="69" t="s">
        <v>225</v>
      </c>
      <c r="C40" s="121" t="s" vm="18">
        <v>1749</v>
      </c>
      <c r="D40" s="122" t="s" vm="19">
        <v>1749</v>
      </c>
    </row>
    <row r="41" spans="1:4">
      <c r="A41" s="53" t="s">
        <v>163</v>
      </c>
      <c r="B41" s="69" t="s">
        <v>227</v>
      </c>
      <c r="C41" s="121" t="s" vm="20">
        <v>1749</v>
      </c>
      <c r="D41" s="122" t="s" vm="21">
        <v>1749</v>
      </c>
    </row>
    <row r="42" spans="1:4">
      <c r="B42" s="69" t="s">
        <v>102</v>
      </c>
      <c r="C42" s="121">
        <f>C10+C38</f>
        <v>1712781.5435800005</v>
      </c>
      <c r="D42" s="122">
        <f>C42/$C$42</f>
        <v>1</v>
      </c>
    </row>
    <row r="43" spans="1:4">
      <c r="A43" s="53" t="s">
        <v>163</v>
      </c>
      <c r="B43" s="69" t="s">
        <v>223</v>
      </c>
      <c r="C43" s="146">
        <f>'יתרת התחייבות להשקעה'!C10</f>
        <v>29085.932103836007</v>
      </c>
      <c r="D43" s="122"/>
    </row>
    <row r="44" spans="1:4">
      <c r="B44" s="6"/>
    </row>
    <row r="45" spans="1:4">
      <c r="C45"/>
      <c r="D45"/>
    </row>
    <row r="46" spans="1:4">
      <c r="C46" s="63" t="s">
        <v>206</v>
      </c>
      <c r="D46" s="33" t="s">
        <v>124</v>
      </c>
    </row>
    <row r="47" spans="1:4">
      <c r="C47" s="63" t="s">
        <v>1</v>
      </c>
      <c r="D47" s="63" t="s">
        <v>2</v>
      </c>
    </row>
    <row r="48" spans="1:4">
      <c r="C48" s="143" t="s">
        <v>187</v>
      </c>
      <c r="D48" s="144">
        <v>2.7768000000000002</v>
      </c>
    </row>
    <row r="49" spans="3:4">
      <c r="C49" s="143" t="s">
        <v>196</v>
      </c>
      <c r="D49" s="144">
        <v>1.1814</v>
      </c>
    </row>
    <row r="50" spans="3:4">
      <c r="C50" s="143" t="s">
        <v>192</v>
      </c>
      <c r="D50" s="144">
        <v>2.8511000000000002</v>
      </c>
    </row>
    <row r="51" spans="3:4">
      <c r="C51" s="143" t="s">
        <v>1278</v>
      </c>
      <c r="D51" s="144">
        <v>3.7671999999999999</v>
      </c>
    </row>
    <row r="52" spans="3:4">
      <c r="C52" s="143" t="s">
        <v>185</v>
      </c>
      <c r="D52" s="144">
        <v>4.0438000000000001</v>
      </c>
    </row>
    <row r="53" spans="3:4">
      <c r="C53" s="143" t="s">
        <v>186</v>
      </c>
      <c r="D53" s="144">
        <v>4.7252000000000001</v>
      </c>
    </row>
    <row r="54" spans="3:4">
      <c r="C54" s="143" t="s">
        <v>188</v>
      </c>
      <c r="D54" s="144">
        <v>0.49590000000000001</v>
      </c>
    </row>
    <row r="55" spans="3:4">
      <c r="C55" s="143" t="s">
        <v>193</v>
      </c>
      <c r="D55" s="144">
        <v>3.2864</v>
      </c>
    </row>
    <row r="56" spans="3:4">
      <c r="C56" s="143" t="s">
        <v>194</v>
      </c>
      <c r="D56" s="144">
        <v>0.18540000000000001</v>
      </c>
    </row>
    <row r="57" spans="3:4">
      <c r="C57" s="143" t="s">
        <v>191</v>
      </c>
      <c r="D57" s="144">
        <v>0.54400000000000004</v>
      </c>
    </row>
    <row r="58" spans="3:4">
      <c r="C58" s="143" t="s">
        <v>1750</v>
      </c>
      <c r="D58" s="144">
        <v>2.6753999999999998</v>
      </c>
    </row>
    <row r="59" spans="3:4">
      <c r="C59" s="143" t="s">
        <v>190</v>
      </c>
      <c r="D59" s="144">
        <v>0.42270000000000002</v>
      </c>
    </row>
    <row r="60" spans="3:4">
      <c r="C60" s="143" t="s">
        <v>183</v>
      </c>
      <c r="D60" s="144">
        <v>3.8450000000000002</v>
      </c>
    </row>
    <row r="61" spans="3:4">
      <c r="C61" s="143" t="s">
        <v>197</v>
      </c>
      <c r="D61" s="144">
        <v>0.28220000000000001</v>
      </c>
    </row>
    <row r="62" spans="3:4">
      <c r="C62" s="143" t="s">
        <v>1792</v>
      </c>
      <c r="D62" s="144">
        <v>0.4456</v>
      </c>
    </row>
    <row r="63" spans="3:4">
      <c r="C63" s="143" t="s">
        <v>184</v>
      </c>
      <c r="D63" s="144">
        <v>1</v>
      </c>
    </row>
    <row r="66" spans="2:2">
      <c r="B66" s="111" t="s">
        <v>1793</v>
      </c>
    </row>
    <row r="67" spans="2:2">
      <c r="B67" s="111" t="s">
        <v>133</v>
      </c>
    </row>
  </sheetData>
  <sheetProtection password="CC17" sheet="1" objects="1" scenarios="1"/>
  <mergeCells count="1">
    <mergeCell ref="B6:D6"/>
  </mergeCells>
  <phoneticPr fontId="4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horizontalCentered="1"/>
  <pageMargins left="0" right="0" top="0.11811023622047245" bottom="0.11811023622047245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Normal="100" workbookViewId="0">
      <pane ySplit="10" topLeftCell="A11" activePane="bottomLeft" state="frozen"/>
      <selection pane="bottomLeft" activeCell="G11" sqref="G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1.2851562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258</v>
      </c>
    </row>
    <row r="2" spans="2:60">
      <c r="B2" s="55" t="s">
        <v>198</v>
      </c>
      <c r="C2" s="79" t="s">
        <v>259</v>
      </c>
    </row>
    <row r="3" spans="2:60">
      <c r="B3" s="55" t="s">
        <v>200</v>
      </c>
      <c r="C3" s="79" t="s">
        <v>260</v>
      </c>
    </row>
    <row r="4" spans="2:60">
      <c r="B4" s="55" t="s">
        <v>201</v>
      </c>
      <c r="C4" s="79">
        <v>414</v>
      </c>
    </row>
    <row r="6" spans="2:60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</row>
    <row r="7" spans="2:60" ht="26.25" customHeight="1">
      <c r="B7" s="206" t="s">
        <v>113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BH7" s="3"/>
    </row>
    <row r="8" spans="2:60" s="3" customFormat="1" ht="78.75">
      <c r="B8" s="20" t="s">
        <v>137</v>
      </c>
      <c r="C8" s="28" t="s">
        <v>56</v>
      </c>
      <c r="D8" s="71" t="s">
        <v>141</v>
      </c>
      <c r="E8" s="71" t="s">
        <v>78</v>
      </c>
      <c r="F8" s="28" t="s">
        <v>122</v>
      </c>
      <c r="G8" s="28" t="s">
        <v>0</v>
      </c>
      <c r="H8" s="28" t="s">
        <v>126</v>
      </c>
      <c r="I8" s="28" t="s">
        <v>74</v>
      </c>
      <c r="J8" s="28" t="s">
        <v>71</v>
      </c>
      <c r="K8" s="71" t="s">
        <v>202</v>
      </c>
      <c r="L8" s="29" t="s">
        <v>204</v>
      </c>
      <c r="BD8" s="1"/>
      <c r="BE8" s="1"/>
    </row>
    <row r="9" spans="2:60" s="3" customFormat="1" ht="20.25">
      <c r="B9" s="14"/>
      <c r="C9" s="15"/>
      <c r="D9" s="15"/>
      <c r="E9" s="15"/>
      <c r="F9" s="15"/>
      <c r="G9" s="15" t="s">
        <v>22</v>
      </c>
      <c r="H9" s="15" t="s">
        <v>75</v>
      </c>
      <c r="I9" s="15" t="s">
        <v>23</v>
      </c>
      <c r="J9" s="15" t="s">
        <v>20</v>
      </c>
      <c r="K9" s="30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131" t="s">
        <v>59</v>
      </c>
      <c r="C11" s="126"/>
      <c r="D11" s="126"/>
      <c r="E11" s="126"/>
      <c r="F11" s="126"/>
      <c r="G11" s="127"/>
      <c r="H11" s="129"/>
      <c r="I11" s="127">
        <v>51.376180000000005</v>
      </c>
      <c r="J11" s="126"/>
      <c r="K11" s="128">
        <v>1</v>
      </c>
      <c r="L11" s="128">
        <f>I11/'סכום נכסי הקרן'!$C$42</f>
        <v>2.9995757598260415E-5</v>
      </c>
      <c r="BC11" s="130"/>
      <c r="BD11" s="3"/>
      <c r="BE11" s="130"/>
      <c r="BG11" s="130"/>
    </row>
    <row r="12" spans="2:60" s="4" customFormat="1" ht="18" customHeight="1">
      <c r="B12" s="132" t="s">
        <v>30</v>
      </c>
      <c r="C12" s="126"/>
      <c r="D12" s="126"/>
      <c r="E12" s="126"/>
      <c r="F12" s="126"/>
      <c r="G12" s="127"/>
      <c r="H12" s="129"/>
      <c r="I12" s="127">
        <v>51.376180000000005</v>
      </c>
      <c r="J12" s="126"/>
      <c r="K12" s="128">
        <v>1</v>
      </c>
      <c r="L12" s="128">
        <f>I12/'סכום נכסי הקרן'!$C$42</f>
        <v>2.9995757598260415E-5</v>
      </c>
      <c r="BC12" s="130"/>
      <c r="BD12" s="3"/>
      <c r="BE12" s="130"/>
      <c r="BG12" s="130"/>
    </row>
    <row r="13" spans="2:60">
      <c r="B13" s="102" t="s">
        <v>1443</v>
      </c>
      <c r="C13" s="83"/>
      <c r="D13" s="83"/>
      <c r="E13" s="83"/>
      <c r="F13" s="83"/>
      <c r="G13" s="92"/>
      <c r="H13" s="94"/>
      <c r="I13" s="92">
        <v>51.376180000000005</v>
      </c>
      <c r="J13" s="83"/>
      <c r="K13" s="93">
        <v>1</v>
      </c>
      <c r="L13" s="93">
        <f>I13/'סכום נכסי הקרן'!$C$42</f>
        <v>2.9995757598260415E-5</v>
      </c>
      <c r="BD13" s="3"/>
    </row>
    <row r="14" spans="2:60" ht="20.25">
      <c r="B14" s="88" t="s">
        <v>1444</v>
      </c>
      <c r="C14" s="85" t="s">
        <v>1445</v>
      </c>
      <c r="D14" s="98" t="s">
        <v>142</v>
      </c>
      <c r="E14" s="98" t="s">
        <v>917</v>
      </c>
      <c r="F14" s="98" t="s">
        <v>184</v>
      </c>
      <c r="G14" s="95">
        <v>10396.000000000002</v>
      </c>
      <c r="H14" s="97">
        <v>134.1</v>
      </c>
      <c r="I14" s="95">
        <v>13.941040000000003</v>
      </c>
      <c r="J14" s="96">
        <v>1.6147490770643505E-3</v>
      </c>
      <c r="K14" s="96">
        <v>0.2713522103044641</v>
      </c>
      <c r="L14" s="96">
        <f>I14/'סכום נכסי הקרן'!$C$42</f>
        <v>8.1394151240448866E-6</v>
      </c>
      <c r="BD14" s="4"/>
    </row>
    <row r="15" spans="2:60">
      <c r="B15" s="88" t="s">
        <v>1446</v>
      </c>
      <c r="C15" s="85" t="s">
        <v>1447</v>
      </c>
      <c r="D15" s="98" t="s">
        <v>142</v>
      </c>
      <c r="E15" s="98" t="s">
        <v>903</v>
      </c>
      <c r="F15" s="98" t="s">
        <v>184</v>
      </c>
      <c r="G15" s="95">
        <v>784.23000000000013</v>
      </c>
      <c r="H15" s="97">
        <v>4550</v>
      </c>
      <c r="I15" s="95">
        <v>35.682470000000002</v>
      </c>
      <c r="J15" s="96">
        <v>3.4337257608025559E-4</v>
      </c>
      <c r="K15" s="96">
        <v>0.69453334210523243</v>
      </c>
      <c r="L15" s="96">
        <f>I15/'סכום נכסי הקרן'!$C$42</f>
        <v>2.0833053773698227E-5</v>
      </c>
    </row>
    <row r="16" spans="2:60">
      <c r="B16" s="88" t="s">
        <v>1448</v>
      </c>
      <c r="C16" s="85" t="s">
        <v>1449</v>
      </c>
      <c r="D16" s="98" t="s">
        <v>142</v>
      </c>
      <c r="E16" s="98" t="s">
        <v>861</v>
      </c>
      <c r="F16" s="98" t="s">
        <v>184</v>
      </c>
      <c r="G16" s="95">
        <v>60437.000000000007</v>
      </c>
      <c r="H16" s="97">
        <v>2.9</v>
      </c>
      <c r="I16" s="95">
        <v>1.7526700000000004</v>
      </c>
      <c r="J16" s="96">
        <v>1.7139170506912445E-3</v>
      </c>
      <c r="K16" s="96">
        <v>3.4114447590303527E-2</v>
      </c>
      <c r="L16" s="96">
        <f>I16/'סכום נכסי הקרן'!$C$42</f>
        <v>1.0232887005173037E-6</v>
      </c>
    </row>
    <row r="17" spans="2:56">
      <c r="B17" s="84"/>
      <c r="C17" s="85"/>
      <c r="D17" s="85"/>
      <c r="E17" s="85"/>
      <c r="F17" s="85"/>
      <c r="G17" s="95"/>
      <c r="H17" s="97"/>
      <c r="I17" s="85"/>
      <c r="J17" s="85"/>
      <c r="K17" s="96"/>
      <c r="L17" s="85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11" t="s">
        <v>1793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11" t="s">
        <v>133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89"/>
  <sheetViews>
    <sheetView rightToLeft="1" workbookViewId="0">
      <pane ySplit="10" topLeftCell="A11" activePane="bottomLeft" state="frozen"/>
      <selection pane="bottomLeft" activeCell="F11" sqref="F11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31.28515625" style="2" bestFit="1" customWidth="1"/>
    <col min="4" max="4" width="6.42578125" style="2" bestFit="1" customWidth="1"/>
    <col min="5" max="5" width="5.28515625" style="2" bestFit="1" customWidth="1"/>
    <col min="6" max="6" width="12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199</v>
      </c>
      <c r="C1" s="79" t="s" vm="1">
        <v>258</v>
      </c>
    </row>
    <row r="2" spans="2:61">
      <c r="B2" s="55" t="s">
        <v>198</v>
      </c>
      <c r="C2" s="79" t="s">
        <v>259</v>
      </c>
    </row>
    <row r="3" spans="2:61">
      <c r="B3" s="55" t="s">
        <v>200</v>
      </c>
      <c r="C3" s="79" t="s">
        <v>260</v>
      </c>
    </row>
    <row r="4" spans="2:61">
      <c r="B4" s="55" t="s">
        <v>201</v>
      </c>
      <c r="C4" s="79">
        <v>414</v>
      </c>
    </row>
    <row r="6" spans="2:61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</row>
    <row r="7" spans="2:61" ht="26.25" customHeight="1">
      <c r="B7" s="206" t="s">
        <v>114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BI7" s="3"/>
    </row>
    <row r="8" spans="2:61" s="3" customFormat="1" ht="78.75">
      <c r="B8" s="20" t="s">
        <v>137</v>
      </c>
      <c r="C8" s="28" t="s">
        <v>56</v>
      </c>
      <c r="D8" s="71" t="s">
        <v>141</v>
      </c>
      <c r="E8" s="71" t="s">
        <v>78</v>
      </c>
      <c r="F8" s="28" t="s">
        <v>122</v>
      </c>
      <c r="G8" s="28" t="s">
        <v>0</v>
      </c>
      <c r="H8" s="28" t="s">
        <v>126</v>
      </c>
      <c r="I8" s="28" t="s">
        <v>74</v>
      </c>
      <c r="J8" s="28" t="s">
        <v>71</v>
      </c>
      <c r="K8" s="71" t="s">
        <v>202</v>
      </c>
      <c r="L8" s="29" t="s">
        <v>204</v>
      </c>
      <c r="M8" s="1"/>
      <c r="BE8" s="1"/>
      <c r="BF8" s="1"/>
    </row>
    <row r="9" spans="2:61" s="3" customFormat="1" ht="20.25">
      <c r="B9" s="14"/>
      <c r="C9" s="28"/>
      <c r="D9" s="28"/>
      <c r="E9" s="28"/>
      <c r="F9" s="28"/>
      <c r="G9" s="15" t="s">
        <v>22</v>
      </c>
      <c r="H9" s="15" t="s">
        <v>75</v>
      </c>
      <c r="I9" s="15" t="s">
        <v>23</v>
      </c>
      <c r="J9" s="15" t="s">
        <v>20</v>
      </c>
      <c r="K9" s="30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2" t="s">
        <v>61</v>
      </c>
      <c r="C11" s="83"/>
      <c r="D11" s="83"/>
      <c r="E11" s="83"/>
      <c r="F11" s="83"/>
      <c r="G11" s="92"/>
      <c r="H11" s="94"/>
      <c r="I11" s="92">
        <v>489.34984000000009</v>
      </c>
      <c r="J11" s="83"/>
      <c r="K11" s="93">
        <v>1</v>
      </c>
      <c r="L11" s="93">
        <f>I11/'סכום נכסי הקרן'!$C$42</f>
        <v>2.8570476009285862E-4</v>
      </c>
      <c r="BD11" s="1"/>
      <c r="BE11" s="3"/>
      <c r="BF11" s="1"/>
      <c r="BH11" s="1"/>
    </row>
    <row r="12" spans="2:61" s="130" customFormat="1">
      <c r="B12" s="133" t="s">
        <v>254</v>
      </c>
      <c r="C12" s="126"/>
      <c r="D12" s="126"/>
      <c r="E12" s="126"/>
      <c r="F12" s="126"/>
      <c r="G12" s="127"/>
      <c r="H12" s="129"/>
      <c r="I12" s="127">
        <v>476.00000000000006</v>
      </c>
      <c r="J12" s="126"/>
      <c r="K12" s="128">
        <v>0.97271923088806966</v>
      </c>
      <c r="L12" s="128">
        <f>I12/'סכום נכסי הקרן'!$C$42</f>
        <v>2.7791051449858591E-4</v>
      </c>
      <c r="BE12" s="3"/>
    </row>
    <row r="13" spans="2:61" ht="20.25">
      <c r="B13" s="107" t="s">
        <v>248</v>
      </c>
      <c r="C13" s="83"/>
      <c r="D13" s="83"/>
      <c r="E13" s="83"/>
      <c r="F13" s="83"/>
      <c r="G13" s="92"/>
      <c r="H13" s="94"/>
      <c r="I13" s="92">
        <v>476.00000000000006</v>
      </c>
      <c r="J13" s="83"/>
      <c r="K13" s="93">
        <v>0.97271923088806966</v>
      </c>
      <c r="L13" s="93">
        <f>I13/'סכום נכסי הקרן'!$C$42</f>
        <v>2.7791051449858591E-4</v>
      </c>
      <c r="BE13" s="4"/>
    </row>
    <row r="14" spans="2:61">
      <c r="B14" s="108" t="s">
        <v>1450</v>
      </c>
      <c r="C14" s="85" t="s">
        <v>1451</v>
      </c>
      <c r="D14" s="98" t="s">
        <v>142</v>
      </c>
      <c r="E14" s="98"/>
      <c r="F14" s="98" t="s">
        <v>184</v>
      </c>
      <c r="G14" s="95">
        <v>85.000000000000014</v>
      </c>
      <c r="H14" s="97">
        <v>690000</v>
      </c>
      <c r="I14" s="95">
        <v>586.50000000000011</v>
      </c>
      <c r="J14" s="85"/>
      <c r="K14" s="96">
        <v>1.1985290523442289</v>
      </c>
      <c r="L14" s="96">
        <f>I14/'סכום נכסי הקרן'!$C$42</f>
        <v>3.4242545536432908E-4</v>
      </c>
    </row>
    <row r="15" spans="2:61">
      <c r="B15" s="108" t="s">
        <v>1452</v>
      </c>
      <c r="C15" s="85" t="s">
        <v>1453</v>
      </c>
      <c r="D15" s="98" t="s">
        <v>142</v>
      </c>
      <c r="E15" s="98"/>
      <c r="F15" s="98" t="s">
        <v>184</v>
      </c>
      <c r="G15" s="95">
        <v>-85.000000000000014</v>
      </c>
      <c r="H15" s="97">
        <v>130000</v>
      </c>
      <c r="I15" s="95">
        <v>-110.50000000000001</v>
      </c>
      <c r="J15" s="85"/>
      <c r="K15" s="96">
        <v>-0.22580982145615905</v>
      </c>
      <c r="L15" s="96">
        <f>I15/'סכום נכסי הקרן'!$C$42</f>
        <v>-6.4514940865743157E-5</v>
      </c>
    </row>
    <row r="16" spans="2:61">
      <c r="B16" s="109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 s="130" customFormat="1">
      <c r="B17" s="133" t="s">
        <v>253</v>
      </c>
      <c r="C17" s="126"/>
      <c r="D17" s="126"/>
      <c r="E17" s="126"/>
      <c r="F17" s="126"/>
      <c r="G17" s="127"/>
      <c r="H17" s="129"/>
      <c r="I17" s="127">
        <v>13.349840000000002</v>
      </c>
      <c r="J17" s="126"/>
      <c r="K17" s="128">
        <v>2.7280769111930229E-2</v>
      </c>
      <c r="L17" s="128">
        <f>I17/'סכום נכסי הקרן'!$C$42</f>
        <v>7.7942455942726936E-6</v>
      </c>
    </row>
    <row r="18" spans="2:56" ht="20.25">
      <c r="B18" s="107" t="s">
        <v>248</v>
      </c>
      <c r="C18" s="83"/>
      <c r="D18" s="83"/>
      <c r="E18" s="83"/>
      <c r="F18" s="83"/>
      <c r="G18" s="92"/>
      <c r="H18" s="94"/>
      <c r="I18" s="92">
        <v>13.349840000000002</v>
      </c>
      <c r="J18" s="83"/>
      <c r="K18" s="93">
        <v>2.7280769111930229E-2</v>
      </c>
      <c r="L18" s="93">
        <f>I18/'סכום נכסי הקרן'!$C$42</f>
        <v>7.7942455942726936E-6</v>
      </c>
      <c r="BD18" s="4"/>
    </row>
    <row r="19" spans="2:56">
      <c r="B19" s="108" t="s">
        <v>1454</v>
      </c>
      <c r="C19" s="85" t="s">
        <v>1455</v>
      </c>
      <c r="D19" s="98" t="s">
        <v>32</v>
      </c>
      <c r="E19" s="98"/>
      <c r="F19" s="98" t="s">
        <v>183</v>
      </c>
      <c r="G19" s="95">
        <v>-8.0000000000000018</v>
      </c>
      <c r="H19" s="97">
        <v>76</v>
      </c>
      <c r="I19" s="95">
        <v>-2.3377600000000007</v>
      </c>
      <c r="J19" s="85"/>
      <c r="K19" s="96">
        <v>-4.777277540338013E-3</v>
      </c>
      <c r="L19" s="96">
        <f>I19/'סכום נכסי הקרן'!$C$42</f>
        <v>-1.3648909335592737E-6</v>
      </c>
    </row>
    <row r="20" spans="2:56">
      <c r="B20" s="108" t="s">
        <v>1456</v>
      </c>
      <c r="C20" s="85" t="s">
        <v>1457</v>
      </c>
      <c r="D20" s="98" t="s">
        <v>32</v>
      </c>
      <c r="E20" s="98"/>
      <c r="F20" s="98" t="s">
        <v>183</v>
      </c>
      <c r="G20" s="95">
        <v>8.0000000000000018</v>
      </c>
      <c r="H20" s="97">
        <v>510</v>
      </c>
      <c r="I20" s="95">
        <v>15.687600000000002</v>
      </c>
      <c r="J20" s="85"/>
      <c r="K20" s="96">
        <v>3.2058046652268239E-2</v>
      </c>
      <c r="L20" s="96">
        <f>I20/'סכום נכסי הקרן'!$C$42</f>
        <v>9.1591365278319661E-6</v>
      </c>
    </row>
    <row r="21" spans="2:56">
      <c r="B21" s="113"/>
      <c r="C21" s="114"/>
      <c r="D21" s="114"/>
      <c r="E21" s="114"/>
      <c r="F21" s="114"/>
      <c r="G21" s="115"/>
      <c r="H21" s="116"/>
      <c r="I21" s="114"/>
      <c r="J21" s="114"/>
      <c r="K21" s="117"/>
      <c r="L21" s="114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11" t="s">
        <v>1793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11" t="s">
        <v>133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6"/>
  <sheetViews>
    <sheetView rightToLeft="1" zoomScaleNormal="100" workbookViewId="0">
      <pane ySplit="10" topLeftCell="A11" activePane="bottomLeft" state="frozen"/>
      <selection pane="bottomLeft" activeCell="E11" sqref="E11"/>
    </sheetView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31.28515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9.855468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199</v>
      </c>
      <c r="C1" s="79" t="s" vm="1">
        <v>258</v>
      </c>
    </row>
    <row r="2" spans="1:60">
      <c r="B2" s="55" t="s">
        <v>198</v>
      </c>
      <c r="C2" s="79" t="s">
        <v>259</v>
      </c>
    </row>
    <row r="3" spans="1:60">
      <c r="B3" s="55" t="s">
        <v>200</v>
      </c>
      <c r="C3" s="79" t="s">
        <v>260</v>
      </c>
    </row>
    <row r="4" spans="1:60">
      <c r="B4" s="55" t="s">
        <v>201</v>
      </c>
      <c r="C4" s="79">
        <v>414</v>
      </c>
    </row>
    <row r="6" spans="1:60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8"/>
      <c r="BD6" s="1" t="s">
        <v>142</v>
      </c>
      <c r="BF6" s="1" t="s">
        <v>207</v>
      </c>
      <c r="BH6" s="3" t="s">
        <v>184</v>
      </c>
    </row>
    <row r="7" spans="1:60" ht="26.25" customHeight="1">
      <c r="B7" s="206" t="s">
        <v>115</v>
      </c>
      <c r="C7" s="207"/>
      <c r="D7" s="207"/>
      <c r="E7" s="207"/>
      <c r="F7" s="207"/>
      <c r="G7" s="207"/>
      <c r="H7" s="207"/>
      <c r="I7" s="207"/>
      <c r="J7" s="207"/>
      <c r="K7" s="208"/>
      <c r="BD7" s="3" t="s">
        <v>144</v>
      </c>
      <c r="BF7" s="1" t="s">
        <v>164</v>
      </c>
      <c r="BH7" s="3" t="s">
        <v>183</v>
      </c>
    </row>
    <row r="8" spans="1:60" s="3" customFormat="1" ht="78.75">
      <c r="A8" s="2"/>
      <c r="B8" s="20" t="s">
        <v>137</v>
      </c>
      <c r="C8" s="28" t="s">
        <v>56</v>
      </c>
      <c r="D8" s="71" t="s">
        <v>141</v>
      </c>
      <c r="E8" s="71" t="s">
        <v>78</v>
      </c>
      <c r="F8" s="28" t="s">
        <v>122</v>
      </c>
      <c r="G8" s="28" t="s">
        <v>0</v>
      </c>
      <c r="H8" s="28" t="s">
        <v>126</v>
      </c>
      <c r="I8" s="28" t="s">
        <v>74</v>
      </c>
      <c r="J8" s="71" t="s">
        <v>202</v>
      </c>
      <c r="K8" s="28" t="s">
        <v>204</v>
      </c>
      <c r="BC8" s="1" t="s">
        <v>157</v>
      </c>
      <c r="BD8" s="1" t="s">
        <v>158</v>
      </c>
      <c r="BE8" s="1" t="s">
        <v>165</v>
      </c>
      <c r="BG8" s="4" t="s">
        <v>185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75</v>
      </c>
      <c r="I9" s="15" t="s">
        <v>23</v>
      </c>
      <c r="J9" s="30" t="s">
        <v>20</v>
      </c>
      <c r="K9" s="56" t="s">
        <v>20</v>
      </c>
      <c r="BC9" s="1" t="s">
        <v>154</v>
      </c>
      <c r="BE9" s="1" t="s">
        <v>166</v>
      </c>
      <c r="BG9" s="4" t="s">
        <v>186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150</v>
      </c>
      <c r="BD10" s="3"/>
      <c r="BE10" s="1" t="s">
        <v>208</v>
      </c>
      <c r="BG10" s="1" t="s">
        <v>192</v>
      </c>
    </row>
    <row r="11" spans="1:60" s="4" customFormat="1" ht="18" customHeight="1">
      <c r="A11" s="100"/>
      <c r="B11" s="131" t="s">
        <v>60</v>
      </c>
      <c r="C11" s="126"/>
      <c r="D11" s="126"/>
      <c r="E11" s="126"/>
      <c r="F11" s="126"/>
      <c r="G11" s="127"/>
      <c r="H11" s="129"/>
      <c r="I11" s="127">
        <v>-159.92347000000007</v>
      </c>
      <c r="J11" s="128">
        <v>1</v>
      </c>
      <c r="K11" s="128">
        <f>I11/'סכום נכסי הקרן'!$C$42</f>
        <v>-9.3370617285922649E-5</v>
      </c>
      <c r="L11" s="3"/>
      <c r="M11" s="3"/>
      <c r="N11" s="3"/>
      <c r="O11" s="3"/>
      <c r="BC11" s="130" t="s">
        <v>149</v>
      </c>
      <c r="BD11" s="3"/>
      <c r="BE11" s="130" t="s">
        <v>167</v>
      </c>
      <c r="BG11" s="130" t="s">
        <v>187</v>
      </c>
    </row>
    <row r="12" spans="1:60" s="130" customFormat="1" ht="20.25">
      <c r="A12" s="100"/>
      <c r="B12" s="132" t="s">
        <v>255</v>
      </c>
      <c r="C12" s="126"/>
      <c r="D12" s="126"/>
      <c r="E12" s="126"/>
      <c r="F12" s="126"/>
      <c r="G12" s="127"/>
      <c r="H12" s="129"/>
      <c r="I12" s="127">
        <v>-159.92347000000007</v>
      </c>
      <c r="J12" s="128">
        <v>1</v>
      </c>
      <c r="K12" s="128">
        <f>I12/'סכום נכסי הקרן'!$C$42</f>
        <v>-9.3370617285922649E-5</v>
      </c>
      <c r="L12" s="3"/>
      <c r="M12" s="3"/>
      <c r="N12" s="3"/>
      <c r="O12" s="3"/>
      <c r="BC12" s="130" t="s">
        <v>147</v>
      </c>
      <c r="BD12" s="4"/>
      <c r="BE12" s="130" t="s">
        <v>168</v>
      </c>
      <c r="BG12" s="130" t="s">
        <v>188</v>
      </c>
    </row>
    <row r="13" spans="1:60">
      <c r="B13" s="84" t="s">
        <v>1458</v>
      </c>
      <c r="C13" s="85" t="s">
        <v>1459</v>
      </c>
      <c r="D13" s="98" t="s">
        <v>32</v>
      </c>
      <c r="E13" s="98"/>
      <c r="F13" s="98" t="s">
        <v>185</v>
      </c>
      <c r="G13" s="95">
        <v>51.000000000000007</v>
      </c>
      <c r="H13" s="97">
        <v>327700</v>
      </c>
      <c r="I13" s="95">
        <v>205.96804000000003</v>
      </c>
      <c r="J13" s="96">
        <v>-1.2879162764539811</v>
      </c>
      <c r="K13" s="96">
        <f>I13/'סכום נכסי הקרן'!$C$42</f>
        <v>1.2025353774509521E-4</v>
      </c>
      <c r="P13" s="1"/>
      <c r="BC13" s="1" t="s">
        <v>151</v>
      </c>
      <c r="BE13" s="1" t="s">
        <v>169</v>
      </c>
      <c r="BG13" s="1" t="s">
        <v>189</v>
      </c>
    </row>
    <row r="14" spans="1:60">
      <c r="B14" s="84" t="s">
        <v>1460</v>
      </c>
      <c r="C14" s="85" t="s">
        <v>1461</v>
      </c>
      <c r="D14" s="98" t="s">
        <v>32</v>
      </c>
      <c r="E14" s="98"/>
      <c r="F14" s="98" t="s">
        <v>185</v>
      </c>
      <c r="G14" s="95">
        <v>22.000000000000004</v>
      </c>
      <c r="H14" s="97">
        <v>11710</v>
      </c>
      <c r="I14" s="95">
        <v>-0.34607000000000004</v>
      </c>
      <c r="J14" s="96">
        <v>2.1639725551227717E-3</v>
      </c>
      <c r="K14" s="96">
        <f>I14/'סכום נכסי הקרן'!$C$42</f>
        <v>-2.0205145326160844E-7</v>
      </c>
      <c r="P14" s="1"/>
      <c r="BC14" s="1" t="s">
        <v>148</v>
      </c>
      <c r="BE14" s="1" t="s">
        <v>170</v>
      </c>
      <c r="BG14" s="1" t="s">
        <v>191</v>
      </c>
    </row>
    <row r="15" spans="1:60">
      <c r="B15" s="84" t="s">
        <v>1462</v>
      </c>
      <c r="C15" s="85" t="s">
        <v>1463</v>
      </c>
      <c r="D15" s="98" t="s">
        <v>32</v>
      </c>
      <c r="E15" s="98"/>
      <c r="F15" s="98" t="s">
        <v>186</v>
      </c>
      <c r="G15" s="95">
        <v>20.000000000000004</v>
      </c>
      <c r="H15" s="97">
        <v>705000</v>
      </c>
      <c r="I15" s="95">
        <v>136.39290000000003</v>
      </c>
      <c r="J15" s="96">
        <v>-0.85286356030168664</v>
      </c>
      <c r="K15" s="96">
        <f>I15/'סכום נכסי הקרן'!$C$42</f>
        <v>7.963239708603819E-5</v>
      </c>
      <c r="P15" s="1"/>
      <c r="BC15" s="1" t="s">
        <v>159</v>
      </c>
      <c r="BE15" s="1" t="s">
        <v>209</v>
      </c>
      <c r="BG15" s="1" t="s">
        <v>193</v>
      </c>
    </row>
    <row r="16" spans="1:60" ht="20.25">
      <c r="B16" s="84" t="s">
        <v>1464</v>
      </c>
      <c r="C16" s="85" t="s">
        <v>1465</v>
      </c>
      <c r="D16" s="98" t="s">
        <v>32</v>
      </c>
      <c r="E16" s="98"/>
      <c r="F16" s="98" t="s">
        <v>183</v>
      </c>
      <c r="G16" s="95">
        <v>120.00000000000001</v>
      </c>
      <c r="H16" s="97">
        <v>223625</v>
      </c>
      <c r="I16" s="95">
        <v>-732.06416000000013</v>
      </c>
      <c r="J16" s="96">
        <v>4.5775905187650059</v>
      </c>
      <c r="K16" s="96">
        <f>I16/'סכום נכסי הקרן'!$C$42</f>
        <v>-4.2741245241927544E-4</v>
      </c>
      <c r="P16" s="1"/>
      <c r="BC16" s="4" t="s">
        <v>145</v>
      </c>
      <c r="BD16" s="1" t="s">
        <v>160</v>
      </c>
      <c r="BE16" s="1" t="s">
        <v>171</v>
      </c>
      <c r="BG16" s="1" t="s">
        <v>194</v>
      </c>
    </row>
    <row r="17" spans="2:60">
      <c r="B17" s="84" t="s">
        <v>1466</v>
      </c>
      <c r="C17" s="85" t="s">
        <v>1467</v>
      </c>
      <c r="D17" s="98" t="s">
        <v>32</v>
      </c>
      <c r="E17" s="98"/>
      <c r="F17" s="98" t="s">
        <v>185</v>
      </c>
      <c r="G17" s="95">
        <v>38.000000000000007</v>
      </c>
      <c r="H17" s="97">
        <v>11640</v>
      </c>
      <c r="I17" s="95">
        <v>73.758910000000014</v>
      </c>
      <c r="J17" s="96">
        <v>-0.46121379182180067</v>
      </c>
      <c r="K17" s="96">
        <f>I17/'סכום נכסי הקרן'!$C$42</f>
        <v>4.3063816443182549E-5</v>
      </c>
      <c r="P17" s="1"/>
      <c r="BC17" s="1" t="s">
        <v>155</v>
      </c>
      <c r="BE17" s="1" t="s">
        <v>172</v>
      </c>
      <c r="BG17" s="1" t="s">
        <v>195</v>
      </c>
    </row>
    <row r="18" spans="2:60">
      <c r="B18" s="84" t="s">
        <v>1468</v>
      </c>
      <c r="C18" s="85" t="s">
        <v>1469</v>
      </c>
      <c r="D18" s="98" t="s">
        <v>32</v>
      </c>
      <c r="E18" s="98"/>
      <c r="F18" s="98" t="s">
        <v>193</v>
      </c>
      <c r="G18" s="95">
        <v>13.000000000000002</v>
      </c>
      <c r="H18" s="97">
        <v>151800</v>
      </c>
      <c r="I18" s="95">
        <v>156.36691000000002</v>
      </c>
      <c r="J18" s="96">
        <v>-0.97776086274266027</v>
      </c>
      <c r="K18" s="96">
        <f>I18/'סכום נכסי הקרן'!$C$42</f>
        <v>9.1294135312298472E-5</v>
      </c>
      <c r="BD18" s="1" t="s">
        <v>143</v>
      </c>
      <c r="BF18" s="1" t="s">
        <v>173</v>
      </c>
      <c r="BH18" s="1" t="s">
        <v>32</v>
      </c>
    </row>
    <row r="19" spans="2:60">
      <c r="B19" s="110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156</v>
      </c>
      <c r="BF19" s="1" t="s">
        <v>174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161</v>
      </c>
      <c r="BF20" s="1" t="s">
        <v>175</v>
      </c>
    </row>
    <row r="21" spans="2:60">
      <c r="B21" s="111" t="s">
        <v>1793</v>
      </c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146</v>
      </c>
      <c r="BE21" s="1" t="s">
        <v>162</v>
      </c>
      <c r="BF21" s="1" t="s">
        <v>176</v>
      </c>
    </row>
    <row r="22" spans="2:60">
      <c r="B22" s="111" t="s">
        <v>133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152</v>
      </c>
      <c r="BF22" s="1" t="s">
        <v>177</v>
      </c>
    </row>
    <row r="23" spans="2:60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32</v>
      </c>
      <c r="BE23" s="1" t="s">
        <v>153</v>
      </c>
      <c r="BF23" s="1" t="s">
        <v>210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212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178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179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211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C115" s="3"/>
      <c r="D115" s="3"/>
      <c r="E115" s="3"/>
      <c r="F115" s="3"/>
      <c r="G115" s="3"/>
      <c r="H115" s="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AH1:XFD2 D1:AF2 A1:B1048576 D3:XFD1048576 C5:C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Normal="100" workbookViewId="0">
      <selection activeCell="R34" sqref="R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199</v>
      </c>
      <c r="C1" s="79" t="s" vm="1">
        <v>258</v>
      </c>
    </row>
    <row r="2" spans="2:81">
      <c r="B2" s="55" t="s">
        <v>198</v>
      </c>
      <c r="C2" s="79" t="s">
        <v>259</v>
      </c>
    </row>
    <row r="3" spans="2:81">
      <c r="B3" s="55" t="s">
        <v>200</v>
      </c>
      <c r="C3" s="79" t="s">
        <v>260</v>
      </c>
      <c r="E3" s="2"/>
    </row>
    <row r="4" spans="2:81">
      <c r="B4" s="55" t="s">
        <v>201</v>
      </c>
      <c r="C4" s="79">
        <v>414</v>
      </c>
    </row>
    <row r="6" spans="2:81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8"/>
    </row>
    <row r="7" spans="2:81" ht="26.25" customHeight="1">
      <c r="B7" s="206" t="s">
        <v>116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2:81" s="3" customFormat="1" ht="47.25">
      <c r="B8" s="20" t="s">
        <v>137</v>
      </c>
      <c r="C8" s="28" t="s">
        <v>56</v>
      </c>
      <c r="D8" s="12" t="s">
        <v>62</v>
      </c>
      <c r="E8" s="28" t="s">
        <v>15</v>
      </c>
      <c r="F8" s="28" t="s">
        <v>79</v>
      </c>
      <c r="G8" s="28" t="s">
        <v>123</v>
      </c>
      <c r="H8" s="28" t="s">
        <v>18</v>
      </c>
      <c r="I8" s="28" t="s">
        <v>122</v>
      </c>
      <c r="J8" s="28" t="s">
        <v>17</v>
      </c>
      <c r="K8" s="28" t="s">
        <v>19</v>
      </c>
      <c r="L8" s="28" t="s">
        <v>0</v>
      </c>
      <c r="M8" s="28" t="s">
        <v>126</v>
      </c>
      <c r="N8" s="28" t="s">
        <v>74</v>
      </c>
      <c r="O8" s="28" t="s">
        <v>71</v>
      </c>
      <c r="P8" s="71" t="s">
        <v>202</v>
      </c>
      <c r="Q8" s="29" t="s">
        <v>204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75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password="CC17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</sheetPr>
  <dimension ref="B1:BO142"/>
  <sheetViews>
    <sheetView rightToLeft="1" zoomScale="90" zoomScaleNormal="90" workbookViewId="0">
      <pane ySplit="10" topLeftCell="A11" activePane="bottomLeft" state="frozen"/>
      <selection pane="bottomLeft" activeCell="H11" sqref="H11"/>
    </sheetView>
  </sheetViews>
  <sheetFormatPr defaultColWidth="9.140625" defaultRowHeight="18"/>
  <cols>
    <col min="1" max="1" width="6" style="1" customWidth="1"/>
    <col min="2" max="2" width="34.85546875" style="2" bestFit="1" customWidth="1"/>
    <col min="3" max="3" width="31.285156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5" t="s">
        <v>199</v>
      </c>
      <c r="C1" s="79" t="s" vm="1">
        <v>258</v>
      </c>
    </row>
    <row r="2" spans="2:67">
      <c r="B2" s="55" t="s">
        <v>198</v>
      </c>
      <c r="C2" s="79" t="s">
        <v>259</v>
      </c>
    </row>
    <row r="3" spans="2:67">
      <c r="B3" s="55" t="s">
        <v>200</v>
      </c>
      <c r="C3" s="79" t="s">
        <v>260</v>
      </c>
    </row>
    <row r="4" spans="2:67">
      <c r="B4" s="55" t="s">
        <v>201</v>
      </c>
      <c r="C4" s="79">
        <v>414</v>
      </c>
    </row>
    <row r="6" spans="2:67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</row>
    <row r="7" spans="2:67" ht="26.25" customHeight="1">
      <c r="B7" s="206" t="s">
        <v>107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8"/>
    </row>
    <row r="8" spans="2:67" s="3" customFormat="1" ht="78.75">
      <c r="B8" s="20" t="s">
        <v>137</v>
      </c>
      <c r="C8" s="28" t="s">
        <v>56</v>
      </c>
      <c r="D8" s="28" t="s">
        <v>15</v>
      </c>
      <c r="E8" s="28" t="s">
        <v>79</v>
      </c>
      <c r="F8" s="28" t="s">
        <v>123</v>
      </c>
      <c r="G8" s="28" t="s">
        <v>18</v>
      </c>
      <c r="H8" s="28" t="s">
        <v>122</v>
      </c>
      <c r="I8" s="28" t="s">
        <v>17</v>
      </c>
      <c r="J8" s="28" t="s">
        <v>19</v>
      </c>
      <c r="K8" s="28" t="s">
        <v>0</v>
      </c>
      <c r="L8" s="28" t="s">
        <v>126</v>
      </c>
      <c r="M8" s="28" t="s">
        <v>130</v>
      </c>
      <c r="N8" s="28" t="s">
        <v>71</v>
      </c>
      <c r="O8" s="71" t="s">
        <v>202</v>
      </c>
      <c r="P8" s="29" t="s">
        <v>204</v>
      </c>
    </row>
    <row r="9" spans="2:67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75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6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4" customFormat="1" ht="18" customHeight="1">
      <c r="B11" s="80" t="s">
        <v>31</v>
      </c>
      <c r="C11" s="81"/>
      <c r="D11" s="81"/>
      <c r="E11" s="81"/>
      <c r="F11" s="81"/>
      <c r="G11" s="89">
        <v>7.987906374823619</v>
      </c>
      <c r="H11" s="81"/>
      <c r="I11" s="81"/>
      <c r="J11" s="103">
        <v>6.1498014713940972E-3</v>
      </c>
      <c r="K11" s="89"/>
      <c r="L11" s="81"/>
      <c r="M11" s="89">
        <v>635273.67468000029</v>
      </c>
      <c r="N11" s="81"/>
      <c r="O11" s="90">
        <v>1</v>
      </c>
      <c r="P11" s="90">
        <f>M11/'סכום נכסי הקרן'!$C$42</f>
        <v>0.37090175163387845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BO11" s="1"/>
    </row>
    <row r="12" spans="2:67" ht="21.75" customHeight="1">
      <c r="B12" s="82" t="s">
        <v>254</v>
      </c>
      <c r="C12" s="83"/>
      <c r="D12" s="83"/>
      <c r="E12" s="83"/>
      <c r="F12" s="83"/>
      <c r="G12" s="92">
        <v>7.9879063748236261</v>
      </c>
      <c r="H12" s="83"/>
      <c r="I12" s="83"/>
      <c r="J12" s="104">
        <v>6.1498014713941007E-3</v>
      </c>
      <c r="K12" s="92"/>
      <c r="L12" s="83"/>
      <c r="M12" s="92">
        <v>635273.67467999994</v>
      </c>
      <c r="N12" s="83"/>
      <c r="O12" s="93">
        <v>0.99999999999999944</v>
      </c>
      <c r="P12" s="93">
        <f>M12/'סכום נכסי הקרן'!$C$42</f>
        <v>0.37090175163387823</v>
      </c>
    </row>
    <row r="13" spans="2:67">
      <c r="B13" s="102" t="s">
        <v>84</v>
      </c>
      <c r="C13" s="83"/>
      <c r="D13" s="83"/>
      <c r="E13" s="83"/>
      <c r="F13" s="83"/>
      <c r="G13" s="92">
        <v>9.9540530454154545</v>
      </c>
      <c r="H13" s="83"/>
      <c r="I13" s="83"/>
      <c r="J13" s="104">
        <v>7.843939984020918E-3</v>
      </c>
      <c r="K13" s="92"/>
      <c r="L13" s="83"/>
      <c r="M13" s="92">
        <v>468121.37085000012</v>
      </c>
      <c r="N13" s="83"/>
      <c r="O13" s="93">
        <v>0.7368814252940703</v>
      </c>
      <c r="P13" s="93">
        <f>M13/'סכום נכסי הקרן'!$C$42</f>
        <v>0.27331061138803958</v>
      </c>
    </row>
    <row r="14" spans="2:67" s="147" customFormat="1">
      <c r="B14" s="88" t="s">
        <v>1470</v>
      </c>
      <c r="C14" s="85">
        <v>8287518</v>
      </c>
      <c r="D14" s="85" t="s">
        <v>263</v>
      </c>
      <c r="E14" s="85"/>
      <c r="F14" s="118">
        <v>39845</v>
      </c>
      <c r="G14" s="95">
        <v>6.1499999999999995</v>
      </c>
      <c r="H14" s="98" t="s">
        <v>184</v>
      </c>
      <c r="I14" s="99">
        <v>4.8000000000000001E-2</v>
      </c>
      <c r="J14" s="99">
        <v>4.0999999999999995E-3</v>
      </c>
      <c r="K14" s="95">
        <v>2149000.0000000005</v>
      </c>
      <c r="L14" s="119">
        <v>147.52070000000001</v>
      </c>
      <c r="M14" s="95">
        <v>3170.2192900000005</v>
      </c>
      <c r="N14" s="85"/>
      <c r="O14" s="96">
        <v>4.9903205757690205E-3</v>
      </c>
      <c r="P14" s="96">
        <f>M14/'סכום נכסי הקרן'!$C$42</f>
        <v>1.8509186427673144E-3</v>
      </c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</row>
    <row r="15" spans="2:67" s="147" customFormat="1">
      <c r="B15" s="88" t="s">
        <v>1471</v>
      </c>
      <c r="C15" s="85">
        <v>8790</v>
      </c>
      <c r="D15" s="85" t="s">
        <v>263</v>
      </c>
      <c r="E15" s="85"/>
      <c r="F15" s="118">
        <v>41030</v>
      </c>
      <c r="G15" s="95">
        <v>8.6</v>
      </c>
      <c r="H15" s="98" t="s">
        <v>184</v>
      </c>
      <c r="I15" s="99">
        <v>4.8000000000000001E-2</v>
      </c>
      <c r="J15" s="99">
        <v>6.6E-3</v>
      </c>
      <c r="K15" s="95">
        <v>127000.00000000001</v>
      </c>
      <c r="L15" s="119">
        <v>144.39179999999999</v>
      </c>
      <c r="M15" s="95">
        <v>183.37753000000004</v>
      </c>
      <c r="N15" s="85"/>
      <c r="O15" s="96">
        <v>2.8865910442829362E-4</v>
      </c>
      <c r="P15" s="96">
        <f>M15/'סכום נכסי הקרן'!$C$42</f>
        <v>1.0706416745752074E-4</v>
      </c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</row>
    <row r="16" spans="2:67" s="147" customFormat="1">
      <c r="B16" s="88" t="s">
        <v>1472</v>
      </c>
      <c r="C16" s="85">
        <v>71120356</v>
      </c>
      <c r="D16" s="85" t="s">
        <v>263</v>
      </c>
      <c r="E16" s="85"/>
      <c r="F16" s="118">
        <v>41185</v>
      </c>
      <c r="G16" s="95">
        <v>8.870000000000001</v>
      </c>
      <c r="H16" s="98" t="s">
        <v>184</v>
      </c>
      <c r="I16" s="99">
        <v>4.8000000000000001E-2</v>
      </c>
      <c r="J16" s="99">
        <v>6.9000000000000008E-3</v>
      </c>
      <c r="K16" s="95">
        <v>46226000.000000007</v>
      </c>
      <c r="L16" s="119">
        <v>143.7079</v>
      </c>
      <c r="M16" s="95">
        <v>66430.434030000004</v>
      </c>
      <c r="N16" s="85"/>
      <c r="O16" s="96">
        <v>0.10456978886062343</v>
      </c>
      <c r="P16" s="96">
        <f>M16/'סכום נכסי הקרן'!$C$42</f>
        <v>3.8785117856390057E-2</v>
      </c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2:34" s="147" customFormat="1">
      <c r="B17" s="88" t="s">
        <v>1473</v>
      </c>
      <c r="C17" s="85">
        <v>98796000</v>
      </c>
      <c r="D17" s="85" t="s">
        <v>263</v>
      </c>
      <c r="E17" s="85"/>
      <c r="F17" s="118">
        <v>41214</v>
      </c>
      <c r="G17" s="95">
        <v>8.9600000000000009</v>
      </c>
      <c r="H17" s="98" t="s">
        <v>184</v>
      </c>
      <c r="I17" s="99">
        <v>4.8000000000000001E-2</v>
      </c>
      <c r="J17" s="99">
        <v>7.000000000000001E-3</v>
      </c>
      <c r="K17" s="95">
        <v>9256000.0000000019</v>
      </c>
      <c r="L17" s="119">
        <v>143.5564</v>
      </c>
      <c r="M17" s="95">
        <v>13287.579280000004</v>
      </c>
      <c r="N17" s="85"/>
      <c r="O17" s="96">
        <v>2.0916307112353139E-2</v>
      </c>
      <c r="P17" s="96">
        <f>M17/'סכום נכסי הקרן'!$C$42</f>
        <v>7.7578949456839283E-3</v>
      </c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2:34" s="147" customFormat="1">
      <c r="B18" s="88" t="s">
        <v>1474</v>
      </c>
      <c r="C18" s="85">
        <v>98797000</v>
      </c>
      <c r="D18" s="85" t="s">
        <v>263</v>
      </c>
      <c r="E18" s="85"/>
      <c r="F18" s="118">
        <v>41245</v>
      </c>
      <c r="G18" s="95">
        <v>9.0399999999999991</v>
      </c>
      <c r="H18" s="98" t="s">
        <v>184</v>
      </c>
      <c r="I18" s="99">
        <v>4.8000000000000001E-2</v>
      </c>
      <c r="J18" s="99">
        <v>6.9999999999999993E-3</v>
      </c>
      <c r="K18" s="95">
        <v>7479000.0000000009</v>
      </c>
      <c r="L18" s="119">
        <v>143.5754</v>
      </c>
      <c r="M18" s="95">
        <v>10738.004560000003</v>
      </c>
      <c r="N18" s="85"/>
      <c r="O18" s="96">
        <v>1.6902958501167145E-2</v>
      </c>
      <c r="P18" s="96">
        <f>M18/'סכום נכסי הקרן'!$C$42</f>
        <v>6.269336915877651E-3</v>
      </c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2:34" s="147" customFormat="1">
      <c r="B19" s="88" t="s">
        <v>1475</v>
      </c>
      <c r="C19" s="85">
        <v>98798000</v>
      </c>
      <c r="D19" s="85" t="s">
        <v>263</v>
      </c>
      <c r="E19" s="85"/>
      <c r="F19" s="118">
        <v>41275</v>
      </c>
      <c r="G19" s="95">
        <v>8.9700000000000006</v>
      </c>
      <c r="H19" s="98" t="s">
        <v>184</v>
      </c>
      <c r="I19" s="99">
        <v>4.8000000000000001E-2</v>
      </c>
      <c r="J19" s="99">
        <v>7.1000000000000004E-3</v>
      </c>
      <c r="K19" s="95">
        <v>2668000.0000000005</v>
      </c>
      <c r="L19" s="119">
        <v>146.5121</v>
      </c>
      <c r="M19" s="95">
        <v>3908.9433900000008</v>
      </c>
      <c r="N19" s="85"/>
      <c r="O19" s="96">
        <v>6.153164448328528E-3</v>
      </c>
      <c r="P19" s="96">
        <f>M19/'סכום נכסי הקרן'!$C$42</f>
        <v>2.2822194719763584E-3</v>
      </c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2:34" s="147" customFormat="1">
      <c r="B20" s="88" t="s">
        <v>1476</v>
      </c>
      <c r="C20" s="85">
        <v>98799000</v>
      </c>
      <c r="D20" s="85" t="s">
        <v>263</v>
      </c>
      <c r="E20" s="85"/>
      <c r="F20" s="118">
        <v>41306</v>
      </c>
      <c r="G20" s="95">
        <v>9.0599999999999987</v>
      </c>
      <c r="H20" s="98" t="s">
        <v>184</v>
      </c>
      <c r="I20" s="99">
        <v>4.8000000000000001E-2</v>
      </c>
      <c r="J20" s="99">
        <v>7.0999999999999987E-3</v>
      </c>
      <c r="K20" s="95">
        <v>6540000.0000000009</v>
      </c>
      <c r="L20" s="119">
        <v>146.08170000000001</v>
      </c>
      <c r="M20" s="95">
        <v>9553.7411300000022</v>
      </c>
      <c r="N20" s="85"/>
      <c r="O20" s="96">
        <v>1.5038780152211419E-2</v>
      </c>
      <c r="P20" s="96">
        <f>M20/'סכום נכסי הקרן'!$C$42</f>
        <v>5.5779099008920205E-3</v>
      </c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2:34" s="147" customFormat="1">
      <c r="B21" s="88" t="s">
        <v>1477</v>
      </c>
      <c r="C21" s="85">
        <v>98800000</v>
      </c>
      <c r="D21" s="85" t="s">
        <v>263</v>
      </c>
      <c r="E21" s="85"/>
      <c r="F21" s="118">
        <v>41334</v>
      </c>
      <c r="G21" s="95">
        <v>9.1300000000000026</v>
      </c>
      <c r="H21" s="98" t="s">
        <v>184</v>
      </c>
      <c r="I21" s="99">
        <v>4.8000000000000001E-2</v>
      </c>
      <c r="J21" s="99">
        <v>7.2000000000000007E-3</v>
      </c>
      <c r="K21" s="95">
        <v>7467000.0000000009</v>
      </c>
      <c r="L21" s="119">
        <v>146.18860000000001</v>
      </c>
      <c r="M21" s="95">
        <v>10915.90352</v>
      </c>
      <c r="N21" s="85"/>
      <c r="O21" s="96">
        <v>1.718299365308747E-2</v>
      </c>
      <c r="P21" s="96">
        <f>M21/'סכום נכסי הקרן'!$C$42</f>
        <v>6.373202444243959E-3</v>
      </c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2:34" s="147" customFormat="1">
      <c r="B22" s="88" t="s">
        <v>1478</v>
      </c>
      <c r="C22" s="85">
        <v>71120935</v>
      </c>
      <c r="D22" s="85" t="s">
        <v>263</v>
      </c>
      <c r="E22" s="85"/>
      <c r="F22" s="118">
        <v>41366</v>
      </c>
      <c r="G22" s="95">
        <v>9.2200000000000006</v>
      </c>
      <c r="H22" s="98" t="s">
        <v>184</v>
      </c>
      <c r="I22" s="99">
        <v>4.8000000000000001E-2</v>
      </c>
      <c r="J22" s="99">
        <v>7.2000000000000007E-3</v>
      </c>
      <c r="K22" s="95">
        <v>5534000.0000000009</v>
      </c>
      <c r="L22" s="119">
        <v>146.02600000000001</v>
      </c>
      <c r="M22" s="95">
        <v>8081.0802400000011</v>
      </c>
      <c r="N22" s="85"/>
      <c r="O22" s="96">
        <v>1.2720628230141282E-2</v>
      </c>
      <c r="P22" s="96">
        <f>M22/'סכום נכסי הקרן'!$C$42</f>
        <v>4.7181032924427648E-3</v>
      </c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</row>
    <row r="23" spans="2:34" s="147" customFormat="1">
      <c r="B23" s="88" t="s">
        <v>1479</v>
      </c>
      <c r="C23" s="85">
        <v>2704</v>
      </c>
      <c r="D23" s="85" t="s">
        <v>263</v>
      </c>
      <c r="E23" s="85"/>
      <c r="F23" s="118">
        <v>41395</v>
      </c>
      <c r="G23" s="95">
        <v>9.3000000000000007</v>
      </c>
      <c r="H23" s="98" t="s">
        <v>184</v>
      </c>
      <c r="I23" s="99">
        <v>4.8000000000000001E-2</v>
      </c>
      <c r="J23" s="99">
        <v>7.3000000000000001E-3</v>
      </c>
      <c r="K23" s="95">
        <v>12467000.000000002</v>
      </c>
      <c r="L23" s="119">
        <v>145.58510000000001</v>
      </c>
      <c r="M23" s="95">
        <v>18150.097060000004</v>
      </c>
      <c r="N23" s="85"/>
      <c r="O23" s="96">
        <v>2.857051658742598E-2</v>
      </c>
      <c r="P23" s="96">
        <f>M23/'סכום נכסי הקרן'!$C$42</f>
        <v>1.0596854647361076E-2</v>
      </c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</row>
    <row r="24" spans="2:34" s="147" customFormat="1">
      <c r="B24" s="88" t="s">
        <v>1480</v>
      </c>
      <c r="C24" s="85">
        <v>71121057</v>
      </c>
      <c r="D24" s="85" t="s">
        <v>263</v>
      </c>
      <c r="E24" s="85"/>
      <c r="F24" s="118">
        <v>41427</v>
      </c>
      <c r="G24" s="95">
        <v>9.379999999999999</v>
      </c>
      <c r="H24" s="98" t="s">
        <v>184</v>
      </c>
      <c r="I24" s="99">
        <v>4.8000000000000001E-2</v>
      </c>
      <c r="J24" s="99">
        <v>7.3000000000000009E-3</v>
      </c>
      <c r="K24" s="95">
        <v>5845000.0000000009</v>
      </c>
      <c r="L24" s="119">
        <v>144.88140000000001</v>
      </c>
      <c r="M24" s="95">
        <v>8468.3199000000004</v>
      </c>
      <c r="N24" s="85"/>
      <c r="O24" s="96">
        <v>1.333019175438941E-2</v>
      </c>
      <c r="P24" s="96">
        <f>M24/'סכום נכסי הקרן'!$C$42</f>
        <v>4.9441914713185152E-3</v>
      </c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</row>
    <row r="25" spans="2:34" s="147" customFormat="1">
      <c r="B25" s="88" t="s">
        <v>1481</v>
      </c>
      <c r="C25" s="85">
        <v>8805</v>
      </c>
      <c r="D25" s="85" t="s">
        <v>263</v>
      </c>
      <c r="E25" s="85"/>
      <c r="F25" s="118">
        <v>41487</v>
      </c>
      <c r="G25" s="95">
        <v>9.4</v>
      </c>
      <c r="H25" s="98" t="s">
        <v>184</v>
      </c>
      <c r="I25" s="99">
        <v>4.8000000000000001E-2</v>
      </c>
      <c r="J25" s="99">
        <v>7.4000000000000003E-3</v>
      </c>
      <c r="K25" s="95">
        <v>5553000.0000000009</v>
      </c>
      <c r="L25" s="119">
        <v>146.96080000000001</v>
      </c>
      <c r="M25" s="95">
        <v>8160.7310600000019</v>
      </c>
      <c r="N25" s="85"/>
      <c r="O25" s="96">
        <v>1.2846008555463471E-2</v>
      </c>
      <c r="P25" s="96">
        <f>M25/'סכום נכסי הקרן'!$C$42</f>
        <v>4.7646070747251901E-3</v>
      </c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</row>
    <row r="26" spans="2:34" s="147" customFormat="1">
      <c r="B26" s="88" t="s">
        <v>1482</v>
      </c>
      <c r="C26" s="85">
        <v>3236000</v>
      </c>
      <c r="D26" s="85" t="s">
        <v>263</v>
      </c>
      <c r="E26" s="85"/>
      <c r="F26" s="118">
        <v>41548</v>
      </c>
      <c r="G26" s="95">
        <v>9.5599999999999969</v>
      </c>
      <c r="H26" s="98" t="s">
        <v>184</v>
      </c>
      <c r="I26" s="99">
        <v>4.8000000000000001E-2</v>
      </c>
      <c r="J26" s="99">
        <v>7.499999999999998E-3</v>
      </c>
      <c r="K26" s="95">
        <v>11661000.000000002</v>
      </c>
      <c r="L26" s="119">
        <v>146.64609999999999</v>
      </c>
      <c r="M26" s="95">
        <v>17100.398340000007</v>
      </c>
      <c r="N26" s="85"/>
      <c r="O26" s="96">
        <v>2.6918159875920895E-2</v>
      </c>
      <c r="P26" s="96">
        <f>M26/'סכום נכסי הקרן'!$C$42</f>
        <v>9.9839926487398437E-3</v>
      </c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</row>
    <row r="27" spans="2:34" s="147" customFormat="1">
      <c r="B27" s="88" t="s">
        <v>1483</v>
      </c>
      <c r="C27" s="85">
        <v>3275000</v>
      </c>
      <c r="D27" s="85" t="s">
        <v>263</v>
      </c>
      <c r="E27" s="85"/>
      <c r="F27" s="118">
        <v>41579</v>
      </c>
      <c r="G27" s="95">
        <v>9.6500000000000021</v>
      </c>
      <c r="H27" s="98" t="s">
        <v>184</v>
      </c>
      <c r="I27" s="99">
        <v>4.8000000000000001E-2</v>
      </c>
      <c r="J27" s="99">
        <v>7.6000000000000026E-3</v>
      </c>
      <c r="K27" s="95">
        <v>7967000.0000000009</v>
      </c>
      <c r="L27" s="119">
        <v>146.4836</v>
      </c>
      <c r="M27" s="95">
        <v>11670.34578</v>
      </c>
      <c r="N27" s="85"/>
      <c r="O27" s="96">
        <v>1.83705798699727E-2</v>
      </c>
      <c r="P27" s="96">
        <f>M27/'סכום נכסי הקרן'!$C$42</f>
        <v>6.8136802523029415E-3</v>
      </c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</row>
    <row r="28" spans="2:34" s="147" customFormat="1">
      <c r="B28" s="88" t="s">
        <v>1484</v>
      </c>
      <c r="C28" s="85">
        <v>3322000</v>
      </c>
      <c r="D28" s="85" t="s">
        <v>263</v>
      </c>
      <c r="E28" s="85"/>
      <c r="F28" s="118">
        <v>41609</v>
      </c>
      <c r="G28" s="95">
        <v>9.7299999999999986</v>
      </c>
      <c r="H28" s="98" t="s">
        <v>184</v>
      </c>
      <c r="I28" s="99">
        <v>4.8000000000000001E-2</v>
      </c>
      <c r="J28" s="99">
        <v>7.5999999999999991E-3</v>
      </c>
      <c r="K28" s="95">
        <v>8915000.0000000019</v>
      </c>
      <c r="L28" s="119">
        <v>146.32470000000001</v>
      </c>
      <c r="M28" s="95">
        <v>13044.846030000002</v>
      </c>
      <c r="N28" s="85"/>
      <c r="O28" s="96">
        <v>2.0534214701358348E-2</v>
      </c>
      <c r="P28" s="96">
        <f>M28/'סכום נכסי הקרן'!$C$42</f>
        <v>7.6161762011599495E-3</v>
      </c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</row>
    <row r="29" spans="2:34" s="147" customFormat="1">
      <c r="B29" s="88" t="s">
        <v>1485</v>
      </c>
      <c r="C29" s="85">
        <v>98811000</v>
      </c>
      <c r="D29" s="85" t="s">
        <v>263</v>
      </c>
      <c r="E29" s="85"/>
      <c r="F29" s="118">
        <v>41672</v>
      </c>
      <c r="G29" s="95">
        <v>9.7399999999999984</v>
      </c>
      <c r="H29" s="98" t="s">
        <v>184</v>
      </c>
      <c r="I29" s="99">
        <v>4.8000000000000001E-2</v>
      </c>
      <c r="J29" s="99">
        <v>7.7000000000000002E-3</v>
      </c>
      <c r="K29" s="95">
        <v>4268000.0000000009</v>
      </c>
      <c r="L29" s="119">
        <v>148.3922</v>
      </c>
      <c r="M29" s="95">
        <v>6333.376940000001</v>
      </c>
      <c r="N29" s="85"/>
      <c r="O29" s="96">
        <v>9.9695252493978218E-3</v>
      </c>
      <c r="P29" s="96">
        <f>M29/'סכום נכסי הקרן'!$C$42</f>
        <v>3.6977143779598309E-3</v>
      </c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</row>
    <row r="30" spans="2:34" s="147" customFormat="1">
      <c r="B30" s="88" t="s">
        <v>1486</v>
      </c>
      <c r="C30" s="85">
        <v>98812000</v>
      </c>
      <c r="D30" s="85" t="s">
        <v>263</v>
      </c>
      <c r="E30" s="85"/>
      <c r="F30" s="118">
        <v>41700</v>
      </c>
      <c r="G30" s="95">
        <v>9.8100000000000023</v>
      </c>
      <c r="H30" s="98" t="s">
        <v>184</v>
      </c>
      <c r="I30" s="99">
        <v>4.8000000000000001E-2</v>
      </c>
      <c r="J30" s="99">
        <v>7.8000000000000005E-3</v>
      </c>
      <c r="K30" s="95">
        <v>10985000.000000002</v>
      </c>
      <c r="L30" s="119">
        <v>148.23349999999999</v>
      </c>
      <c r="M30" s="95">
        <v>16283.451480000002</v>
      </c>
      <c r="N30" s="85"/>
      <c r="O30" s="96">
        <v>2.5632183622597445E-2</v>
      </c>
      <c r="P30" s="96">
        <f>M30/'סכום נכסי הקרן'!$C$42</f>
        <v>9.5070218038226049E-3</v>
      </c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</row>
    <row r="31" spans="2:34" s="147" customFormat="1">
      <c r="B31" s="88" t="s">
        <v>1487</v>
      </c>
      <c r="C31" s="85">
        <v>98813000</v>
      </c>
      <c r="D31" s="85" t="s">
        <v>263</v>
      </c>
      <c r="E31" s="85"/>
      <c r="F31" s="118">
        <v>41730</v>
      </c>
      <c r="G31" s="95">
        <v>9.8999999999999986</v>
      </c>
      <c r="H31" s="98" t="s">
        <v>184</v>
      </c>
      <c r="I31" s="99">
        <v>4.8000000000000001E-2</v>
      </c>
      <c r="J31" s="99">
        <v>7.7999999999999988E-3</v>
      </c>
      <c r="K31" s="95">
        <v>7723000.0000000009</v>
      </c>
      <c r="L31" s="119">
        <v>148.0684</v>
      </c>
      <c r="M31" s="95">
        <v>11435.319290000003</v>
      </c>
      <c r="N31" s="85"/>
      <c r="O31" s="96">
        <v>1.8000618860462298E-2</v>
      </c>
      <c r="P31" s="96">
        <f>M31/'סכום נכסי הקרן'!$C$42</f>
        <v>6.6764610658392948E-3</v>
      </c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</row>
    <row r="32" spans="2:34" s="147" customFormat="1">
      <c r="B32" s="88" t="s">
        <v>1488</v>
      </c>
      <c r="C32" s="85">
        <v>98814000</v>
      </c>
      <c r="D32" s="85" t="s">
        <v>263</v>
      </c>
      <c r="E32" s="85"/>
      <c r="F32" s="118">
        <v>41760</v>
      </c>
      <c r="G32" s="95">
        <v>9.98</v>
      </c>
      <c r="H32" s="98" t="s">
        <v>184</v>
      </c>
      <c r="I32" s="99">
        <v>4.8000000000000001E-2</v>
      </c>
      <c r="J32" s="99">
        <v>7.9000000000000008E-3</v>
      </c>
      <c r="K32" s="95">
        <v>4952000.0000000009</v>
      </c>
      <c r="L32" s="119">
        <v>147.90379999999999</v>
      </c>
      <c r="M32" s="95">
        <v>7324.1986000000015</v>
      </c>
      <c r="N32" s="85"/>
      <c r="O32" s="96">
        <v>1.1529202124878452E-2</v>
      </c>
      <c r="P32" s="96">
        <f>M32/'סכום נכסי הקרן'!$C$42</f>
        <v>4.2762012630584512E-3</v>
      </c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2:34" s="147" customFormat="1">
      <c r="B33" s="88" t="s">
        <v>1489</v>
      </c>
      <c r="C33" s="85">
        <v>98815000</v>
      </c>
      <c r="D33" s="85" t="s">
        <v>263</v>
      </c>
      <c r="E33" s="85"/>
      <c r="F33" s="118">
        <v>41791</v>
      </c>
      <c r="G33" s="95">
        <v>10.069999999999999</v>
      </c>
      <c r="H33" s="98" t="s">
        <v>184</v>
      </c>
      <c r="I33" s="99">
        <v>4.8000000000000001E-2</v>
      </c>
      <c r="J33" s="99">
        <v>7.8999999999999973E-3</v>
      </c>
      <c r="K33" s="95">
        <v>6765000.0000000009</v>
      </c>
      <c r="L33" s="119">
        <v>147.73480000000001</v>
      </c>
      <c r="M33" s="95">
        <v>9994.2573900000025</v>
      </c>
      <c r="N33" s="85"/>
      <c r="O33" s="96">
        <v>1.5732207689913021E-2</v>
      </c>
      <c r="P33" s="96">
        <f>M33/'סכום נכסי הקרן'!$C$42</f>
        <v>5.8351033892567114E-3</v>
      </c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</row>
    <row r="34" spans="2:34" s="147" customFormat="1">
      <c r="B34" s="88" t="s">
        <v>1490</v>
      </c>
      <c r="C34" s="85">
        <v>98816000</v>
      </c>
      <c r="D34" s="85" t="s">
        <v>263</v>
      </c>
      <c r="E34" s="85"/>
      <c r="F34" s="118">
        <v>41821</v>
      </c>
      <c r="G34" s="95">
        <v>9.98</v>
      </c>
      <c r="H34" s="98" t="s">
        <v>184</v>
      </c>
      <c r="I34" s="99">
        <v>4.8000000000000001E-2</v>
      </c>
      <c r="J34" s="99">
        <v>8.0000000000000002E-3</v>
      </c>
      <c r="K34" s="95">
        <v>4917000.0000000009</v>
      </c>
      <c r="L34" s="119">
        <v>147.56870000000001</v>
      </c>
      <c r="M34" s="95">
        <v>7373.9605400000009</v>
      </c>
      <c r="N34" s="85"/>
      <c r="O34" s="96">
        <v>1.1607533625117409E-2</v>
      </c>
      <c r="P34" s="96">
        <f>M34/'סכום נכסי הקרן'!$C$42</f>
        <v>4.3052545537051899E-3</v>
      </c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</row>
    <row r="35" spans="2:34" s="147" customFormat="1">
      <c r="B35" s="88" t="s">
        <v>1491</v>
      </c>
      <c r="C35" s="85">
        <v>98817000</v>
      </c>
      <c r="D35" s="85" t="s">
        <v>263</v>
      </c>
      <c r="E35" s="85"/>
      <c r="F35" s="118">
        <v>41852</v>
      </c>
      <c r="G35" s="95">
        <v>10.07</v>
      </c>
      <c r="H35" s="98" t="s">
        <v>184</v>
      </c>
      <c r="I35" s="99">
        <v>4.8000000000000001E-2</v>
      </c>
      <c r="J35" s="99">
        <v>7.9999999999999984E-3</v>
      </c>
      <c r="K35" s="95">
        <v>4515000.0000000009</v>
      </c>
      <c r="L35" s="119">
        <v>149.7962</v>
      </c>
      <c r="M35" s="95">
        <v>6763.2982000000011</v>
      </c>
      <c r="N35" s="85"/>
      <c r="O35" s="96">
        <v>1.0646274935612286E-2</v>
      </c>
      <c r="P35" s="96">
        <f>M35/'סכום נכסי הקרן'!$C$42</f>
        <v>3.948722021994454E-3</v>
      </c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</row>
    <row r="36" spans="2:34" s="147" customFormat="1">
      <c r="B36" s="88" t="s">
        <v>1492</v>
      </c>
      <c r="C36" s="85">
        <v>98818000</v>
      </c>
      <c r="D36" s="85" t="s">
        <v>263</v>
      </c>
      <c r="E36" s="85"/>
      <c r="F36" s="118">
        <v>41883</v>
      </c>
      <c r="G36" s="95">
        <v>10.159999999999998</v>
      </c>
      <c r="H36" s="98" t="s">
        <v>184</v>
      </c>
      <c r="I36" s="99">
        <v>4.8000000000000001E-2</v>
      </c>
      <c r="J36" s="99">
        <v>8.0999999999999978E-3</v>
      </c>
      <c r="K36" s="95">
        <v>6968000.0000000009</v>
      </c>
      <c r="L36" s="119">
        <v>149.62100000000001</v>
      </c>
      <c r="M36" s="95">
        <v>10425.589190000002</v>
      </c>
      <c r="N36" s="85"/>
      <c r="O36" s="96">
        <v>1.6411177742020513E-2</v>
      </c>
      <c r="P36" s="96">
        <f>M36/'סכום נכסי הקרן'!$C$42</f>
        <v>6.0869345708903268E-3</v>
      </c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</row>
    <row r="37" spans="2:34" s="147" customFormat="1">
      <c r="B37" s="88" t="s">
        <v>1493</v>
      </c>
      <c r="C37" s="85">
        <v>98819000</v>
      </c>
      <c r="D37" s="85" t="s">
        <v>263</v>
      </c>
      <c r="E37" s="85"/>
      <c r="F37" s="118">
        <v>41913</v>
      </c>
      <c r="G37" s="95">
        <v>10.23</v>
      </c>
      <c r="H37" s="98" t="s">
        <v>184</v>
      </c>
      <c r="I37" s="99">
        <v>4.8000000000000001E-2</v>
      </c>
      <c r="J37" s="99">
        <v>8.0999999999999996E-3</v>
      </c>
      <c r="K37" s="95">
        <v>6820000.0000000009</v>
      </c>
      <c r="L37" s="119">
        <v>149.45179999999999</v>
      </c>
      <c r="M37" s="95">
        <v>10192.611670000002</v>
      </c>
      <c r="N37" s="85"/>
      <c r="O37" s="96">
        <v>1.6044442066852869E-2</v>
      </c>
      <c r="P37" s="96">
        <f>M37/'סכום נכסי הקרן'!$C$42</f>
        <v>5.9509116665840142E-3</v>
      </c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</row>
    <row r="38" spans="2:34" s="147" customFormat="1">
      <c r="B38" s="88" t="s">
        <v>1494</v>
      </c>
      <c r="C38" s="85">
        <v>98820000</v>
      </c>
      <c r="D38" s="85" t="s">
        <v>263</v>
      </c>
      <c r="E38" s="85"/>
      <c r="F38" s="118">
        <v>41945</v>
      </c>
      <c r="G38" s="95">
        <v>10.32</v>
      </c>
      <c r="H38" s="98" t="s">
        <v>184</v>
      </c>
      <c r="I38" s="99">
        <v>4.8000000000000001E-2</v>
      </c>
      <c r="J38" s="99">
        <v>8.0999999999999978E-3</v>
      </c>
      <c r="K38" s="95">
        <v>5496000.0000000009</v>
      </c>
      <c r="L38" s="119">
        <v>149.27690000000001</v>
      </c>
      <c r="M38" s="95">
        <v>8204.2595600000022</v>
      </c>
      <c r="N38" s="85"/>
      <c r="O38" s="96">
        <v>1.2914527843661469E-2</v>
      </c>
      <c r="P38" s="96">
        <f>M38/'סכום נכסי הקרן'!$C$42</f>
        <v>4.7900209987385345E-3</v>
      </c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</row>
    <row r="39" spans="2:34" s="147" customFormat="1">
      <c r="B39" s="88" t="s">
        <v>1495</v>
      </c>
      <c r="C39" s="85">
        <v>98821000</v>
      </c>
      <c r="D39" s="85" t="s">
        <v>263</v>
      </c>
      <c r="E39" s="85"/>
      <c r="F39" s="118">
        <v>41974</v>
      </c>
      <c r="G39" s="95">
        <v>10.4</v>
      </c>
      <c r="H39" s="98" t="s">
        <v>184</v>
      </c>
      <c r="I39" s="99">
        <v>4.8000000000000001E-2</v>
      </c>
      <c r="J39" s="99">
        <v>8.199999999999999E-3</v>
      </c>
      <c r="K39" s="95">
        <v>8613000.0000000019</v>
      </c>
      <c r="L39" s="119">
        <v>149.1086</v>
      </c>
      <c r="M39" s="95">
        <v>12842.727250000002</v>
      </c>
      <c r="N39" s="85"/>
      <c r="O39" s="96">
        <v>2.0216054531882081E-2</v>
      </c>
      <c r="P39" s="96">
        <f>M39/'סכום נכסי הקרן'!$C$42</f>
        <v>7.4981700370010699E-3</v>
      </c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</row>
    <row r="40" spans="2:34" s="147" customFormat="1">
      <c r="B40" s="88" t="s">
        <v>1496</v>
      </c>
      <c r="C40" s="85">
        <v>9882300</v>
      </c>
      <c r="D40" s="85" t="s">
        <v>263</v>
      </c>
      <c r="E40" s="85"/>
      <c r="F40" s="118">
        <v>42036</v>
      </c>
      <c r="G40" s="95">
        <v>10.4</v>
      </c>
      <c r="H40" s="98" t="s">
        <v>184</v>
      </c>
      <c r="I40" s="99">
        <v>4.8000000000000001E-2</v>
      </c>
      <c r="J40" s="99">
        <v>8.3000000000000001E-3</v>
      </c>
      <c r="K40" s="95">
        <v>3632000.0000000005</v>
      </c>
      <c r="L40" s="119">
        <v>151.1584</v>
      </c>
      <c r="M40" s="95">
        <v>5490.0739600000006</v>
      </c>
      <c r="N40" s="85"/>
      <c r="O40" s="96">
        <v>8.6420611758632332E-3</v>
      </c>
      <c r="P40" s="96">
        <f>M40/'סכום נכסי הקרן'!$C$42</f>
        <v>3.2053556278548085E-3</v>
      </c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</row>
    <row r="41" spans="2:34" s="147" customFormat="1">
      <c r="B41" s="88" t="s">
        <v>1497</v>
      </c>
      <c r="C41" s="85">
        <v>9882500</v>
      </c>
      <c r="D41" s="85" t="s">
        <v>263</v>
      </c>
      <c r="E41" s="85"/>
      <c r="F41" s="118">
        <v>42064</v>
      </c>
      <c r="G41" s="95">
        <v>10.479999999999999</v>
      </c>
      <c r="H41" s="98" t="s">
        <v>184</v>
      </c>
      <c r="I41" s="99">
        <v>4.8000000000000001E-2</v>
      </c>
      <c r="J41" s="99">
        <v>8.3000000000000001E-3</v>
      </c>
      <c r="K41" s="95">
        <v>15248000.000000002</v>
      </c>
      <c r="L41" s="119">
        <v>150.9699</v>
      </c>
      <c r="M41" s="95">
        <v>23019.889890000006</v>
      </c>
      <c r="N41" s="85"/>
      <c r="O41" s="96">
        <v>3.6236177898597122E-2</v>
      </c>
      <c r="P41" s="96">
        <f>M41/'סכום נכסי הקרן'!$C$42</f>
        <v>1.3440061855106506E-2</v>
      </c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</row>
    <row r="42" spans="2:34" s="147" customFormat="1">
      <c r="B42" s="88" t="s">
        <v>1498</v>
      </c>
      <c r="C42" s="85">
        <v>9882600</v>
      </c>
      <c r="D42" s="85" t="s">
        <v>263</v>
      </c>
      <c r="E42" s="85"/>
      <c r="F42" s="118">
        <v>42095</v>
      </c>
      <c r="G42" s="95">
        <v>10.56</v>
      </c>
      <c r="H42" s="98" t="s">
        <v>184</v>
      </c>
      <c r="I42" s="99">
        <v>4.8000000000000001E-2</v>
      </c>
      <c r="J42" s="99">
        <v>8.4000000000000012E-3</v>
      </c>
      <c r="K42" s="95">
        <v>7883000.0000000009</v>
      </c>
      <c r="L42" s="119">
        <v>151.42580000000001</v>
      </c>
      <c r="M42" s="95">
        <v>11936.896130000001</v>
      </c>
      <c r="N42" s="85"/>
      <c r="O42" s="96">
        <v>1.8790163367013196E-2</v>
      </c>
      <c r="P42" s="96">
        <f>M42/'סכום נכסי הקרן'!$C$42</f>
        <v>6.9693045063119298E-3</v>
      </c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</row>
    <row r="43" spans="2:34" s="147" customFormat="1">
      <c r="B43" s="88" t="s">
        <v>1499</v>
      </c>
      <c r="C43" s="85">
        <v>9882700</v>
      </c>
      <c r="D43" s="85" t="s">
        <v>263</v>
      </c>
      <c r="E43" s="85"/>
      <c r="F43" s="118">
        <v>42125</v>
      </c>
      <c r="G43" s="95">
        <v>10.649999999999997</v>
      </c>
      <c r="H43" s="98" t="s">
        <v>184</v>
      </c>
      <c r="I43" s="99">
        <v>4.8000000000000001E-2</v>
      </c>
      <c r="J43" s="99">
        <v>8.3999999999999995E-3</v>
      </c>
      <c r="K43" s="95">
        <v>10933000.000000002</v>
      </c>
      <c r="L43" s="119">
        <v>150.79069999999999</v>
      </c>
      <c r="M43" s="95">
        <v>16485.942950000004</v>
      </c>
      <c r="N43" s="85"/>
      <c r="O43" s="96">
        <v>2.5950930452618384E-2</v>
      </c>
      <c r="P43" s="96">
        <f>M43/'סכום נכסי הקרן'!$C$42</f>
        <v>9.6252455614051161E-3</v>
      </c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</row>
    <row r="44" spans="2:34" s="147" customFormat="1">
      <c r="B44" s="88" t="s">
        <v>1500</v>
      </c>
      <c r="C44" s="85">
        <v>9882800</v>
      </c>
      <c r="D44" s="85" t="s">
        <v>263</v>
      </c>
      <c r="E44" s="85"/>
      <c r="F44" s="118">
        <v>42156</v>
      </c>
      <c r="G44" s="95">
        <v>10.729999999999999</v>
      </c>
      <c r="H44" s="98" t="s">
        <v>184</v>
      </c>
      <c r="I44" s="99">
        <v>4.8000000000000001E-2</v>
      </c>
      <c r="J44" s="99">
        <v>8.5000000000000006E-3</v>
      </c>
      <c r="K44" s="95">
        <v>1067000.0000000002</v>
      </c>
      <c r="L44" s="119">
        <v>150.4538</v>
      </c>
      <c r="M44" s="95">
        <v>1605.3416100000004</v>
      </c>
      <c r="N44" s="85"/>
      <c r="O44" s="96">
        <v>2.5270079242755371E-3</v>
      </c>
      <c r="P44" s="96">
        <f>M44/'סכום נכסי הקרן'!$C$42</f>
        <v>9.3727166550648796E-4</v>
      </c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</row>
    <row r="45" spans="2:34" s="147" customFormat="1">
      <c r="B45" s="88" t="s">
        <v>1501</v>
      </c>
      <c r="C45" s="85">
        <v>9882900</v>
      </c>
      <c r="D45" s="85" t="s">
        <v>263</v>
      </c>
      <c r="E45" s="85"/>
      <c r="F45" s="118">
        <v>42218</v>
      </c>
      <c r="G45" s="95">
        <v>10.73</v>
      </c>
      <c r="H45" s="98" t="s">
        <v>184</v>
      </c>
      <c r="I45" s="99">
        <v>4.8000000000000001E-2</v>
      </c>
      <c r="J45" s="99">
        <v>8.6000000000000017E-3</v>
      </c>
      <c r="K45" s="95">
        <v>91000.000000000015</v>
      </c>
      <c r="L45" s="119">
        <v>152.49209999999999</v>
      </c>
      <c r="M45" s="95">
        <v>138.76782</v>
      </c>
      <c r="N45" s="85"/>
      <c r="O45" s="96">
        <v>2.1843785683374971E-4</v>
      </c>
      <c r="P45" s="96">
        <f>M45/'סכום נכסי הקרן'!$C$42</f>
        <v>8.101898372278814E-5</v>
      </c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</row>
    <row r="46" spans="2:34" s="147" customFormat="1">
      <c r="B46" s="88" t="s">
        <v>1502</v>
      </c>
      <c r="C46" s="85">
        <v>8830900</v>
      </c>
      <c r="D46" s="85" t="s">
        <v>263</v>
      </c>
      <c r="E46" s="85"/>
      <c r="F46" s="118">
        <v>42248</v>
      </c>
      <c r="G46" s="95">
        <v>10.81</v>
      </c>
      <c r="H46" s="98" t="s">
        <v>184</v>
      </c>
      <c r="I46" s="99">
        <v>4.8000000000000001E-2</v>
      </c>
      <c r="J46" s="99">
        <v>8.5999999999999983E-3</v>
      </c>
      <c r="K46" s="95">
        <v>198000.00000000003</v>
      </c>
      <c r="L46" s="119">
        <v>152.31620000000001</v>
      </c>
      <c r="M46" s="95">
        <v>301.58614000000006</v>
      </c>
      <c r="N46" s="85"/>
      <c r="O46" s="96">
        <v>4.7473420042458842E-4</v>
      </c>
      <c r="P46" s="96">
        <f>M46/'סכום נכסי הקרן'!$C$42</f>
        <v>1.7607974649798858E-4</v>
      </c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</row>
    <row r="47" spans="2:34" s="147" customFormat="1">
      <c r="B47" s="88" t="s">
        <v>1503</v>
      </c>
      <c r="C47" s="85">
        <v>8831000</v>
      </c>
      <c r="D47" s="85" t="s">
        <v>263</v>
      </c>
      <c r="E47" s="85"/>
      <c r="F47" s="118">
        <v>42309</v>
      </c>
      <c r="G47" s="95">
        <v>10.969999999999999</v>
      </c>
      <c r="H47" s="98" t="s">
        <v>184</v>
      </c>
      <c r="I47" s="99">
        <v>4.8000000000000001E-2</v>
      </c>
      <c r="J47" s="99">
        <v>8.7000000000000011E-3</v>
      </c>
      <c r="K47" s="95">
        <v>12148000.000000002</v>
      </c>
      <c r="L47" s="119">
        <v>151.9522</v>
      </c>
      <c r="M47" s="95">
        <v>18459.14803</v>
      </c>
      <c r="N47" s="85"/>
      <c r="O47" s="96">
        <v>2.9057001361339634E-2</v>
      </c>
      <c r="P47" s="96">
        <f>M47/'סכום נכסי הקרן'!$C$42</f>
        <v>1.0777292702148861E-2</v>
      </c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</row>
    <row r="48" spans="2:34" s="147" customFormat="1">
      <c r="B48" s="88" t="s">
        <v>1504</v>
      </c>
      <c r="C48" s="85">
        <v>8833000</v>
      </c>
      <c r="D48" s="85" t="s">
        <v>263</v>
      </c>
      <c r="E48" s="85"/>
      <c r="F48" s="118">
        <v>42339</v>
      </c>
      <c r="G48" s="95">
        <v>11.059999999999997</v>
      </c>
      <c r="H48" s="98" t="s">
        <v>184</v>
      </c>
      <c r="I48" s="99">
        <v>4.8000000000000001E-2</v>
      </c>
      <c r="J48" s="99">
        <v>8.6999999999999994E-3</v>
      </c>
      <c r="K48" s="95">
        <v>2989000.0000000005</v>
      </c>
      <c r="L48" s="119">
        <v>151.77170000000001</v>
      </c>
      <c r="M48" s="95">
        <v>4536.4546800000007</v>
      </c>
      <c r="N48" s="85"/>
      <c r="O48" s="96">
        <v>7.1409454866599052E-3</v>
      </c>
      <c r="P48" s="96">
        <f>M48/'סכום נכסי הקרן'!$C$42</f>
        <v>2.6485891893241972E-3</v>
      </c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</row>
    <row r="49" spans="2:34" s="147" customFormat="1">
      <c r="B49" s="88" t="s">
        <v>1505</v>
      </c>
      <c r="C49" s="85">
        <v>8834000</v>
      </c>
      <c r="D49" s="85" t="s">
        <v>263</v>
      </c>
      <c r="E49" s="85"/>
      <c r="F49" s="118">
        <v>42370</v>
      </c>
      <c r="G49" s="95">
        <v>10.969999999999999</v>
      </c>
      <c r="H49" s="98" t="s">
        <v>184</v>
      </c>
      <c r="I49" s="99">
        <v>4.8000000000000001E-2</v>
      </c>
      <c r="J49" s="99">
        <v>8.8000000000000005E-3</v>
      </c>
      <c r="K49" s="95">
        <v>242000.00000000003</v>
      </c>
      <c r="L49" s="119">
        <v>151.58600000000001</v>
      </c>
      <c r="M49" s="95">
        <v>372.6460800000001</v>
      </c>
      <c r="N49" s="85"/>
      <c r="O49" s="96">
        <v>5.8659140910838022E-4</v>
      </c>
      <c r="P49" s="96">
        <f>M49/'סכום נכסי הקרן'!$C$42</f>
        <v>2.1756778113168321E-4</v>
      </c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</row>
    <row r="50" spans="2:34" s="147" customFormat="1">
      <c r="B50" s="88" t="s">
        <v>1506</v>
      </c>
      <c r="C50" s="85">
        <v>8836000</v>
      </c>
      <c r="D50" s="85" t="s">
        <v>263</v>
      </c>
      <c r="E50" s="85"/>
      <c r="F50" s="118">
        <v>42430</v>
      </c>
      <c r="G50" s="95">
        <v>11.129999999999999</v>
      </c>
      <c r="H50" s="98" t="s">
        <v>184</v>
      </c>
      <c r="I50" s="99">
        <v>4.8000000000000001E-2</v>
      </c>
      <c r="J50" s="99">
        <v>8.8999999999999982E-3</v>
      </c>
      <c r="K50" s="95">
        <v>6043000.0000000009</v>
      </c>
      <c r="L50" s="119">
        <v>154.06469999999999</v>
      </c>
      <c r="M50" s="95">
        <v>9310.1275600000026</v>
      </c>
      <c r="N50" s="85"/>
      <c r="O50" s="96">
        <v>1.4655302007736579E-2</v>
      </c>
      <c r="P50" s="96">
        <f>M50/'סכום נכסי הקרן'!$C$42</f>
        <v>5.4356771853929925E-3</v>
      </c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</row>
    <row r="51" spans="2:34" s="147" customFormat="1">
      <c r="B51" s="88" t="s">
        <v>1507</v>
      </c>
      <c r="C51" s="85">
        <v>8837000</v>
      </c>
      <c r="D51" s="85" t="s">
        <v>263</v>
      </c>
      <c r="E51" s="85"/>
      <c r="F51" s="118">
        <v>42461</v>
      </c>
      <c r="G51" s="95">
        <v>11.209999999999999</v>
      </c>
      <c r="H51" s="98" t="s">
        <v>184</v>
      </c>
      <c r="I51" s="99">
        <v>4.8000000000000001E-2</v>
      </c>
      <c r="J51" s="99">
        <v>8.8999999999999999E-3</v>
      </c>
      <c r="K51" s="95">
        <v>7718000.0000000009</v>
      </c>
      <c r="L51" s="119">
        <v>154.36609999999999</v>
      </c>
      <c r="M51" s="95">
        <v>11913.973900000003</v>
      </c>
      <c r="N51" s="85"/>
      <c r="O51" s="96">
        <v>1.8754080917962331E-2</v>
      </c>
      <c r="P51" s="96">
        <f>M51/'סכום נכסי הקרן'!$C$42</f>
        <v>6.955921462755723E-3</v>
      </c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</row>
    <row r="52" spans="2:34" s="147" customFormat="1">
      <c r="B52" s="88" t="s">
        <v>1508</v>
      </c>
      <c r="C52" s="85">
        <v>8838000</v>
      </c>
      <c r="D52" s="85" t="s">
        <v>263</v>
      </c>
      <c r="E52" s="85"/>
      <c r="F52" s="118">
        <v>42491</v>
      </c>
      <c r="G52" s="95">
        <v>11.3</v>
      </c>
      <c r="H52" s="98" t="s">
        <v>184</v>
      </c>
      <c r="I52" s="99">
        <v>4.8000000000000001E-2</v>
      </c>
      <c r="J52" s="99">
        <v>9.0000000000000011E-3</v>
      </c>
      <c r="K52" s="95">
        <v>8354000.0000000009</v>
      </c>
      <c r="L52" s="119">
        <v>154.49340000000001</v>
      </c>
      <c r="M52" s="95">
        <v>12906.382510000001</v>
      </c>
      <c r="N52" s="85"/>
      <c r="O52" s="96">
        <v>2.0316255850679154E-2</v>
      </c>
      <c r="P52" s="96">
        <f>M52/'סכום נכסי הקרן'!$C$42</f>
        <v>7.5353348816589293E-3</v>
      </c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</row>
    <row r="53" spans="2:34" s="147" customFormat="1">
      <c r="B53" s="88" t="s">
        <v>1509</v>
      </c>
      <c r="C53" s="85">
        <v>8839000</v>
      </c>
      <c r="D53" s="85" t="s">
        <v>263</v>
      </c>
      <c r="E53" s="85"/>
      <c r="F53" s="118">
        <v>42522</v>
      </c>
      <c r="G53" s="95">
        <v>11.38</v>
      </c>
      <c r="H53" s="98" t="s">
        <v>184</v>
      </c>
      <c r="I53" s="99">
        <v>4.8000000000000001E-2</v>
      </c>
      <c r="J53" s="99">
        <v>8.9999999999999993E-3</v>
      </c>
      <c r="K53" s="95">
        <v>4227000.0000000009</v>
      </c>
      <c r="L53" s="119">
        <v>153.67439999999999</v>
      </c>
      <c r="M53" s="95">
        <v>6495.8150800000012</v>
      </c>
      <c r="N53" s="85"/>
      <c r="O53" s="96">
        <v>1.0225223142249787E-2</v>
      </c>
      <c r="P53" s="96">
        <f>M53/'סכום נכסי הקרן'!$C$42</f>
        <v>3.7925531743077164E-3</v>
      </c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</row>
    <row r="54" spans="2:34" s="147" customFormat="1">
      <c r="B54" s="88" t="s">
        <v>1510</v>
      </c>
      <c r="C54" s="85">
        <v>8840000</v>
      </c>
      <c r="D54" s="85" t="s">
        <v>263</v>
      </c>
      <c r="E54" s="85"/>
      <c r="F54" s="118">
        <v>42552</v>
      </c>
      <c r="G54" s="95">
        <v>11.28</v>
      </c>
      <c r="H54" s="98" t="s">
        <v>184</v>
      </c>
      <c r="I54" s="99">
        <v>4.8000000000000001E-2</v>
      </c>
      <c r="J54" s="99">
        <v>9.0000000000000011E-3</v>
      </c>
      <c r="K54" s="95">
        <v>690000.00000000012</v>
      </c>
      <c r="L54" s="119">
        <v>153.0204</v>
      </c>
      <c r="M54" s="95">
        <v>1072.4173400000004</v>
      </c>
      <c r="N54" s="85"/>
      <c r="O54" s="96">
        <v>1.6881186530202088E-3</v>
      </c>
      <c r="P54" s="96">
        <f>M54/'סכום נכסי הקרן'!$C$42</f>
        <v>6.2612616537101892E-4</v>
      </c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</row>
    <row r="55" spans="2:34" s="147" customFormat="1">
      <c r="B55" s="88" t="s">
        <v>1511</v>
      </c>
      <c r="C55" s="85">
        <v>8841000</v>
      </c>
      <c r="D55" s="85" t="s">
        <v>263</v>
      </c>
      <c r="E55" s="85"/>
      <c r="F55" s="118">
        <v>42583</v>
      </c>
      <c r="G55" s="95">
        <v>11.370000000000001</v>
      </c>
      <c r="H55" s="98" t="s">
        <v>184</v>
      </c>
      <c r="I55" s="99">
        <v>4.8000000000000001E-2</v>
      </c>
      <c r="J55" s="99">
        <v>9.0999999999999987E-3</v>
      </c>
      <c r="K55" s="95">
        <v>6636000.0000000009</v>
      </c>
      <c r="L55" s="119">
        <v>155.07130000000001</v>
      </c>
      <c r="M55" s="95">
        <v>10290.530600000002</v>
      </c>
      <c r="N55" s="85"/>
      <c r="O55" s="96">
        <v>1.6198578675849496E-2</v>
      </c>
      <c r="P55" s="96">
        <f>M55/'סכום נכסי הקרן'!$C$42</f>
        <v>6.0080812048517685E-3</v>
      </c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</row>
    <row r="56" spans="2:34" s="147" customFormat="1">
      <c r="B56" s="88" t="s">
        <v>1512</v>
      </c>
      <c r="C56" s="85">
        <v>8842000</v>
      </c>
      <c r="D56" s="85" t="s">
        <v>263</v>
      </c>
      <c r="E56" s="85"/>
      <c r="F56" s="118">
        <v>42614</v>
      </c>
      <c r="G56" s="95">
        <v>11.45</v>
      </c>
      <c r="H56" s="98" t="s">
        <v>184</v>
      </c>
      <c r="I56" s="99">
        <v>4.8000000000000001E-2</v>
      </c>
      <c r="J56" s="99">
        <v>9.0999999999999987E-3</v>
      </c>
      <c r="K56" s="95">
        <v>2734000.0000000005</v>
      </c>
      <c r="L56" s="119">
        <v>154.87899999999999</v>
      </c>
      <c r="M56" s="95">
        <v>4234.3925700000009</v>
      </c>
      <c r="N56" s="85"/>
      <c r="O56" s="96">
        <v>6.6654620500888016E-3</v>
      </c>
      <c r="P56" s="96">
        <f>M56/'סכום נכסי הקרן'!$C$42</f>
        <v>2.4722315498270789E-3</v>
      </c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</row>
    <row r="57" spans="2:34" s="147" customFormat="1">
      <c r="B57" s="88" t="s">
        <v>1513</v>
      </c>
      <c r="C57" s="85">
        <v>8843000</v>
      </c>
      <c r="D57" s="85" t="s">
        <v>263</v>
      </c>
      <c r="E57" s="85"/>
      <c r="F57" s="118">
        <v>42644</v>
      </c>
      <c r="G57" s="95">
        <v>11.53</v>
      </c>
      <c r="H57" s="98" t="s">
        <v>184</v>
      </c>
      <c r="I57" s="99">
        <v>4.8000000000000001E-2</v>
      </c>
      <c r="J57" s="99">
        <v>9.1999999999999964E-3</v>
      </c>
      <c r="K57" s="95">
        <v>2958000.0000000005</v>
      </c>
      <c r="L57" s="119">
        <v>154.68860000000001</v>
      </c>
      <c r="M57" s="95">
        <v>4575.6885800000009</v>
      </c>
      <c r="N57" s="85"/>
      <c r="O57" s="96">
        <v>7.2027045388034757E-3</v>
      </c>
      <c r="P57" s="96">
        <f>M57/'סכום נכסי הקרן'!$C$42</f>
        <v>2.6714957299434957E-3</v>
      </c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</row>
    <row r="58" spans="2:34" s="147" customFormat="1">
      <c r="B58" s="88" t="s">
        <v>1514</v>
      </c>
      <c r="C58" s="85">
        <v>8844000</v>
      </c>
      <c r="D58" s="85" t="s">
        <v>263</v>
      </c>
      <c r="E58" s="85"/>
      <c r="F58" s="118">
        <v>42675</v>
      </c>
      <c r="G58" s="95">
        <v>11.61</v>
      </c>
      <c r="H58" s="98" t="s">
        <v>184</v>
      </c>
      <c r="I58" s="99">
        <v>4.8000000000000001E-2</v>
      </c>
      <c r="J58" s="99">
        <v>9.1999999999999981E-3</v>
      </c>
      <c r="K58" s="95">
        <v>4620000.0000000009</v>
      </c>
      <c r="L58" s="119">
        <v>154.49369999999999</v>
      </c>
      <c r="M58" s="95">
        <v>7137.6075100000016</v>
      </c>
      <c r="N58" s="85"/>
      <c r="O58" s="96">
        <v>1.1235484476191073E-2</v>
      </c>
      <c r="P58" s="96">
        <f>M58/'סכום נכסי הקרן'!$C$42</f>
        <v>4.1672608726745185E-3</v>
      </c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</row>
    <row r="59" spans="2:34" s="147" customFormat="1">
      <c r="B59" s="88" t="s">
        <v>1515</v>
      </c>
      <c r="C59" s="85">
        <v>8845000</v>
      </c>
      <c r="D59" s="85" t="s">
        <v>263</v>
      </c>
      <c r="E59" s="85"/>
      <c r="F59" s="118">
        <v>42705</v>
      </c>
      <c r="G59" s="95">
        <v>11.690000000000001</v>
      </c>
      <c r="H59" s="98" t="s">
        <v>184</v>
      </c>
      <c r="I59" s="99">
        <v>4.8000000000000001E-2</v>
      </c>
      <c r="J59" s="99">
        <v>9.1999999999999998E-3</v>
      </c>
      <c r="K59" s="95">
        <v>2234000.0000000005</v>
      </c>
      <c r="L59" s="119">
        <v>154.30260000000001</v>
      </c>
      <c r="M59" s="95">
        <v>3447.1204000000002</v>
      </c>
      <c r="N59" s="85"/>
      <c r="O59" s="96">
        <v>5.4261974600732224E-3</v>
      </c>
      <c r="P59" s="96">
        <f>M59/'סכום נכסי הקרן'!$C$42</f>
        <v>2.0125861426524604E-3</v>
      </c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</row>
    <row r="60" spans="2:34" s="147" customFormat="1">
      <c r="B60" s="88" t="s">
        <v>1516</v>
      </c>
      <c r="C60" s="85">
        <v>8287609</v>
      </c>
      <c r="D60" s="85" t="s">
        <v>263</v>
      </c>
      <c r="E60" s="85"/>
      <c r="F60" s="118">
        <v>40118</v>
      </c>
      <c r="G60" s="95">
        <v>6.780000000000002</v>
      </c>
      <c r="H60" s="98" t="s">
        <v>184</v>
      </c>
      <c r="I60" s="99">
        <v>4.8000000000000001E-2</v>
      </c>
      <c r="J60" s="99">
        <v>4.8000000000000013E-3</v>
      </c>
      <c r="K60" s="95">
        <v>23000.000000000004</v>
      </c>
      <c r="L60" s="119">
        <v>144.1069</v>
      </c>
      <c r="M60" s="95">
        <v>33.144589999999994</v>
      </c>
      <c r="N60" s="85"/>
      <c r="O60" s="96">
        <v>5.217371869957553E-5</v>
      </c>
      <c r="P60" s="96">
        <f>M60/'סכום נכסי הקרן'!$C$42</f>
        <v>1.9351323654925802E-5</v>
      </c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</row>
    <row r="61" spans="2:34" s="147" customFormat="1">
      <c r="B61" s="88" t="s">
        <v>1517</v>
      </c>
      <c r="C61" s="85">
        <v>8789</v>
      </c>
      <c r="D61" s="85" t="s">
        <v>263</v>
      </c>
      <c r="E61" s="85"/>
      <c r="F61" s="118">
        <v>41000</v>
      </c>
      <c r="G61" s="95">
        <v>8.52</v>
      </c>
      <c r="H61" s="98" t="s">
        <v>184</v>
      </c>
      <c r="I61" s="99">
        <v>4.8000000000000001E-2</v>
      </c>
      <c r="J61" s="99">
        <v>6.5999999999999982E-3</v>
      </c>
      <c r="K61" s="95">
        <v>37000.000000000007</v>
      </c>
      <c r="L61" s="119">
        <v>145.09289999999999</v>
      </c>
      <c r="M61" s="95">
        <v>53.684370000000008</v>
      </c>
      <c r="N61" s="85"/>
      <c r="O61" s="96">
        <v>8.4505894293576494E-5</v>
      </c>
      <c r="P61" s="96">
        <f>M61/'סכום נכסי הקרן'!$C$42</f>
        <v>3.1343384216874897E-5</v>
      </c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</row>
    <row r="62" spans="2:34" s="147" customFormat="1">
      <c r="B62" s="88" t="s">
        <v>1518</v>
      </c>
      <c r="C62" s="85">
        <v>71121438</v>
      </c>
      <c r="D62" s="85" t="s">
        <v>263</v>
      </c>
      <c r="E62" s="85"/>
      <c r="F62" s="118">
        <v>41640</v>
      </c>
      <c r="G62" s="95">
        <v>9.65</v>
      </c>
      <c r="H62" s="98" t="s">
        <v>184</v>
      </c>
      <c r="I62" s="99">
        <v>4.8000000000000001E-2</v>
      </c>
      <c r="J62" s="99">
        <v>7.7000000000000002E-3</v>
      </c>
      <c r="K62" s="95">
        <v>2872000.0000000005</v>
      </c>
      <c r="L62" s="119">
        <v>146.16079999999999</v>
      </c>
      <c r="M62" s="95">
        <v>4266.667300000001</v>
      </c>
      <c r="N62" s="85"/>
      <c r="O62" s="96">
        <v>6.7162665006529733E-3</v>
      </c>
      <c r="P62" s="96">
        <f>M62/'סכום נכסי הקרן'!$C$42</f>
        <v>2.491075009532127E-3</v>
      </c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</row>
    <row r="63" spans="2:34" s="147" customFormat="1">
      <c r="B63" s="84"/>
      <c r="C63" s="85"/>
      <c r="D63" s="85"/>
      <c r="E63" s="85"/>
      <c r="F63" s="118"/>
      <c r="G63" s="85"/>
      <c r="H63" s="85"/>
      <c r="I63" s="85"/>
      <c r="J63" s="85"/>
      <c r="K63" s="95"/>
      <c r="L63" s="85"/>
      <c r="M63" s="85"/>
      <c r="N63" s="85"/>
      <c r="O63" s="96"/>
      <c r="P63" s="85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</row>
    <row r="64" spans="2:34" s="147" customFormat="1">
      <c r="B64" s="102" t="s">
        <v>63</v>
      </c>
      <c r="C64" s="83"/>
      <c r="D64" s="83"/>
      <c r="E64" s="83"/>
      <c r="F64" s="118"/>
      <c r="G64" s="92">
        <v>2.4815791891350085</v>
      </c>
      <c r="H64" s="83"/>
      <c r="I64" s="83"/>
      <c r="J64" s="104">
        <v>1.4052515922179131E-3</v>
      </c>
      <c r="K64" s="92"/>
      <c r="L64" s="83"/>
      <c r="M64" s="92">
        <v>167152.30383000005</v>
      </c>
      <c r="N64" s="83"/>
      <c r="O64" s="93">
        <v>0.26311857470592959</v>
      </c>
      <c r="P64" s="93">
        <f>M64/'סכום נכסי הקרן'!$C$42</f>
        <v>9.7591140245838773E-2</v>
      </c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2:34" s="147" customFormat="1">
      <c r="B65" s="88" t="s">
        <v>1519</v>
      </c>
      <c r="C65" s="85">
        <v>1014732</v>
      </c>
      <c r="D65" s="85" t="s">
        <v>263</v>
      </c>
      <c r="E65" s="85"/>
      <c r="F65" s="118">
        <v>35582</v>
      </c>
      <c r="G65" s="95">
        <v>0.42000000000000004</v>
      </c>
      <c r="H65" s="98" t="s">
        <v>184</v>
      </c>
      <c r="I65" s="99">
        <v>5.5E-2</v>
      </c>
      <c r="J65" s="99">
        <v>7.8000000000000022E-3</v>
      </c>
      <c r="K65" s="95">
        <v>250000.00000000003</v>
      </c>
      <c r="L65" s="119">
        <v>152.8211</v>
      </c>
      <c r="M65" s="95">
        <v>382.05284999999998</v>
      </c>
      <c r="N65" s="85"/>
      <c r="O65" s="96">
        <v>6.013988383706399E-4</v>
      </c>
      <c r="P65" s="96">
        <f>M65/'סכום נכסי הקרן'!$C$42</f>
        <v>2.2305988258225007E-4</v>
      </c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</row>
    <row r="66" spans="2:34" s="147" customFormat="1">
      <c r="B66" s="88" t="s">
        <v>1520</v>
      </c>
      <c r="C66" s="85">
        <v>1014863</v>
      </c>
      <c r="D66" s="85" t="s">
        <v>263</v>
      </c>
      <c r="E66" s="85"/>
      <c r="F66" s="118">
        <v>35765</v>
      </c>
      <c r="G66" s="95">
        <v>0.91</v>
      </c>
      <c r="H66" s="98" t="s">
        <v>184</v>
      </c>
      <c r="I66" s="99">
        <v>5.5E-2</v>
      </c>
      <c r="J66" s="99">
        <v>5.1999999999999998E-3</v>
      </c>
      <c r="K66" s="95">
        <v>350000.00000000006</v>
      </c>
      <c r="L66" s="119">
        <v>150.4699</v>
      </c>
      <c r="M66" s="95">
        <v>526.64463000000012</v>
      </c>
      <c r="N66" s="85"/>
      <c r="O66" s="96">
        <v>8.2900433465196125E-4</v>
      </c>
      <c r="P66" s="96">
        <f>M66/'סכום נכסי הקרן'!$C$42</f>
        <v>3.0747915983449036E-4</v>
      </c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</row>
    <row r="67" spans="2:34" s="147" customFormat="1">
      <c r="B67" s="88" t="s">
        <v>1521</v>
      </c>
      <c r="C67" s="85">
        <v>1014847</v>
      </c>
      <c r="D67" s="85" t="s">
        <v>263</v>
      </c>
      <c r="E67" s="85"/>
      <c r="F67" s="118">
        <v>35736</v>
      </c>
      <c r="G67" s="95">
        <v>0.83</v>
      </c>
      <c r="H67" s="98" t="s">
        <v>184</v>
      </c>
      <c r="I67" s="99">
        <v>5.5E-2</v>
      </c>
      <c r="J67" s="99">
        <v>5.6999999999999993E-3</v>
      </c>
      <c r="K67" s="95">
        <v>480000.00000000006</v>
      </c>
      <c r="L67" s="119">
        <v>152.25810000000001</v>
      </c>
      <c r="M67" s="95">
        <v>730.83885000000009</v>
      </c>
      <c r="N67" s="85"/>
      <c r="O67" s="96">
        <v>1.1504315055525288E-3</v>
      </c>
      <c r="P67" s="96">
        <f>M67/'סכום נכסי הקרן'!$C$42</f>
        <v>4.2669706054423285E-4</v>
      </c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</row>
    <row r="68" spans="2:34" s="147" customFormat="1">
      <c r="B68" s="88" t="s">
        <v>1522</v>
      </c>
      <c r="C68" s="85">
        <v>1183530</v>
      </c>
      <c r="D68" s="85" t="s">
        <v>263</v>
      </c>
      <c r="E68" s="85"/>
      <c r="F68" s="118">
        <v>37288</v>
      </c>
      <c r="G68" s="95">
        <v>2.62</v>
      </c>
      <c r="H68" s="98" t="s">
        <v>184</v>
      </c>
      <c r="I68" s="99">
        <v>5.5E-2</v>
      </c>
      <c r="J68" s="99">
        <v>9.0000000000000008E-4</v>
      </c>
      <c r="K68" s="95">
        <v>1863160.0000000002</v>
      </c>
      <c r="L68" s="119">
        <v>151.184</v>
      </c>
      <c r="M68" s="95">
        <v>2816.8001500000005</v>
      </c>
      <c r="N68" s="85"/>
      <c r="O68" s="96">
        <v>4.4339947683474804E-3</v>
      </c>
      <c r="P68" s="96">
        <f>M68/'סכום נכסי הקרן'!$C$42</f>
        <v>1.6445764263155335E-3</v>
      </c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</row>
    <row r="69" spans="2:34" s="147" customFormat="1">
      <c r="B69" s="88" t="s">
        <v>1523</v>
      </c>
      <c r="C69" s="85">
        <v>1183540</v>
      </c>
      <c r="D69" s="85" t="s">
        <v>263</v>
      </c>
      <c r="E69" s="85"/>
      <c r="F69" s="118">
        <v>37316</v>
      </c>
      <c r="G69" s="95">
        <v>2.69</v>
      </c>
      <c r="H69" s="98" t="s">
        <v>184</v>
      </c>
      <c r="I69" s="99">
        <v>5.5E-2</v>
      </c>
      <c r="J69" s="99">
        <v>8.9999999999999998E-4</v>
      </c>
      <c r="K69" s="95">
        <v>2655640.0000000005</v>
      </c>
      <c r="L69" s="119">
        <v>149.52799999999999</v>
      </c>
      <c r="M69" s="95">
        <v>3970.9268200000006</v>
      </c>
      <c r="N69" s="85"/>
      <c r="O69" s="96">
        <v>6.2507340981825411E-3</v>
      </c>
      <c r="P69" s="96">
        <f>M69/'סכום נכסי הקרן'!$C$42</f>
        <v>2.3184082260135162E-3</v>
      </c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</row>
    <row r="70" spans="2:34" s="147" customFormat="1">
      <c r="B70" s="88" t="s">
        <v>1524</v>
      </c>
      <c r="C70" s="85">
        <v>1183550</v>
      </c>
      <c r="D70" s="85" t="s">
        <v>263</v>
      </c>
      <c r="E70" s="85"/>
      <c r="F70" s="118">
        <v>37347</v>
      </c>
      <c r="G70" s="95">
        <v>2.78</v>
      </c>
      <c r="H70" s="98" t="s">
        <v>184</v>
      </c>
      <c r="I70" s="99">
        <v>5.5E-2</v>
      </c>
      <c r="J70" s="99">
        <v>9.999999999999998E-4</v>
      </c>
      <c r="K70" s="95">
        <v>3082560.0000000005</v>
      </c>
      <c r="L70" s="119">
        <v>148.33349999999999</v>
      </c>
      <c r="M70" s="95">
        <v>4572.4686100000017</v>
      </c>
      <c r="N70" s="85"/>
      <c r="O70" s="96">
        <v>7.1976359044048904E-3</v>
      </c>
      <c r="P70" s="96">
        <f>M70/'סכום נכסי הקרן'!$C$42</f>
        <v>2.6696157645666684E-3</v>
      </c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</row>
    <row r="71" spans="2:34" s="147" customFormat="1">
      <c r="B71" s="88" t="s">
        <v>1525</v>
      </c>
      <c r="C71" s="85">
        <v>1183560</v>
      </c>
      <c r="D71" s="85" t="s">
        <v>263</v>
      </c>
      <c r="E71" s="85"/>
      <c r="F71" s="118">
        <v>37377</v>
      </c>
      <c r="G71" s="95">
        <v>2.86</v>
      </c>
      <c r="H71" s="98" t="s">
        <v>184</v>
      </c>
      <c r="I71" s="99">
        <v>5.5E-2</v>
      </c>
      <c r="J71" s="99">
        <v>1.1000000000000001E-3</v>
      </c>
      <c r="K71" s="95">
        <v>2776800.0000000005</v>
      </c>
      <c r="L71" s="119">
        <v>147.5804</v>
      </c>
      <c r="M71" s="95">
        <v>4098.0125900000012</v>
      </c>
      <c r="N71" s="85"/>
      <c r="O71" s="96">
        <v>6.4507829512442019E-3</v>
      </c>
      <c r="P71" s="96">
        <f>M71/'סכום נכסי הקרן'!$C$42</f>
        <v>2.3926066960264342E-3</v>
      </c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</row>
    <row r="72" spans="2:34" s="147" customFormat="1">
      <c r="B72" s="88" t="s">
        <v>1526</v>
      </c>
      <c r="C72" s="85">
        <v>1183570</v>
      </c>
      <c r="D72" s="85" t="s">
        <v>263</v>
      </c>
      <c r="E72" s="85"/>
      <c r="F72" s="118">
        <v>37408</v>
      </c>
      <c r="G72" s="95">
        <v>2.94</v>
      </c>
      <c r="H72" s="98" t="s">
        <v>184</v>
      </c>
      <c r="I72" s="99">
        <v>5.5E-2</v>
      </c>
      <c r="J72" s="99">
        <v>1.1000000000000001E-3</v>
      </c>
      <c r="K72" s="95">
        <v>2577120.0000000005</v>
      </c>
      <c r="L72" s="119">
        <v>145.30619999999999</v>
      </c>
      <c r="M72" s="95">
        <v>3744.7146200000007</v>
      </c>
      <c r="N72" s="85"/>
      <c r="O72" s="96">
        <v>5.8946478805158836E-3</v>
      </c>
      <c r="P72" s="96">
        <f>M72/'סכום נכסי הקרן'!$C$42</f>
        <v>2.18633522414827E-3</v>
      </c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</row>
    <row r="73" spans="2:34" s="147" customFormat="1">
      <c r="B73" s="88" t="s">
        <v>1527</v>
      </c>
      <c r="C73" s="85">
        <v>1183580</v>
      </c>
      <c r="D73" s="85" t="s">
        <v>263</v>
      </c>
      <c r="E73" s="85"/>
      <c r="F73" s="118">
        <v>37438</v>
      </c>
      <c r="G73" s="95">
        <v>2.9499999999999997</v>
      </c>
      <c r="H73" s="98" t="s">
        <v>184</v>
      </c>
      <c r="I73" s="99">
        <v>5.5E-2</v>
      </c>
      <c r="J73" s="99">
        <v>1.1999999999999999E-3</v>
      </c>
      <c r="K73" s="95">
        <v>1969760.0000000002</v>
      </c>
      <c r="L73" s="119">
        <v>143.90860000000001</v>
      </c>
      <c r="M73" s="95">
        <v>2901.3171400000006</v>
      </c>
      <c r="N73" s="85"/>
      <c r="O73" s="96">
        <v>4.567035052194553E-3</v>
      </c>
      <c r="P73" s="96">
        <f>M73/'סכום נכסי הקרן'!$C$42</f>
        <v>1.6939213006322811E-3</v>
      </c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</row>
    <row r="74" spans="2:34" s="147" customFormat="1">
      <c r="B74" s="88" t="s">
        <v>1528</v>
      </c>
      <c r="C74" s="85">
        <v>1183590</v>
      </c>
      <c r="D74" s="85" t="s">
        <v>263</v>
      </c>
      <c r="E74" s="85"/>
      <c r="F74" s="118">
        <v>37469</v>
      </c>
      <c r="G74" s="95">
        <v>3.04</v>
      </c>
      <c r="H74" s="98" t="s">
        <v>184</v>
      </c>
      <c r="I74" s="99">
        <v>5.5E-2</v>
      </c>
      <c r="J74" s="99">
        <v>1.1999999999999999E-3</v>
      </c>
      <c r="K74" s="95">
        <v>1193400.0000000002</v>
      </c>
      <c r="L74" s="119">
        <v>145.3415</v>
      </c>
      <c r="M74" s="95">
        <v>1734.5052900000003</v>
      </c>
      <c r="N74" s="85"/>
      <c r="O74" s="96">
        <v>2.7303276668495737E-3</v>
      </c>
      <c r="P74" s="96">
        <f>M74/'סכום נכסי הקרן'!$C$42</f>
        <v>1.0126833141689473E-3</v>
      </c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</row>
    <row r="75" spans="2:34" s="147" customFormat="1">
      <c r="B75" s="88" t="s">
        <v>1529</v>
      </c>
      <c r="C75" s="85">
        <v>1183600</v>
      </c>
      <c r="D75" s="85" t="s">
        <v>263</v>
      </c>
      <c r="E75" s="85"/>
      <c r="F75" s="118">
        <v>37500</v>
      </c>
      <c r="G75" s="95">
        <v>3.12</v>
      </c>
      <c r="H75" s="98" t="s">
        <v>184</v>
      </c>
      <c r="I75" s="99">
        <v>5.5E-2</v>
      </c>
      <c r="J75" s="99">
        <v>1.2999999999999997E-3</v>
      </c>
      <c r="K75" s="95">
        <v>1877720.0000000002</v>
      </c>
      <c r="L75" s="119">
        <v>144.36590000000001</v>
      </c>
      <c r="M75" s="95">
        <v>2710.7875400000007</v>
      </c>
      <c r="N75" s="85"/>
      <c r="O75" s="96">
        <v>4.2671176975269389E-3</v>
      </c>
      <c r="P75" s="96">
        <f>M75/'סכום נכסי הקרן'!$C$42</f>
        <v>1.5826814284406641E-3</v>
      </c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</row>
    <row r="76" spans="2:34" s="147" customFormat="1">
      <c r="B76" s="88" t="s">
        <v>1530</v>
      </c>
      <c r="C76" s="85">
        <v>1014677</v>
      </c>
      <c r="D76" s="85" t="s">
        <v>263</v>
      </c>
      <c r="E76" s="85"/>
      <c r="F76" s="118">
        <v>35431</v>
      </c>
      <c r="G76" s="97">
        <v>0</v>
      </c>
      <c r="H76" s="98" t="s">
        <v>184</v>
      </c>
      <c r="I76" s="99">
        <v>0</v>
      </c>
      <c r="J76" s="99">
        <v>8.6E-3</v>
      </c>
      <c r="K76" s="95">
        <v>200000.00000000003</v>
      </c>
      <c r="L76" s="119">
        <v>155.40809999999999</v>
      </c>
      <c r="M76" s="95">
        <v>319.3638400000001</v>
      </c>
      <c r="N76" s="85"/>
      <c r="O76" s="96">
        <v>5.027185175914457E-4</v>
      </c>
      <c r="P76" s="96">
        <f>M76/'סכום נכסי הקרן'!$C$42</f>
        <v>1.8645917875345395E-4</v>
      </c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</row>
    <row r="77" spans="2:34" s="147" customFormat="1">
      <c r="B77" s="88" t="s">
        <v>1531</v>
      </c>
      <c r="C77" s="85">
        <v>1014685</v>
      </c>
      <c r="D77" s="85" t="s">
        <v>263</v>
      </c>
      <c r="E77" s="85"/>
      <c r="F77" s="118">
        <v>35462</v>
      </c>
      <c r="G77" s="95">
        <v>0.09</v>
      </c>
      <c r="H77" s="98" t="s">
        <v>184</v>
      </c>
      <c r="I77" s="99">
        <v>5.5E-2</v>
      </c>
      <c r="J77" s="99">
        <v>8.6000000000000017E-3</v>
      </c>
      <c r="K77" s="95">
        <v>400000.00000000006</v>
      </c>
      <c r="L77" s="119">
        <v>158.33600000000001</v>
      </c>
      <c r="M77" s="95">
        <v>633.3440700000001</v>
      </c>
      <c r="N77" s="85"/>
      <c r="O77" s="96">
        <v>9.9696256155904438E-4</v>
      </c>
      <c r="P77" s="96">
        <f>M77/'סכום נכסי הקרן'!$C$42</f>
        <v>3.6977516039564791E-4</v>
      </c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</row>
    <row r="78" spans="2:34" s="147" customFormat="1">
      <c r="B78" s="88" t="s">
        <v>1532</v>
      </c>
      <c r="C78" s="85">
        <v>1014693</v>
      </c>
      <c r="D78" s="85" t="s">
        <v>263</v>
      </c>
      <c r="E78" s="85"/>
      <c r="F78" s="118">
        <v>35490</v>
      </c>
      <c r="G78" s="95">
        <v>0.16</v>
      </c>
      <c r="H78" s="98" t="s">
        <v>184</v>
      </c>
      <c r="I78" s="99">
        <v>5.5E-2</v>
      </c>
      <c r="J78" s="99">
        <v>8.6000000000000017E-3</v>
      </c>
      <c r="K78" s="95">
        <v>500000.00000000006</v>
      </c>
      <c r="L78" s="119">
        <v>157.57550000000001</v>
      </c>
      <c r="M78" s="95">
        <v>787.87776000000008</v>
      </c>
      <c r="N78" s="85"/>
      <c r="O78" s="96">
        <v>1.240217864209263E-3</v>
      </c>
      <c r="P78" s="96">
        <f>M78/'סכום נכסי הקרן'!$C$42</f>
        <v>4.5999897824284321E-4</v>
      </c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</row>
    <row r="79" spans="2:34" s="147" customFormat="1">
      <c r="B79" s="88" t="s">
        <v>1533</v>
      </c>
      <c r="C79" s="85">
        <v>1014716</v>
      </c>
      <c r="D79" s="85" t="s">
        <v>263</v>
      </c>
      <c r="E79" s="85"/>
      <c r="F79" s="118">
        <v>35521</v>
      </c>
      <c r="G79" s="95">
        <v>0.25</v>
      </c>
      <c r="H79" s="98" t="s">
        <v>184</v>
      </c>
      <c r="I79" s="99">
        <v>5.5E-2</v>
      </c>
      <c r="J79" s="99">
        <v>8.5000000000000023E-3</v>
      </c>
      <c r="K79" s="95">
        <v>170000.00000000003</v>
      </c>
      <c r="L79" s="119">
        <v>155.62110000000001</v>
      </c>
      <c r="M79" s="95">
        <v>264.55579</v>
      </c>
      <c r="N79" s="85"/>
      <c r="O79" s="96">
        <v>4.1644381082414899E-4</v>
      </c>
      <c r="P79" s="96">
        <f>M79/'סכום נכסי הקרן'!$C$42</f>
        <v>1.5445973889176436E-4</v>
      </c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</row>
    <row r="80" spans="2:34" s="147" customFormat="1">
      <c r="B80" s="88" t="s">
        <v>1534</v>
      </c>
      <c r="C80" s="85">
        <v>1014724</v>
      </c>
      <c r="D80" s="85" t="s">
        <v>263</v>
      </c>
      <c r="E80" s="85"/>
      <c r="F80" s="118">
        <v>35551</v>
      </c>
      <c r="G80" s="95">
        <v>0.32999999999999996</v>
      </c>
      <c r="H80" s="98" t="s">
        <v>184</v>
      </c>
      <c r="I80" s="99">
        <v>5.5E-2</v>
      </c>
      <c r="J80" s="99">
        <v>8.2000000000000007E-3</v>
      </c>
      <c r="K80" s="95">
        <v>430000.00000000006</v>
      </c>
      <c r="L80" s="119">
        <v>154.04810000000001</v>
      </c>
      <c r="M80" s="95">
        <v>662.40689000000009</v>
      </c>
      <c r="N80" s="85"/>
      <c r="O80" s="96">
        <v>1.0427110651699322E-3</v>
      </c>
      <c r="P80" s="96">
        <f>M80/'סכום נכסי הקרן'!$C$42</f>
        <v>3.8674336051955501E-4</v>
      </c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</row>
    <row r="81" spans="2:34" s="147" customFormat="1">
      <c r="B81" s="88" t="s">
        <v>1535</v>
      </c>
      <c r="C81" s="85">
        <v>1014805</v>
      </c>
      <c r="D81" s="85" t="s">
        <v>263</v>
      </c>
      <c r="E81" s="85"/>
      <c r="F81" s="118">
        <v>35642</v>
      </c>
      <c r="G81" s="95">
        <v>0.56999999999999984</v>
      </c>
      <c r="H81" s="98" t="s">
        <v>184</v>
      </c>
      <c r="I81" s="99">
        <v>5.5E-2</v>
      </c>
      <c r="J81" s="99">
        <v>6.9999999999999975E-3</v>
      </c>
      <c r="K81" s="95">
        <v>100000.00000000001</v>
      </c>
      <c r="L81" s="119">
        <v>154.39340000000001</v>
      </c>
      <c r="M81" s="95">
        <v>154.39345000000003</v>
      </c>
      <c r="N81" s="85"/>
      <c r="O81" s="96">
        <v>2.430345473984437E-4</v>
      </c>
      <c r="P81" s="96">
        <f>M81/'סכום נכסי הקרן'!$C$42</f>
        <v>9.0141939337629615E-5</v>
      </c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</row>
    <row r="82" spans="2:34" s="147" customFormat="1">
      <c r="B82" s="88" t="s">
        <v>1536</v>
      </c>
      <c r="C82" s="85">
        <v>1014813</v>
      </c>
      <c r="D82" s="85" t="s">
        <v>263</v>
      </c>
      <c r="E82" s="85"/>
      <c r="F82" s="118">
        <v>35674</v>
      </c>
      <c r="G82" s="95">
        <v>0.65999999999999992</v>
      </c>
      <c r="H82" s="98" t="s">
        <v>184</v>
      </c>
      <c r="I82" s="99">
        <v>5.5E-2</v>
      </c>
      <c r="J82" s="99">
        <v>6.5999999999999991E-3</v>
      </c>
      <c r="K82" s="95">
        <v>460000.00000000006</v>
      </c>
      <c r="L82" s="119">
        <v>152.8185</v>
      </c>
      <c r="M82" s="95">
        <v>702.96492000000012</v>
      </c>
      <c r="N82" s="85"/>
      <c r="O82" s="96">
        <v>1.1065544630888369E-3</v>
      </c>
      <c r="P82" s="96">
        <f>M82/'סכום נכסי הקרן'!$C$42</f>
        <v>4.1042298863793548E-4</v>
      </c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</row>
    <row r="83" spans="2:34" s="147" customFormat="1">
      <c r="B83" s="88" t="s">
        <v>1537</v>
      </c>
      <c r="C83" s="85">
        <v>1014839</v>
      </c>
      <c r="D83" s="85" t="s">
        <v>263</v>
      </c>
      <c r="E83" s="85"/>
      <c r="F83" s="118">
        <v>35704</v>
      </c>
      <c r="G83" s="95">
        <v>0.74</v>
      </c>
      <c r="H83" s="98" t="s">
        <v>184</v>
      </c>
      <c r="I83" s="99">
        <v>5.5E-2</v>
      </c>
      <c r="J83" s="99">
        <v>6.1999999999999998E-3</v>
      </c>
      <c r="K83" s="95">
        <v>300000.00000000006</v>
      </c>
      <c r="L83" s="119">
        <v>152.1798</v>
      </c>
      <c r="M83" s="95">
        <v>456.53931000000006</v>
      </c>
      <c r="N83" s="85"/>
      <c r="O83" s="96">
        <v>7.1864981691546997E-4</v>
      </c>
      <c r="P83" s="96">
        <f>M83/'סכום נכסי הקרן'!$C$42</f>
        <v>2.6654847590531388E-4</v>
      </c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</row>
    <row r="84" spans="2:34" s="147" customFormat="1">
      <c r="B84" s="88" t="s">
        <v>1538</v>
      </c>
      <c r="C84" s="85">
        <v>1100010</v>
      </c>
      <c r="D84" s="85" t="s">
        <v>263</v>
      </c>
      <c r="E84" s="85"/>
      <c r="F84" s="118">
        <v>35827</v>
      </c>
      <c r="G84" s="95">
        <v>0.58000000000000007</v>
      </c>
      <c r="H84" s="98" t="s">
        <v>184</v>
      </c>
      <c r="I84" s="99">
        <v>5.5E-2</v>
      </c>
      <c r="J84" s="99">
        <v>4.6000000000000017E-3</v>
      </c>
      <c r="K84" s="95">
        <v>500000.00000000006</v>
      </c>
      <c r="L84" s="119">
        <v>151.6652</v>
      </c>
      <c r="M84" s="95">
        <v>758.32607999999993</v>
      </c>
      <c r="N84" s="85"/>
      <c r="O84" s="96">
        <v>1.1936998339841228E-3</v>
      </c>
      <c r="P84" s="96">
        <f>M84/'סכום נכסי הקרן'!$C$42</f>
        <v>4.4274535934978103E-4</v>
      </c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</row>
    <row r="85" spans="2:34" s="147" customFormat="1">
      <c r="B85" s="88" t="s">
        <v>1539</v>
      </c>
      <c r="C85" s="85">
        <v>1100069</v>
      </c>
      <c r="D85" s="85" t="s">
        <v>263</v>
      </c>
      <c r="E85" s="85"/>
      <c r="F85" s="118">
        <v>35855</v>
      </c>
      <c r="G85" s="95">
        <v>0.66</v>
      </c>
      <c r="H85" s="98" t="s">
        <v>184</v>
      </c>
      <c r="I85" s="99">
        <v>5.5E-2</v>
      </c>
      <c r="J85" s="99">
        <v>4.5000000000000014E-3</v>
      </c>
      <c r="K85" s="95">
        <v>700000.00000000012</v>
      </c>
      <c r="L85" s="119">
        <v>151.13390000000001</v>
      </c>
      <c r="M85" s="95">
        <v>1057.93731</v>
      </c>
      <c r="N85" s="85"/>
      <c r="O85" s="96">
        <v>1.6653252797432596E-3</v>
      </c>
      <c r="P85" s="96">
        <f>M85/'סכום נכסי הקרן'!$C$42</f>
        <v>6.1767206329695361E-4</v>
      </c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</row>
    <row r="86" spans="2:34" s="147" customFormat="1">
      <c r="B86" s="88" t="s">
        <v>1540</v>
      </c>
      <c r="C86" s="85">
        <v>1100176</v>
      </c>
      <c r="D86" s="85" t="s">
        <v>263</v>
      </c>
      <c r="E86" s="85"/>
      <c r="F86" s="118">
        <v>35918</v>
      </c>
      <c r="G86" s="95">
        <v>0.83000000000000018</v>
      </c>
      <c r="H86" s="98" t="s">
        <v>184</v>
      </c>
      <c r="I86" s="99">
        <v>5.5E-2</v>
      </c>
      <c r="J86" s="99">
        <v>4.000000000000001E-3</v>
      </c>
      <c r="K86" s="95">
        <v>1000000.0000000001</v>
      </c>
      <c r="L86" s="119">
        <v>151.46889999999999</v>
      </c>
      <c r="M86" s="95">
        <v>1514.6894199999999</v>
      </c>
      <c r="N86" s="85"/>
      <c r="O86" s="96">
        <v>2.3843100704007266E-3</v>
      </c>
      <c r="P86" s="96">
        <f>M86/'סכום נכסי הקרן'!$C$42</f>
        <v>8.843447815499256E-4</v>
      </c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</row>
    <row r="87" spans="2:34" s="147" customFormat="1">
      <c r="B87" s="88" t="s">
        <v>1541</v>
      </c>
      <c r="C87" s="85">
        <v>1100366</v>
      </c>
      <c r="D87" s="85" t="s">
        <v>263</v>
      </c>
      <c r="E87" s="85"/>
      <c r="F87" s="118">
        <v>35947</v>
      </c>
      <c r="G87" s="95">
        <v>0.90999999999999992</v>
      </c>
      <c r="H87" s="98" t="s">
        <v>184</v>
      </c>
      <c r="I87" s="99">
        <v>5.5E-2</v>
      </c>
      <c r="J87" s="99">
        <v>3.6999999999999993E-3</v>
      </c>
      <c r="K87" s="95">
        <v>800000.00000000012</v>
      </c>
      <c r="L87" s="119">
        <v>149.4101</v>
      </c>
      <c r="M87" s="95">
        <v>1195.2808300000004</v>
      </c>
      <c r="N87" s="85"/>
      <c r="O87" s="96">
        <v>1.8815211107277294E-3</v>
      </c>
      <c r="P87" s="96">
        <f>M87/'סכום נכסי הקרן'!$C$42</f>
        <v>6.9785947570503537E-4</v>
      </c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</row>
    <row r="88" spans="2:34" s="147" customFormat="1">
      <c r="B88" s="88" t="s">
        <v>1542</v>
      </c>
      <c r="C88" s="85">
        <v>1100432</v>
      </c>
      <c r="D88" s="85" t="s">
        <v>263</v>
      </c>
      <c r="E88" s="85"/>
      <c r="F88" s="118">
        <v>35977</v>
      </c>
      <c r="G88" s="95">
        <v>0.97</v>
      </c>
      <c r="H88" s="98" t="s">
        <v>184</v>
      </c>
      <c r="I88" s="99">
        <v>5.5E-2</v>
      </c>
      <c r="J88" s="99">
        <v>3.4000000000000002E-3</v>
      </c>
      <c r="K88" s="95">
        <v>560000.00000000012</v>
      </c>
      <c r="L88" s="119">
        <v>148.8329</v>
      </c>
      <c r="M88" s="95">
        <v>855.2637900000002</v>
      </c>
      <c r="N88" s="85"/>
      <c r="O88" s="96">
        <v>1.3462918803156974E-3</v>
      </c>
      <c r="P88" s="96">
        <f>M88/'סכום נכסי הקרן'!$C$42</f>
        <v>4.9934201661955995E-4</v>
      </c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</row>
    <row r="89" spans="2:34" s="147" customFormat="1">
      <c r="B89" s="88" t="s">
        <v>1543</v>
      </c>
      <c r="C89" s="85">
        <v>1100515</v>
      </c>
      <c r="D89" s="85" t="s">
        <v>263</v>
      </c>
      <c r="E89" s="85"/>
      <c r="F89" s="118">
        <v>36008</v>
      </c>
      <c r="G89" s="95">
        <v>1.0599999999999998</v>
      </c>
      <c r="H89" s="98" t="s">
        <v>184</v>
      </c>
      <c r="I89" s="99">
        <v>5.5E-2</v>
      </c>
      <c r="J89" s="99">
        <v>3.0999999999999995E-3</v>
      </c>
      <c r="K89" s="95">
        <v>540000.00000000012</v>
      </c>
      <c r="L89" s="119">
        <v>152.1387</v>
      </c>
      <c r="M89" s="95">
        <v>821.54897000000017</v>
      </c>
      <c r="N89" s="85"/>
      <c r="O89" s="96">
        <v>1.2932205484727985E-3</v>
      </c>
      <c r="P89" s="96">
        <f>M89/'סכום נכסי הקרן'!$C$42</f>
        <v>4.7965776667748596E-4</v>
      </c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</row>
    <row r="90" spans="2:34" s="147" customFormat="1">
      <c r="B90" s="88" t="s">
        <v>1544</v>
      </c>
      <c r="C90" s="85">
        <v>1100564</v>
      </c>
      <c r="D90" s="85" t="s">
        <v>263</v>
      </c>
      <c r="E90" s="85"/>
      <c r="F90" s="118">
        <v>36039</v>
      </c>
      <c r="G90" s="95">
        <v>1.1399999999999999</v>
      </c>
      <c r="H90" s="98" t="s">
        <v>184</v>
      </c>
      <c r="I90" s="99">
        <v>5.5E-2</v>
      </c>
      <c r="J90" s="99">
        <v>2.8999999999999998E-3</v>
      </c>
      <c r="K90" s="95">
        <v>960000.00000000012</v>
      </c>
      <c r="L90" s="119">
        <v>152.34139999999999</v>
      </c>
      <c r="M90" s="95">
        <v>1462.4778400000002</v>
      </c>
      <c r="N90" s="85"/>
      <c r="O90" s="96">
        <v>2.3021225312644645E-3</v>
      </c>
      <c r="P90" s="96">
        <f>M90/'סכום נכסי הקרן'!$C$42</f>
        <v>8.5386127932180801E-4</v>
      </c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</row>
    <row r="91" spans="2:34" s="147" customFormat="1">
      <c r="B91" s="88" t="s">
        <v>1545</v>
      </c>
      <c r="C91" s="85">
        <v>1100622</v>
      </c>
      <c r="D91" s="85" t="s">
        <v>263</v>
      </c>
      <c r="E91" s="85"/>
      <c r="F91" s="118">
        <v>36069</v>
      </c>
      <c r="G91" s="95">
        <v>1.22</v>
      </c>
      <c r="H91" s="98" t="s">
        <v>184</v>
      </c>
      <c r="I91" s="99">
        <v>5.5E-2</v>
      </c>
      <c r="J91" s="99">
        <v>2.5999999999999999E-3</v>
      </c>
      <c r="K91" s="95">
        <v>640000.00000000012</v>
      </c>
      <c r="L91" s="119">
        <v>151.58260000000001</v>
      </c>
      <c r="M91" s="95">
        <v>970.12880000000018</v>
      </c>
      <c r="N91" s="85"/>
      <c r="O91" s="96">
        <v>1.5271037328733524E-3</v>
      </c>
      <c r="P91" s="96">
        <f>M91/'סכום נכסי הקרן'!$C$42</f>
        <v>5.6640544944936084E-4</v>
      </c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</row>
    <row r="92" spans="2:34" s="147" customFormat="1">
      <c r="B92" s="88" t="s">
        <v>1546</v>
      </c>
      <c r="C92" s="85">
        <v>1100648</v>
      </c>
      <c r="D92" s="85" t="s">
        <v>263</v>
      </c>
      <c r="E92" s="85"/>
      <c r="F92" s="118">
        <v>36100</v>
      </c>
      <c r="G92" s="95">
        <v>1.2999999999999998</v>
      </c>
      <c r="H92" s="98" t="s">
        <v>184</v>
      </c>
      <c r="I92" s="99">
        <v>5.5E-2</v>
      </c>
      <c r="J92" s="99">
        <v>2.2999999999999995E-3</v>
      </c>
      <c r="K92" s="95">
        <v>800000.00000000012</v>
      </c>
      <c r="L92" s="119">
        <v>149.50659999999999</v>
      </c>
      <c r="M92" s="95">
        <v>1196.0530700000004</v>
      </c>
      <c r="N92" s="85"/>
      <c r="O92" s="96">
        <v>1.8827367128072411E-3</v>
      </c>
      <c r="P92" s="96">
        <f>M92/'סכום נכסי הקרן'!$C$42</f>
        <v>6.9831034464561603E-4</v>
      </c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</row>
    <row r="93" spans="2:34" s="147" customFormat="1">
      <c r="B93" s="88" t="s">
        <v>1547</v>
      </c>
      <c r="C93" s="85">
        <v>1100770</v>
      </c>
      <c r="D93" s="85" t="s">
        <v>263</v>
      </c>
      <c r="E93" s="85"/>
      <c r="F93" s="118">
        <v>36130</v>
      </c>
      <c r="G93" s="95">
        <v>1.3900000000000003</v>
      </c>
      <c r="H93" s="98" t="s">
        <v>184</v>
      </c>
      <c r="I93" s="99">
        <v>5.5E-2</v>
      </c>
      <c r="J93" s="99">
        <v>2.0999999999999999E-3</v>
      </c>
      <c r="K93" s="95">
        <v>900000.00000000012</v>
      </c>
      <c r="L93" s="119">
        <v>145.1584</v>
      </c>
      <c r="M93" s="95">
        <v>1306.4258900000002</v>
      </c>
      <c r="N93" s="85"/>
      <c r="O93" s="96">
        <v>2.0564772980055761E-3</v>
      </c>
      <c r="P93" s="96">
        <f>M93/'סכום נכסי הקרן'!$C$42</f>
        <v>7.6275103202557348E-4</v>
      </c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</row>
    <row r="94" spans="2:34" s="147" customFormat="1">
      <c r="B94" s="88" t="s">
        <v>1548</v>
      </c>
      <c r="C94" s="85">
        <v>1100853</v>
      </c>
      <c r="D94" s="85" t="s">
        <v>263</v>
      </c>
      <c r="E94" s="85"/>
      <c r="F94" s="118">
        <v>36161</v>
      </c>
      <c r="G94" s="95">
        <v>1.05</v>
      </c>
      <c r="H94" s="98" t="s">
        <v>184</v>
      </c>
      <c r="I94" s="99">
        <v>5.5E-2</v>
      </c>
      <c r="J94" s="99">
        <v>1.8000000000000002E-3</v>
      </c>
      <c r="K94" s="95">
        <v>316400.00000000006</v>
      </c>
      <c r="L94" s="119">
        <v>140.3357</v>
      </c>
      <c r="M94" s="95">
        <v>455.57563000000005</v>
      </c>
      <c r="N94" s="85"/>
      <c r="O94" s="96">
        <v>7.1713286439813889E-4</v>
      </c>
      <c r="P94" s="96">
        <f>M94/'סכום נכסי הקרן'!$C$42</f>
        <v>2.6598583555949035E-4</v>
      </c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</row>
    <row r="95" spans="2:34" s="147" customFormat="1">
      <c r="B95" s="88" t="s">
        <v>1549</v>
      </c>
      <c r="C95" s="85">
        <v>1100911</v>
      </c>
      <c r="D95" s="85" t="s">
        <v>263</v>
      </c>
      <c r="E95" s="85"/>
      <c r="F95" s="118">
        <v>36192</v>
      </c>
      <c r="G95" s="95">
        <v>1.1299999999999999</v>
      </c>
      <c r="H95" s="98" t="s">
        <v>184</v>
      </c>
      <c r="I95" s="99">
        <v>5.5E-2</v>
      </c>
      <c r="J95" s="99">
        <v>1.7000000000000001E-3</v>
      </c>
      <c r="K95" s="95">
        <v>980000.00000000012</v>
      </c>
      <c r="L95" s="119">
        <v>143.89320000000001</v>
      </c>
      <c r="M95" s="95">
        <v>1410.1532600000003</v>
      </c>
      <c r="N95" s="85"/>
      <c r="O95" s="96">
        <v>2.219757116034002E-3</v>
      </c>
      <c r="P95" s="96">
        <f>M95/'סכום נכסי הקרן'!$C$42</f>
        <v>8.2331180253877769E-4</v>
      </c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</row>
    <row r="96" spans="2:34" s="147" customFormat="1">
      <c r="B96" s="88" t="s">
        <v>1550</v>
      </c>
      <c r="C96" s="85">
        <v>1101075</v>
      </c>
      <c r="D96" s="85" t="s">
        <v>263</v>
      </c>
      <c r="E96" s="85"/>
      <c r="F96" s="118">
        <v>36220</v>
      </c>
      <c r="G96" s="95">
        <v>1.2100000000000002</v>
      </c>
      <c r="H96" s="98" t="s">
        <v>184</v>
      </c>
      <c r="I96" s="99">
        <v>5.5E-2</v>
      </c>
      <c r="J96" s="99">
        <v>1.5999999999999999E-3</v>
      </c>
      <c r="K96" s="95">
        <v>1330000.0000000002</v>
      </c>
      <c r="L96" s="119">
        <v>144.56020000000001</v>
      </c>
      <c r="M96" s="95">
        <v>1922.6503400000004</v>
      </c>
      <c r="N96" s="85"/>
      <c r="O96" s="96">
        <v>3.026491442398391E-3</v>
      </c>
      <c r="P96" s="96">
        <f>M96/'סכום נכסי הקרן'!$C$42</f>
        <v>1.1225309772905066E-3</v>
      </c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</row>
    <row r="97" spans="2:34" s="147" customFormat="1">
      <c r="B97" s="88" t="s">
        <v>1551</v>
      </c>
      <c r="C97" s="85">
        <v>1183190</v>
      </c>
      <c r="D97" s="85" t="s">
        <v>263</v>
      </c>
      <c r="E97" s="85"/>
      <c r="F97" s="118">
        <v>36252</v>
      </c>
      <c r="G97" s="95">
        <v>1.29</v>
      </c>
      <c r="H97" s="98" t="s">
        <v>184</v>
      </c>
      <c r="I97" s="99">
        <v>5.5E-2</v>
      </c>
      <c r="J97" s="99">
        <v>1.5000000000000002E-3</v>
      </c>
      <c r="K97" s="95">
        <v>336000.00000000006</v>
      </c>
      <c r="L97" s="119">
        <v>145.67670000000001</v>
      </c>
      <c r="M97" s="95">
        <v>489.47372000000007</v>
      </c>
      <c r="N97" s="85"/>
      <c r="O97" s="96">
        <v>7.7049268607983401E-4</v>
      </c>
      <c r="P97" s="96">
        <f>M97/'סכום נכסי הקרן'!$C$42</f>
        <v>2.8577708688810248E-4</v>
      </c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</row>
    <row r="98" spans="2:34" s="147" customFormat="1">
      <c r="B98" s="88" t="s">
        <v>1552</v>
      </c>
      <c r="C98" s="85">
        <v>1183200</v>
      </c>
      <c r="D98" s="85" t="s">
        <v>263</v>
      </c>
      <c r="E98" s="85"/>
      <c r="F98" s="118">
        <v>36281</v>
      </c>
      <c r="G98" s="95">
        <v>1.38</v>
      </c>
      <c r="H98" s="98" t="s">
        <v>184</v>
      </c>
      <c r="I98" s="99">
        <v>5.5E-2</v>
      </c>
      <c r="J98" s="99">
        <v>1.4000000000000002E-3</v>
      </c>
      <c r="K98" s="95">
        <v>1380400.0000000002</v>
      </c>
      <c r="L98" s="119">
        <v>145.96129999999999</v>
      </c>
      <c r="M98" s="95">
        <v>2014.8495400000002</v>
      </c>
      <c r="N98" s="85"/>
      <c r="O98" s="96">
        <v>3.1716244829677839E-3</v>
      </c>
      <c r="P98" s="96">
        <f>M98/'סכום נכסי הקרן'!$C$42</f>
        <v>1.1763610762576451E-3</v>
      </c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2:34" s="147" customFormat="1">
      <c r="B99" s="88" t="s">
        <v>1553</v>
      </c>
      <c r="C99" s="85">
        <v>1183210</v>
      </c>
      <c r="D99" s="85" t="s">
        <v>263</v>
      </c>
      <c r="E99" s="85"/>
      <c r="F99" s="118">
        <v>36404</v>
      </c>
      <c r="G99" s="95">
        <v>1.6800000000000002</v>
      </c>
      <c r="H99" s="98" t="s">
        <v>184</v>
      </c>
      <c r="I99" s="99">
        <v>5.5E-2</v>
      </c>
      <c r="J99" s="99">
        <v>9.0000000000000019E-4</v>
      </c>
      <c r="K99" s="95">
        <v>1176000.0000000002</v>
      </c>
      <c r="L99" s="119">
        <v>147.7251</v>
      </c>
      <c r="M99" s="95">
        <v>1737.2466299999999</v>
      </c>
      <c r="N99" s="85"/>
      <c r="O99" s="96">
        <v>2.7346428779298697E-3</v>
      </c>
      <c r="P99" s="96">
        <f>M99/'סכום נכסי הקרן'!$C$42</f>
        <v>1.0142838335172992E-3</v>
      </c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</row>
    <row r="100" spans="2:34" s="147" customFormat="1">
      <c r="B100" s="88" t="s">
        <v>1554</v>
      </c>
      <c r="C100" s="85">
        <v>1183220</v>
      </c>
      <c r="D100" s="85" t="s">
        <v>263</v>
      </c>
      <c r="E100" s="85"/>
      <c r="F100" s="118">
        <v>36434</v>
      </c>
      <c r="G100" s="95">
        <v>1.7599999999999998</v>
      </c>
      <c r="H100" s="98" t="s">
        <v>184</v>
      </c>
      <c r="I100" s="99">
        <v>5.5E-2</v>
      </c>
      <c r="J100" s="99">
        <v>8.0000000000000004E-4</v>
      </c>
      <c r="K100" s="95">
        <v>1260000.0000000002</v>
      </c>
      <c r="L100" s="119">
        <v>147.048</v>
      </c>
      <c r="M100" s="95">
        <v>1852.8046500000003</v>
      </c>
      <c r="N100" s="85"/>
      <c r="O100" s="96">
        <v>2.9165456146648828E-3</v>
      </c>
      <c r="P100" s="96">
        <f>M100/'סכום נכסי הקרן'!$C$42</f>
        <v>1.0817518771993116E-3</v>
      </c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</row>
    <row r="101" spans="2:34" s="147" customFormat="1">
      <c r="B101" s="88" t="s">
        <v>1555</v>
      </c>
      <c r="C101" s="85">
        <v>1183230</v>
      </c>
      <c r="D101" s="85" t="s">
        <v>263</v>
      </c>
      <c r="E101" s="85"/>
      <c r="F101" s="118">
        <v>36465</v>
      </c>
      <c r="G101" s="95">
        <v>1.84</v>
      </c>
      <c r="H101" s="98" t="s">
        <v>184</v>
      </c>
      <c r="I101" s="99">
        <v>5.5E-2</v>
      </c>
      <c r="J101" s="99">
        <v>7.000000000000001E-4</v>
      </c>
      <c r="K101" s="95">
        <v>895720.00000000012</v>
      </c>
      <c r="L101" s="119">
        <v>146.37180000000001</v>
      </c>
      <c r="M101" s="95">
        <v>1311.0819100000001</v>
      </c>
      <c r="N101" s="85"/>
      <c r="O101" s="96">
        <v>2.063806454218991E-3</v>
      </c>
      <c r="P101" s="96">
        <f>M101/'סכום נכסי הקרן'!$C$42</f>
        <v>7.6546942890312749E-4</v>
      </c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</row>
    <row r="102" spans="2:34" s="147" customFormat="1">
      <c r="B102" s="88" t="s">
        <v>1556</v>
      </c>
      <c r="C102" s="85">
        <v>1183240</v>
      </c>
      <c r="D102" s="85" t="s">
        <v>263</v>
      </c>
      <c r="E102" s="85"/>
      <c r="F102" s="118">
        <v>36495</v>
      </c>
      <c r="G102" s="95">
        <v>1.93</v>
      </c>
      <c r="H102" s="98" t="s">
        <v>184</v>
      </c>
      <c r="I102" s="99">
        <v>5.5E-2</v>
      </c>
      <c r="J102" s="99">
        <v>5.9999999999999995E-4</v>
      </c>
      <c r="K102" s="95">
        <v>1400000.0000000002</v>
      </c>
      <c r="L102" s="119">
        <v>145.43430000000001</v>
      </c>
      <c r="M102" s="95">
        <v>2036.0795700000003</v>
      </c>
      <c r="N102" s="85"/>
      <c r="O102" s="96">
        <v>3.2050431981548947E-3</v>
      </c>
      <c r="P102" s="96">
        <f>M102/'סכום נכסי הקרן'!$C$42</f>
        <v>1.1887561362578982E-3</v>
      </c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</row>
    <row r="103" spans="2:34" s="147" customFormat="1">
      <c r="B103" s="88" t="s">
        <v>1557</v>
      </c>
      <c r="C103" s="85">
        <v>1183280</v>
      </c>
      <c r="D103" s="85" t="s">
        <v>263</v>
      </c>
      <c r="E103" s="85"/>
      <c r="F103" s="118">
        <v>36528</v>
      </c>
      <c r="G103" s="95">
        <v>1.5699999999999998</v>
      </c>
      <c r="H103" s="98" t="s">
        <v>184</v>
      </c>
      <c r="I103" s="99">
        <v>5.5E-2</v>
      </c>
      <c r="J103" s="99">
        <v>4.0000000000000007E-4</v>
      </c>
      <c r="K103" s="95">
        <v>678600.00000000012</v>
      </c>
      <c r="L103" s="119">
        <v>146.04759999999999</v>
      </c>
      <c r="M103" s="95">
        <v>991.07890000000009</v>
      </c>
      <c r="N103" s="85"/>
      <c r="O103" s="96">
        <v>1.5600818033255129E-3</v>
      </c>
      <c r="P103" s="96">
        <f>M103/'סכום נכסי הקרן'!$C$42</f>
        <v>5.7863707354557253E-4</v>
      </c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</row>
    <row r="104" spans="2:34" s="147" customFormat="1">
      <c r="B104" s="88" t="s">
        <v>1558</v>
      </c>
      <c r="C104" s="85">
        <v>1183290</v>
      </c>
      <c r="D104" s="85" t="s">
        <v>263</v>
      </c>
      <c r="E104" s="85"/>
      <c r="F104" s="118">
        <v>36557</v>
      </c>
      <c r="G104" s="95">
        <v>1.6500000000000001</v>
      </c>
      <c r="H104" s="98" t="s">
        <v>184</v>
      </c>
      <c r="I104" s="99">
        <v>5.5E-2</v>
      </c>
      <c r="J104" s="99">
        <v>4.0000000000000002E-4</v>
      </c>
      <c r="K104" s="95">
        <v>1450800.0000000002</v>
      </c>
      <c r="L104" s="119">
        <v>146.04050000000001</v>
      </c>
      <c r="M104" s="95">
        <v>2118.7553400000002</v>
      </c>
      <c r="N104" s="85"/>
      <c r="O104" s="96">
        <v>3.3351851720713256E-3</v>
      </c>
      <c r="P104" s="96">
        <f>M104/'סכום נכסי הקרן'!$C$42</f>
        <v>1.237026022344593E-3</v>
      </c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</row>
    <row r="105" spans="2:34" s="147" customFormat="1">
      <c r="B105" s="88" t="s">
        <v>1559</v>
      </c>
      <c r="C105" s="85">
        <v>1183300</v>
      </c>
      <c r="D105" s="85" t="s">
        <v>263</v>
      </c>
      <c r="E105" s="85"/>
      <c r="F105" s="118">
        <v>36586</v>
      </c>
      <c r="G105" s="95">
        <v>1.7200000000000002</v>
      </c>
      <c r="H105" s="98" t="s">
        <v>184</v>
      </c>
      <c r="I105" s="99">
        <v>5.5E-2</v>
      </c>
      <c r="J105" s="99">
        <v>4.0000000000000007E-4</v>
      </c>
      <c r="K105" s="95">
        <v>1845720.0000000002</v>
      </c>
      <c r="L105" s="119">
        <v>146.7251</v>
      </c>
      <c r="M105" s="95">
        <v>2708.13384</v>
      </c>
      <c r="N105" s="85"/>
      <c r="O105" s="96">
        <v>4.2629404427377534E-3</v>
      </c>
      <c r="P105" s="96">
        <f>M105/'סכום נכסי הקרן'!$C$42</f>
        <v>1.5811320773223339E-3</v>
      </c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</row>
    <row r="106" spans="2:34" s="147" customFormat="1">
      <c r="B106" s="88" t="s">
        <v>1560</v>
      </c>
      <c r="C106" s="85">
        <v>1183310</v>
      </c>
      <c r="D106" s="85" t="s">
        <v>263</v>
      </c>
      <c r="E106" s="85"/>
      <c r="F106" s="118">
        <v>36618</v>
      </c>
      <c r="G106" s="95">
        <v>1.8100000000000003</v>
      </c>
      <c r="H106" s="98" t="s">
        <v>184</v>
      </c>
      <c r="I106" s="99">
        <v>5.5E-2</v>
      </c>
      <c r="J106" s="99">
        <v>4.0000000000000002E-4</v>
      </c>
      <c r="K106" s="95">
        <v>1666800.0000000002</v>
      </c>
      <c r="L106" s="119">
        <v>147.41900000000001</v>
      </c>
      <c r="M106" s="95">
        <v>2457.1798200000003</v>
      </c>
      <c r="N106" s="85"/>
      <c r="O106" s="96">
        <v>3.8679075144074397E-3</v>
      </c>
      <c r="P106" s="96">
        <f>M106/'סכום נכסי הקרן'!$C$42</f>
        <v>1.4346136722515601E-3</v>
      </c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</row>
    <row r="107" spans="2:34" s="147" customFormat="1">
      <c r="B107" s="88" t="s">
        <v>1561</v>
      </c>
      <c r="C107" s="85">
        <v>1183320</v>
      </c>
      <c r="D107" s="85" t="s">
        <v>263</v>
      </c>
      <c r="E107" s="85"/>
      <c r="F107" s="118">
        <v>36647</v>
      </c>
      <c r="G107" s="95">
        <v>1.8900000000000003</v>
      </c>
      <c r="H107" s="98" t="s">
        <v>184</v>
      </c>
      <c r="I107" s="99">
        <v>5.5E-2</v>
      </c>
      <c r="J107" s="99">
        <v>4.0000000000000007E-4</v>
      </c>
      <c r="K107" s="95">
        <v>1075320.0000000002</v>
      </c>
      <c r="L107" s="119">
        <v>147.8348</v>
      </c>
      <c r="M107" s="95">
        <v>1589.69715</v>
      </c>
      <c r="N107" s="85"/>
      <c r="O107" s="96">
        <v>2.502381592942225E-3</v>
      </c>
      <c r="P107" s="96">
        <f>M107/'סכום נכסי הקרן'!$C$42</f>
        <v>9.2813771607864624E-4</v>
      </c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</row>
    <row r="108" spans="2:34" s="147" customFormat="1">
      <c r="B108" s="88" t="s">
        <v>1562</v>
      </c>
      <c r="C108" s="85">
        <v>1183330</v>
      </c>
      <c r="D108" s="85" t="s">
        <v>263</v>
      </c>
      <c r="E108" s="85"/>
      <c r="F108" s="118">
        <v>36678</v>
      </c>
      <c r="G108" s="95">
        <v>1.9699999999999995</v>
      </c>
      <c r="H108" s="98" t="s">
        <v>184</v>
      </c>
      <c r="I108" s="99">
        <v>5.5E-2</v>
      </c>
      <c r="J108" s="99">
        <v>4.0000000000000002E-4</v>
      </c>
      <c r="K108" s="95">
        <v>1906200.0000000002</v>
      </c>
      <c r="L108" s="119">
        <v>147.13659999999999</v>
      </c>
      <c r="M108" s="95">
        <v>2804.7187100000006</v>
      </c>
      <c r="N108" s="85"/>
      <c r="O108" s="96">
        <v>4.4149770749005021E-3</v>
      </c>
      <c r="P108" s="96">
        <f>M108/'סכום נכסי הקרן'!$C$42</f>
        <v>1.6375227305040129E-3</v>
      </c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</row>
    <row r="109" spans="2:34" s="147" customFormat="1">
      <c r="B109" s="88" t="s">
        <v>1563</v>
      </c>
      <c r="C109" s="85">
        <v>1183340</v>
      </c>
      <c r="D109" s="85" t="s">
        <v>263</v>
      </c>
      <c r="E109" s="85"/>
      <c r="F109" s="118">
        <v>36709</v>
      </c>
      <c r="G109" s="95">
        <v>2.0099999999999993</v>
      </c>
      <c r="H109" s="98" t="s">
        <v>184</v>
      </c>
      <c r="I109" s="99">
        <v>5.5E-2</v>
      </c>
      <c r="J109" s="99">
        <v>4.0000000000000002E-4</v>
      </c>
      <c r="K109" s="95">
        <v>913680.00000000012</v>
      </c>
      <c r="L109" s="119">
        <v>149.49789999999999</v>
      </c>
      <c r="M109" s="95">
        <v>1365.9322500000003</v>
      </c>
      <c r="N109" s="85"/>
      <c r="O109" s="96">
        <v>2.1501477307210109E-3</v>
      </c>
      <c r="P109" s="96">
        <f>M109/'סכום נכסי הקרן'!$C$42</f>
        <v>7.9749355959603165E-4</v>
      </c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</row>
    <row r="110" spans="2:34" s="147" customFormat="1">
      <c r="B110" s="88" t="s">
        <v>1564</v>
      </c>
      <c r="C110" s="85">
        <v>1183350</v>
      </c>
      <c r="D110" s="85" t="s">
        <v>263</v>
      </c>
      <c r="E110" s="85"/>
      <c r="F110" s="118">
        <v>36739</v>
      </c>
      <c r="G110" s="95">
        <v>2.09</v>
      </c>
      <c r="H110" s="98" t="s">
        <v>184</v>
      </c>
      <c r="I110" s="99">
        <v>5.5E-2</v>
      </c>
      <c r="J110" s="99">
        <v>4.0000000000000002E-4</v>
      </c>
      <c r="K110" s="95">
        <v>892800.00000000012</v>
      </c>
      <c r="L110" s="119">
        <v>149.07470000000001</v>
      </c>
      <c r="M110" s="95">
        <v>1330.9392700000003</v>
      </c>
      <c r="N110" s="85"/>
      <c r="O110" s="96">
        <v>2.0950644156164985E-3</v>
      </c>
      <c r="P110" s="96">
        <f>M110/'סכום נכסי הקרן'!$C$42</f>
        <v>7.7706306153796714E-4</v>
      </c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</row>
    <row r="111" spans="2:34" s="147" customFormat="1">
      <c r="B111" s="88" t="s">
        <v>1565</v>
      </c>
      <c r="C111" s="85">
        <v>1183360</v>
      </c>
      <c r="D111" s="85" t="s">
        <v>263</v>
      </c>
      <c r="E111" s="85"/>
      <c r="F111" s="118">
        <v>36770</v>
      </c>
      <c r="G111" s="95">
        <v>2.1800000000000002</v>
      </c>
      <c r="H111" s="98" t="s">
        <v>184</v>
      </c>
      <c r="I111" s="99">
        <v>5.5E-2</v>
      </c>
      <c r="J111" s="99">
        <v>3.0000000000000003E-4</v>
      </c>
      <c r="K111" s="95">
        <v>2160000.0000000005</v>
      </c>
      <c r="L111" s="119">
        <v>148.65819999999999</v>
      </c>
      <c r="M111" s="95">
        <v>3211.0177300000005</v>
      </c>
      <c r="N111" s="85"/>
      <c r="O111" s="96">
        <v>5.0545424090136471E-3</v>
      </c>
      <c r="P111" s="96">
        <f>M111/'סכום נכסי הקרן'!$C$42</f>
        <v>1.8747386332108853E-3</v>
      </c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</row>
    <row r="112" spans="2:34" s="147" customFormat="1">
      <c r="B112" s="88" t="s">
        <v>1566</v>
      </c>
      <c r="C112" s="85">
        <v>1183370</v>
      </c>
      <c r="D112" s="85" t="s">
        <v>263</v>
      </c>
      <c r="E112" s="85"/>
      <c r="F112" s="118">
        <v>36801</v>
      </c>
      <c r="G112" s="95">
        <v>2.2599999999999993</v>
      </c>
      <c r="H112" s="98" t="s">
        <v>184</v>
      </c>
      <c r="I112" s="99">
        <v>5.5E-2</v>
      </c>
      <c r="J112" s="99">
        <v>2.9999999999999997E-4</v>
      </c>
      <c r="K112" s="95">
        <v>1994400.0000000002</v>
      </c>
      <c r="L112" s="119">
        <v>149.49809999999999</v>
      </c>
      <c r="M112" s="95">
        <v>2981.5897000000004</v>
      </c>
      <c r="N112" s="85"/>
      <c r="O112" s="96">
        <v>4.6933940738247736E-3</v>
      </c>
      <c r="P112" s="96">
        <f>M112/'סכום נכסי הקרן'!$C$42</f>
        <v>1.740788083089673E-3</v>
      </c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</row>
    <row r="113" spans="2:34" s="147" customFormat="1">
      <c r="B113" s="88" t="s">
        <v>1567</v>
      </c>
      <c r="C113" s="85">
        <v>1183380</v>
      </c>
      <c r="D113" s="85" t="s">
        <v>263</v>
      </c>
      <c r="E113" s="85"/>
      <c r="F113" s="118">
        <v>36861</v>
      </c>
      <c r="G113" s="95">
        <v>2.4299999999999997</v>
      </c>
      <c r="H113" s="98" t="s">
        <v>184</v>
      </c>
      <c r="I113" s="99">
        <v>5.5E-2</v>
      </c>
      <c r="J113" s="99">
        <v>2.9999999999999997E-4</v>
      </c>
      <c r="K113" s="95">
        <v>815760.00000000012</v>
      </c>
      <c r="L113" s="119">
        <v>149.4956</v>
      </c>
      <c r="M113" s="95">
        <v>1219.5256100000004</v>
      </c>
      <c r="N113" s="85"/>
      <c r="O113" s="96">
        <v>1.9196854184368637E-3</v>
      </c>
      <c r="P113" s="96">
        <f>M113/'סכום נכסי הקרן'!$C$42</f>
        <v>7.1201468428424761E-4</v>
      </c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</row>
    <row r="114" spans="2:34" s="147" customFormat="1">
      <c r="B114" s="88" t="s">
        <v>1568</v>
      </c>
      <c r="C114" s="85">
        <v>1183390</v>
      </c>
      <c r="D114" s="85" t="s">
        <v>263</v>
      </c>
      <c r="E114" s="85"/>
      <c r="F114" s="118">
        <v>36892</v>
      </c>
      <c r="G114" s="95">
        <v>2.0499999999999998</v>
      </c>
      <c r="H114" s="98" t="s">
        <v>184</v>
      </c>
      <c r="I114" s="99">
        <v>5.5E-2</v>
      </c>
      <c r="J114" s="99">
        <v>3.0000000000000003E-4</v>
      </c>
      <c r="K114" s="95">
        <v>1096480.0000000002</v>
      </c>
      <c r="L114" s="119">
        <v>146.10290000000001</v>
      </c>
      <c r="M114" s="95">
        <v>1641.4357400000001</v>
      </c>
      <c r="N114" s="85"/>
      <c r="O114" s="96">
        <v>2.5838245868236602E-3</v>
      </c>
      <c r="P114" s="96">
        <f>M114/'סכום נכסי הקרן'!$C$42</f>
        <v>9.5834506516757781E-4</v>
      </c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</row>
    <row r="115" spans="2:34" s="147" customFormat="1">
      <c r="B115" s="88" t="s">
        <v>1569</v>
      </c>
      <c r="C115" s="85">
        <v>1183400</v>
      </c>
      <c r="D115" s="85" t="s">
        <v>263</v>
      </c>
      <c r="E115" s="85"/>
      <c r="F115" s="118">
        <v>36923</v>
      </c>
      <c r="G115" s="95">
        <v>2.1400000000000006</v>
      </c>
      <c r="H115" s="98" t="s">
        <v>184</v>
      </c>
      <c r="I115" s="99">
        <v>5.5E-2</v>
      </c>
      <c r="J115" s="99">
        <v>4.0000000000000007E-4</v>
      </c>
      <c r="K115" s="95">
        <v>1664080.0000000002</v>
      </c>
      <c r="L115" s="119">
        <v>149.8176</v>
      </c>
      <c r="M115" s="95">
        <v>2493.0842599999996</v>
      </c>
      <c r="N115" s="85"/>
      <c r="O115" s="96">
        <v>3.9244255812360155E-3</v>
      </c>
      <c r="P115" s="96">
        <f>M115/'סכום נכסי הקרן'!$C$42</f>
        <v>1.4555763222372396E-3</v>
      </c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</row>
    <row r="116" spans="2:34" s="147" customFormat="1">
      <c r="B116" s="88" t="s">
        <v>1570</v>
      </c>
      <c r="C116" s="85">
        <v>1183410</v>
      </c>
      <c r="D116" s="85" t="s">
        <v>263</v>
      </c>
      <c r="E116" s="85"/>
      <c r="F116" s="118">
        <v>36951</v>
      </c>
      <c r="G116" s="95">
        <v>2.21</v>
      </c>
      <c r="H116" s="98" t="s">
        <v>184</v>
      </c>
      <c r="I116" s="99">
        <v>5.5E-2</v>
      </c>
      <c r="J116" s="99">
        <v>4.0000000000000002E-4</v>
      </c>
      <c r="K116" s="95">
        <v>2395360.0000000005</v>
      </c>
      <c r="L116" s="119">
        <v>150.68299999999999</v>
      </c>
      <c r="M116" s="95">
        <v>3609.4005700000007</v>
      </c>
      <c r="N116" s="85"/>
      <c r="O116" s="96">
        <v>5.6816466884419946E-3</v>
      </c>
      <c r="P116" s="96">
        <f>M116/'סכום נכסי הקרן'!$C$42</f>
        <v>2.1073327089079605E-3</v>
      </c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</row>
    <row r="117" spans="2:34" s="147" customFormat="1">
      <c r="B117" s="88" t="s">
        <v>1571</v>
      </c>
      <c r="C117" s="85">
        <v>1183420</v>
      </c>
      <c r="D117" s="85" t="s">
        <v>263</v>
      </c>
      <c r="E117" s="85"/>
      <c r="F117" s="118">
        <v>36982</v>
      </c>
      <c r="G117" s="95">
        <v>2.2999999999999998</v>
      </c>
      <c r="H117" s="98" t="s">
        <v>184</v>
      </c>
      <c r="I117" s="99">
        <v>5.5E-2</v>
      </c>
      <c r="J117" s="99">
        <v>4.0000000000000002E-4</v>
      </c>
      <c r="K117" s="95">
        <v>1561120.0000000002</v>
      </c>
      <c r="L117" s="119">
        <v>150.81559999999999</v>
      </c>
      <c r="M117" s="95">
        <v>2354.4130700000005</v>
      </c>
      <c r="N117" s="85"/>
      <c r="O117" s="96">
        <v>3.7061398320746789E-3</v>
      </c>
      <c r="P117" s="96">
        <f>M117/'סכום נכסי הקרן'!$C$42</f>
        <v>1.3746137555165866E-3</v>
      </c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</row>
    <row r="118" spans="2:34" s="147" customFormat="1">
      <c r="B118" s="88" t="s">
        <v>1572</v>
      </c>
      <c r="C118" s="85">
        <v>1183430</v>
      </c>
      <c r="D118" s="85" t="s">
        <v>263</v>
      </c>
      <c r="E118" s="85"/>
      <c r="F118" s="118">
        <v>37012</v>
      </c>
      <c r="G118" s="95">
        <v>2.3800000000000003</v>
      </c>
      <c r="H118" s="98" t="s">
        <v>184</v>
      </c>
      <c r="I118" s="99">
        <v>5.5E-2</v>
      </c>
      <c r="J118" s="99">
        <v>4.999999999999999E-4</v>
      </c>
      <c r="K118" s="95">
        <v>2499640.0000000005</v>
      </c>
      <c r="L118" s="119">
        <v>150.4905</v>
      </c>
      <c r="M118" s="95">
        <v>3761.7203500000005</v>
      </c>
      <c r="N118" s="85"/>
      <c r="O118" s="96">
        <v>5.9214170206169058E-3</v>
      </c>
      <c r="P118" s="96">
        <f>M118/'סכום נכסי הקרן'!$C$42</f>
        <v>2.1962639451014719E-3</v>
      </c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</row>
    <row r="119" spans="2:34" s="147" customFormat="1">
      <c r="B119" s="88" t="s">
        <v>1573</v>
      </c>
      <c r="C119" s="85">
        <v>1183440</v>
      </c>
      <c r="D119" s="85" t="s">
        <v>263</v>
      </c>
      <c r="E119" s="85"/>
      <c r="F119" s="118">
        <v>37043</v>
      </c>
      <c r="G119" s="95">
        <v>2.46</v>
      </c>
      <c r="H119" s="98" t="s">
        <v>184</v>
      </c>
      <c r="I119" s="99">
        <v>5.5E-2</v>
      </c>
      <c r="J119" s="99">
        <v>5.0000000000000001E-4</v>
      </c>
      <c r="K119" s="95">
        <v>792000.00000000012</v>
      </c>
      <c r="L119" s="119">
        <v>149.12450000000001</v>
      </c>
      <c r="M119" s="95">
        <v>1181.0659500000002</v>
      </c>
      <c r="N119" s="85"/>
      <c r="O119" s="96">
        <v>1.8591451166222589E-3</v>
      </c>
      <c r="P119" s="96">
        <f>M119/'סכום נכסי הקרן'!$C$42</f>
        <v>6.8956018029676708E-4</v>
      </c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</row>
    <row r="120" spans="2:34" s="147" customFormat="1">
      <c r="B120" s="88" t="s">
        <v>1574</v>
      </c>
      <c r="C120" s="85">
        <v>1183450</v>
      </c>
      <c r="D120" s="85" t="s">
        <v>263</v>
      </c>
      <c r="E120" s="85"/>
      <c r="F120" s="118">
        <v>37073</v>
      </c>
      <c r="G120" s="95">
        <v>2.4899999999999998</v>
      </c>
      <c r="H120" s="98" t="s">
        <v>184</v>
      </c>
      <c r="I120" s="99">
        <v>5.5E-2</v>
      </c>
      <c r="J120" s="99">
        <v>5.0000000000000001E-4</v>
      </c>
      <c r="K120" s="95">
        <v>3296480.0000000005</v>
      </c>
      <c r="L120" s="119">
        <v>148.518</v>
      </c>
      <c r="M120" s="95">
        <v>5013.6161900000016</v>
      </c>
      <c r="N120" s="85"/>
      <c r="O120" s="96">
        <v>7.8920572185294125E-3</v>
      </c>
      <c r="P120" s="96">
        <f>M120/'סכום נכסי הקרן'!$C$42</f>
        <v>2.9271778463473533E-3</v>
      </c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</row>
    <row r="121" spans="2:34" s="147" customFormat="1">
      <c r="B121" s="88" t="s">
        <v>1575</v>
      </c>
      <c r="C121" s="85">
        <v>1183460</v>
      </c>
      <c r="D121" s="85" t="s">
        <v>263</v>
      </c>
      <c r="E121" s="85"/>
      <c r="F121" s="118">
        <v>37104</v>
      </c>
      <c r="G121" s="95">
        <v>2.5799999999999996</v>
      </c>
      <c r="H121" s="98" t="s">
        <v>184</v>
      </c>
      <c r="I121" s="99">
        <v>5.5E-2</v>
      </c>
      <c r="J121" s="99">
        <v>5.9999999999999995E-4</v>
      </c>
      <c r="K121" s="95">
        <v>66000.000000000015</v>
      </c>
      <c r="L121" s="119">
        <v>151.6138</v>
      </c>
      <c r="M121" s="95">
        <v>100.06512000000002</v>
      </c>
      <c r="N121" s="85"/>
      <c r="O121" s="96">
        <v>1.5751497974539049E-4</v>
      </c>
      <c r="P121" s="96">
        <f>M121/'סכום נכסי הקרן'!$C$42</f>
        <v>5.8422581896140211E-5</v>
      </c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</row>
    <row r="122" spans="2:34" s="147" customFormat="1">
      <c r="B122" s="88" t="s">
        <v>1576</v>
      </c>
      <c r="C122" s="85">
        <v>1183470</v>
      </c>
      <c r="D122" s="85" t="s">
        <v>263</v>
      </c>
      <c r="E122" s="85"/>
      <c r="F122" s="118">
        <v>37135</v>
      </c>
      <c r="G122" s="95">
        <v>2.66</v>
      </c>
      <c r="H122" s="98" t="s">
        <v>184</v>
      </c>
      <c r="I122" s="99">
        <v>5.5E-2</v>
      </c>
      <c r="J122" s="99">
        <v>5.9999999999999995E-4</v>
      </c>
      <c r="K122" s="95">
        <v>2694560.0000000005</v>
      </c>
      <c r="L122" s="119">
        <v>150.9949</v>
      </c>
      <c r="M122" s="95">
        <v>4068.6489100000008</v>
      </c>
      <c r="N122" s="85"/>
      <c r="O122" s="96">
        <v>6.4045608564678187E-3</v>
      </c>
      <c r="P122" s="96">
        <f>M122/'סכום נכסי הקרן'!$C$42</f>
        <v>2.3754628401096863E-3</v>
      </c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</row>
    <row r="123" spans="2:34" s="147" customFormat="1">
      <c r="B123" s="88" t="s">
        <v>1577</v>
      </c>
      <c r="C123" s="85">
        <v>1183480</v>
      </c>
      <c r="D123" s="85" t="s">
        <v>263</v>
      </c>
      <c r="E123" s="85"/>
      <c r="F123" s="118">
        <v>37165</v>
      </c>
      <c r="G123" s="95">
        <v>2.7399999999999998</v>
      </c>
      <c r="H123" s="98" t="s">
        <v>184</v>
      </c>
      <c r="I123" s="99">
        <v>5.5E-2</v>
      </c>
      <c r="J123" s="99">
        <v>7.000000000000001E-4</v>
      </c>
      <c r="K123" s="95">
        <v>2330240.0000000005</v>
      </c>
      <c r="L123" s="119">
        <v>150.53129999999999</v>
      </c>
      <c r="M123" s="95">
        <v>3507.7408100000007</v>
      </c>
      <c r="N123" s="85"/>
      <c r="O123" s="96">
        <v>5.5216215464412534E-3</v>
      </c>
      <c r="P123" s="96">
        <f>M123/'סכום נכסי הקרן'!$C$42</f>
        <v>2.0479791034344252E-3</v>
      </c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</row>
    <row r="124" spans="2:34" s="147" customFormat="1">
      <c r="B124" s="88" t="s">
        <v>1578</v>
      </c>
      <c r="C124" s="85">
        <v>1183500</v>
      </c>
      <c r="D124" s="85" t="s">
        <v>263</v>
      </c>
      <c r="E124" s="85"/>
      <c r="F124" s="118">
        <v>37196</v>
      </c>
      <c r="G124" s="95">
        <v>2.8300000000000005</v>
      </c>
      <c r="H124" s="98" t="s">
        <v>184</v>
      </c>
      <c r="I124" s="99">
        <v>5.5E-2</v>
      </c>
      <c r="J124" s="99">
        <v>7.000000000000001E-4</v>
      </c>
      <c r="K124" s="95">
        <v>1058640.0000000002</v>
      </c>
      <c r="L124" s="119">
        <v>150.20939999999999</v>
      </c>
      <c r="M124" s="95">
        <v>1590.17688</v>
      </c>
      <c r="N124" s="85"/>
      <c r="O124" s="96">
        <v>2.5031367477977157E-3</v>
      </c>
      <c r="P124" s="96">
        <f>M124/'סכום נכסי הקרן'!$C$42</f>
        <v>9.2841780433730256E-4</v>
      </c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</row>
    <row r="125" spans="2:34" s="147" customFormat="1">
      <c r="B125" s="88" t="s">
        <v>1579</v>
      </c>
      <c r="C125" s="85">
        <v>1101076</v>
      </c>
      <c r="D125" s="85" t="s">
        <v>263</v>
      </c>
      <c r="E125" s="85"/>
      <c r="F125" s="118">
        <v>37226</v>
      </c>
      <c r="G125" s="95">
        <v>2.9100000000000006</v>
      </c>
      <c r="H125" s="98" t="s">
        <v>184</v>
      </c>
      <c r="I125" s="99">
        <v>5.5E-2</v>
      </c>
      <c r="J125" s="99">
        <v>7.000000000000001E-4</v>
      </c>
      <c r="K125" s="95">
        <v>1913120.0000000002</v>
      </c>
      <c r="L125" s="119">
        <v>150.0385</v>
      </c>
      <c r="M125" s="95">
        <v>2870.4168399999999</v>
      </c>
      <c r="N125" s="85"/>
      <c r="O125" s="96">
        <v>4.5183941258795032E-3</v>
      </c>
      <c r="P125" s="96">
        <f>M125/'סכום נכסי הקרן'!$C$42</f>
        <v>1.6758802958609347E-3</v>
      </c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</row>
    <row r="126" spans="2:34" s="147" customFormat="1">
      <c r="B126" s="88" t="s">
        <v>1580</v>
      </c>
      <c r="C126" s="85">
        <v>1183520</v>
      </c>
      <c r="D126" s="85" t="s">
        <v>263</v>
      </c>
      <c r="E126" s="85"/>
      <c r="F126" s="118">
        <v>37257</v>
      </c>
      <c r="G126" s="95">
        <v>2.5300000000000007</v>
      </c>
      <c r="H126" s="98" t="s">
        <v>184</v>
      </c>
      <c r="I126" s="99">
        <v>5.5E-2</v>
      </c>
      <c r="J126" s="99">
        <v>8.0000000000000015E-4</v>
      </c>
      <c r="K126" s="95">
        <v>2974400.0000000005</v>
      </c>
      <c r="L126" s="119">
        <v>147.53049999999999</v>
      </c>
      <c r="M126" s="95">
        <v>4493.6605599999994</v>
      </c>
      <c r="N126" s="85"/>
      <c r="O126" s="96">
        <v>7.0735822041792362E-3</v>
      </c>
      <c r="P126" s="96">
        <f>M126/'סכום נכסי הקרן'!$C$42</f>
        <v>2.6236040298563096E-3</v>
      </c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</row>
    <row r="127" spans="2:34" s="147" customFormat="1">
      <c r="B127" s="88" t="s">
        <v>1581</v>
      </c>
      <c r="C127" s="85">
        <v>1183610</v>
      </c>
      <c r="D127" s="85" t="s">
        <v>263</v>
      </c>
      <c r="E127" s="85"/>
      <c r="F127" s="118">
        <v>37530</v>
      </c>
      <c r="G127" s="95">
        <v>3.21</v>
      </c>
      <c r="H127" s="98" t="s">
        <v>184</v>
      </c>
      <c r="I127" s="99">
        <v>5.5E-2</v>
      </c>
      <c r="J127" s="99">
        <v>1.2999999999999999E-3</v>
      </c>
      <c r="K127" s="95">
        <v>2480400.0000000005</v>
      </c>
      <c r="L127" s="119">
        <v>144.86199999999999</v>
      </c>
      <c r="M127" s="95">
        <v>3593.1579300000008</v>
      </c>
      <c r="N127" s="85"/>
      <c r="O127" s="96">
        <v>5.6560787471792284E-3</v>
      </c>
      <c r="P127" s="96">
        <f>M127/'סכום נכסי הקרן'!$C$42</f>
        <v>2.0978495147079283E-3</v>
      </c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</row>
    <row r="128" spans="2:34" s="147" customFormat="1">
      <c r="B128" s="88" t="s">
        <v>1582</v>
      </c>
      <c r="C128" s="85">
        <v>1183620</v>
      </c>
      <c r="D128" s="85" t="s">
        <v>263</v>
      </c>
      <c r="E128" s="85"/>
      <c r="F128" s="118">
        <v>37561</v>
      </c>
      <c r="G128" s="95">
        <v>3.29</v>
      </c>
      <c r="H128" s="98" t="s">
        <v>184</v>
      </c>
      <c r="I128" s="99">
        <v>5.5E-2</v>
      </c>
      <c r="J128" s="99">
        <v>1.3999999999999998E-3</v>
      </c>
      <c r="K128" s="95">
        <v>1918800.0000000002</v>
      </c>
      <c r="L128" s="119">
        <v>144.28579999999999</v>
      </c>
      <c r="M128" s="95">
        <v>2768.5562200000008</v>
      </c>
      <c r="N128" s="85"/>
      <c r="O128" s="96">
        <v>4.358052805186011E-3</v>
      </c>
      <c r="P128" s="96">
        <f>M128/'סכום נכסי הקרן'!$C$42</f>
        <v>1.6164094191564293E-3</v>
      </c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</row>
    <row r="129" spans="2:34" s="147" customFormat="1">
      <c r="B129" s="88" t="s">
        <v>1583</v>
      </c>
      <c r="C129" s="85">
        <v>1183630</v>
      </c>
      <c r="D129" s="85" t="s">
        <v>263</v>
      </c>
      <c r="E129" s="85"/>
      <c r="F129" s="118">
        <v>37591</v>
      </c>
      <c r="G129" s="95">
        <v>3.3699999999999997</v>
      </c>
      <c r="H129" s="98" t="s">
        <v>184</v>
      </c>
      <c r="I129" s="99">
        <v>5.5E-2</v>
      </c>
      <c r="J129" s="99">
        <v>1.3999999999999996E-3</v>
      </c>
      <c r="K129" s="95">
        <v>3493360.0000000005</v>
      </c>
      <c r="L129" s="119">
        <v>143.32259999999999</v>
      </c>
      <c r="M129" s="95">
        <v>5006.7760300000009</v>
      </c>
      <c r="N129" s="85"/>
      <c r="O129" s="96">
        <v>7.8812899535338245E-3</v>
      </c>
      <c r="P129" s="96">
        <f>M129/'סכום נכסי הקרן'!$C$42</f>
        <v>2.9231842489001836E-3</v>
      </c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</row>
    <row r="130" spans="2:34" s="147" customFormat="1">
      <c r="B130" s="88" t="s">
        <v>1584</v>
      </c>
      <c r="C130" s="85">
        <v>1183640</v>
      </c>
      <c r="D130" s="85" t="s">
        <v>263</v>
      </c>
      <c r="E130" s="85"/>
      <c r="F130" s="118">
        <v>37622</v>
      </c>
      <c r="G130" s="95">
        <v>2.99</v>
      </c>
      <c r="H130" s="98" t="s">
        <v>184</v>
      </c>
      <c r="I130" s="99">
        <v>5.5E-2</v>
      </c>
      <c r="J130" s="99">
        <v>1.5E-3</v>
      </c>
      <c r="K130" s="95">
        <v>2499600.0000000005</v>
      </c>
      <c r="L130" s="119">
        <v>141.3297</v>
      </c>
      <c r="M130" s="95">
        <v>3615.7917700000003</v>
      </c>
      <c r="N130" s="85"/>
      <c r="O130" s="96">
        <v>5.6917072343999533E-3</v>
      </c>
      <c r="P130" s="96">
        <f>M130/'סכום נכסי הקרן'!$C$42</f>
        <v>2.1110641830261608E-3</v>
      </c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</row>
    <row r="131" spans="2:34" s="147" customFormat="1">
      <c r="B131" s="88" t="s">
        <v>1585</v>
      </c>
      <c r="C131" s="85">
        <v>1183650</v>
      </c>
      <c r="D131" s="85" t="s">
        <v>263</v>
      </c>
      <c r="E131" s="85"/>
      <c r="F131" s="118">
        <v>37653</v>
      </c>
      <c r="G131" s="95">
        <v>3.0800000000000005</v>
      </c>
      <c r="H131" s="98" t="s">
        <v>184</v>
      </c>
      <c r="I131" s="99">
        <v>5.5E-2</v>
      </c>
      <c r="J131" s="99">
        <v>1.6000000000000001E-3</v>
      </c>
      <c r="K131" s="95">
        <v>1583400.0000000002</v>
      </c>
      <c r="L131" s="119">
        <v>145.00210000000001</v>
      </c>
      <c r="M131" s="95">
        <v>2295.9623300000003</v>
      </c>
      <c r="N131" s="85"/>
      <c r="O131" s="96">
        <v>3.6141310769040149E-3</v>
      </c>
      <c r="P131" s="96">
        <f>M131/'סכום נכסי הקרן'!$C$42</f>
        <v>1.3404875470581345E-3</v>
      </c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</row>
    <row r="132" spans="2:34" s="147" customFormat="1">
      <c r="B132" s="88" t="s">
        <v>1586</v>
      </c>
      <c r="C132" s="85">
        <v>1183660</v>
      </c>
      <c r="D132" s="85" t="s">
        <v>263</v>
      </c>
      <c r="E132" s="85"/>
      <c r="F132" s="118">
        <v>37681</v>
      </c>
      <c r="G132" s="95">
        <v>3.1499999999999995</v>
      </c>
      <c r="H132" s="98" t="s">
        <v>184</v>
      </c>
      <c r="I132" s="99">
        <v>5.5E-2</v>
      </c>
      <c r="J132" s="99">
        <v>1.5999999999999999E-3</v>
      </c>
      <c r="K132" s="95">
        <v>3529800.0000000005</v>
      </c>
      <c r="L132" s="119">
        <v>144.6841</v>
      </c>
      <c r="M132" s="95">
        <v>5107.0606100000014</v>
      </c>
      <c r="N132" s="85"/>
      <c r="O132" s="96">
        <v>8.0391503906918974E-3</v>
      </c>
      <c r="P132" s="96">
        <f>M132/'סכום נכסי הקרן'!$C$42</f>
        <v>2.9817349615558026E-3</v>
      </c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</row>
    <row r="133" spans="2:34" s="147" customFormat="1">
      <c r="B133" s="88" t="s">
        <v>1587</v>
      </c>
      <c r="C133" s="85">
        <v>1183670</v>
      </c>
      <c r="D133" s="85" t="s">
        <v>263</v>
      </c>
      <c r="E133" s="85"/>
      <c r="F133" s="118">
        <v>37712</v>
      </c>
      <c r="G133" s="95">
        <v>3.24</v>
      </c>
      <c r="H133" s="98" t="s">
        <v>184</v>
      </c>
      <c r="I133" s="99">
        <v>5.5E-2</v>
      </c>
      <c r="J133" s="99">
        <v>1.6999999999999999E-3</v>
      </c>
      <c r="K133" s="95">
        <v>5163000.0000000009</v>
      </c>
      <c r="L133" s="119">
        <v>144.06469999999999</v>
      </c>
      <c r="M133" s="95">
        <v>7438.0617900000007</v>
      </c>
      <c r="N133" s="85"/>
      <c r="O133" s="96">
        <v>1.1708436987801669E-2</v>
      </c>
      <c r="P133" s="96">
        <f>M133/'סכום נכסי הקרן'!$C$42</f>
        <v>4.3426797876705307E-3</v>
      </c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</row>
    <row r="134" spans="2:34" s="147" customFormat="1">
      <c r="B134" s="88" t="s">
        <v>1588</v>
      </c>
      <c r="C134" s="85">
        <v>1183680</v>
      </c>
      <c r="D134" s="85" t="s">
        <v>263</v>
      </c>
      <c r="E134" s="85"/>
      <c r="F134" s="118">
        <v>37742</v>
      </c>
      <c r="G134" s="95">
        <v>3.33</v>
      </c>
      <c r="H134" s="98" t="s">
        <v>184</v>
      </c>
      <c r="I134" s="99">
        <v>5.5E-2</v>
      </c>
      <c r="J134" s="99">
        <v>1.8E-3</v>
      </c>
      <c r="K134" s="95">
        <v>3000000.0000000005</v>
      </c>
      <c r="L134" s="119">
        <v>143.72620000000001</v>
      </c>
      <c r="M134" s="95">
        <v>4311.7864700000009</v>
      </c>
      <c r="N134" s="85"/>
      <c r="O134" s="96">
        <v>6.7872897018311541E-3</v>
      </c>
      <c r="P134" s="96">
        <f>M134/'סכום נכסי הקרן'!$C$42</f>
        <v>2.5174176392557595E-3</v>
      </c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</row>
    <row r="135" spans="2:34" s="147" customFormat="1">
      <c r="B135" s="88" t="s">
        <v>1589</v>
      </c>
      <c r="C135" s="85">
        <v>1183690</v>
      </c>
      <c r="D135" s="85" t="s">
        <v>263</v>
      </c>
      <c r="E135" s="85"/>
      <c r="F135" s="118">
        <v>37773</v>
      </c>
      <c r="G135" s="95">
        <v>3.4</v>
      </c>
      <c r="H135" s="98" t="s">
        <v>184</v>
      </c>
      <c r="I135" s="99">
        <v>5.5E-2</v>
      </c>
      <c r="J135" s="99">
        <v>1.8E-3</v>
      </c>
      <c r="K135" s="95">
        <v>3600000.0000000005</v>
      </c>
      <c r="L135" s="119">
        <v>143.9622</v>
      </c>
      <c r="M135" s="95">
        <v>5182.6397800000013</v>
      </c>
      <c r="N135" s="85"/>
      <c r="O135" s="96">
        <v>8.158121431067639E-3</v>
      </c>
      <c r="P135" s="96">
        <f>M135/'סכום נכסי הקרן'!$C$42</f>
        <v>3.0258615288248701E-3</v>
      </c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</row>
    <row r="136" spans="2:34" s="147" customFormat="1">
      <c r="B136" s="88" t="s">
        <v>1590</v>
      </c>
      <c r="C136" s="85">
        <v>1183700</v>
      </c>
      <c r="D136" s="85" t="s">
        <v>263</v>
      </c>
      <c r="E136" s="85"/>
      <c r="F136" s="118">
        <v>37803</v>
      </c>
      <c r="G136" s="95">
        <v>3.4100000000000006</v>
      </c>
      <c r="H136" s="98" t="s">
        <v>184</v>
      </c>
      <c r="I136" s="99">
        <v>5.5E-2</v>
      </c>
      <c r="J136" s="99">
        <v>1.9E-3</v>
      </c>
      <c r="K136" s="95">
        <v>3772200.0000000005</v>
      </c>
      <c r="L136" s="119">
        <v>144.62389999999999</v>
      </c>
      <c r="M136" s="95">
        <v>5581.1693000000005</v>
      </c>
      <c r="N136" s="85"/>
      <c r="O136" s="96">
        <v>8.7854566031110044E-3</v>
      </c>
      <c r="P136" s="96">
        <f>M136/'סכום נכסי הקרן'!$C$42</f>
        <v>3.2585412429972948E-3</v>
      </c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</row>
    <row r="137" spans="2:34" s="147" customFormat="1">
      <c r="B137" s="88" t="s">
        <v>1591</v>
      </c>
      <c r="C137" s="85">
        <v>1183710</v>
      </c>
      <c r="D137" s="85" t="s">
        <v>263</v>
      </c>
      <c r="E137" s="85"/>
      <c r="F137" s="118">
        <v>37834</v>
      </c>
      <c r="G137" s="95">
        <v>3.4899999999999993</v>
      </c>
      <c r="H137" s="98" t="s">
        <v>184</v>
      </c>
      <c r="I137" s="99">
        <v>5.5E-2</v>
      </c>
      <c r="J137" s="99">
        <v>1.8999999999999998E-3</v>
      </c>
      <c r="K137" s="95">
        <v>4200000.0000000009</v>
      </c>
      <c r="L137" s="119">
        <v>148.7801</v>
      </c>
      <c r="M137" s="95">
        <v>6248.7656600000009</v>
      </c>
      <c r="N137" s="85"/>
      <c r="O137" s="96">
        <v>9.8363365413302005E-3</v>
      </c>
      <c r="P137" s="96">
        <f>M137/'סכום נכסי הקרן'!$C$42</f>
        <v>3.6483144528396969E-3</v>
      </c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</row>
    <row r="138" spans="2:34" s="147" customFormat="1">
      <c r="B138" s="148"/>
      <c r="C138" s="148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</row>
    <row r="139" spans="2:34" s="147" customFormat="1">
      <c r="B139" s="148"/>
      <c r="C139" s="148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</row>
    <row r="140" spans="2:34" s="147" customFormat="1">
      <c r="B140" s="148"/>
      <c r="C140" s="148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</row>
    <row r="141" spans="2:34" s="147" customFormat="1">
      <c r="B141" s="149" t="s">
        <v>1793</v>
      </c>
      <c r="C141" s="148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</row>
    <row r="142" spans="2:34">
      <c r="B142" s="111" t="s">
        <v>133</v>
      </c>
    </row>
  </sheetData>
  <sheetProtection password="CC17"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C1:XFD2 A1:B1048576 D3:XFD1048576 D1:AA2"/>
  </dataValidations>
  <printOptions horizontalCentered="1"/>
  <pageMargins left="0" right="0" top="0.11811023622047245" bottom="0.11811023622047245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  <rowBreaks count="1" manualBreakCount="1">
    <brk id="6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zoomScaleNormal="10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199</v>
      </c>
      <c r="C1" s="79" t="s" vm="1">
        <v>258</v>
      </c>
    </row>
    <row r="2" spans="2:65">
      <c r="B2" s="55" t="s">
        <v>198</v>
      </c>
      <c r="C2" s="79" t="s">
        <v>259</v>
      </c>
    </row>
    <row r="3" spans="2:65">
      <c r="B3" s="55" t="s">
        <v>200</v>
      </c>
      <c r="C3" s="79" t="s">
        <v>260</v>
      </c>
    </row>
    <row r="4" spans="2:65">
      <c r="B4" s="55" t="s">
        <v>201</v>
      </c>
      <c r="C4" s="79">
        <v>414</v>
      </c>
    </row>
    <row r="6" spans="2:65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8"/>
    </row>
    <row r="7" spans="2:65" ht="26.25" customHeight="1">
      <c r="B7" s="206" t="s">
        <v>108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2:65" s="3" customFormat="1" ht="78.75">
      <c r="B8" s="20" t="s">
        <v>137</v>
      </c>
      <c r="C8" s="28" t="s">
        <v>56</v>
      </c>
      <c r="D8" s="71" t="s">
        <v>139</v>
      </c>
      <c r="E8" s="71" t="s">
        <v>138</v>
      </c>
      <c r="F8" s="71" t="s">
        <v>78</v>
      </c>
      <c r="G8" s="28" t="s">
        <v>15</v>
      </c>
      <c r="H8" s="28" t="s">
        <v>79</v>
      </c>
      <c r="I8" s="28" t="s">
        <v>123</v>
      </c>
      <c r="J8" s="28" t="s">
        <v>18</v>
      </c>
      <c r="K8" s="28" t="s">
        <v>122</v>
      </c>
      <c r="L8" s="28" t="s">
        <v>17</v>
      </c>
      <c r="M8" s="71" t="s">
        <v>19</v>
      </c>
      <c r="N8" s="28" t="s">
        <v>0</v>
      </c>
      <c r="O8" s="28" t="s">
        <v>126</v>
      </c>
      <c r="P8" s="28" t="s">
        <v>130</v>
      </c>
      <c r="Q8" s="28" t="s">
        <v>71</v>
      </c>
      <c r="R8" s="71" t="s">
        <v>202</v>
      </c>
      <c r="S8" s="29" t="s">
        <v>204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75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134</v>
      </c>
      <c r="R10" s="19" t="s">
        <v>135</v>
      </c>
      <c r="S10" s="19" t="s">
        <v>205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17"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zoomScale="90" zoomScaleNormal="90" workbookViewId="0">
      <pane ySplit="10" topLeftCell="A11" activePane="bottomLeft" state="frozen"/>
      <selection pane="bottomLeft" activeCell="G11" sqref="G1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285156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199</v>
      </c>
      <c r="C1" s="79" t="s" vm="1">
        <v>258</v>
      </c>
    </row>
    <row r="2" spans="2:81">
      <c r="B2" s="55" t="s">
        <v>198</v>
      </c>
      <c r="C2" s="79" t="s">
        <v>259</v>
      </c>
    </row>
    <row r="3" spans="2:81">
      <c r="B3" s="55" t="s">
        <v>200</v>
      </c>
      <c r="C3" s="79" t="s">
        <v>260</v>
      </c>
    </row>
    <row r="4" spans="2:81">
      <c r="B4" s="55" t="s">
        <v>201</v>
      </c>
      <c r="C4" s="79">
        <v>414</v>
      </c>
    </row>
    <row r="6" spans="2:81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8"/>
    </row>
    <row r="7" spans="2:81" ht="26.25" customHeight="1">
      <c r="B7" s="206" t="s">
        <v>109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2:81" s="3" customFormat="1" ht="78.75">
      <c r="B8" s="20" t="s">
        <v>137</v>
      </c>
      <c r="C8" s="28" t="s">
        <v>56</v>
      </c>
      <c r="D8" s="71" t="s">
        <v>139</v>
      </c>
      <c r="E8" s="71" t="s">
        <v>138</v>
      </c>
      <c r="F8" s="71" t="s">
        <v>78</v>
      </c>
      <c r="G8" s="28" t="s">
        <v>15</v>
      </c>
      <c r="H8" s="28" t="s">
        <v>79</v>
      </c>
      <c r="I8" s="28" t="s">
        <v>123</v>
      </c>
      <c r="J8" s="28" t="s">
        <v>18</v>
      </c>
      <c r="K8" s="28" t="s">
        <v>122</v>
      </c>
      <c r="L8" s="28" t="s">
        <v>17</v>
      </c>
      <c r="M8" s="71" t="s">
        <v>19</v>
      </c>
      <c r="N8" s="28" t="s">
        <v>0</v>
      </c>
      <c r="O8" s="28" t="s">
        <v>126</v>
      </c>
      <c r="P8" s="28" t="s">
        <v>130</v>
      </c>
      <c r="Q8" s="28" t="s">
        <v>71</v>
      </c>
      <c r="R8" s="71" t="s">
        <v>202</v>
      </c>
      <c r="S8" s="29" t="s">
        <v>204</v>
      </c>
      <c r="U8" s="1"/>
      <c r="BZ8" s="1"/>
    </row>
    <row r="9" spans="2:81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75</v>
      </c>
      <c r="P9" s="30" t="s">
        <v>23</v>
      </c>
      <c r="Q9" s="30" t="s">
        <v>20</v>
      </c>
      <c r="R9" s="30" t="s">
        <v>20</v>
      </c>
      <c r="S9" s="31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134</v>
      </c>
      <c r="R10" s="19" t="s">
        <v>135</v>
      </c>
      <c r="S10" s="19" t="s">
        <v>205</v>
      </c>
      <c r="T10" s="5"/>
      <c r="BZ10" s="1"/>
    </row>
    <row r="11" spans="2:81" s="4" customFormat="1" ht="18" customHeight="1">
      <c r="B11" s="105" t="s">
        <v>64</v>
      </c>
      <c r="C11" s="81"/>
      <c r="D11" s="81"/>
      <c r="E11" s="81"/>
      <c r="F11" s="81"/>
      <c r="G11" s="81"/>
      <c r="H11" s="81"/>
      <c r="I11" s="81"/>
      <c r="J11" s="91">
        <v>5.4013451479267323</v>
      </c>
      <c r="K11" s="81"/>
      <c r="L11" s="81"/>
      <c r="M11" s="90">
        <v>3.0888158078976855E-2</v>
      </c>
      <c r="N11" s="89"/>
      <c r="O11" s="91"/>
      <c r="P11" s="89">
        <v>19997.298710000006</v>
      </c>
      <c r="Q11" s="81"/>
      <c r="R11" s="90">
        <v>1</v>
      </c>
      <c r="S11" s="90">
        <f>P11/'סכום נכסי הקרן'!$C$42</f>
        <v>1.1675335237558843E-2</v>
      </c>
      <c r="T11" s="5"/>
      <c r="BZ11" s="1"/>
      <c r="CC11" s="1"/>
    </row>
    <row r="12" spans="2:81" ht="17.25" customHeight="1">
      <c r="B12" s="106" t="s">
        <v>254</v>
      </c>
      <c r="C12" s="83"/>
      <c r="D12" s="83"/>
      <c r="E12" s="83"/>
      <c r="F12" s="83"/>
      <c r="G12" s="83"/>
      <c r="H12" s="83"/>
      <c r="I12" s="83"/>
      <c r="J12" s="94">
        <v>5.5108424364607806</v>
      </c>
      <c r="K12" s="83"/>
      <c r="L12" s="83"/>
      <c r="M12" s="93">
        <v>2.9684471027634787E-2</v>
      </c>
      <c r="N12" s="92"/>
      <c r="O12" s="94"/>
      <c r="P12" s="92">
        <v>18857.356180000006</v>
      </c>
      <c r="Q12" s="83"/>
      <c r="R12" s="93">
        <v>0.94299517417170187</v>
      </c>
      <c r="S12" s="93">
        <f>P12/'סכום נכסי הקרן'!$C$42</f>
        <v>1.100978478585481E-2</v>
      </c>
    </row>
    <row r="13" spans="2:81">
      <c r="B13" s="107" t="s">
        <v>72</v>
      </c>
      <c r="C13" s="83"/>
      <c r="D13" s="83"/>
      <c r="E13" s="83"/>
      <c r="F13" s="83"/>
      <c r="G13" s="83"/>
      <c r="H13" s="83"/>
      <c r="I13" s="83"/>
      <c r="J13" s="94">
        <v>5.524606280510544</v>
      </c>
      <c r="K13" s="83"/>
      <c r="L13" s="83"/>
      <c r="M13" s="93">
        <v>2.1974404262042505E-2</v>
      </c>
      <c r="N13" s="92"/>
      <c r="O13" s="94"/>
      <c r="P13" s="92">
        <v>13555.543840000002</v>
      </c>
      <c r="Q13" s="83"/>
      <c r="R13" s="93">
        <v>0.6778687480035146</v>
      </c>
      <c r="S13" s="93">
        <f>P13/'סכום נכסי הקרן'!$C$42</f>
        <v>7.9143448800053293E-3</v>
      </c>
    </row>
    <row r="14" spans="2:81">
      <c r="B14" s="108" t="s">
        <v>1592</v>
      </c>
      <c r="C14" s="85" t="s">
        <v>1593</v>
      </c>
      <c r="D14" s="98" t="s">
        <v>1594</v>
      </c>
      <c r="E14" s="85" t="s">
        <v>1595</v>
      </c>
      <c r="F14" s="98" t="s">
        <v>415</v>
      </c>
      <c r="G14" s="85" t="s">
        <v>327</v>
      </c>
      <c r="H14" s="85" t="s">
        <v>182</v>
      </c>
      <c r="I14" s="118">
        <v>39076</v>
      </c>
      <c r="J14" s="97">
        <v>9.7299999999999986</v>
      </c>
      <c r="K14" s="98" t="s">
        <v>184</v>
      </c>
      <c r="L14" s="99">
        <v>4.9000000000000002E-2</v>
      </c>
      <c r="M14" s="96">
        <v>2.1299999999999996E-2</v>
      </c>
      <c r="N14" s="95">
        <v>486062.00000000006</v>
      </c>
      <c r="O14" s="97">
        <v>153.52000000000001</v>
      </c>
      <c r="P14" s="95">
        <v>746.20234000000016</v>
      </c>
      <c r="Q14" s="96">
        <v>2.4759972699937394E-4</v>
      </c>
      <c r="R14" s="96">
        <v>3.7315156953016279E-2</v>
      </c>
      <c r="S14" s="96">
        <f>P14/'סכום נכסי הקרן'!$C$42</f>
        <v>4.3566696686858977E-4</v>
      </c>
    </row>
    <row r="15" spans="2:81">
      <c r="B15" s="108" t="s">
        <v>1596</v>
      </c>
      <c r="C15" s="85" t="s">
        <v>1597</v>
      </c>
      <c r="D15" s="98" t="s">
        <v>1594</v>
      </c>
      <c r="E15" s="85" t="s">
        <v>1595</v>
      </c>
      <c r="F15" s="98" t="s">
        <v>415</v>
      </c>
      <c r="G15" s="85" t="s">
        <v>327</v>
      </c>
      <c r="H15" s="85" t="s">
        <v>182</v>
      </c>
      <c r="I15" s="118">
        <v>42639</v>
      </c>
      <c r="J15" s="97">
        <v>11.999999999999998</v>
      </c>
      <c r="K15" s="98" t="s">
        <v>184</v>
      </c>
      <c r="L15" s="99">
        <v>4.0999999999999995E-2</v>
      </c>
      <c r="M15" s="96">
        <v>2.5499999999999998E-2</v>
      </c>
      <c r="N15" s="95">
        <v>2165000.0000000005</v>
      </c>
      <c r="O15" s="97">
        <v>123.91</v>
      </c>
      <c r="P15" s="95">
        <v>2682.6516200000005</v>
      </c>
      <c r="Q15" s="96">
        <v>6.2443437530121946E-4</v>
      </c>
      <c r="R15" s="96">
        <v>0.13415069999721976</v>
      </c>
      <c r="S15" s="96">
        <f>P15/'סכום נכסי הקרן'!$C$42</f>
        <v>1.5662543948207247E-3</v>
      </c>
    </row>
    <row r="16" spans="2:81">
      <c r="B16" s="108" t="s">
        <v>1598</v>
      </c>
      <c r="C16" s="85" t="s">
        <v>1599</v>
      </c>
      <c r="D16" s="98" t="s">
        <v>1594</v>
      </c>
      <c r="E16" s="85" t="s">
        <v>1600</v>
      </c>
      <c r="F16" s="98" t="s">
        <v>481</v>
      </c>
      <c r="G16" s="85" t="s">
        <v>327</v>
      </c>
      <c r="H16" s="85" t="s">
        <v>182</v>
      </c>
      <c r="I16" s="118">
        <v>38918</v>
      </c>
      <c r="J16" s="97">
        <v>2.31</v>
      </c>
      <c r="K16" s="98" t="s">
        <v>184</v>
      </c>
      <c r="L16" s="99">
        <v>0.05</v>
      </c>
      <c r="M16" s="96">
        <v>-4.2000000000000006E-3</v>
      </c>
      <c r="N16" s="95">
        <v>103649.16000000002</v>
      </c>
      <c r="O16" s="97">
        <v>128.76</v>
      </c>
      <c r="P16" s="95">
        <v>134.98016000000004</v>
      </c>
      <c r="Q16" s="96">
        <v>2.9981980293305116E-3</v>
      </c>
      <c r="R16" s="96">
        <v>6.7499196745258797E-3</v>
      </c>
      <c r="S16" s="96">
        <f>P16/'סכום נכסי הקרן'!$C$42</f>
        <v>7.8807575026683719E-5</v>
      </c>
    </row>
    <row r="17" spans="2:19">
      <c r="B17" s="108" t="s">
        <v>1601</v>
      </c>
      <c r="C17" s="85" t="s">
        <v>1602</v>
      </c>
      <c r="D17" s="98" t="s">
        <v>1594</v>
      </c>
      <c r="E17" s="85" t="s">
        <v>1603</v>
      </c>
      <c r="F17" s="98" t="s">
        <v>415</v>
      </c>
      <c r="G17" s="85" t="s">
        <v>381</v>
      </c>
      <c r="H17" s="85" t="s">
        <v>182</v>
      </c>
      <c r="I17" s="118">
        <v>41739</v>
      </c>
      <c r="J17" s="97">
        <v>0.48999999999999994</v>
      </c>
      <c r="K17" s="98" t="s">
        <v>184</v>
      </c>
      <c r="L17" s="99">
        <v>8.4000000000000005E-2</v>
      </c>
      <c r="M17" s="96">
        <v>1.5800000000000002E-2</v>
      </c>
      <c r="N17" s="95">
        <v>166900.00000000003</v>
      </c>
      <c r="O17" s="97">
        <v>127.18</v>
      </c>
      <c r="P17" s="95">
        <v>212.26344000000003</v>
      </c>
      <c r="Q17" s="96">
        <v>1.0947433892306861E-3</v>
      </c>
      <c r="R17" s="96">
        <v>1.0614605656405677E-2</v>
      </c>
      <c r="S17" s="96">
        <f>P17/'סכום נכסי הקרן'!$C$42</f>
        <v>1.2392907945302462E-4</v>
      </c>
    </row>
    <row r="18" spans="2:19">
      <c r="B18" s="108" t="s">
        <v>1604</v>
      </c>
      <c r="C18" s="85" t="s">
        <v>1605</v>
      </c>
      <c r="D18" s="98" t="s">
        <v>1594</v>
      </c>
      <c r="E18" s="85" t="s">
        <v>414</v>
      </c>
      <c r="F18" s="98" t="s">
        <v>415</v>
      </c>
      <c r="G18" s="85" t="s">
        <v>381</v>
      </c>
      <c r="H18" s="85" t="s">
        <v>182</v>
      </c>
      <c r="I18" s="118">
        <v>38817</v>
      </c>
      <c r="J18" s="97">
        <v>0.27</v>
      </c>
      <c r="K18" s="98" t="s">
        <v>184</v>
      </c>
      <c r="L18" s="99">
        <v>6.5000000000000002E-2</v>
      </c>
      <c r="M18" s="96">
        <v>1.4000000000000004E-2</v>
      </c>
      <c r="N18" s="95">
        <v>1900000.0000000002</v>
      </c>
      <c r="O18" s="97">
        <v>126.18</v>
      </c>
      <c r="P18" s="95">
        <v>2397.4200099999998</v>
      </c>
      <c r="Q18" s="96">
        <v>4.3721582984554003E-3</v>
      </c>
      <c r="R18" s="96">
        <v>0.11988719300377941</v>
      </c>
      <c r="S18" s="96">
        <f>P18/'סכום נכסי הקרן'!$C$42</f>
        <v>1.3997231690090438E-3</v>
      </c>
    </row>
    <row r="19" spans="2:19">
      <c r="B19" s="108" t="s">
        <v>1606</v>
      </c>
      <c r="C19" s="85" t="s">
        <v>1607</v>
      </c>
      <c r="D19" s="98" t="s">
        <v>1594</v>
      </c>
      <c r="E19" s="85" t="s">
        <v>1608</v>
      </c>
      <c r="F19" s="98" t="s">
        <v>415</v>
      </c>
      <c r="G19" s="85" t="s">
        <v>381</v>
      </c>
      <c r="H19" s="85" t="s">
        <v>182</v>
      </c>
      <c r="I19" s="118">
        <v>39350</v>
      </c>
      <c r="J19" s="97">
        <v>5.37</v>
      </c>
      <c r="K19" s="98" t="s">
        <v>184</v>
      </c>
      <c r="L19" s="99">
        <v>5.5999999999999994E-2</v>
      </c>
      <c r="M19" s="96">
        <v>9.0999999999999987E-3</v>
      </c>
      <c r="N19" s="95">
        <v>533387.71000000008</v>
      </c>
      <c r="O19" s="97">
        <v>148.36000000000001</v>
      </c>
      <c r="P19" s="95">
        <v>791.33401000000015</v>
      </c>
      <c r="Q19" s="96">
        <v>5.6600775517891234E-4</v>
      </c>
      <c r="R19" s="96">
        <v>3.9572045278509514E-2</v>
      </c>
      <c r="S19" s="96">
        <f>P19/'סכום נכסי הקרן'!$C$42</f>
        <v>4.6201689466245614E-4</v>
      </c>
    </row>
    <row r="20" spans="2:19">
      <c r="B20" s="108" t="s">
        <v>1609</v>
      </c>
      <c r="C20" s="85" t="s">
        <v>1610</v>
      </c>
      <c r="D20" s="98" t="s">
        <v>1594</v>
      </c>
      <c r="E20" s="85" t="s">
        <v>1611</v>
      </c>
      <c r="F20" s="98" t="s">
        <v>367</v>
      </c>
      <c r="G20" s="85" t="s">
        <v>436</v>
      </c>
      <c r="H20" s="85" t="s">
        <v>182</v>
      </c>
      <c r="I20" s="118">
        <v>38652</v>
      </c>
      <c r="J20" s="97">
        <v>2.9599999999999995</v>
      </c>
      <c r="K20" s="98" t="s">
        <v>184</v>
      </c>
      <c r="L20" s="99">
        <v>5.2999999999999999E-2</v>
      </c>
      <c r="M20" s="96">
        <v>9.6999999999999986E-3</v>
      </c>
      <c r="N20" s="95">
        <v>315681.03000000009</v>
      </c>
      <c r="O20" s="97">
        <v>137.31</v>
      </c>
      <c r="P20" s="95">
        <v>433.46161000000012</v>
      </c>
      <c r="Q20" s="96">
        <v>1.4794095847826165E-3</v>
      </c>
      <c r="R20" s="96">
        <v>2.1676008159204018E-2</v>
      </c>
      <c r="S20" s="96">
        <f>P20/'סכום נכסי הקרן'!$C$42</f>
        <v>2.5307466187076766E-4</v>
      </c>
    </row>
    <row r="21" spans="2:19">
      <c r="B21" s="108" t="s">
        <v>1612</v>
      </c>
      <c r="C21" s="85" t="s">
        <v>1613</v>
      </c>
      <c r="D21" s="98" t="s">
        <v>1594</v>
      </c>
      <c r="E21" s="85" t="s">
        <v>341</v>
      </c>
      <c r="F21" s="98" t="s">
        <v>326</v>
      </c>
      <c r="G21" s="85" t="s">
        <v>519</v>
      </c>
      <c r="H21" s="85" t="s">
        <v>182</v>
      </c>
      <c r="I21" s="118">
        <v>39702</v>
      </c>
      <c r="J21" s="97">
        <v>5.0700000000000012</v>
      </c>
      <c r="K21" s="98" t="s">
        <v>184</v>
      </c>
      <c r="L21" s="99">
        <v>5.7500000000000002E-2</v>
      </c>
      <c r="M21" s="96">
        <v>1.1200000000000002E-2</v>
      </c>
      <c r="N21" s="95">
        <v>3630240.0000000005</v>
      </c>
      <c r="O21" s="97">
        <v>148.37</v>
      </c>
      <c r="P21" s="95">
        <v>5386.1870999999992</v>
      </c>
      <c r="Q21" s="96">
        <v>2.788202764976959E-3</v>
      </c>
      <c r="R21" s="96">
        <v>0.26934573404689605</v>
      </c>
      <c r="S21" s="96">
        <f>P21/'סכום נכסי הקרן'!$C$42</f>
        <v>3.1447017398038781E-3</v>
      </c>
    </row>
    <row r="22" spans="2:19">
      <c r="B22" s="108" t="s">
        <v>1614</v>
      </c>
      <c r="C22" s="85" t="s">
        <v>1615</v>
      </c>
      <c r="D22" s="98" t="s">
        <v>1594</v>
      </c>
      <c r="E22" s="85"/>
      <c r="F22" s="98" t="s">
        <v>367</v>
      </c>
      <c r="G22" s="85" t="s">
        <v>605</v>
      </c>
      <c r="H22" s="85" t="s">
        <v>182</v>
      </c>
      <c r="I22" s="118">
        <v>38445</v>
      </c>
      <c r="J22" s="97">
        <v>1.9499999999999997</v>
      </c>
      <c r="K22" s="98" t="s">
        <v>184</v>
      </c>
      <c r="L22" s="99">
        <v>6.7000000000000004E-2</v>
      </c>
      <c r="M22" s="96">
        <v>5.0499999999999989E-2</v>
      </c>
      <c r="N22" s="95">
        <v>222511.37000000002</v>
      </c>
      <c r="O22" s="97">
        <v>128.86000000000001</v>
      </c>
      <c r="P22" s="95">
        <v>286.72815000000008</v>
      </c>
      <c r="Q22" s="96">
        <v>1.094192761224042E-3</v>
      </c>
      <c r="R22" s="96">
        <v>1.4338344101276866E-2</v>
      </c>
      <c r="S22" s="96">
        <f>P22/'סכום נכסי הקרן'!$C$42</f>
        <v>1.6740497413388178E-4</v>
      </c>
    </row>
    <row r="23" spans="2:19">
      <c r="B23" s="108" t="s">
        <v>1616</v>
      </c>
      <c r="C23" s="85" t="s">
        <v>1617</v>
      </c>
      <c r="D23" s="98" t="s">
        <v>1594</v>
      </c>
      <c r="E23" s="85"/>
      <c r="F23" s="98" t="s">
        <v>367</v>
      </c>
      <c r="G23" s="85" t="s">
        <v>605</v>
      </c>
      <c r="H23" s="85" t="s">
        <v>182</v>
      </c>
      <c r="I23" s="118">
        <v>38890</v>
      </c>
      <c r="J23" s="97">
        <v>2.0699999999999998</v>
      </c>
      <c r="K23" s="98" t="s">
        <v>184</v>
      </c>
      <c r="L23" s="99">
        <v>6.7000000000000004E-2</v>
      </c>
      <c r="M23" s="96">
        <v>4.7699999999999992E-2</v>
      </c>
      <c r="N23" s="95">
        <v>129246.18000000002</v>
      </c>
      <c r="O23" s="97">
        <v>129.08000000000001</v>
      </c>
      <c r="P23" s="95">
        <v>166.83097000000004</v>
      </c>
      <c r="Q23" s="96">
        <v>1.4885505427715137E-3</v>
      </c>
      <c r="R23" s="96">
        <v>8.3426752992679567E-3</v>
      </c>
      <c r="S23" s="96">
        <f>P23/'סכום נכסי הקרן'!$C$42</f>
        <v>9.7403530897054944E-5</v>
      </c>
    </row>
    <row r="24" spans="2:19">
      <c r="B24" s="108" t="s">
        <v>1618</v>
      </c>
      <c r="C24" s="85" t="s">
        <v>1619</v>
      </c>
      <c r="D24" s="98" t="s">
        <v>1594</v>
      </c>
      <c r="E24" s="85" t="s">
        <v>1620</v>
      </c>
      <c r="F24" s="98" t="s">
        <v>797</v>
      </c>
      <c r="G24" s="85" t="s">
        <v>1621</v>
      </c>
      <c r="H24" s="85" t="s">
        <v>182</v>
      </c>
      <c r="I24" s="118">
        <v>39104</v>
      </c>
      <c r="J24" s="97">
        <v>1.98</v>
      </c>
      <c r="K24" s="98" t="s">
        <v>184</v>
      </c>
      <c r="L24" s="99">
        <v>5.5999999999999994E-2</v>
      </c>
      <c r="M24" s="96">
        <v>0.2616</v>
      </c>
      <c r="N24" s="95">
        <v>380996.53000000009</v>
      </c>
      <c r="O24" s="97">
        <v>83.33</v>
      </c>
      <c r="P24" s="95">
        <v>317.48443000000003</v>
      </c>
      <c r="Q24" s="96">
        <v>2.611895213308666E-4</v>
      </c>
      <c r="R24" s="96">
        <v>1.5876365833413102E-2</v>
      </c>
      <c r="S24" s="96">
        <f>P24/'סכום נכסי הקרן'!$C$42</f>
        <v>1.8536189345922326E-4</v>
      </c>
    </row>
    <row r="25" spans="2:19">
      <c r="B25" s="109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07" t="s">
        <v>73</v>
      </c>
      <c r="C26" s="83"/>
      <c r="D26" s="83"/>
      <c r="E26" s="83"/>
      <c r="F26" s="83"/>
      <c r="G26" s="83"/>
      <c r="H26" s="83"/>
      <c r="I26" s="83"/>
      <c r="J26" s="94">
        <v>5.8004656979684688</v>
      </c>
      <c r="K26" s="83"/>
      <c r="L26" s="83"/>
      <c r="M26" s="93">
        <v>3.1304917823950291E-2</v>
      </c>
      <c r="N26" s="92"/>
      <c r="O26" s="94"/>
      <c r="P26" s="92">
        <v>3357.3979400000003</v>
      </c>
      <c r="Q26" s="83"/>
      <c r="R26" s="93">
        <v>0.16789257332647001</v>
      </c>
      <c r="S26" s="93">
        <f>P26/'סכום נכסי הקרן'!$C$42</f>
        <v>1.960202077482967E-3</v>
      </c>
    </row>
    <row r="27" spans="2:19">
      <c r="B27" s="108" t="s">
        <v>1622</v>
      </c>
      <c r="C27" s="85" t="s">
        <v>1623</v>
      </c>
      <c r="D27" s="98" t="s">
        <v>1594</v>
      </c>
      <c r="E27" s="85" t="s">
        <v>1624</v>
      </c>
      <c r="F27" s="98" t="s">
        <v>367</v>
      </c>
      <c r="G27" s="85" t="s">
        <v>381</v>
      </c>
      <c r="H27" s="85" t="s">
        <v>180</v>
      </c>
      <c r="I27" s="118">
        <v>42598</v>
      </c>
      <c r="J27" s="97">
        <v>6.43</v>
      </c>
      <c r="K27" s="98" t="s">
        <v>184</v>
      </c>
      <c r="L27" s="99">
        <v>3.1E-2</v>
      </c>
      <c r="M27" s="96">
        <v>3.1899999999999998E-2</v>
      </c>
      <c r="N27" s="95">
        <v>2885000.0000000005</v>
      </c>
      <c r="O27" s="97">
        <v>98.15</v>
      </c>
      <c r="P27" s="95">
        <v>2831.6275000000005</v>
      </c>
      <c r="Q27" s="96">
        <v>7.212500000000001E-3</v>
      </c>
      <c r="R27" s="96">
        <v>0.14160050020075934</v>
      </c>
      <c r="S27" s="96">
        <f>P27/'סכום נכסי הקרן'!$C$42</f>
        <v>1.6532333096498835E-3</v>
      </c>
    </row>
    <row r="28" spans="2:19">
      <c r="B28" s="108" t="s">
        <v>1625</v>
      </c>
      <c r="C28" s="85" t="s">
        <v>1626</v>
      </c>
      <c r="D28" s="98" t="s">
        <v>1594</v>
      </c>
      <c r="E28" s="85" t="s">
        <v>1627</v>
      </c>
      <c r="F28" s="98" t="s">
        <v>367</v>
      </c>
      <c r="G28" s="85" t="s">
        <v>605</v>
      </c>
      <c r="H28" s="85" t="s">
        <v>180</v>
      </c>
      <c r="I28" s="118">
        <v>41903</v>
      </c>
      <c r="J28" s="97">
        <v>2.4099999999999997</v>
      </c>
      <c r="K28" s="98" t="s">
        <v>184</v>
      </c>
      <c r="L28" s="99">
        <v>5.1500000000000004E-2</v>
      </c>
      <c r="M28" s="96">
        <v>2.8099999999999997E-2</v>
      </c>
      <c r="N28" s="95">
        <v>487140.2</v>
      </c>
      <c r="O28" s="97">
        <v>107.93</v>
      </c>
      <c r="P28" s="95">
        <v>525.77044000000012</v>
      </c>
      <c r="Q28" s="96">
        <v>3.6470588235294117E-3</v>
      </c>
      <c r="R28" s="96">
        <v>2.6292073125710684E-2</v>
      </c>
      <c r="S28" s="96">
        <f>P28/'סכום נכסי הקרן'!$C$42</f>
        <v>3.0696876783308381E-4</v>
      </c>
    </row>
    <row r="29" spans="2:19">
      <c r="B29" s="109"/>
      <c r="C29" s="85"/>
      <c r="D29" s="85"/>
      <c r="E29" s="85"/>
      <c r="F29" s="85"/>
      <c r="G29" s="85"/>
      <c r="H29" s="85"/>
      <c r="I29" s="85"/>
      <c r="J29" s="97"/>
      <c r="K29" s="85"/>
      <c r="L29" s="85"/>
      <c r="M29" s="96"/>
      <c r="N29" s="95"/>
      <c r="O29" s="97"/>
      <c r="P29" s="85"/>
      <c r="Q29" s="85"/>
      <c r="R29" s="96"/>
      <c r="S29" s="85"/>
    </row>
    <row r="30" spans="2:19">
      <c r="B30" s="107" t="s">
        <v>58</v>
      </c>
      <c r="C30" s="83"/>
      <c r="D30" s="83"/>
      <c r="E30" s="83"/>
      <c r="F30" s="83"/>
      <c r="G30" s="83"/>
      <c r="H30" s="83"/>
      <c r="I30" s="83"/>
      <c r="J30" s="94">
        <v>4.9147982326195487</v>
      </c>
      <c r="K30" s="83"/>
      <c r="L30" s="83"/>
      <c r="M30" s="93">
        <v>8.0637428028202229E-2</v>
      </c>
      <c r="N30" s="92"/>
      <c r="O30" s="94"/>
      <c r="P30" s="92">
        <v>1944.4144000000003</v>
      </c>
      <c r="Q30" s="83"/>
      <c r="R30" s="93">
        <v>9.7233852841717122E-2</v>
      </c>
      <c r="S30" s="93">
        <f>P30/'סכום נכסי הקרן'!$C$42</f>
        <v>1.1352378283665109E-3</v>
      </c>
    </row>
    <row r="31" spans="2:19">
      <c r="B31" s="108" t="s">
        <v>1628</v>
      </c>
      <c r="C31" s="85" t="s">
        <v>1629</v>
      </c>
      <c r="D31" s="98" t="s">
        <v>1594</v>
      </c>
      <c r="E31" s="85" t="s">
        <v>803</v>
      </c>
      <c r="F31" s="98" t="s">
        <v>804</v>
      </c>
      <c r="G31" s="85" t="s">
        <v>519</v>
      </c>
      <c r="H31" s="85" t="s">
        <v>182</v>
      </c>
      <c r="I31" s="118">
        <v>42625</v>
      </c>
      <c r="J31" s="97">
        <v>5.030000000000002</v>
      </c>
      <c r="K31" s="98" t="s">
        <v>183</v>
      </c>
      <c r="L31" s="99">
        <v>4.4500000000000005E-2</v>
      </c>
      <c r="M31" s="96">
        <v>4.9600000000000005E-2</v>
      </c>
      <c r="N31" s="95">
        <v>446922.00000000006</v>
      </c>
      <c r="O31" s="97">
        <v>99.11</v>
      </c>
      <c r="P31" s="95">
        <v>1703.1211499999999</v>
      </c>
      <c r="Q31" s="96">
        <v>3.2591547860497923E-3</v>
      </c>
      <c r="R31" s="96">
        <v>8.5167560613990514E-2</v>
      </c>
      <c r="S31" s="96">
        <f>P31/'סכום נכסי הקרן'!$C$42</f>
        <v>9.9435982153345216E-4</v>
      </c>
    </row>
    <row r="32" spans="2:19">
      <c r="B32" s="108" t="s">
        <v>1630</v>
      </c>
      <c r="C32" s="85" t="s">
        <v>1631</v>
      </c>
      <c r="D32" s="98" t="s">
        <v>1594</v>
      </c>
      <c r="E32" s="85" t="s">
        <v>1632</v>
      </c>
      <c r="F32" s="98" t="s">
        <v>415</v>
      </c>
      <c r="G32" s="85" t="s">
        <v>791</v>
      </c>
      <c r="H32" s="85"/>
      <c r="I32" s="118">
        <v>41840</v>
      </c>
      <c r="J32" s="97">
        <v>5.1199999999999992</v>
      </c>
      <c r="K32" s="98" t="s">
        <v>183</v>
      </c>
      <c r="L32" s="99">
        <v>0.03</v>
      </c>
      <c r="M32" s="96">
        <v>0.3039</v>
      </c>
      <c r="N32" s="95">
        <v>146870.93000000002</v>
      </c>
      <c r="O32" s="97">
        <v>27.02</v>
      </c>
      <c r="P32" s="95">
        <v>152.58698000000004</v>
      </c>
      <c r="Q32" s="96">
        <v>4.1293500143959813E-4</v>
      </c>
      <c r="R32" s="96">
        <v>7.6303795934045933E-3</v>
      </c>
      <c r="S32" s="96">
        <f>P32/'סכום נכסי הקרן'!$C$42</f>
        <v>8.9087239742826553E-5</v>
      </c>
    </row>
    <row r="33" spans="2:19">
      <c r="B33" s="108" t="s">
        <v>1633</v>
      </c>
      <c r="C33" s="85" t="s">
        <v>1634</v>
      </c>
      <c r="D33" s="98" t="s">
        <v>1594</v>
      </c>
      <c r="E33" s="85" t="s">
        <v>1632</v>
      </c>
      <c r="F33" s="98" t="s">
        <v>415</v>
      </c>
      <c r="G33" s="85" t="s">
        <v>791</v>
      </c>
      <c r="H33" s="85"/>
      <c r="I33" s="118">
        <v>41840</v>
      </c>
      <c r="J33" s="97">
        <v>2.3499999999999996</v>
      </c>
      <c r="K33" s="98" t="s">
        <v>183</v>
      </c>
      <c r="L33" s="99">
        <v>3.7978999999999999E-2</v>
      </c>
      <c r="M33" s="96">
        <v>0.3019</v>
      </c>
      <c r="N33" s="95">
        <v>40825.22</v>
      </c>
      <c r="O33" s="97">
        <v>56.5</v>
      </c>
      <c r="P33" s="95">
        <v>88.706270000000018</v>
      </c>
      <c r="Q33" s="96">
        <v>1.0993317714513816E-3</v>
      </c>
      <c r="R33" s="96">
        <v>4.4359126343219979E-3</v>
      </c>
      <c r="S33" s="96">
        <f>P33/'סכום נכסי הקרן'!$C$42</f>
        <v>5.1790767090232091E-5</v>
      </c>
    </row>
    <row r="34" spans="2:19">
      <c r="B34" s="109"/>
      <c r="C34" s="85"/>
      <c r="D34" s="85"/>
      <c r="E34" s="85"/>
      <c r="F34" s="85"/>
      <c r="G34" s="85"/>
      <c r="H34" s="85"/>
      <c r="I34" s="85"/>
      <c r="J34" s="97"/>
      <c r="K34" s="85"/>
      <c r="L34" s="85"/>
      <c r="M34" s="96"/>
      <c r="N34" s="95"/>
      <c r="O34" s="97"/>
      <c r="P34" s="85"/>
      <c r="Q34" s="85"/>
      <c r="R34" s="96"/>
      <c r="S34" s="85"/>
    </row>
    <row r="35" spans="2:19">
      <c r="B35" s="106" t="s">
        <v>253</v>
      </c>
      <c r="C35" s="83"/>
      <c r="D35" s="83"/>
      <c r="E35" s="83"/>
      <c r="F35" s="83"/>
      <c r="G35" s="83"/>
      <c r="H35" s="83"/>
      <c r="I35" s="83"/>
      <c r="J35" s="94">
        <v>3.5899999999999994</v>
      </c>
      <c r="K35" s="83"/>
      <c r="L35" s="83"/>
      <c r="M35" s="93">
        <v>5.0799999999999991E-2</v>
      </c>
      <c r="N35" s="92"/>
      <c r="O35" s="94"/>
      <c r="P35" s="92">
        <v>1139.9425300000003</v>
      </c>
      <c r="Q35" s="83"/>
      <c r="R35" s="93">
        <v>5.7004825828298078E-2</v>
      </c>
      <c r="S35" s="93">
        <f>P35/'סכום נכסי הקרן'!$C$42</f>
        <v>6.6555045170403301E-4</v>
      </c>
    </row>
    <row r="36" spans="2:19">
      <c r="B36" s="107" t="s">
        <v>85</v>
      </c>
      <c r="C36" s="83"/>
      <c r="D36" s="83"/>
      <c r="E36" s="83"/>
      <c r="F36" s="83"/>
      <c r="G36" s="83"/>
      <c r="H36" s="83"/>
      <c r="I36" s="83"/>
      <c r="J36" s="94">
        <v>3.5899999999999994</v>
      </c>
      <c r="K36" s="83"/>
      <c r="L36" s="83"/>
      <c r="M36" s="93">
        <v>5.0799999999999991E-2</v>
      </c>
      <c r="N36" s="92"/>
      <c r="O36" s="94"/>
      <c r="P36" s="92">
        <v>1139.9425300000003</v>
      </c>
      <c r="Q36" s="83"/>
      <c r="R36" s="93">
        <v>5.7004825828298078E-2</v>
      </c>
      <c r="S36" s="93">
        <f>P36/'סכום נכסי הקרן'!$C$42</f>
        <v>6.6555045170403301E-4</v>
      </c>
    </row>
    <row r="37" spans="2:19">
      <c r="B37" s="108" t="s">
        <v>1635</v>
      </c>
      <c r="C37" s="85" t="s">
        <v>1636</v>
      </c>
      <c r="D37" s="98" t="s">
        <v>1594</v>
      </c>
      <c r="E37" s="85"/>
      <c r="F37" s="98" t="s">
        <v>1206</v>
      </c>
      <c r="G37" s="85" t="s">
        <v>654</v>
      </c>
      <c r="H37" s="85" t="s">
        <v>1422</v>
      </c>
      <c r="I37" s="118">
        <v>42135</v>
      </c>
      <c r="J37" s="97">
        <v>3.5899999999999994</v>
      </c>
      <c r="K37" s="98" t="s">
        <v>183</v>
      </c>
      <c r="L37" s="99">
        <v>0.06</v>
      </c>
      <c r="M37" s="96">
        <v>5.0799999999999991E-2</v>
      </c>
      <c r="N37" s="95">
        <v>271000.00000000006</v>
      </c>
      <c r="O37" s="97">
        <v>109.4</v>
      </c>
      <c r="P37" s="95">
        <v>1139.9425300000003</v>
      </c>
      <c r="Q37" s="96">
        <v>3.2848484848484855E-4</v>
      </c>
      <c r="R37" s="96">
        <v>5.7004825828298078E-2</v>
      </c>
      <c r="S37" s="96">
        <f>P37/'סכום נכסי הקרן'!$C$42</f>
        <v>6.6555045170403301E-4</v>
      </c>
    </row>
    <row r="38" spans="2:19">
      <c r="C38" s="1"/>
      <c r="D38" s="1"/>
      <c r="E38" s="1"/>
    </row>
    <row r="39" spans="2:19">
      <c r="C39" s="1"/>
      <c r="D39" s="1"/>
      <c r="E39" s="1"/>
    </row>
    <row r="40" spans="2:19">
      <c r="C40" s="1"/>
      <c r="D40" s="1"/>
      <c r="E40" s="1"/>
    </row>
    <row r="41" spans="2:19">
      <c r="B41" s="111" t="s">
        <v>1793</v>
      </c>
      <c r="C41" s="1"/>
      <c r="D41" s="1"/>
      <c r="E41" s="1"/>
    </row>
    <row r="42" spans="2:19">
      <c r="B42" s="111" t="s">
        <v>133</v>
      </c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2"/>
    </row>
    <row r="540" spans="2:5">
      <c r="B540" s="42"/>
    </row>
    <row r="541" spans="2:5">
      <c r="B541" s="3"/>
    </row>
  </sheetData>
  <sheetProtection password="CC17" sheet="1" objects="1" scenarios="1"/>
  <mergeCells count="2">
    <mergeCell ref="B6:S6"/>
    <mergeCell ref="B7:S7"/>
  </mergeCells>
  <phoneticPr fontId="4" type="noConversion"/>
  <conditionalFormatting sqref="B12:B37">
    <cfRule type="cellIs" dxfId="9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rintOptions horizontalCentered="1"/>
  <pageMargins left="0" right="0" top="0.11811023622047245" bottom="0.11811023622047245" header="0" footer="0.23622047244094491"/>
  <pageSetup paperSize="9" scale="68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O404"/>
  <sheetViews>
    <sheetView rightToLeft="1" workbookViewId="0">
      <pane ySplit="10" topLeftCell="A11" activePane="bottomLeft" state="frozen"/>
      <selection pane="bottomLeft" activeCell="B17" sqref="B17"/>
    </sheetView>
  </sheetViews>
  <sheetFormatPr defaultColWidth="9.140625" defaultRowHeight="18"/>
  <cols>
    <col min="1" max="1" width="6.28515625" style="1" customWidth="1"/>
    <col min="2" max="2" width="34.42578125" style="2" bestFit="1" customWidth="1"/>
    <col min="3" max="3" width="31.28515625" style="2" bestFit="1" customWidth="1"/>
    <col min="4" max="4" width="5.7109375" style="2" bestFit="1" customWidth="1"/>
    <col min="5" max="5" width="11.28515625" style="2" bestFit="1" customWidth="1"/>
    <col min="6" max="6" width="11.28515625" style="1" bestFit="1" customWidth="1"/>
    <col min="7" max="7" width="12" style="1" bestFit="1" customWidth="1"/>
    <col min="8" max="8" width="7.7109375" style="1" bestFit="1" customWidth="1"/>
    <col min="9" max="9" width="11.28515625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5" t="s">
        <v>199</v>
      </c>
      <c r="C1" s="79" t="s" vm="1">
        <v>258</v>
      </c>
    </row>
    <row r="2" spans="2:93">
      <c r="B2" s="55" t="s">
        <v>198</v>
      </c>
      <c r="C2" s="79" t="s">
        <v>259</v>
      </c>
    </row>
    <row r="3" spans="2:93">
      <c r="B3" s="55" t="s">
        <v>200</v>
      </c>
      <c r="C3" s="79" t="s">
        <v>260</v>
      </c>
    </row>
    <row r="4" spans="2:93">
      <c r="B4" s="55" t="s">
        <v>201</v>
      </c>
      <c r="C4" s="79">
        <v>414</v>
      </c>
    </row>
    <row r="6" spans="2:93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8"/>
    </row>
    <row r="7" spans="2:93" ht="26.25" customHeight="1">
      <c r="B7" s="206" t="s">
        <v>110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</row>
    <row r="8" spans="2:93" s="3" customFormat="1" ht="63">
      <c r="B8" s="20" t="s">
        <v>137</v>
      </c>
      <c r="C8" s="28" t="s">
        <v>56</v>
      </c>
      <c r="D8" s="71" t="s">
        <v>139</v>
      </c>
      <c r="E8" s="71" t="s">
        <v>138</v>
      </c>
      <c r="F8" s="71" t="s">
        <v>78</v>
      </c>
      <c r="G8" s="28" t="s">
        <v>122</v>
      </c>
      <c r="H8" s="28" t="s">
        <v>0</v>
      </c>
      <c r="I8" s="28" t="s">
        <v>126</v>
      </c>
      <c r="J8" s="28" t="s">
        <v>130</v>
      </c>
      <c r="K8" s="28" t="s">
        <v>71</v>
      </c>
      <c r="L8" s="71" t="s">
        <v>202</v>
      </c>
      <c r="M8" s="29" t="s">
        <v>204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75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131" t="s">
        <v>36</v>
      </c>
      <c r="C11" s="126"/>
      <c r="D11" s="126"/>
      <c r="E11" s="126"/>
      <c r="F11" s="126"/>
      <c r="G11" s="126"/>
      <c r="H11" s="126"/>
      <c r="I11" s="126"/>
      <c r="J11" s="127">
        <v>113.52820000000001</v>
      </c>
      <c r="K11" s="126"/>
      <c r="L11" s="128">
        <v>1</v>
      </c>
      <c r="M11" s="128">
        <f>J11/'סכום נכסי הקרן'!$C$42</f>
        <v>6.6282942168273859E-5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CO11" s="130"/>
    </row>
    <row r="12" spans="2:93" s="130" customFormat="1" ht="17.25" customHeight="1">
      <c r="B12" s="132" t="s">
        <v>254</v>
      </c>
      <c r="C12" s="126"/>
      <c r="D12" s="126"/>
      <c r="E12" s="126"/>
      <c r="F12" s="126"/>
      <c r="G12" s="126"/>
      <c r="H12" s="126"/>
      <c r="I12" s="126"/>
      <c r="J12" s="127">
        <v>113.52820000000001</v>
      </c>
      <c r="K12" s="126"/>
      <c r="L12" s="128">
        <v>1</v>
      </c>
      <c r="M12" s="128">
        <f>J12/'סכום נכסי הקרן'!$C$42</f>
        <v>6.6282942168273859E-5</v>
      </c>
    </row>
    <row r="13" spans="2:93" s="147" customFormat="1">
      <c r="B13" s="84" t="s">
        <v>1862</v>
      </c>
      <c r="C13" s="180">
        <v>347283</v>
      </c>
      <c r="D13" s="98" t="s">
        <v>32</v>
      </c>
      <c r="E13" s="85" t="s">
        <v>1632</v>
      </c>
      <c r="F13" s="98" t="s">
        <v>415</v>
      </c>
      <c r="G13" s="98" t="s">
        <v>183</v>
      </c>
      <c r="H13" s="120">
        <v>2252.0000000000005</v>
      </c>
      <c r="I13" s="119">
        <v>1311.0867000000001</v>
      </c>
      <c r="J13" s="95">
        <v>113.52620000000002</v>
      </c>
      <c r="K13" s="96">
        <v>2.2967581760124017E-4</v>
      </c>
      <c r="L13" s="96">
        <v>0.99998238323165523</v>
      </c>
      <c r="M13" s="96">
        <f>J13/'סכום נכסי הקרן'!$C$42</f>
        <v>6.6281774477036483E-5</v>
      </c>
    </row>
    <row r="14" spans="2:93">
      <c r="B14" s="101"/>
      <c r="C14" s="101"/>
      <c r="D14" s="101"/>
      <c r="F14" s="101"/>
      <c r="G14" s="101"/>
      <c r="H14" s="101"/>
      <c r="I14" s="101"/>
      <c r="J14" s="101"/>
      <c r="K14" s="101"/>
      <c r="L14" s="101"/>
      <c r="M14" s="101"/>
    </row>
    <row r="15" spans="2:93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3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11" t="s">
        <v>1793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11" t="s">
        <v>133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2"/>
      <c r="C402" s="1"/>
      <c r="D402" s="1"/>
      <c r="E402" s="1"/>
    </row>
    <row r="403" spans="2:5">
      <c r="B403" s="42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D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AC1:XFD2 C5:C1048576 D3:D1048576 E13 A1:B1048576 F13:XFD14 E3:XFD12 E15:XFD1048576 D1:AA2"/>
  </dataValidations>
  <printOptions horizontalCentered="1"/>
  <pageMargins left="0" right="0" top="0.11811023622047245" bottom="0.11811023622047245" header="0" footer="0.23622047244094491"/>
  <pageSetup paperSize="9" scale="88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</sheetPr>
  <dimension ref="B1:AI634"/>
  <sheetViews>
    <sheetView rightToLeft="1" zoomScale="90" zoomScaleNormal="90" workbookViewId="0">
      <pane ySplit="10" topLeftCell="A11" activePane="bottomLeft" state="frozen"/>
      <selection pane="bottomLeft" activeCell="E11" sqref="E11"/>
    </sheetView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31.28515625" style="2" bestFit="1" customWidth="1"/>
    <col min="4" max="4" width="12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10" style="3" customWidth="1"/>
    <col min="14" max="22" width="5.7109375" style="1" customWidth="1"/>
    <col min="23" max="16384" width="9.140625" style="1"/>
  </cols>
  <sheetData>
    <row r="1" spans="2:35">
      <c r="B1" s="55" t="s">
        <v>199</v>
      </c>
      <c r="C1" s="79" t="s" vm="1">
        <v>258</v>
      </c>
    </row>
    <row r="2" spans="2:35">
      <c r="B2" s="55" t="s">
        <v>198</v>
      </c>
      <c r="C2" s="79" t="s">
        <v>259</v>
      </c>
    </row>
    <row r="3" spans="2:35">
      <c r="B3" s="55" t="s">
        <v>200</v>
      </c>
      <c r="C3" s="79" t="s">
        <v>260</v>
      </c>
    </row>
    <row r="4" spans="2:35">
      <c r="B4" s="55" t="s">
        <v>201</v>
      </c>
      <c r="C4" s="79">
        <v>414</v>
      </c>
    </row>
    <row r="6" spans="2:35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8"/>
    </row>
    <row r="7" spans="2:35" ht="26.25" customHeight="1">
      <c r="B7" s="206" t="s">
        <v>117</v>
      </c>
      <c r="C7" s="207"/>
      <c r="D7" s="207"/>
      <c r="E7" s="207"/>
      <c r="F7" s="207"/>
      <c r="G7" s="207"/>
      <c r="H7" s="207"/>
      <c r="I7" s="207"/>
      <c r="J7" s="207"/>
      <c r="K7" s="208"/>
    </row>
    <row r="8" spans="2:35" s="3" customFormat="1" ht="78.75">
      <c r="B8" s="20" t="s">
        <v>137</v>
      </c>
      <c r="C8" s="28" t="s">
        <v>56</v>
      </c>
      <c r="D8" s="28" t="s">
        <v>122</v>
      </c>
      <c r="E8" s="28" t="s">
        <v>123</v>
      </c>
      <c r="F8" s="28" t="s">
        <v>0</v>
      </c>
      <c r="G8" s="28" t="s">
        <v>126</v>
      </c>
      <c r="H8" s="28" t="s">
        <v>130</v>
      </c>
      <c r="I8" s="28" t="s">
        <v>71</v>
      </c>
      <c r="J8" s="71" t="s">
        <v>202</v>
      </c>
      <c r="K8" s="29" t="s">
        <v>204</v>
      </c>
      <c r="AI8" s="1"/>
    </row>
    <row r="9" spans="2:35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75</v>
      </c>
      <c r="H9" s="30" t="s">
        <v>23</v>
      </c>
      <c r="I9" s="30" t="s">
        <v>20</v>
      </c>
      <c r="J9" s="30" t="s">
        <v>20</v>
      </c>
      <c r="K9" s="31" t="s">
        <v>20</v>
      </c>
      <c r="AI9" s="1"/>
    </row>
    <row r="10" spans="2:3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AI10" s="1"/>
    </row>
    <row r="11" spans="2:35" s="4" customFormat="1" ht="18" customHeight="1">
      <c r="B11" s="131" t="s">
        <v>1637</v>
      </c>
      <c r="C11" s="126"/>
      <c r="D11" s="126"/>
      <c r="E11" s="126"/>
      <c r="F11" s="127"/>
      <c r="G11" s="129"/>
      <c r="H11" s="127">
        <v>2223.3630600000006</v>
      </c>
      <c r="I11" s="126"/>
      <c r="J11" s="128">
        <v>1</v>
      </c>
      <c r="K11" s="128">
        <f>H11/'סכום נכסי הקרן'!$C$42</f>
        <v>1.298100781348215E-3</v>
      </c>
      <c r="L11" s="3"/>
      <c r="AI11" s="130"/>
    </row>
    <row r="12" spans="2:35" s="130" customFormat="1" ht="21" customHeight="1">
      <c r="B12" s="132" t="s">
        <v>41</v>
      </c>
      <c r="C12" s="126"/>
      <c r="D12" s="126"/>
      <c r="E12" s="126"/>
      <c r="F12" s="127"/>
      <c r="G12" s="129"/>
      <c r="H12" s="127">
        <v>80.987189999999998</v>
      </c>
      <c r="I12" s="126"/>
      <c r="J12" s="128">
        <v>3.6425535467878099E-2</v>
      </c>
      <c r="K12" s="128">
        <f>H12/'סכום נכסי הקרן'!$C$42</f>
        <v>4.7284016051879677E-5</v>
      </c>
      <c r="L12" s="3"/>
    </row>
    <row r="13" spans="2:35">
      <c r="B13" s="102" t="s">
        <v>250</v>
      </c>
      <c r="C13" s="83"/>
      <c r="D13" s="83"/>
      <c r="E13" s="83"/>
      <c r="F13" s="92"/>
      <c r="G13" s="94"/>
      <c r="H13" s="92">
        <v>80.987189999999998</v>
      </c>
      <c r="I13" s="83"/>
      <c r="J13" s="93">
        <v>3.6425535467878099E-2</v>
      </c>
      <c r="K13" s="93">
        <f>H13/'סכום נכסי הקרן'!$C$42</f>
        <v>4.7284016051879677E-5</v>
      </c>
      <c r="M13" s="1"/>
    </row>
    <row r="14" spans="2:35" s="147" customFormat="1">
      <c r="B14" s="88" t="s">
        <v>1638</v>
      </c>
      <c r="C14" s="85">
        <v>5277</v>
      </c>
      <c r="D14" s="98" t="s">
        <v>183</v>
      </c>
      <c r="E14" s="118">
        <v>42545</v>
      </c>
      <c r="F14" s="95">
        <v>23369.070000000003</v>
      </c>
      <c r="G14" s="97">
        <v>90.131900000000002</v>
      </c>
      <c r="H14" s="95">
        <v>80.987189999999998</v>
      </c>
      <c r="I14" s="96">
        <v>1.1666666666666668E-3</v>
      </c>
      <c r="J14" s="96">
        <v>3.6425535467878099E-2</v>
      </c>
      <c r="K14" s="96">
        <f>H14/'סכום נכסי הקרן'!$C$42</f>
        <v>4.7284016051879677E-5</v>
      </c>
      <c r="L14" s="150"/>
    </row>
    <row r="15" spans="2:35" s="147" customFormat="1">
      <c r="B15" s="84"/>
      <c r="C15" s="85"/>
      <c r="D15" s="85"/>
      <c r="E15" s="85"/>
      <c r="F15" s="95"/>
      <c r="G15" s="97"/>
      <c r="H15" s="85"/>
      <c r="I15" s="85"/>
      <c r="J15" s="96"/>
      <c r="K15" s="85"/>
      <c r="L15" s="150"/>
    </row>
    <row r="16" spans="2:35" s="151" customFormat="1">
      <c r="B16" s="132" t="s">
        <v>42</v>
      </c>
      <c r="C16" s="126"/>
      <c r="D16" s="126"/>
      <c r="E16" s="126"/>
      <c r="F16" s="127"/>
      <c r="G16" s="129"/>
      <c r="H16" s="127">
        <v>2142.3758700000003</v>
      </c>
      <c r="I16" s="126"/>
      <c r="J16" s="128">
        <v>0.96357446453212181</v>
      </c>
      <c r="K16" s="128">
        <f>H16/'סכום נכסי הקרן'!$C$42</f>
        <v>1.2508167652963353E-3</v>
      </c>
      <c r="L16" s="150"/>
    </row>
    <row r="17" spans="2:13" s="151" customFormat="1">
      <c r="B17" s="125" t="s">
        <v>1639</v>
      </c>
      <c r="C17" s="126"/>
      <c r="D17" s="126"/>
      <c r="E17" s="126"/>
      <c r="F17" s="127"/>
      <c r="G17" s="129"/>
      <c r="H17" s="129">
        <v>0</v>
      </c>
      <c r="I17" s="126"/>
      <c r="J17" s="128">
        <v>0</v>
      </c>
      <c r="K17" s="128">
        <f>H17/'סכום נכסי הקרן'!$C$42</f>
        <v>0</v>
      </c>
      <c r="L17" s="150"/>
    </row>
    <row r="18" spans="2:13" s="147" customFormat="1">
      <c r="B18" s="88" t="s">
        <v>1640</v>
      </c>
      <c r="C18" s="85" t="s">
        <v>1641</v>
      </c>
      <c r="D18" s="98" t="s">
        <v>183</v>
      </c>
      <c r="E18" s="152">
        <v>40904</v>
      </c>
      <c r="F18" s="95">
        <v>2110.0600000000004</v>
      </c>
      <c r="G18" s="97">
        <v>0</v>
      </c>
      <c r="H18" s="97">
        <v>0</v>
      </c>
      <c r="I18" s="96">
        <v>0</v>
      </c>
      <c r="J18" s="96">
        <v>0</v>
      </c>
      <c r="K18" s="128">
        <f>H18/'סכום נכסי הקרן'!$C$42</f>
        <v>0</v>
      </c>
      <c r="L18" s="150"/>
    </row>
    <row r="19" spans="2:13" s="147" customFormat="1">
      <c r="B19" s="84"/>
      <c r="C19" s="85"/>
      <c r="D19" s="85"/>
      <c r="E19" s="85"/>
      <c r="F19" s="95"/>
      <c r="G19" s="97"/>
      <c r="H19" s="85"/>
      <c r="I19" s="85"/>
      <c r="J19" s="96"/>
      <c r="K19" s="85"/>
      <c r="L19" s="150"/>
    </row>
    <row r="20" spans="2:13" s="147" customFormat="1">
      <c r="B20" s="102" t="s">
        <v>252</v>
      </c>
      <c r="C20" s="83"/>
      <c r="D20" s="83"/>
      <c r="E20" s="83"/>
      <c r="F20" s="92"/>
      <c r="G20" s="94"/>
      <c r="H20" s="92">
        <v>2142.3758700000003</v>
      </c>
      <c r="I20" s="83"/>
      <c r="J20" s="93">
        <v>0.96357446453212181</v>
      </c>
      <c r="K20" s="93">
        <f>H20/'סכום נכסי הקרן'!$C$42</f>
        <v>1.2508167652963353E-3</v>
      </c>
      <c r="L20" s="150"/>
    </row>
    <row r="21" spans="2:13" s="147" customFormat="1">
      <c r="B21" s="88" t="s">
        <v>1642</v>
      </c>
      <c r="C21" s="85">
        <v>5281</v>
      </c>
      <c r="D21" s="98" t="s">
        <v>183</v>
      </c>
      <c r="E21" s="118">
        <v>42642</v>
      </c>
      <c r="F21" s="95">
        <v>174593.24</v>
      </c>
      <c r="G21" s="97">
        <v>96.429299999999998</v>
      </c>
      <c r="H21" s="95">
        <v>647.34051000000011</v>
      </c>
      <c r="I21" s="96">
        <v>2.9187396351575454E-4</v>
      </c>
      <c r="J21" s="96">
        <v>0.2911537578572525</v>
      </c>
      <c r="K21" s="96">
        <f>H21/'סכום נכסי הקרן'!$C$42</f>
        <v>3.7794692056696846E-4</v>
      </c>
      <c r="L21" s="150"/>
    </row>
    <row r="22" spans="2:13" s="147" customFormat="1" ht="16.5" customHeight="1">
      <c r="B22" s="88" t="s">
        <v>1818</v>
      </c>
      <c r="C22" s="85">
        <v>5284</v>
      </c>
      <c r="D22" s="98" t="s">
        <v>185</v>
      </c>
      <c r="E22" s="118">
        <v>42662</v>
      </c>
      <c r="F22" s="95">
        <v>109283.13000000002</v>
      </c>
      <c r="G22" s="97">
        <v>100</v>
      </c>
      <c r="H22" s="95">
        <v>441.91912000000008</v>
      </c>
      <c r="I22" s="96">
        <v>1.4893836363636362E-3</v>
      </c>
      <c r="J22" s="96">
        <v>0.19876156438436104</v>
      </c>
      <c r="K22" s="96">
        <f>H22/'סכום נכסי הקרן'!$C$42</f>
        <v>2.5801254202933261E-4</v>
      </c>
      <c r="L22" s="150"/>
    </row>
    <row r="23" spans="2:13" s="147" customFormat="1" ht="16.5" customHeight="1">
      <c r="B23" s="88" t="s">
        <v>1643</v>
      </c>
      <c r="C23" s="85">
        <v>5285</v>
      </c>
      <c r="D23" s="98" t="s">
        <v>183</v>
      </c>
      <c r="E23" s="118">
        <v>42718</v>
      </c>
      <c r="F23" s="95">
        <v>28000.000000000004</v>
      </c>
      <c r="G23" s="97">
        <v>100</v>
      </c>
      <c r="H23" s="95">
        <v>107.66000000000001</v>
      </c>
      <c r="I23" s="96">
        <v>1.3754385964912278E-4</v>
      </c>
      <c r="J23" s="96">
        <v>4.8422141186424128E-2</v>
      </c>
      <c r="K23" s="96">
        <f>H23/'סכום נכסי הקרן'!$C$42</f>
        <v>6.2856819308650745E-5</v>
      </c>
      <c r="L23" s="150"/>
    </row>
    <row r="24" spans="2:13" s="147" customFormat="1" ht="16.5" customHeight="1">
      <c r="B24" s="88" t="s">
        <v>1644</v>
      </c>
      <c r="C24" s="85">
        <v>5280</v>
      </c>
      <c r="D24" s="98" t="s">
        <v>183</v>
      </c>
      <c r="E24" s="118">
        <v>42604</v>
      </c>
      <c r="F24" s="95">
        <v>24500.000000000004</v>
      </c>
      <c r="G24" s="97">
        <v>90.658600000000007</v>
      </c>
      <c r="H24" s="95">
        <v>85.402679999999989</v>
      </c>
      <c r="I24" s="96">
        <v>1.1666666666666667E-2</v>
      </c>
      <c r="J24" s="96">
        <v>3.8411486426332894E-2</v>
      </c>
      <c r="K24" s="96">
        <f>H24/'סכום נכסי הקרן'!$C$42</f>
        <v>4.9861980542769087E-5</v>
      </c>
      <c r="L24" s="150"/>
    </row>
    <row r="25" spans="2:13" s="147" customFormat="1">
      <c r="B25" s="88" t="s">
        <v>1645</v>
      </c>
      <c r="C25" s="85">
        <v>5276</v>
      </c>
      <c r="D25" s="98" t="s">
        <v>183</v>
      </c>
      <c r="E25" s="118">
        <v>42521</v>
      </c>
      <c r="F25" s="95">
        <v>191250.00000000003</v>
      </c>
      <c r="G25" s="97">
        <v>95.957400000000007</v>
      </c>
      <c r="H25" s="95">
        <v>705.62875000000008</v>
      </c>
      <c r="I25" s="96">
        <v>8.0000000000000007E-5</v>
      </c>
      <c r="J25" s="96">
        <v>0.31737000703789686</v>
      </c>
      <c r="K25" s="96">
        <f>H25/'סכום נכסי הקרן'!$C$42</f>
        <v>4.1197825411238241E-4</v>
      </c>
      <c r="L25" s="150"/>
    </row>
    <row r="26" spans="2:13" s="147" customFormat="1">
      <c r="B26" s="88" t="s">
        <v>1646</v>
      </c>
      <c r="C26" s="85">
        <v>5286</v>
      </c>
      <c r="D26" s="98" t="s">
        <v>183</v>
      </c>
      <c r="E26" s="118">
        <v>42727</v>
      </c>
      <c r="F26" s="95">
        <v>40162.500000000007</v>
      </c>
      <c r="G26" s="97">
        <v>100</v>
      </c>
      <c r="H26" s="95">
        <v>154.42481000000004</v>
      </c>
      <c r="I26" s="96">
        <v>2.2499999999999999E-4</v>
      </c>
      <c r="J26" s="96">
        <v>6.9455507639854377E-2</v>
      </c>
      <c r="K26" s="96">
        <f>H26/'סכום נכסי הקרן'!$C$42</f>
        <v>9.0160248736231879E-5</v>
      </c>
      <c r="L26" s="150"/>
    </row>
    <row r="27" spans="2:13" s="147" customFormat="1">
      <c r="B27" s="84"/>
      <c r="C27" s="85"/>
      <c r="D27" s="85"/>
      <c r="E27" s="85"/>
      <c r="F27" s="95"/>
      <c r="G27" s="97"/>
      <c r="H27" s="85"/>
      <c r="I27" s="85"/>
      <c r="J27" s="96"/>
      <c r="K27" s="85"/>
      <c r="L27" s="150"/>
    </row>
    <row r="28" spans="2:13">
      <c r="B28" s="111" t="s">
        <v>1793</v>
      </c>
      <c r="C28" s="101"/>
      <c r="D28" s="101"/>
      <c r="E28" s="101"/>
      <c r="F28" s="101"/>
      <c r="G28" s="101"/>
      <c r="H28" s="101"/>
      <c r="I28" s="101"/>
      <c r="J28" s="101"/>
      <c r="K28" s="101"/>
      <c r="M28" s="1"/>
    </row>
    <row r="29" spans="2:13">
      <c r="B29" s="111" t="s">
        <v>133</v>
      </c>
      <c r="C29" s="101"/>
      <c r="D29" s="101"/>
      <c r="E29" s="101"/>
      <c r="F29" s="101"/>
      <c r="G29" s="101"/>
      <c r="H29" s="101"/>
      <c r="I29" s="101"/>
      <c r="J29" s="101"/>
      <c r="K29" s="101"/>
      <c r="M29" s="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M30" s="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M31" s="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M32" s="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M33" s="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M34" s="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A1:B1048576 D1:XFD1048576 C5:C1048576"/>
  </dataValidations>
  <printOptions horizontalCentered="1"/>
  <pageMargins left="0" right="0" top="0.11811023622047245" bottom="0.11811023622047245" header="0" footer="0.23622047244094491"/>
  <pageSetup paperSize="9" scale="96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D574"/>
  <sheetViews>
    <sheetView rightToLeft="1" zoomScaleNormal="100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1.28515625" style="2" bestFit="1" customWidth="1"/>
    <col min="4" max="4" width="15.7109375" style="2" bestFit="1" customWidth="1"/>
    <col min="5" max="5" width="12" style="1" bestFit="1" customWidth="1"/>
    <col min="6" max="7" width="11.28515625" style="1" bestFit="1" customWidth="1"/>
    <col min="8" max="8" width="7.7109375" style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6">
      <c r="B1" s="55" t="s">
        <v>199</v>
      </c>
      <c r="C1" s="79" t="s" vm="1">
        <v>258</v>
      </c>
    </row>
    <row r="2" spans="2:56">
      <c r="B2" s="55" t="s">
        <v>198</v>
      </c>
      <c r="C2" s="79" t="s">
        <v>259</v>
      </c>
    </row>
    <row r="3" spans="2:56">
      <c r="B3" s="55" t="s">
        <v>200</v>
      </c>
      <c r="C3" s="79" t="s">
        <v>260</v>
      </c>
    </row>
    <row r="4" spans="2:56">
      <c r="B4" s="55" t="s">
        <v>201</v>
      </c>
      <c r="C4" s="79">
        <v>414</v>
      </c>
    </row>
    <row r="6" spans="2:56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</row>
    <row r="7" spans="2:56" ht="26.25" customHeight="1">
      <c r="B7" s="206" t="s">
        <v>118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2:56" s="3" customFormat="1" ht="78.75">
      <c r="B8" s="20" t="s">
        <v>137</v>
      </c>
      <c r="C8" s="28" t="s">
        <v>56</v>
      </c>
      <c r="D8" s="71" t="s">
        <v>78</v>
      </c>
      <c r="E8" s="28" t="s">
        <v>122</v>
      </c>
      <c r="F8" s="28" t="s">
        <v>123</v>
      </c>
      <c r="G8" s="28" t="s">
        <v>0</v>
      </c>
      <c r="H8" s="28" t="s">
        <v>126</v>
      </c>
      <c r="I8" s="28" t="s">
        <v>130</v>
      </c>
      <c r="J8" s="28" t="s">
        <v>71</v>
      </c>
      <c r="K8" s="71" t="s">
        <v>202</v>
      </c>
      <c r="L8" s="29" t="s">
        <v>204</v>
      </c>
      <c r="M8" s="1"/>
      <c r="N8" s="1"/>
      <c r="O8" s="1"/>
      <c r="BD8" s="1"/>
    </row>
    <row r="9" spans="2:56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O9" s="1"/>
      <c r="BD9" s="1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BD10" s="1"/>
    </row>
    <row r="11" spans="2:56" s="153" customFormat="1" ht="18" customHeight="1">
      <c r="B11" s="131" t="s">
        <v>59</v>
      </c>
      <c r="C11" s="126"/>
      <c r="D11" s="126"/>
      <c r="E11" s="126"/>
      <c r="F11" s="126"/>
      <c r="G11" s="127"/>
      <c r="H11" s="129"/>
      <c r="I11" s="127">
        <f>I12+I17</f>
        <v>2.1589</v>
      </c>
      <c r="J11" s="126"/>
      <c r="K11" s="128">
        <f>I11/$I$11</f>
        <v>1</v>
      </c>
      <c r="L11" s="128">
        <f>I11/'סכום נכסי הקרן'!$C$42</f>
        <v>1.2604643061995736E-6</v>
      </c>
      <c r="M11" s="151"/>
      <c r="N11" s="151"/>
      <c r="O11" s="151"/>
      <c r="BD11" s="151"/>
    </row>
    <row r="12" spans="2:56" s="151" customFormat="1" ht="21" customHeight="1">
      <c r="B12" s="132" t="s">
        <v>1647</v>
      </c>
      <c r="C12" s="126"/>
      <c r="D12" s="126"/>
      <c r="E12" s="126"/>
      <c r="F12" s="126"/>
      <c r="G12" s="127"/>
      <c r="H12" s="129"/>
      <c r="I12" s="127">
        <f>SUM(I13:I15)</f>
        <v>4.2300000000000003E-3</v>
      </c>
      <c r="J12" s="126"/>
      <c r="K12" s="128">
        <f t="shared" ref="K12:K17" si="0">I12/$I$11</f>
        <v>1.9593311408587707E-3</v>
      </c>
      <c r="L12" s="128">
        <f>I12/'סכום נכסי הקרן'!$C$42</f>
        <v>2.4696669670777696E-9</v>
      </c>
    </row>
    <row r="13" spans="2:56" s="147" customFormat="1">
      <c r="B13" s="84" t="s">
        <v>1650</v>
      </c>
      <c r="C13" s="85" t="s">
        <v>1651</v>
      </c>
      <c r="D13" s="98" t="s">
        <v>868</v>
      </c>
      <c r="E13" s="98" t="s">
        <v>184</v>
      </c>
      <c r="F13" s="118">
        <v>41546</v>
      </c>
      <c r="G13" s="95">
        <v>1125.0000000000002</v>
      </c>
      <c r="H13" s="97">
        <v>0</v>
      </c>
      <c r="I13" s="95">
        <v>2.8500000000000001E-3</v>
      </c>
      <c r="J13" s="85"/>
      <c r="K13" s="96">
        <f t="shared" si="0"/>
        <v>1.3201167261105192E-3</v>
      </c>
      <c r="L13" s="96">
        <f>I13/'סכום נכסי הקרן'!$C$42</f>
        <v>1.6639600132793482E-9</v>
      </c>
    </row>
    <row r="14" spans="2:56" s="147" customFormat="1">
      <c r="B14" s="84" t="s">
        <v>1652</v>
      </c>
      <c r="C14" s="85" t="s">
        <v>1653</v>
      </c>
      <c r="D14" s="98" t="s">
        <v>861</v>
      </c>
      <c r="E14" s="98" t="s">
        <v>184</v>
      </c>
      <c r="F14" s="118">
        <v>41879</v>
      </c>
      <c r="G14" s="95">
        <v>101956.00000000001</v>
      </c>
      <c r="H14" s="97">
        <v>0</v>
      </c>
      <c r="I14" s="95">
        <v>2.0000000000000004E-4</v>
      </c>
      <c r="J14" s="96">
        <v>2.9891569326153215E-3</v>
      </c>
      <c r="K14" s="96">
        <f t="shared" si="0"/>
        <v>9.2639770253369786E-5</v>
      </c>
      <c r="L14" s="96">
        <f>I14/'סכום נכסי הקרן'!$C$42</f>
        <v>1.1676912373890164E-10</v>
      </c>
    </row>
    <row r="15" spans="2:56" s="147" customFormat="1">
      <c r="B15" s="84" t="s">
        <v>1654</v>
      </c>
      <c r="C15" s="85" t="s">
        <v>1655</v>
      </c>
      <c r="D15" s="98" t="s">
        <v>861</v>
      </c>
      <c r="E15" s="98" t="s">
        <v>184</v>
      </c>
      <c r="F15" s="118">
        <v>41660</v>
      </c>
      <c r="G15" s="95">
        <v>7630.0000000000009</v>
      </c>
      <c r="H15" s="97">
        <v>2.0000000000000001E-4</v>
      </c>
      <c r="I15" s="95">
        <v>1.1800000000000001E-3</v>
      </c>
      <c r="J15" s="96">
        <v>1.8238334636868306E-3</v>
      </c>
      <c r="K15" s="96">
        <f t="shared" si="0"/>
        <v>5.465746444948817E-4</v>
      </c>
      <c r="L15" s="96">
        <f>I15/'סכום נכסי הקרן'!$C$42</f>
        <v>6.8893783005951963E-10</v>
      </c>
    </row>
    <row r="16" spans="2:56" s="147" customFormat="1">
      <c r="B16" s="101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12" s="147" customFormat="1">
      <c r="B17" s="132" t="s">
        <v>1819</v>
      </c>
      <c r="C17" s="101"/>
      <c r="D17" s="101"/>
      <c r="E17" s="101"/>
      <c r="F17" s="101"/>
      <c r="G17" s="101"/>
      <c r="H17" s="101"/>
      <c r="I17" s="127">
        <f>I18</f>
        <v>2.1546699999999999</v>
      </c>
      <c r="J17" s="101"/>
      <c r="K17" s="128">
        <f t="shared" si="0"/>
        <v>0.99804066885914111</v>
      </c>
      <c r="L17" s="128">
        <f>I17/'סכום נכסי הקרן'!$C$42</f>
        <v>1.2579946392324957E-6</v>
      </c>
    </row>
    <row r="18" spans="2:12" s="147" customFormat="1">
      <c r="B18" s="84" t="s">
        <v>1648</v>
      </c>
      <c r="C18" s="85" t="s">
        <v>1649</v>
      </c>
      <c r="D18" s="98" t="s">
        <v>861</v>
      </c>
      <c r="E18" s="98" t="s">
        <v>183</v>
      </c>
      <c r="F18" s="118">
        <v>42731</v>
      </c>
      <c r="G18" s="95">
        <v>242.00000000000003</v>
      </c>
      <c r="H18" s="97">
        <v>231.56</v>
      </c>
      <c r="I18" s="95">
        <v>2.1546699999999999</v>
      </c>
      <c r="J18" s="85"/>
      <c r="K18" s="96">
        <f t="shared" ref="K18" si="1">I18/$I$11</f>
        <v>0.99804066885914111</v>
      </c>
      <c r="L18" s="96">
        <f>I18/'סכום נכסי הקרן'!$C$42</f>
        <v>1.2579946392324957E-6</v>
      </c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1" t="s">
        <v>1793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1" t="s">
        <v>133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E1:XFD2 C5:C12 A1:A1048576 D3:L12 B1:B12 B13:L1048576 M3:XFD1048576 D1:AC2"/>
  </dataValidations>
  <printOptions horizontalCentered="1"/>
  <pageMargins left="0" right="0" top="0.11811023622047245" bottom="0.11811023622047245" header="0" footer="0.23622047244094491"/>
  <pageSetup paperSize="9" scale="85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103</v>
      </c>
      <c r="C6" s="12" t="s">
        <v>56</v>
      </c>
      <c r="E6" s="12" t="s">
        <v>138</v>
      </c>
      <c r="I6" s="12" t="s">
        <v>15</v>
      </c>
      <c r="J6" s="12" t="s">
        <v>79</v>
      </c>
      <c r="M6" s="12" t="s">
        <v>122</v>
      </c>
      <c r="Q6" s="12" t="s">
        <v>17</v>
      </c>
      <c r="R6" s="12" t="s">
        <v>19</v>
      </c>
      <c r="U6" s="12" t="s">
        <v>74</v>
      </c>
      <c r="W6" s="13" t="s">
        <v>70</v>
      </c>
    </row>
    <row r="7" spans="2:25" ht="18">
      <c r="B7" s="51" t="str">
        <f>'תעודות התחייבות ממשלתיות'!B6:Q6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107</v>
      </c>
      <c r="C8" s="28" t="s">
        <v>56</v>
      </c>
      <c r="D8" s="28" t="s">
        <v>141</v>
      </c>
      <c r="I8" s="28" t="s">
        <v>15</v>
      </c>
      <c r="J8" s="28" t="s">
        <v>79</v>
      </c>
      <c r="K8" s="28" t="s">
        <v>123</v>
      </c>
      <c r="L8" s="28" t="s">
        <v>18</v>
      </c>
      <c r="M8" s="28" t="s">
        <v>122</v>
      </c>
      <c r="Q8" s="28" t="s">
        <v>17</v>
      </c>
      <c r="R8" s="28" t="s">
        <v>19</v>
      </c>
      <c r="S8" s="28" t="s">
        <v>0</v>
      </c>
      <c r="T8" s="28" t="s">
        <v>126</v>
      </c>
      <c r="U8" s="28" t="s">
        <v>74</v>
      </c>
      <c r="V8" s="28" t="s">
        <v>71</v>
      </c>
      <c r="W8" s="29" t="s">
        <v>132</v>
      </c>
    </row>
    <row r="9" spans="2:25" ht="31.5">
      <c r="B9" s="47" t="str">
        <f>'תעודות חוב מסחריות '!B7:T7</f>
        <v>2. תעודות חוב מסחריות</v>
      </c>
      <c r="C9" s="12" t="s">
        <v>56</v>
      </c>
      <c r="D9" s="12" t="s">
        <v>141</v>
      </c>
      <c r="E9" s="40" t="s">
        <v>138</v>
      </c>
      <c r="G9" s="12" t="s">
        <v>78</v>
      </c>
      <c r="I9" s="12" t="s">
        <v>15</v>
      </c>
      <c r="J9" s="12" t="s">
        <v>79</v>
      </c>
      <c r="K9" s="12" t="s">
        <v>123</v>
      </c>
      <c r="L9" s="12" t="s">
        <v>18</v>
      </c>
      <c r="M9" s="12" t="s">
        <v>122</v>
      </c>
      <c r="Q9" s="12" t="s">
        <v>17</v>
      </c>
      <c r="R9" s="12" t="s">
        <v>19</v>
      </c>
      <c r="S9" s="12" t="s">
        <v>0</v>
      </c>
      <c r="T9" s="12" t="s">
        <v>126</v>
      </c>
      <c r="U9" s="12" t="s">
        <v>74</v>
      </c>
      <c r="V9" s="12" t="s">
        <v>71</v>
      </c>
      <c r="W9" s="37" t="s">
        <v>132</v>
      </c>
    </row>
    <row r="10" spans="2:25" ht="31.5">
      <c r="B10" s="47" t="str">
        <f>'אג"ח קונצרני'!B7:T7</f>
        <v>3. אג"ח קונצרני</v>
      </c>
      <c r="C10" s="28" t="s">
        <v>56</v>
      </c>
      <c r="D10" s="12" t="s">
        <v>141</v>
      </c>
      <c r="E10" s="40" t="s">
        <v>138</v>
      </c>
      <c r="G10" s="28" t="s">
        <v>78</v>
      </c>
      <c r="I10" s="28" t="s">
        <v>15</v>
      </c>
      <c r="J10" s="28" t="s">
        <v>79</v>
      </c>
      <c r="K10" s="28" t="s">
        <v>123</v>
      </c>
      <c r="L10" s="28" t="s">
        <v>18</v>
      </c>
      <c r="M10" s="28" t="s">
        <v>122</v>
      </c>
      <c r="Q10" s="28" t="s">
        <v>17</v>
      </c>
      <c r="R10" s="28" t="s">
        <v>19</v>
      </c>
      <c r="S10" s="28" t="s">
        <v>0</v>
      </c>
      <c r="T10" s="28" t="s">
        <v>126</v>
      </c>
      <c r="U10" s="28" t="s">
        <v>74</v>
      </c>
      <c r="V10" s="12" t="s">
        <v>71</v>
      </c>
      <c r="W10" s="29" t="s">
        <v>132</v>
      </c>
    </row>
    <row r="11" spans="2:25" ht="31.5">
      <c r="B11" s="47" t="str">
        <f>מניות!B7</f>
        <v>4. מניות</v>
      </c>
      <c r="C11" s="28" t="s">
        <v>56</v>
      </c>
      <c r="D11" s="12" t="s">
        <v>141</v>
      </c>
      <c r="E11" s="40" t="s">
        <v>138</v>
      </c>
      <c r="H11" s="28" t="s">
        <v>122</v>
      </c>
      <c r="S11" s="28" t="s">
        <v>0</v>
      </c>
      <c r="T11" s="12" t="s">
        <v>126</v>
      </c>
      <c r="U11" s="12" t="s">
        <v>74</v>
      </c>
      <c r="V11" s="12" t="s">
        <v>71</v>
      </c>
      <c r="W11" s="13" t="s">
        <v>132</v>
      </c>
    </row>
    <row r="12" spans="2:25" ht="31.5">
      <c r="B12" s="47" t="str">
        <f>'תעודות סל'!B7:M7</f>
        <v>5. תעודות סל</v>
      </c>
      <c r="C12" s="28" t="s">
        <v>56</v>
      </c>
      <c r="D12" s="12" t="s">
        <v>141</v>
      </c>
      <c r="E12" s="40" t="s">
        <v>138</v>
      </c>
      <c r="H12" s="28" t="s">
        <v>122</v>
      </c>
      <c r="S12" s="28" t="s">
        <v>0</v>
      </c>
      <c r="T12" s="28" t="s">
        <v>126</v>
      </c>
      <c r="U12" s="28" t="s">
        <v>74</v>
      </c>
      <c r="V12" s="28" t="s">
        <v>71</v>
      </c>
      <c r="W12" s="29" t="s">
        <v>132</v>
      </c>
    </row>
    <row r="13" spans="2:25" ht="31.5">
      <c r="B13" s="47" t="str">
        <f>'קרנות נאמנות'!B7:O7</f>
        <v>6. קרנות נאמנות</v>
      </c>
      <c r="C13" s="28" t="s">
        <v>56</v>
      </c>
      <c r="D13" s="28" t="s">
        <v>141</v>
      </c>
      <c r="G13" s="28" t="s">
        <v>78</v>
      </c>
      <c r="H13" s="28" t="s">
        <v>122</v>
      </c>
      <c r="S13" s="28" t="s">
        <v>0</v>
      </c>
      <c r="T13" s="28" t="s">
        <v>126</v>
      </c>
      <c r="U13" s="28" t="s">
        <v>74</v>
      </c>
      <c r="V13" s="28" t="s">
        <v>71</v>
      </c>
      <c r="W13" s="29" t="s">
        <v>132</v>
      </c>
    </row>
    <row r="14" spans="2:25" ht="31.5">
      <c r="B14" s="47" t="str">
        <f>'כתבי אופציה'!B7:L7</f>
        <v>7. כתבי אופציה</v>
      </c>
      <c r="C14" s="28" t="s">
        <v>56</v>
      </c>
      <c r="D14" s="28" t="s">
        <v>141</v>
      </c>
      <c r="G14" s="28" t="s">
        <v>78</v>
      </c>
      <c r="H14" s="28" t="s">
        <v>122</v>
      </c>
      <c r="S14" s="28" t="s">
        <v>0</v>
      </c>
      <c r="T14" s="28" t="s">
        <v>126</v>
      </c>
      <c r="U14" s="28" t="s">
        <v>74</v>
      </c>
      <c r="V14" s="28" t="s">
        <v>71</v>
      </c>
      <c r="W14" s="29" t="s">
        <v>132</v>
      </c>
    </row>
    <row r="15" spans="2:25" ht="31.5">
      <c r="B15" s="47" t="str">
        <f>אופציות!B7</f>
        <v>8. אופציות</v>
      </c>
      <c r="C15" s="28" t="s">
        <v>56</v>
      </c>
      <c r="D15" s="28" t="s">
        <v>141</v>
      </c>
      <c r="G15" s="28" t="s">
        <v>78</v>
      </c>
      <c r="H15" s="28" t="s">
        <v>122</v>
      </c>
      <c r="S15" s="28" t="s">
        <v>0</v>
      </c>
      <c r="T15" s="28" t="s">
        <v>126</v>
      </c>
      <c r="U15" s="28" t="s">
        <v>74</v>
      </c>
      <c r="V15" s="28" t="s">
        <v>71</v>
      </c>
      <c r="W15" s="29" t="s">
        <v>132</v>
      </c>
    </row>
    <row r="16" spans="2:25" ht="31.5">
      <c r="B16" s="47" t="str">
        <f>'חוזים עתידיים'!B7:I7</f>
        <v>9. חוזים עתידיים</v>
      </c>
      <c r="C16" s="28" t="s">
        <v>56</v>
      </c>
      <c r="D16" s="28" t="s">
        <v>141</v>
      </c>
      <c r="G16" s="28" t="s">
        <v>78</v>
      </c>
      <c r="H16" s="28" t="s">
        <v>122</v>
      </c>
      <c r="S16" s="28" t="s">
        <v>0</v>
      </c>
      <c r="T16" s="29" t="s">
        <v>126</v>
      </c>
    </row>
    <row r="17" spans="2:25" ht="31.5">
      <c r="B17" s="47" t="str">
        <f>'מוצרים מובנים'!B7:Q7</f>
        <v>10. מוצרים מובנים</v>
      </c>
      <c r="C17" s="28" t="s">
        <v>56</v>
      </c>
      <c r="F17" s="12" t="s">
        <v>62</v>
      </c>
      <c r="I17" s="28" t="s">
        <v>15</v>
      </c>
      <c r="J17" s="28" t="s">
        <v>79</v>
      </c>
      <c r="K17" s="28" t="s">
        <v>123</v>
      </c>
      <c r="L17" s="28" t="s">
        <v>18</v>
      </c>
      <c r="M17" s="28" t="s">
        <v>122</v>
      </c>
      <c r="Q17" s="28" t="s">
        <v>17</v>
      </c>
      <c r="R17" s="28" t="s">
        <v>19</v>
      </c>
      <c r="S17" s="28" t="s">
        <v>0</v>
      </c>
      <c r="T17" s="28" t="s">
        <v>126</v>
      </c>
      <c r="U17" s="28" t="s">
        <v>74</v>
      </c>
      <c r="V17" s="28" t="s">
        <v>71</v>
      </c>
      <c r="W17" s="29" t="s">
        <v>132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8" t="s">
        <v>56</v>
      </c>
      <c r="I19" s="28" t="s">
        <v>15</v>
      </c>
      <c r="J19" s="28" t="s">
        <v>79</v>
      </c>
      <c r="K19" s="28" t="s">
        <v>123</v>
      </c>
      <c r="L19" s="28" t="s">
        <v>18</v>
      </c>
      <c r="M19" s="28" t="s">
        <v>122</v>
      </c>
      <c r="Q19" s="28" t="s">
        <v>17</v>
      </c>
      <c r="R19" s="28" t="s">
        <v>19</v>
      </c>
      <c r="S19" s="28" t="s">
        <v>0</v>
      </c>
      <c r="T19" s="28" t="s">
        <v>126</v>
      </c>
      <c r="U19" s="28" t="s">
        <v>130</v>
      </c>
      <c r="V19" s="28" t="s">
        <v>71</v>
      </c>
      <c r="W19" s="29" t="s">
        <v>132</v>
      </c>
    </row>
    <row r="20" spans="2:25" ht="31.5">
      <c r="B20" s="47" t="str">
        <f>'לא סחיר - תעודות חוב מסחריות'!B7:S7</f>
        <v>2. תעודות חוב מסחריות</v>
      </c>
      <c r="C20" s="28" t="s">
        <v>56</v>
      </c>
      <c r="D20" s="40" t="s">
        <v>139</v>
      </c>
      <c r="E20" s="40" t="s">
        <v>138</v>
      </c>
      <c r="G20" s="28" t="s">
        <v>78</v>
      </c>
      <c r="I20" s="28" t="s">
        <v>15</v>
      </c>
      <c r="J20" s="28" t="s">
        <v>79</v>
      </c>
      <c r="K20" s="28" t="s">
        <v>123</v>
      </c>
      <c r="L20" s="28" t="s">
        <v>18</v>
      </c>
      <c r="M20" s="28" t="s">
        <v>122</v>
      </c>
      <c r="Q20" s="28" t="s">
        <v>17</v>
      </c>
      <c r="R20" s="28" t="s">
        <v>19</v>
      </c>
      <c r="S20" s="28" t="s">
        <v>0</v>
      </c>
      <c r="T20" s="28" t="s">
        <v>126</v>
      </c>
      <c r="U20" s="28" t="s">
        <v>130</v>
      </c>
      <c r="V20" s="28" t="s">
        <v>71</v>
      </c>
      <c r="W20" s="29" t="s">
        <v>132</v>
      </c>
    </row>
    <row r="21" spans="2:25" ht="31.5">
      <c r="B21" s="47" t="str">
        <f>'לא סחיר - אג"ח קונצרני'!B7:S7</f>
        <v>3. אג"ח קונצרני</v>
      </c>
      <c r="C21" s="28" t="s">
        <v>56</v>
      </c>
      <c r="D21" s="40" t="s">
        <v>139</v>
      </c>
      <c r="E21" s="40" t="s">
        <v>138</v>
      </c>
      <c r="G21" s="28" t="s">
        <v>78</v>
      </c>
      <c r="I21" s="28" t="s">
        <v>15</v>
      </c>
      <c r="J21" s="28" t="s">
        <v>79</v>
      </c>
      <c r="K21" s="28" t="s">
        <v>123</v>
      </c>
      <c r="L21" s="28" t="s">
        <v>18</v>
      </c>
      <c r="M21" s="28" t="s">
        <v>122</v>
      </c>
      <c r="Q21" s="28" t="s">
        <v>17</v>
      </c>
      <c r="R21" s="28" t="s">
        <v>19</v>
      </c>
      <c r="S21" s="28" t="s">
        <v>0</v>
      </c>
      <c r="T21" s="28" t="s">
        <v>126</v>
      </c>
      <c r="U21" s="28" t="s">
        <v>130</v>
      </c>
      <c r="V21" s="28" t="s">
        <v>71</v>
      </c>
      <c r="W21" s="29" t="s">
        <v>132</v>
      </c>
    </row>
    <row r="22" spans="2:25" ht="31.5">
      <c r="B22" s="47" t="str">
        <f>'לא סחיר - מניות'!B7:M7</f>
        <v>4. מניות</v>
      </c>
      <c r="C22" s="28" t="s">
        <v>56</v>
      </c>
      <c r="D22" s="40" t="s">
        <v>139</v>
      </c>
      <c r="E22" s="40" t="s">
        <v>138</v>
      </c>
      <c r="G22" s="28" t="s">
        <v>78</v>
      </c>
      <c r="H22" s="28" t="s">
        <v>122</v>
      </c>
      <c r="S22" s="28" t="s">
        <v>0</v>
      </c>
      <c r="T22" s="28" t="s">
        <v>126</v>
      </c>
      <c r="U22" s="28" t="s">
        <v>130</v>
      </c>
      <c r="V22" s="28" t="s">
        <v>71</v>
      </c>
      <c r="W22" s="29" t="s">
        <v>132</v>
      </c>
    </row>
    <row r="23" spans="2:25" ht="31.5">
      <c r="B23" s="47" t="str">
        <f>'לא סחיר - קרנות השקעה'!B7:K7</f>
        <v>5. קרנות השקעה</v>
      </c>
      <c r="C23" s="28" t="s">
        <v>56</v>
      </c>
      <c r="G23" s="28" t="s">
        <v>78</v>
      </c>
      <c r="H23" s="28" t="s">
        <v>122</v>
      </c>
      <c r="K23" s="28" t="s">
        <v>123</v>
      </c>
      <c r="S23" s="28" t="s">
        <v>0</v>
      </c>
      <c r="T23" s="28" t="s">
        <v>126</v>
      </c>
      <c r="U23" s="28" t="s">
        <v>130</v>
      </c>
      <c r="V23" s="28" t="s">
        <v>71</v>
      </c>
      <c r="W23" s="29" t="s">
        <v>132</v>
      </c>
    </row>
    <row r="24" spans="2:25" ht="31.5">
      <c r="B24" s="47" t="str">
        <f>'לא סחיר - כתבי אופציה'!B7:L7</f>
        <v>6. כתבי אופציה</v>
      </c>
      <c r="C24" s="28" t="s">
        <v>56</v>
      </c>
      <c r="G24" s="28" t="s">
        <v>78</v>
      </c>
      <c r="H24" s="28" t="s">
        <v>122</v>
      </c>
      <c r="K24" s="28" t="s">
        <v>123</v>
      </c>
      <c r="S24" s="28" t="s">
        <v>0</v>
      </c>
      <c r="T24" s="28" t="s">
        <v>126</v>
      </c>
      <c r="U24" s="28" t="s">
        <v>130</v>
      </c>
      <c r="V24" s="28" t="s">
        <v>71</v>
      </c>
      <c r="W24" s="29" t="s">
        <v>132</v>
      </c>
    </row>
    <row r="25" spans="2:25" ht="31.5">
      <c r="B25" s="47" t="str">
        <f>'לא סחיר - אופציות'!B7:L7</f>
        <v>7. אופציות</v>
      </c>
      <c r="C25" s="28" t="s">
        <v>56</v>
      </c>
      <c r="G25" s="28" t="s">
        <v>78</v>
      </c>
      <c r="H25" s="28" t="s">
        <v>122</v>
      </c>
      <c r="K25" s="28" t="s">
        <v>123</v>
      </c>
      <c r="S25" s="28" t="s">
        <v>0</v>
      </c>
      <c r="T25" s="28" t="s">
        <v>126</v>
      </c>
      <c r="U25" s="28" t="s">
        <v>130</v>
      </c>
      <c r="V25" s="28" t="s">
        <v>71</v>
      </c>
      <c r="W25" s="29" t="s">
        <v>132</v>
      </c>
    </row>
    <row r="26" spans="2:25" ht="31.5">
      <c r="B26" s="47" t="str">
        <f>'לא סחיר - חוזים עתידיים'!B7:K7</f>
        <v>8. חוזים עתידיים</v>
      </c>
      <c r="C26" s="28" t="s">
        <v>56</v>
      </c>
      <c r="G26" s="28" t="s">
        <v>78</v>
      </c>
      <c r="H26" s="28" t="s">
        <v>122</v>
      </c>
      <c r="K26" s="28" t="s">
        <v>123</v>
      </c>
      <c r="S26" s="28" t="s">
        <v>0</v>
      </c>
      <c r="T26" s="28" t="s">
        <v>126</v>
      </c>
      <c r="U26" s="28" t="s">
        <v>130</v>
      </c>
      <c r="V26" s="29" t="s">
        <v>132</v>
      </c>
    </row>
    <row r="27" spans="2:25" ht="31.5">
      <c r="B27" s="47" t="str">
        <f>'לא סחיר - מוצרים מובנים'!B7:Q7</f>
        <v>9. מוצרים מובנים</v>
      </c>
      <c r="C27" s="28" t="s">
        <v>56</v>
      </c>
      <c r="F27" s="28" t="s">
        <v>62</v>
      </c>
      <c r="I27" s="28" t="s">
        <v>15</v>
      </c>
      <c r="J27" s="28" t="s">
        <v>79</v>
      </c>
      <c r="K27" s="28" t="s">
        <v>123</v>
      </c>
      <c r="L27" s="28" t="s">
        <v>18</v>
      </c>
      <c r="M27" s="28" t="s">
        <v>122</v>
      </c>
      <c r="Q27" s="28" t="s">
        <v>17</v>
      </c>
      <c r="R27" s="28" t="s">
        <v>19</v>
      </c>
      <c r="S27" s="28" t="s">
        <v>0</v>
      </c>
      <c r="T27" s="28" t="s">
        <v>126</v>
      </c>
      <c r="U27" s="28" t="s">
        <v>130</v>
      </c>
      <c r="V27" s="28" t="s">
        <v>71</v>
      </c>
      <c r="W27" s="29" t="s">
        <v>132</v>
      </c>
    </row>
    <row r="28" spans="2:25" ht="31.5">
      <c r="B28" s="51" t="str">
        <f>הלוואות!B6</f>
        <v>1.ד. הלוואות:</v>
      </c>
      <c r="C28" s="28" t="s">
        <v>56</v>
      </c>
      <c r="I28" s="28" t="s">
        <v>15</v>
      </c>
      <c r="J28" s="28" t="s">
        <v>79</v>
      </c>
      <c r="L28" s="28" t="s">
        <v>18</v>
      </c>
      <c r="M28" s="28" t="s">
        <v>122</v>
      </c>
      <c r="Q28" s="12" t="s">
        <v>45</v>
      </c>
      <c r="R28" s="28" t="s">
        <v>19</v>
      </c>
      <c r="S28" s="28" t="s">
        <v>0</v>
      </c>
      <c r="T28" s="28" t="s">
        <v>126</v>
      </c>
      <c r="U28" s="28" t="s">
        <v>130</v>
      </c>
      <c r="V28" s="29" t="s">
        <v>132</v>
      </c>
    </row>
    <row r="29" spans="2:25" ht="47.25">
      <c r="B29" s="51" t="str">
        <f>'פקדונות מעל 3 חודשים'!B6:O6</f>
        <v>1.ה. פקדונות מעל 3 חודשים:</v>
      </c>
      <c r="C29" s="28" t="s">
        <v>56</v>
      </c>
      <c r="E29" s="28" t="s">
        <v>138</v>
      </c>
      <c r="I29" s="28" t="s">
        <v>15</v>
      </c>
      <c r="J29" s="28" t="s">
        <v>79</v>
      </c>
      <c r="L29" s="28" t="s">
        <v>18</v>
      </c>
      <c r="M29" s="28" t="s">
        <v>122</v>
      </c>
      <c r="O29" s="48" t="s">
        <v>65</v>
      </c>
      <c r="P29" s="49"/>
      <c r="R29" s="28" t="s">
        <v>19</v>
      </c>
      <c r="S29" s="28" t="s">
        <v>0</v>
      </c>
      <c r="T29" s="28" t="s">
        <v>126</v>
      </c>
      <c r="U29" s="28" t="s">
        <v>130</v>
      </c>
      <c r="V29" s="29" t="s">
        <v>132</v>
      </c>
    </row>
    <row r="30" spans="2:25" ht="63">
      <c r="B30" s="51" t="str">
        <f>'זכויות מקרקעין'!B6</f>
        <v>1. ו. זכויות במקרקעין:</v>
      </c>
      <c r="C30" s="12" t="s">
        <v>67</v>
      </c>
      <c r="N30" s="48" t="s">
        <v>105</v>
      </c>
      <c r="P30" s="49" t="s">
        <v>68</v>
      </c>
      <c r="U30" s="28" t="s">
        <v>130</v>
      </c>
      <c r="V30" s="13" t="s">
        <v>70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69</v>
      </c>
      <c r="R31" s="12" t="s">
        <v>66</v>
      </c>
      <c r="U31" s="28" t="s">
        <v>130</v>
      </c>
      <c r="V31" s="13" t="s">
        <v>70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128</v>
      </c>
      <c r="Y32" s="13" t="s">
        <v>127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zoomScaleNormal="100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199</v>
      </c>
      <c r="C1" s="79" t="s" vm="1">
        <v>258</v>
      </c>
    </row>
    <row r="2" spans="2:54">
      <c r="B2" s="55" t="s">
        <v>198</v>
      </c>
      <c r="C2" s="79" t="s">
        <v>259</v>
      </c>
    </row>
    <row r="3" spans="2:54">
      <c r="B3" s="55" t="s">
        <v>200</v>
      </c>
      <c r="C3" s="79" t="s">
        <v>260</v>
      </c>
    </row>
    <row r="4" spans="2:54">
      <c r="B4" s="55" t="s">
        <v>201</v>
      </c>
      <c r="C4" s="79">
        <v>414</v>
      </c>
    </row>
    <row r="6" spans="2:54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8"/>
    </row>
    <row r="7" spans="2:54" ht="26.25" customHeight="1">
      <c r="B7" s="206" t="s">
        <v>119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2:54" s="3" customFormat="1" ht="78.75">
      <c r="B8" s="20" t="s">
        <v>137</v>
      </c>
      <c r="C8" s="28" t="s">
        <v>56</v>
      </c>
      <c r="D8" s="71" t="s">
        <v>78</v>
      </c>
      <c r="E8" s="28" t="s">
        <v>122</v>
      </c>
      <c r="F8" s="28" t="s">
        <v>123</v>
      </c>
      <c r="G8" s="28" t="s">
        <v>0</v>
      </c>
      <c r="H8" s="28" t="s">
        <v>126</v>
      </c>
      <c r="I8" s="28" t="s">
        <v>130</v>
      </c>
      <c r="J8" s="28" t="s">
        <v>71</v>
      </c>
      <c r="K8" s="71" t="s">
        <v>202</v>
      </c>
      <c r="L8" s="29" t="s">
        <v>204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11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17"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</sheetPr>
  <dimension ref="B1:AY562"/>
  <sheetViews>
    <sheetView rightToLeft="1" zoomScaleNormal="100" workbookViewId="0">
      <pane ySplit="10" topLeftCell="A11" activePane="bottomLeft" state="frozen"/>
      <selection pane="bottomLeft" activeCell="D11" sqref="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31.28515625" style="2" bestFit="1" customWidth="1"/>
    <col min="4" max="4" width="12.7109375" style="2" bestFit="1" customWidth="1"/>
    <col min="5" max="5" width="16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199</v>
      </c>
      <c r="C1" s="79" t="s" vm="1">
        <v>258</v>
      </c>
    </row>
    <row r="2" spans="2:51">
      <c r="B2" s="55" t="s">
        <v>198</v>
      </c>
      <c r="C2" s="79" t="s">
        <v>259</v>
      </c>
    </row>
    <row r="3" spans="2:51">
      <c r="B3" s="55" t="s">
        <v>200</v>
      </c>
      <c r="C3" s="79" t="s">
        <v>260</v>
      </c>
    </row>
    <row r="4" spans="2:51">
      <c r="B4" s="55" t="s">
        <v>201</v>
      </c>
      <c r="C4" s="79">
        <v>414</v>
      </c>
    </row>
    <row r="6" spans="2:51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8"/>
    </row>
    <row r="7" spans="2:51" ht="26.25" customHeight="1">
      <c r="B7" s="206" t="s">
        <v>120</v>
      </c>
      <c r="C7" s="207"/>
      <c r="D7" s="207"/>
      <c r="E7" s="207"/>
      <c r="F7" s="207"/>
      <c r="G7" s="207"/>
      <c r="H7" s="207"/>
      <c r="I7" s="207"/>
      <c r="J7" s="207"/>
      <c r="K7" s="208"/>
    </row>
    <row r="8" spans="2:51" s="3" customFormat="1" ht="63">
      <c r="B8" s="20" t="s">
        <v>137</v>
      </c>
      <c r="C8" s="28" t="s">
        <v>56</v>
      </c>
      <c r="D8" s="71" t="s">
        <v>78</v>
      </c>
      <c r="E8" s="28" t="s">
        <v>122</v>
      </c>
      <c r="F8" s="28" t="s">
        <v>123</v>
      </c>
      <c r="G8" s="28" t="s">
        <v>0</v>
      </c>
      <c r="H8" s="28" t="s">
        <v>126</v>
      </c>
      <c r="I8" s="28" t="s">
        <v>130</v>
      </c>
      <c r="J8" s="71" t="s">
        <v>202</v>
      </c>
      <c r="K8" s="29" t="s">
        <v>204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75</v>
      </c>
      <c r="I9" s="15" t="s">
        <v>23</v>
      </c>
      <c r="J9" s="30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80" t="s">
        <v>60</v>
      </c>
      <c r="C11" s="81"/>
      <c r="D11" s="81"/>
      <c r="E11" s="81"/>
      <c r="F11" s="81"/>
      <c r="G11" s="89"/>
      <c r="H11" s="91"/>
      <c r="I11" s="89">
        <v>707.61623000000031</v>
      </c>
      <c r="J11" s="90">
        <v>1</v>
      </c>
      <c r="K11" s="90">
        <f>I11/'סכום נכסי הקרן'!$C$42</f>
        <v>4.131386356026255E-4</v>
      </c>
      <c r="AW11" s="1"/>
    </row>
    <row r="12" spans="2:51" ht="19.5" customHeight="1">
      <c r="B12" s="82" t="s">
        <v>44</v>
      </c>
      <c r="C12" s="83"/>
      <c r="D12" s="83"/>
      <c r="E12" s="83"/>
      <c r="F12" s="83"/>
      <c r="G12" s="92"/>
      <c r="H12" s="94"/>
      <c r="I12" s="92">
        <v>707.61623000000031</v>
      </c>
      <c r="J12" s="93">
        <v>1</v>
      </c>
      <c r="K12" s="93">
        <f>I12/'סכום נכסי הקרן'!$C$42</f>
        <v>4.131386356026255E-4</v>
      </c>
    </row>
    <row r="13" spans="2:51" s="130" customFormat="1">
      <c r="B13" s="125" t="s">
        <v>248</v>
      </c>
      <c r="C13" s="126"/>
      <c r="D13" s="126"/>
      <c r="E13" s="126"/>
      <c r="F13" s="126"/>
      <c r="G13" s="127"/>
      <c r="H13" s="129"/>
      <c r="I13" s="127">
        <v>-0.77366999999999997</v>
      </c>
      <c r="J13" s="128">
        <v>-1.0933468838045159E-3</v>
      </c>
      <c r="K13" s="128">
        <f>I13/'סכום נכסי הקרן'!$C$42</f>
        <v>-4.5170383981538007E-7</v>
      </c>
    </row>
    <row r="14" spans="2:51" s="147" customFormat="1">
      <c r="B14" s="88" t="s">
        <v>1656</v>
      </c>
      <c r="C14" s="85" t="s">
        <v>1657</v>
      </c>
      <c r="D14" s="98"/>
      <c r="E14" s="154" t="s">
        <v>184</v>
      </c>
      <c r="F14" s="118">
        <v>42495</v>
      </c>
      <c r="G14" s="95">
        <v>1200163.9200000002</v>
      </c>
      <c r="H14" s="97">
        <v>-6.4500000000000002E-2</v>
      </c>
      <c r="I14" s="95">
        <v>-0.77366999999999997</v>
      </c>
      <c r="J14" s="96">
        <v>-1.0933468838045159E-3</v>
      </c>
      <c r="K14" s="96">
        <f>I14/'סכום נכסי הקרן'!$C$42</f>
        <v>-4.5170383981538007E-7</v>
      </c>
    </row>
    <row r="15" spans="2:51" s="147" customFormat="1">
      <c r="B15" s="84"/>
      <c r="C15" s="85"/>
      <c r="D15" s="85"/>
      <c r="E15" s="85"/>
      <c r="F15" s="85"/>
      <c r="G15" s="95"/>
      <c r="H15" s="97"/>
      <c r="I15" s="85"/>
      <c r="J15" s="96"/>
      <c r="K15" s="85"/>
    </row>
    <row r="16" spans="2:51" s="155" customFormat="1">
      <c r="B16" s="102" t="s">
        <v>43</v>
      </c>
      <c r="C16" s="83"/>
      <c r="D16" s="83"/>
      <c r="E16" s="83"/>
      <c r="F16" s="83"/>
      <c r="G16" s="92"/>
      <c r="H16" s="94"/>
      <c r="I16" s="92">
        <v>-684.13668999999993</v>
      </c>
      <c r="J16" s="93">
        <v>-0.96681882211774539</v>
      </c>
      <c r="K16" s="93">
        <f>I16/'סכום נכסי הקרן'!$C$42</f>
        <v>-3.9943020904466286E-4</v>
      </c>
      <c r="AW16" s="147"/>
      <c r="AY16" s="147"/>
    </row>
    <row r="17" spans="2:51" s="155" customFormat="1">
      <c r="B17" s="88" t="s">
        <v>1658</v>
      </c>
      <c r="C17" s="85" t="s">
        <v>1659</v>
      </c>
      <c r="D17" s="98"/>
      <c r="E17" s="98" t="s">
        <v>183</v>
      </c>
      <c r="F17" s="118">
        <v>42649</v>
      </c>
      <c r="G17" s="95">
        <v>74695.500000000015</v>
      </c>
      <c r="H17" s="97">
        <v>-1.9019999999999999</v>
      </c>
      <c r="I17" s="95">
        <v>-1.4207400000000003</v>
      </c>
      <c r="J17" s="96">
        <v>-2.0077832301839652E-3</v>
      </c>
      <c r="K17" s="96">
        <f>I17/'סכום נכסי הקרן'!$C$42</f>
        <v>-8.2949282430403567E-7</v>
      </c>
      <c r="AW17" s="147"/>
      <c r="AY17" s="147"/>
    </row>
    <row r="18" spans="2:51" s="155" customFormat="1">
      <c r="B18" s="88" t="s">
        <v>1660</v>
      </c>
      <c r="C18" s="85" t="s">
        <v>1661</v>
      </c>
      <c r="D18" s="98"/>
      <c r="E18" s="98" t="s">
        <v>183</v>
      </c>
      <c r="F18" s="118">
        <v>42683</v>
      </c>
      <c r="G18" s="95">
        <v>322498.50000000006</v>
      </c>
      <c r="H18" s="97">
        <v>-1.3219000000000001</v>
      </c>
      <c r="I18" s="95">
        <v>-4.2632100000000008</v>
      </c>
      <c r="J18" s="96">
        <v>-6.0247487539962152E-3</v>
      </c>
      <c r="K18" s="96">
        <f>I18/'סכום נכסי הקרן'!$C$42</f>
        <v>-2.4890564800746144E-6</v>
      </c>
      <c r="AW18" s="147"/>
      <c r="AY18" s="147"/>
    </row>
    <row r="19" spans="2:51" s="147" customFormat="1">
      <c r="B19" s="88" t="s">
        <v>1662</v>
      </c>
      <c r="C19" s="85" t="s">
        <v>1663</v>
      </c>
      <c r="D19" s="98"/>
      <c r="E19" s="98" t="s">
        <v>183</v>
      </c>
      <c r="F19" s="118">
        <v>42682</v>
      </c>
      <c r="G19" s="95">
        <v>7598400.0000000009</v>
      </c>
      <c r="H19" s="97">
        <v>-1.1747000000000001</v>
      </c>
      <c r="I19" s="95">
        <v>-89.255839999999992</v>
      </c>
      <c r="J19" s="96">
        <v>-0.12613594235960351</v>
      </c>
      <c r="K19" s="96">
        <f>I19/'סכום נכסי הקרן'!$C$42</f>
        <v>-5.211163112689802E-5</v>
      </c>
    </row>
    <row r="20" spans="2:51" s="147" customFormat="1">
      <c r="B20" s="88" t="s">
        <v>1664</v>
      </c>
      <c r="C20" s="85" t="s">
        <v>1665</v>
      </c>
      <c r="D20" s="98"/>
      <c r="E20" s="98" t="s">
        <v>183</v>
      </c>
      <c r="F20" s="118">
        <v>42681</v>
      </c>
      <c r="G20" s="95">
        <v>190100.00000000003</v>
      </c>
      <c r="H20" s="97">
        <v>-1.1113999999999999</v>
      </c>
      <c r="I20" s="95">
        <v>-2.1127800000000008</v>
      </c>
      <c r="J20" s="96">
        <v>-2.9857709736250677E-3</v>
      </c>
      <c r="K20" s="96">
        <f>I20/'סכום נכסי הקרן'!$C$42</f>
        <v>-1.2335373462653833E-6</v>
      </c>
    </row>
    <row r="21" spans="2:51" s="147" customFormat="1">
      <c r="B21" s="88" t="s">
        <v>1666</v>
      </c>
      <c r="C21" s="85" t="s">
        <v>1667</v>
      </c>
      <c r="D21" s="98"/>
      <c r="E21" s="98" t="s">
        <v>183</v>
      </c>
      <c r="F21" s="118">
        <v>42716</v>
      </c>
      <c r="G21" s="95">
        <v>3042800.0000000005</v>
      </c>
      <c r="H21" s="97">
        <v>-0.87729999999999997</v>
      </c>
      <c r="I21" s="95">
        <v>-26.695130000000006</v>
      </c>
      <c r="J21" s="96">
        <v>-3.7725434873080839E-2</v>
      </c>
      <c r="K21" s="96">
        <f>I21/'סכום נכסי הקרן'!$C$42</f>
        <v>-1.5585834690980329E-5</v>
      </c>
    </row>
    <row r="22" spans="2:51" s="147" customFormat="1">
      <c r="B22" s="88" t="s">
        <v>1668</v>
      </c>
      <c r="C22" s="85" t="s">
        <v>1669</v>
      </c>
      <c r="D22" s="98"/>
      <c r="E22" s="98" t="s">
        <v>183</v>
      </c>
      <c r="F22" s="118">
        <v>42676</v>
      </c>
      <c r="G22" s="95">
        <v>6469350.0000000009</v>
      </c>
      <c r="H22" s="97">
        <v>-1.0072000000000001</v>
      </c>
      <c r="I22" s="95">
        <v>-65.157960000000003</v>
      </c>
      <c r="J22" s="96">
        <v>-9.208092923476327E-2</v>
      </c>
      <c r="K22" s="96">
        <f>I22/'סכום נכסי הקרן'!$C$42</f>
        <v>-3.8042189469072016E-5</v>
      </c>
    </row>
    <row r="23" spans="2:51" s="147" customFormat="1">
      <c r="B23" s="88" t="s">
        <v>1670</v>
      </c>
      <c r="C23" s="85" t="s">
        <v>1671</v>
      </c>
      <c r="D23" s="98"/>
      <c r="E23" s="98" t="s">
        <v>183</v>
      </c>
      <c r="F23" s="118">
        <v>42676</v>
      </c>
      <c r="G23" s="95">
        <v>6469690.0000000009</v>
      </c>
      <c r="H23" s="97">
        <v>-1.0019</v>
      </c>
      <c r="I23" s="95">
        <v>-64.817980000000006</v>
      </c>
      <c r="J23" s="96">
        <v>-9.1600471063248479E-2</v>
      </c>
      <c r="K23" s="96">
        <f>I23/'סכום נכסי הקרן'!$C$42</f>
        <v>-3.7843693635628254E-5</v>
      </c>
    </row>
    <row r="24" spans="2:51" s="147" customFormat="1">
      <c r="B24" s="88" t="s">
        <v>1672</v>
      </c>
      <c r="C24" s="85" t="s">
        <v>1673</v>
      </c>
      <c r="D24" s="98"/>
      <c r="E24" s="98" t="s">
        <v>183</v>
      </c>
      <c r="F24" s="118">
        <v>42681</v>
      </c>
      <c r="G24" s="95">
        <v>12369500.000000002</v>
      </c>
      <c r="H24" s="97">
        <v>-0.99390000000000001</v>
      </c>
      <c r="I24" s="95">
        <v>-122.94177000000002</v>
      </c>
      <c r="J24" s="96">
        <v>-0.17374074362313591</v>
      </c>
      <c r="K24" s="96">
        <f>I24/'סכום נכסי הקרן'!$C$42</f>
        <v>-7.1779013769047932E-5</v>
      </c>
    </row>
    <row r="25" spans="2:51" s="147" customFormat="1">
      <c r="B25" s="88" t="s">
        <v>1674</v>
      </c>
      <c r="C25" s="85" t="s">
        <v>1675</v>
      </c>
      <c r="D25" s="98"/>
      <c r="E25" s="98" t="s">
        <v>183</v>
      </c>
      <c r="F25" s="118">
        <v>42682</v>
      </c>
      <c r="G25" s="95">
        <v>11421000.000000002</v>
      </c>
      <c r="H25" s="97">
        <v>-0.96740000000000004</v>
      </c>
      <c r="I25" s="95">
        <v>-110.48485000000002</v>
      </c>
      <c r="J25" s="96">
        <v>-0.15613668160211641</v>
      </c>
      <c r="K25" s="96">
        <f>I25/'סכום נכסי הקרן'!$C$42</f>
        <v>-6.4506095604619933E-5</v>
      </c>
    </row>
    <row r="26" spans="2:51" s="147" customFormat="1">
      <c r="B26" s="88" t="s">
        <v>1676</v>
      </c>
      <c r="C26" s="85" t="s">
        <v>1677</v>
      </c>
      <c r="D26" s="98"/>
      <c r="E26" s="98" t="s">
        <v>183</v>
      </c>
      <c r="F26" s="118">
        <v>42677</v>
      </c>
      <c r="G26" s="95">
        <v>285547.50000000006</v>
      </c>
      <c r="H26" s="97">
        <v>-0.97070000000000001</v>
      </c>
      <c r="I26" s="95">
        <v>-2.7716799999999999</v>
      </c>
      <c r="J26" s="96">
        <v>-3.916925421566431E-3</v>
      </c>
      <c r="K26" s="96">
        <f>I26/'סכום נכסי הקרן'!$C$42</f>
        <v>-1.6182332244231942E-6</v>
      </c>
    </row>
    <row r="27" spans="2:51" s="147" customFormat="1">
      <c r="B27" s="88" t="s">
        <v>1678</v>
      </c>
      <c r="C27" s="85" t="s">
        <v>1679</v>
      </c>
      <c r="D27" s="98"/>
      <c r="E27" s="98" t="s">
        <v>183</v>
      </c>
      <c r="F27" s="118">
        <v>42677</v>
      </c>
      <c r="G27" s="95">
        <v>7615600.0000000009</v>
      </c>
      <c r="H27" s="97">
        <v>-0.94620000000000004</v>
      </c>
      <c r="I27" s="95">
        <v>-72.056640000000016</v>
      </c>
      <c r="J27" s="96">
        <v>-0.10183011206512319</v>
      </c>
      <c r="K27" s="96">
        <f>I27/'סכום נכסי הקרן'!$C$42</f>
        <v>-4.2069953561847451E-5</v>
      </c>
    </row>
    <row r="28" spans="2:51" s="147" customFormat="1">
      <c r="B28" s="88" t="s">
        <v>1680</v>
      </c>
      <c r="C28" s="85" t="s">
        <v>1681</v>
      </c>
      <c r="D28" s="98"/>
      <c r="E28" s="98" t="s">
        <v>183</v>
      </c>
      <c r="F28" s="118">
        <v>42675</v>
      </c>
      <c r="G28" s="95">
        <v>7622400.0000000009</v>
      </c>
      <c r="H28" s="97">
        <v>-0.85609999999999997</v>
      </c>
      <c r="I28" s="95">
        <v>-65.256960000000007</v>
      </c>
      <c r="J28" s="96">
        <v>-9.2220835579195207E-2</v>
      </c>
      <c r="K28" s="96">
        <f>I28/'סכום נכסי הקרן'!$C$42</f>
        <v>-3.8099990185322769E-5</v>
      </c>
    </row>
    <row r="29" spans="2:51" s="147" customFormat="1">
      <c r="B29" s="88" t="s">
        <v>1682</v>
      </c>
      <c r="C29" s="85" t="s">
        <v>1683</v>
      </c>
      <c r="D29" s="98"/>
      <c r="E29" s="98" t="s">
        <v>183</v>
      </c>
      <c r="F29" s="118">
        <v>42675</v>
      </c>
      <c r="G29" s="95">
        <v>7622400.0000000009</v>
      </c>
      <c r="H29" s="97">
        <v>-0.85609999999999997</v>
      </c>
      <c r="I29" s="95">
        <v>-65.256960000000007</v>
      </c>
      <c r="J29" s="96">
        <v>-9.2220835579195207E-2</v>
      </c>
      <c r="K29" s="96">
        <f>I29/'סכום נכסי הקרן'!$C$42</f>
        <v>-3.8099990185322769E-5</v>
      </c>
    </row>
    <row r="30" spans="2:51" s="147" customFormat="1">
      <c r="B30" s="88" t="s">
        <v>1684</v>
      </c>
      <c r="C30" s="85" t="s">
        <v>1685</v>
      </c>
      <c r="D30" s="98"/>
      <c r="E30" s="98" t="s">
        <v>183</v>
      </c>
      <c r="F30" s="118">
        <v>42674</v>
      </c>
      <c r="G30" s="95">
        <v>7663000.0000000009</v>
      </c>
      <c r="H30" s="97">
        <v>-0.32179999999999997</v>
      </c>
      <c r="I30" s="95">
        <v>-24.658849999999997</v>
      </c>
      <c r="J30" s="96">
        <v>-3.4847773347425885E-2</v>
      </c>
      <c r="K30" s="96">
        <f>I30/'סכום נכסי הקרן'!$C$42</f>
        <v>-1.4396961534545069E-5</v>
      </c>
    </row>
    <row r="31" spans="2:51" s="147" customFormat="1">
      <c r="B31" s="88" t="s">
        <v>1686</v>
      </c>
      <c r="C31" s="85" t="s">
        <v>1687</v>
      </c>
      <c r="D31" s="98"/>
      <c r="E31" s="98" t="s">
        <v>183</v>
      </c>
      <c r="F31" s="118">
        <v>42674</v>
      </c>
      <c r="G31" s="95">
        <v>7668000.0000000009</v>
      </c>
      <c r="H31" s="97">
        <v>-0.25640000000000002</v>
      </c>
      <c r="I31" s="95">
        <v>-19.659080000000007</v>
      </c>
      <c r="J31" s="96">
        <v>-2.7782121390856167E-2</v>
      </c>
      <c r="K31" s="96">
        <f>I31/'סכום נכסי הקרן'!$C$42</f>
        <v>-1.1477867725564835E-5</v>
      </c>
    </row>
    <row r="32" spans="2:51" s="147" customFormat="1">
      <c r="B32" s="88" t="s">
        <v>1688</v>
      </c>
      <c r="C32" s="85" t="s">
        <v>1689</v>
      </c>
      <c r="D32" s="98"/>
      <c r="E32" s="98" t="s">
        <v>183</v>
      </c>
      <c r="F32" s="118">
        <v>42674</v>
      </c>
      <c r="G32" s="95">
        <v>958650.00000000012</v>
      </c>
      <c r="H32" s="97">
        <v>-0.25180000000000002</v>
      </c>
      <c r="I32" s="95">
        <v>-2.4141500000000002</v>
      </c>
      <c r="J32" s="96">
        <v>-3.4116656708114215E-3</v>
      </c>
      <c r="K32" s="96">
        <f>I32/'סכום נכסי הקרן'!$C$42</f>
        <v>-1.4094909003713469E-6</v>
      </c>
    </row>
    <row r="33" spans="2:11" s="147" customFormat="1">
      <c r="B33" s="88" t="s">
        <v>1690</v>
      </c>
      <c r="C33" s="85" t="s">
        <v>1691</v>
      </c>
      <c r="D33" s="98"/>
      <c r="E33" s="98" t="s">
        <v>183</v>
      </c>
      <c r="F33" s="118">
        <v>42674</v>
      </c>
      <c r="G33" s="95">
        <v>1921150.0000000002</v>
      </c>
      <c r="H33" s="97">
        <v>-3.9800000000000002E-2</v>
      </c>
      <c r="I33" s="95">
        <v>-0.7649600000000002</v>
      </c>
      <c r="J33" s="96">
        <v>-1.0810379518853034E-3</v>
      </c>
      <c r="K33" s="96">
        <f>I33/'סכום נכסי הקרן'!$C$42</f>
        <v>-4.4661854447655103E-7</v>
      </c>
    </row>
    <row r="34" spans="2:11" s="147" customFormat="1">
      <c r="B34" s="88" t="s">
        <v>1692</v>
      </c>
      <c r="C34" s="85" t="s">
        <v>1693</v>
      </c>
      <c r="D34" s="98"/>
      <c r="E34" s="98" t="s">
        <v>183</v>
      </c>
      <c r="F34" s="118">
        <v>42724</v>
      </c>
      <c r="G34" s="95">
        <v>173362.50000000003</v>
      </c>
      <c r="H34" s="97">
        <v>0.214</v>
      </c>
      <c r="I34" s="95">
        <v>0.37093000000000004</v>
      </c>
      <c r="J34" s="96">
        <v>5.2419656909226051E-4</v>
      </c>
      <c r="K34" s="96">
        <f>I34/'סכום נכסי הקרן'!$C$42</f>
        <v>2.1656585534235392E-7</v>
      </c>
    </row>
    <row r="35" spans="2:11" s="147" customFormat="1">
      <c r="B35" s="88" t="s">
        <v>1694</v>
      </c>
      <c r="C35" s="85" t="s">
        <v>1695</v>
      </c>
      <c r="D35" s="98"/>
      <c r="E35" s="98" t="s">
        <v>183</v>
      </c>
      <c r="F35" s="118">
        <v>42696</v>
      </c>
      <c r="G35" s="95">
        <v>1926500.0000000002</v>
      </c>
      <c r="H35" s="97">
        <v>0.23799999999999999</v>
      </c>
      <c r="I35" s="95">
        <v>4.5847900000000008</v>
      </c>
      <c r="J35" s="96">
        <v>6.4792041301822579E-3</v>
      </c>
      <c r="K35" s="96">
        <f>I35/'סכום נכסי הקרן'!$C$42</f>
        <v>2.6768095541343941E-6</v>
      </c>
    </row>
    <row r="36" spans="2:11" s="147" customFormat="1">
      <c r="B36" s="88" t="s">
        <v>1696</v>
      </c>
      <c r="C36" s="85" t="s">
        <v>1697</v>
      </c>
      <c r="D36" s="98"/>
      <c r="E36" s="98" t="s">
        <v>183</v>
      </c>
      <c r="F36" s="118">
        <v>42696</v>
      </c>
      <c r="G36" s="95">
        <v>1930600.0000000002</v>
      </c>
      <c r="H36" s="97">
        <v>0.44979999999999998</v>
      </c>
      <c r="I36" s="95">
        <v>8.6845999999999997</v>
      </c>
      <c r="J36" s="96">
        <v>1.227303675609588E-2</v>
      </c>
      <c r="K36" s="96">
        <f>I36/'סכום נכסי הקרן'!$C$42</f>
        <v>5.0704656601143252E-6</v>
      </c>
    </row>
    <row r="37" spans="2:11" s="147" customFormat="1">
      <c r="B37" s="88" t="s">
        <v>1698</v>
      </c>
      <c r="C37" s="85" t="s">
        <v>1699</v>
      </c>
      <c r="D37" s="98"/>
      <c r="E37" s="98" t="s">
        <v>183</v>
      </c>
      <c r="F37" s="118">
        <v>42670</v>
      </c>
      <c r="G37" s="95">
        <v>17302500.000000004</v>
      </c>
      <c r="H37" s="97">
        <v>0.21920000000000001</v>
      </c>
      <c r="I37" s="95">
        <v>37.933230000000009</v>
      </c>
      <c r="J37" s="96">
        <v>5.3607066078741571E-2</v>
      </c>
      <c r="K37" s="96">
        <f>I37/'סכום נכסי הקרן'!$C$42</f>
        <v>2.2147150138431079E-5</v>
      </c>
    </row>
    <row r="38" spans="2:11" s="147" customFormat="1">
      <c r="B38" s="88" t="s">
        <v>1700</v>
      </c>
      <c r="C38" s="85" t="s">
        <v>1701</v>
      </c>
      <c r="D38" s="98"/>
      <c r="E38" s="98" t="s">
        <v>183</v>
      </c>
      <c r="F38" s="118">
        <v>42668</v>
      </c>
      <c r="G38" s="95">
        <v>1730250.0000000002</v>
      </c>
      <c r="H38" s="97">
        <v>3.9800000000000002E-2</v>
      </c>
      <c r="I38" s="95">
        <v>0.68847000000000014</v>
      </c>
      <c r="J38" s="96">
        <v>9.7294263586916296E-4</v>
      </c>
      <c r="K38" s="96">
        <f>I38/'סכום נכסי הקרן'!$C$42</f>
        <v>4.0196019310260808E-7</v>
      </c>
    </row>
    <row r="39" spans="2:11" s="147" customFormat="1">
      <c r="B39" s="88" t="s">
        <v>1702</v>
      </c>
      <c r="C39" s="85" t="s">
        <v>1703</v>
      </c>
      <c r="D39" s="98"/>
      <c r="E39" s="98" t="s">
        <v>183</v>
      </c>
      <c r="F39" s="118">
        <v>42668</v>
      </c>
      <c r="G39" s="95">
        <v>10381500.000000002</v>
      </c>
      <c r="H39" s="97">
        <v>3.4599999999999999E-2</v>
      </c>
      <c r="I39" s="95">
        <v>3.5908300000000004</v>
      </c>
      <c r="J39" s="96">
        <v>5.0745444320857347E-3</v>
      </c>
      <c r="K39" s="96">
        <f>I39/'סכום נכסי הקרן'!$C$42</f>
        <v>2.0964903629768007E-6</v>
      </c>
    </row>
    <row r="40" spans="2:11" s="147" customFormat="1">
      <c r="B40" s="84"/>
      <c r="C40" s="85"/>
      <c r="D40" s="85"/>
      <c r="E40" s="85"/>
      <c r="F40" s="85"/>
      <c r="G40" s="95"/>
      <c r="H40" s="97"/>
      <c r="I40" s="85"/>
      <c r="J40" s="96"/>
      <c r="K40" s="85"/>
    </row>
    <row r="41" spans="2:11" s="147" customFormat="1">
      <c r="B41" s="102" t="s">
        <v>251</v>
      </c>
      <c r="C41" s="83"/>
      <c r="D41" s="83"/>
      <c r="E41" s="83"/>
      <c r="F41" s="83"/>
      <c r="G41" s="92"/>
      <c r="H41" s="94"/>
      <c r="I41" s="92">
        <v>1360.8030100000003</v>
      </c>
      <c r="J41" s="93">
        <v>1.9230805517278762</v>
      </c>
      <c r="K41" s="93">
        <f>I41/'סכום נכסי הקרן'!$C$42</f>
        <v>7.9449887529479913E-4</v>
      </c>
    </row>
    <row r="42" spans="2:11" s="147" customFormat="1">
      <c r="B42" s="88" t="s">
        <v>1704</v>
      </c>
      <c r="C42" s="85" t="s">
        <v>1705</v>
      </c>
      <c r="D42" s="98"/>
      <c r="E42" s="98" t="s">
        <v>185</v>
      </c>
      <c r="F42" s="118">
        <v>42696</v>
      </c>
      <c r="G42" s="95">
        <v>647008.00000000012</v>
      </c>
      <c r="H42" s="97">
        <v>-1.2060999999999999</v>
      </c>
      <c r="I42" s="95">
        <v>-7.8036400000000015</v>
      </c>
      <c r="J42" s="96">
        <v>-1.1028068138007515E-2</v>
      </c>
      <c r="K42" s="96">
        <f>I42/'סכום נכסי הקרן'!$C$42</f>
        <v>-4.5561210238692117E-6</v>
      </c>
    </row>
    <row r="43" spans="2:11" s="147" customFormat="1">
      <c r="B43" s="88" t="s">
        <v>1706</v>
      </c>
      <c r="C43" s="85" t="s">
        <v>1707</v>
      </c>
      <c r="D43" s="98"/>
      <c r="E43" s="98" t="s">
        <v>185</v>
      </c>
      <c r="F43" s="118">
        <v>42689</v>
      </c>
      <c r="G43" s="95">
        <v>404380.00000000006</v>
      </c>
      <c r="H43" s="97">
        <v>-2.2888999999999999</v>
      </c>
      <c r="I43" s="95">
        <v>-9.2559400000000025</v>
      </c>
      <c r="J43" s="96">
        <v>-1.3080451814961902E-2</v>
      </c>
      <c r="K43" s="96">
        <f>I43/'סכום נכסי הקרן'!$C$42</f>
        <v>-5.4040400158992469E-6</v>
      </c>
    </row>
    <row r="44" spans="2:11" s="147" customFormat="1">
      <c r="B44" s="88" t="s">
        <v>1708</v>
      </c>
      <c r="C44" s="85" t="s">
        <v>1709</v>
      </c>
      <c r="D44" s="98"/>
      <c r="E44" s="98" t="s">
        <v>185</v>
      </c>
      <c r="F44" s="118">
        <v>42682</v>
      </c>
      <c r="G44" s="95">
        <v>2830660.0000000005</v>
      </c>
      <c r="H44" s="97">
        <v>-5.2649999999999997</v>
      </c>
      <c r="I44" s="95">
        <v>-149.03364000000005</v>
      </c>
      <c r="J44" s="96">
        <v>-0.21061365424023695</v>
      </c>
      <c r="K44" s="96">
        <f>I44/'סכום נכסי הקרן'!$C$42</f>
        <v>-8.7012637752094624E-5</v>
      </c>
    </row>
    <row r="45" spans="2:11" s="147" customFormat="1">
      <c r="B45" s="88" t="s">
        <v>1710</v>
      </c>
      <c r="C45" s="85" t="s">
        <v>1711</v>
      </c>
      <c r="D45" s="98"/>
      <c r="E45" s="98" t="s">
        <v>185</v>
      </c>
      <c r="F45" s="118">
        <v>42682</v>
      </c>
      <c r="G45" s="95">
        <v>808760.00000000012</v>
      </c>
      <c r="H45" s="97">
        <v>-5.3158000000000003</v>
      </c>
      <c r="I45" s="95">
        <v>-42.992379999999997</v>
      </c>
      <c r="J45" s="96">
        <v>-6.075663357806247E-2</v>
      </c>
      <c r="K45" s="96">
        <f>I45/'סכום נכסי הקרן'!$C$42</f>
        <v>-2.5100912700249393E-5</v>
      </c>
    </row>
    <row r="46" spans="2:11" s="147" customFormat="1">
      <c r="B46" s="88" t="s">
        <v>1712</v>
      </c>
      <c r="C46" s="85" t="s">
        <v>1713</v>
      </c>
      <c r="D46" s="98"/>
      <c r="E46" s="98" t="s">
        <v>185</v>
      </c>
      <c r="F46" s="118">
        <v>42732</v>
      </c>
      <c r="G46" s="95">
        <v>401087.33000000007</v>
      </c>
      <c r="H46" s="97">
        <v>-1.0443</v>
      </c>
      <c r="I46" s="95">
        <v>-4.1885400000000006</v>
      </c>
      <c r="J46" s="96">
        <v>-5.9192254536049845E-3</v>
      </c>
      <c r="K46" s="96">
        <f>I46/'סכום נכסי הקרן'!$C$42</f>
        <v>-2.4454607277266955E-6</v>
      </c>
    </row>
    <row r="47" spans="2:11" s="147" customFormat="1">
      <c r="B47" s="88" t="s">
        <v>1714</v>
      </c>
      <c r="C47" s="85" t="s">
        <v>1715</v>
      </c>
      <c r="D47" s="98"/>
      <c r="E47" s="98" t="s">
        <v>185</v>
      </c>
      <c r="F47" s="118">
        <v>42725</v>
      </c>
      <c r="G47" s="95">
        <v>402994.45000000007</v>
      </c>
      <c r="H47" s="97">
        <v>-0.56689999999999996</v>
      </c>
      <c r="I47" s="95">
        <v>-2.2844800000000003</v>
      </c>
      <c r="J47" s="96">
        <v>-3.2284166235135663E-3</v>
      </c>
      <c r="K47" s="96">
        <f>I47/'סכום נכסי הקרן'!$C$42</f>
        <v>-1.33378363899523E-6</v>
      </c>
    </row>
    <row r="48" spans="2:11" s="147" customFormat="1">
      <c r="B48" s="88" t="s">
        <v>1716</v>
      </c>
      <c r="C48" s="85" t="s">
        <v>1717</v>
      </c>
      <c r="D48" s="98"/>
      <c r="E48" s="98" t="s">
        <v>185</v>
      </c>
      <c r="F48" s="118">
        <v>42695</v>
      </c>
      <c r="G48" s="95">
        <v>1107363.4600000002</v>
      </c>
      <c r="H48" s="97">
        <v>1.2635000000000001</v>
      </c>
      <c r="I48" s="95">
        <v>13.991780000000002</v>
      </c>
      <c r="J48" s="96">
        <v>1.9773119110057715E-2</v>
      </c>
      <c r="K48" s="96">
        <f>I48/'סכום נכסי הקרן'!$C$42</f>
        <v>8.1690394507374453E-6</v>
      </c>
    </row>
    <row r="49" spans="2:11" s="147" customFormat="1">
      <c r="B49" s="88" t="s">
        <v>1718</v>
      </c>
      <c r="C49" s="85" t="s">
        <v>1719</v>
      </c>
      <c r="D49" s="98"/>
      <c r="E49" s="98" t="s">
        <v>185</v>
      </c>
      <c r="F49" s="118">
        <v>42709</v>
      </c>
      <c r="G49" s="95">
        <v>206476.50000000003</v>
      </c>
      <c r="H49" s="97">
        <v>1.8545</v>
      </c>
      <c r="I49" s="95">
        <v>3.8290300000000008</v>
      </c>
      <c r="J49" s="96">
        <v>5.4111675759613356E-3</v>
      </c>
      <c r="K49" s="96">
        <f>I49/'סכום נכסי הקרן'!$C$42</f>
        <v>2.2355623893498327E-6</v>
      </c>
    </row>
    <row r="50" spans="2:11" s="147" customFormat="1">
      <c r="B50" s="88" t="s">
        <v>1720</v>
      </c>
      <c r="C50" s="85" t="s">
        <v>1721</v>
      </c>
      <c r="D50" s="98"/>
      <c r="E50" s="98" t="s">
        <v>185</v>
      </c>
      <c r="F50" s="118">
        <v>42688</v>
      </c>
      <c r="G50" s="95">
        <v>103430.50000000001</v>
      </c>
      <c r="H50" s="97">
        <v>2.1414</v>
      </c>
      <c r="I50" s="95">
        <v>2.2149100000000002</v>
      </c>
      <c r="J50" s="96">
        <v>3.1301006196536776E-3</v>
      </c>
      <c r="K50" s="96">
        <f>I50/'סכום נכסי הקרן'!$C$42</f>
        <v>1.293165499302653E-6</v>
      </c>
    </row>
    <row r="51" spans="2:11" s="147" customFormat="1">
      <c r="B51" s="88" t="s">
        <v>1722</v>
      </c>
      <c r="C51" s="85" t="s">
        <v>1723</v>
      </c>
      <c r="D51" s="98"/>
      <c r="E51" s="98" t="s">
        <v>185</v>
      </c>
      <c r="F51" s="118">
        <v>42684</v>
      </c>
      <c r="G51" s="95">
        <v>2095063.6000000003</v>
      </c>
      <c r="H51" s="97">
        <v>3.4649999999999999</v>
      </c>
      <c r="I51" s="95">
        <v>72.593920000000011</v>
      </c>
      <c r="J51" s="96">
        <v>0.10258939368872302</v>
      </c>
      <c r="K51" s="96">
        <f>I51/'סכום נכסי הקרן'!$C$42</f>
        <v>4.2383642135859633E-5</v>
      </c>
    </row>
    <row r="52" spans="2:11" s="147" customFormat="1">
      <c r="B52" s="88" t="s">
        <v>1724</v>
      </c>
      <c r="C52" s="85" t="s">
        <v>1725</v>
      </c>
      <c r="D52" s="98"/>
      <c r="E52" s="98" t="s">
        <v>185</v>
      </c>
      <c r="F52" s="118">
        <v>42683</v>
      </c>
      <c r="G52" s="95">
        <v>2958981.2700000005</v>
      </c>
      <c r="H52" s="97">
        <v>4.3095999999999997</v>
      </c>
      <c r="I52" s="95">
        <v>127.51900000000002</v>
      </c>
      <c r="J52" s="96">
        <v>0.18020926399610698</v>
      </c>
      <c r="K52" s="96">
        <f>I52/'סכום נכסי הקרן'!$C$42</f>
        <v>7.4451409450304996E-5</v>
      </c>
    </row>
    <row r="53" spans="2:11" s="147" customFormat="1">
      <c r="B53" s="88" t="s">
        <v>1726</v>
      </c>
      <c r="C53" s="85" t="s">
        <v>1727</v>
      </c>
      <c r="D53" s="98"/>
      <c r="E53" s="98" t="s">
        <v>185</v>
      </c>
      <c r="F53" s="118">
        <v>42675</v>
      </c>
      <c r="G53" s="95">
        <v>2763420.7300000004</v>
      </c>
      <c r="H53" s="97">
        <v>4.8563999999999998</v>
      </c>
      <c r="I53" s="95">
        <v>134.20289000000005</v>
      </c>
      <c r="J53" s="96">
        <v>0.1896549065868656</v>
      </c>
      <c r="K53" s="96">
        <f>I53/'סכום נכסי הקרן'!$C$42</f>
        <v>7.835376934264104E-5</v>
      </c>
    </row>
    <row r="54" spans="2:11" s="147" customFormat="1">
      <c r="B54" s="88" t="s">
        <v>1728</v>
      </c>
      <c r="C54" s="85" t="s">
        <v>1729</v>
      </c>
      <c r="D54" s="98"/>
      <c r="E54" s="98" t="s">
        <v>185</v>
      </c>
      <c r="F54" s="118">
        <v>42677</v>
      </c>
      <c r="G54" s="95">
        <v>4032486.0500000007</v>
      </c>
      <c r="H54" s="97">
        <v>5.2077999999999998</v>
      </c>
      <c r="I54" s="95">
        <v>210.00510000000003</v>
      </c>
      <c r="J54" s="96">
        <v>0.29677824094000776</v>
      </c>
      <c r="K54" s="96">
        <f>I54/'סכום נכסי הקרן'!$C$42</f>
        <v>1.2261055753850207E-4</v>
      </c>
    </row>
    <row r="55" spans="2:11" s="147" customFormat="1">
      <c r="B55" s="88" t="s">
        <v>1730</v>
      </c>
      <c r="C55" s="85" t="s">
        <v>1731</v>
      </c>
      <c r="D55" s="98"/>
      <c r="E55" s="98" t="s">
        <v>185</v>
      </c>
      <c r="F55" s="118">
        <v>42681</v>
      </c>
      <c r="G55" s="95">
        <v>85435.9</v>
      </c>
      <c r="H55" s="97">
        <v>5.2218</v>
      </c>
      <c r="I55" s="95">
        <v>4.4612700000000016</v>
      </c>
      <c r="J55" s="96">
        <v>6.3046462345839631E-3</v>
      </c>
      <c r="K55" s="96">
        <f>I55/'סכום נכסי הקרן'!$C$42</f>
        <v>2.604692943313249E-6</v>
      </c>
    </row>
    <row r="56" spans="2:11" s="147" customFormat="1">
      <c r="B56" s="88" t="s">
        <v>1732</v>
      </c>
      <c r="C56" s="85" t="s">
        <v>1733</v>
      </c>
      <c r="D56" s="98"/>
      <c r="E56" s="98" t="s">
        <v>185</v>
      </c>
      <c r="F56" s="118">
        <v>42676</v>
      </c>
      <c r="G56" s="95">
        <v>1713485.8000000003</v>
      </c>
      <c r="H56" s="97">
        <v>5.5735999999999999</v>
      </c>
      <c r="I56" s="95">
        <v>95.503250000000008</v>
      </c>
      <c r="J56" s="96">
        <v>0.13496475342291112</v>
      </c>
      <c r="K56" s="96">
        <f>I56/'סכום נכסי הקרן'!$C$42</f>
        <v>5.5759154083586289E-5</v>
      </c>
    </row>
    <row r="57" spans="2:11" s="147" customFormat="1">
      <c r="B57" s="88" t="s">
        <v>1734</v>
      </c>
      <c r="C57" s="85" t="s">
        <v>1735</v>
      </c>
      <c r="D57" s="98"/>
      <c r="E57" s="98" t="s">
        <v>185</v>
      </c>
      <c r="F57" s="118">
        <v>42683</v>
      </c>
      <c r="G57" s="95">
        <v>3001076.3300000005</v>
      </c>
      <c r="H57" s="97">
        <v>5.6515000000000004</v>
      </c>
      <c r="I57" s="95">
        <v>169.60641000000004</v>
      </c>
      <c r="J57" s="96">
        <v>0.2396869981345679</v>
      </c>
      <c r="K57" s="96">
        <f>I57/'סכום נכסי הקרן'!$C$42</f>
        <v>9.9023959381004426E-5</v>
      </c>
    </row>
    <row r="58" spans="2:11" s="147" customFormat="1">
      <c r="B58" s="88" t="s">
        <v>1736</v>
      </c>
      <c r="C58" s="85" t="s">
        <v>1737</v>
      </c>
      <c r="D58" s="98"/>
      <c r="E58" s="98" t="s">
        <v>186</v>
      </c>
      <c r="F58" s="118">
        <v>42726</v>
      </c>
      <c r="G58" s="95">
        <v>570078.16000000015</v>
      </c>
      <c r="H58" s="97">
        <v>0.36930000000000002</v>
      </c>
      <c r="I58" s="95">
        <v>2.1051200000000003</v>
      </c>
      <c r="J58" s="96">
        <v>2.9749458968740716E-3</v>
      </c>
      <c r="K58" s="96">
        <f>I58/'סכום נכסי הקרן'!$C$42</f>
        <v>1.229065088826183E-6</v>
      </c>
    </row>
    <row r="59" spans="2:11" s="147" customFormat="1">
      <c r="B59" s="88" t="s">
        <v>1738</v>
      </c>
      <c r="C59" s="85" t="s">
        <v>1739</v>
      </c>
      <c r="D59" s="98"/>
      <c r="E59" s="98" t="s">
        <v>186</v>
      </c>
      <c r="F59" s="118">
        <v>42725</v>
      </c>
      <c r="G59" s="95">
        <v>477472.10000000009</v>
      </c>
      <c r="H59" s="97">
        <v>0.87019999999999997</v>
      </c>
      <c r="I59" s="95">
        <v>4.1548999999999996</v>
      </c>
      <c r="J59" s="96">
        <v>5.8716855604060945E-3</v>
      </c>
      <c r="K59" s="96">
        <f>I59/'סכום נכסי הקרן'!$C$42</f>
        <v>2.4258201611138115E-6</v>
      </c>
    </row>
    <row r="60" spans="2:11" s="147" customFormat="1">
      <c r="B60" s="88" t="s">
        <v>1740</v>
      </c>
      <c r="C60" s="85" t="s">
        <v>1741</v>
      </c>
      <c r="D60" s="98"/>
      <c r="E60" s="98" t="s">
        <v>186</v>
      </c>
      <c r="F60" s="118">
        <v>42716</v>
      </c>
      <c r="G60" s="95">
        <v>4761371.16</v>
      </c>
      <c r="H60" s="97">
        <v>2.5758999999999999</v>
      </c>
      <c r="I60" s="95">
        <v>122.64607000000002</v>
      </c>
      <c r="J60" s="96">
        <v>0.17332286174385791</v>
      </c>
      <c r="K60" s="96">
        <f>I60/'סכום נכסי הקרן'!$C$42</f>
        <v>7.1606370619599956E-5</v>
      </c>
    </row>
    <row r="61" spans="2:11" s="147" customFormat="1">
      <c r="B61" s="88" t="s">
        <v>1742</v>
      </c>
      <c r="C61" s="85" t="s">
        <v>1743</v>
      </c>
      <c r="D61" s="98"/>
      <c r="E61" s="98" t="s">
        <v>183</v>
      </c>
      <c r="F61" s="118">
        <v>42677</v>
      </c>
      <c r="G61" s="95">
        <v>4682450.1900000013</v>
      </c>
      <c r="H61" s="97">
        <v>12.356</v>
      </c>
      <c r="I61" s="95">
        <v>578.56216000000018</v>
      </c>
      <c r="J61" s="96">
        <v>0.81762138214382096</v>
      </c>
      <c r="K61" s="96">
        <f>I61/'סכום נכסי הקרן'!$C$42</f>
        <v>3.3779098225843109E-4</v>
      </c>
    </row>
    <row r="62" spans="2:11" s="147" customFormat="1">
      <c r="B62" s="88" t="s">
        <v>1744</v>
      </c>
      <c r="C62" s="85" t="s">
        <v>1745</v>
      </c>
      <c r="D62" s="98"/>
      <c r="E62" s="98" t="s">
        <v>183</v>
      </c>
      <c r="F62" s="118">
        <v>42691</v>
      </c>
      <c r="G62" s="95">
        <v>519075.00000000006</v>
      </c>
      <c r="H62" s="97">
        <v>6.8586999999999998</v>
      </c>
      <c r="I62" s="95">
        <v>35.601589999999995</v>
      </c>
      <c r="J62" s="96">
        <v>5.0312003160244048E-2</v>
      </c>
      <c r="K62" s="96">
        <f>I62/'סכום נכסי הקרן'!$C$42</f>
        <v>2.078583234005821E-5</v>
      </c>
    </row>
    <row r="63" spans="2:11" s="147" customFormat="1">
      <c r="B63" s="88" t="s">
        <v>1746</v>
      </c>
      <c r="C63" s="85" t="s">
        <v>1747</v>
      </c>
      <c r="D63" s="98"/>
      <c r="E63" s="98" t="s">
        <v>183</v>
      </c>
      <c r="F63" s="118">
        <v>42725</v>
      </c>
      <c r="G63" s="95">
        <v>499850.00000000006</v>
      </c>
      <c r="H63" s="97">
        <v>-0.12720000000000001</v>
      </c>
      <c r="I63" s="95">
        <v>-0.63577000000000006</v>
      </c>
      <c r="J63" s="96">
        <v>-8.9846723837863325E-4</v>
      </c>
      <c r="K63" s="96">
        <f>I63/'סכום נכסי הקרן'!$C$42</f>
        <v>-3.7119152899740746E-7</v>
      </c>
    </row>
    <row r="64" spans="2:11" s="147" customFormat="1">
      <c r="B64" s="84"/>
      <c r="C64" s="85"/>
      <c r="D64" s="85"/>
      <c r="E64" s="85"/>
      <c r="F64" s="85"/>
      <c r="G64" s="95"/>
      <c r="H64" s="97"/>
      <c r="I64" s="85"/>
      <c r="J64" s="96"/>
      <c r="K64" s="85"/>
    </row>
    <row r="65" spans="2:11" s="147" customFormat="1">
      <c r="B65" s="102" t="s">
        <v>249</v>
      </c>
      <c r="C65" s="83"/>
      <c r="D65" s="83"/>
      <c r="E65" s="83"/>
      <c r="F65" s="83"/>
      <c r="G65" s="92"/>
      <c r="H65" s="94"/>
      <c r="I65" s="92">
        <v>31.723580000000005</v>
      </c>
      <c r="J65" s="93">
        <v>4.4831617273673886E-2</v>
      </c>
      <c r="K65" s="93">
        <f>I65/'סכום נכסי הקרן'!$C$42</f>
        <v>1.8521673192304728E-5</v>
      </c>
    </row>
    <row r="66" spans="2:11" s="147" customFormat="1">
      <c r="B66" s="156" t="s">
        <v>1820</v>
      </c>
      <c r="C66" s="85" t="s">
        <v>1748</v>
      </c>
      <c r="D66" s="98" t="s">
        <v>387</v>
      </c>
      <c r="E66" s="98" t="s">
        <v>184</v>
      </c>
      <c r="F66" s="118">
        <v>42369</v>
      </c>
      <c r="G66" s="95">
        <v>776.17</v>
      </c>
      <c r="H66" s="97">
        <v>2040.8720000000001</v>
      </c>
      <c r="I66" s="95">
        <v>31.723580000000005</v>
      </c>
      <c r="J66" s="96">
        <v>4.4831617273673886E-2</v>
      </c>
      <c r="K66" s="96">
        <f>I66/'סכום נכסי הקרן'!$C$42</f>
        <v>1.8521673192304728E-5</v>
      </c>
    </row>
    <row r="67" spans="2:11">
      <c r="C67" s="1"/>
      <c r="D67" s="1"/>
    </row>
    <row r="68" spans="2:11">
      <c r="B68" s="111" t="s">
        <v>1793</v>
      </c>
      <c r="C68" s="1"/>
      <c r="D68" s="1"/>
    </row>
    <row r="69" spans="2:11">
      <c r="B69" s="111" t="s">
        <v>133</v>
      </c>
      <c r="C69" s="1"/>
      <c r="D69" s="1"/>
    </row>
    <row r="70" spans="2:11">
      <c r="C70" s="1"/>
      <c r="D70" s="1"/>
    </row>
    <row r="71" spans="2:11">
      <c r="C71" s="1"/>
      <c r="D71" s="1"/>
    </row>
    <row r="72" spans="2:11">
      <c r="C72" s="1"/>
      <c r="D72" s="1"/>
    </row>
    <row r="73" spans="2:11">
      <c r="C73" s="1"/>
      <c r="D73" s="1"/>
    </row>
    <row r="74" spans="2:11">
      <c r="C74" s="1"/>
      <c r="D74" s="1"/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password="CC17"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AH1:XFD2 D1:AF2 B1:B65 B67:B1048576 A1:A1048576 D3:XFD1048576 C5:C1048576"/>
  </dataValidations>
  <printOptions horizontalCentered="1"/>
  <pageMargins left="0" right="0" top="0.11811023622047245" bottom="0.11811023622047245" header="0" footer="0.23622047244094491"/>
  <pageSetup paperSize="9" scale="63" fitToHeight="25" pageOrder="overThenDown" orientation="landscape" r:id="rId1"/>
  <headerFooter alignWithMargins="0">
    <oddFooter>&amp;L&amp;Z&amp;F&amp;C&amp;A&amp;R&amp;D</oddFooter>
  </headerFooter>
  <rowBreaks count="1" manualBreakCount="1">
    <brk id="39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zoomScaleNormal="100" workbookViewId="0">
      <selection activeCell="J27" sqref="J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199</v>
      </c>
      <c r="C1" s="79" t="s" vm="1">
        <v>258</v>
      </c>
    </row>
    <row r="2" spans="2:78">
      <c r="B2" s="55" t="s">
        <v>198</v>
      </c>
      <c r="C2" s="79" t="s">
        <v>259</v>
      </c>
    </row>
    <row r="3" spans="2:78">
      <c r="B3" s="55" t="s">
        <v>200</v>
      </c>
      <c r="C3" s="79" t="s">
        <v>260</v>
      </c>
    </row>
    <row r="4" spans="2:78">
      <c r="B4" s="55" t="s">
        <v>201</v>
      </c>
      <c r="C4" s="79">
        <v>414</v>
      </c>
    </row>
    <row r="6" spans="2:78" ht="26.25" customHeight="1">
      <c r="B6" s="206" t="s">
        <v>230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8"/>
    </row>
    <row r="7" spans="2:78" ht="26.25" customHeight="1">
      <c r="B7" s="206" t="s">
        <v>121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2:78" s="3" customFormat="1" ht="47.25">
      <c r="B8" s="20" t="s">
        <v>137</v>
      </c>
      <c r="C8" s="28" t="s">
        <v>56</v>
      </c>
      <c r="D8" s="28" t="s">
        <v>62</v>
      </c>
      <c r="E8" s="28" t="s">
        <v>15</v>
      </c>
      <c r="F8" s="28" t="s">
        <v>79</v>
      </c>
      <c r="G8" s="28" t="s">
        <v>123</v>
      </c>
      <c r="H8" s="28" t="s">
        <v>18</v>
      </c>
      <c r="I8" s="28" t="s">
        <v>122</v>
      </c>
      <c r="J8" s="28" t="s">
        <v>17</v>
      </c>
      <c r="K8" s="28" t="s">
        <v>19</v>
      </c>
      <c r="L8" s="28" t="s">
        <v>0</v>
      </c>
      <c r="M8" s="28" t="s">
        <v>126</v>
      </c>
      <c r="N8" s="28" t="s">
        <v>130</v>
      </c>
      <c r="O8" s="28" t="s">
        <v>71</v>
      </c>
      <c r="P8" s="71" t="s">
        <v>202</v>
      </c>
      <c r="Q8" s="29" t="s">
        <v>204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75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134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17" sheet="1" objects="1" scenarios="1"/>
  <mergeCells count="2">
    <mergeCell ref="B6:Q6"/>
    <mergeCell ref="B7:Q7"/>
  </mergeCells>
  <phoneticPr fontId="4" type="noConversion"/>
  <conditionalFormatting sqref="B14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scale="90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</sheetPr>
  <dimension ref="B1:BA183"/>
  <sheetViews>
    <sheetView rightToLeft="1" zoomScale="90" zoomScaleNormal="90" workbookViewId="0">
      <pane ySplit="9" topLeftCell="A10" activePane="bottomLeft" state="frozen"/>
      <selection pane="bottomLeft" activeCell="D11" sqref="D11"/>
    </sheetView>
  </sheetViews>
  <sheetFormatPr defaultColWidth="9.140625" defaultRowHeight="18"/>
  <cols>
    <col min="1" max="1" width="7.7109375" style="1" customWidth="1"/>
    <col min="2" max="2" width="46" style="2" bestFit="1" customWidth="1"/>
    <col min="3" max="3" width="31.28515625" style="2" bestFit="1" customWidth="1"/>
    <col min="4" max="4" width="11.28515625" style="2" bestFit="1" customWidth="1"/>
    <col min="5" max="5" width="6.5703125" style="1" bestFit="1" customWidth="1"/>
    <col min="6" max="6" width="9.5703125" style="1" bestFit="1" customWidth="1"/>
    <col min="7" max="7" width="6.140625" style="1" bestFit="1" customWidth="1"/>
    <col min="8" max="8" width="16.28515625" style="1" bestFit="1" customWidth="1"/>
    <col min="9" max="9" width="7.5703125" style="1" customWidth="1"/>
    <col min="10" max="10" width="8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5" t="s">
        <v>199</v>
      </c>
      <c r="C1" s="79" t="s" vm="1">
        <v>258</v>
      </c>
    </row>
    <row r="2" spans="2:53">
      <c r="B2" s="55" t="s">
        <v>198</v>
      </c>
      <c r="C2" s="79" t="s">
        <v>259</v>
      </c>
    </row>
    <row r="3" spans="2:53">
      <c r="B3" s="55" t="s">
        <v>200</v>
      </c>
      <c r="C3" s="79" t="s">
        <v>260</v>
      </c>
    </row>
    <row r="4" spans="2:53">
      <c r="B4" s="55" t="s">
        <v>201</v>
      </c>
      <c r="C4" s="79">
        <v>414</v>
      </c>
    </row>
    <row r="6" spans="2:53" ht="26.25" customHeight="1">
      <c r="B6" s="206" t="s">
        <v>231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8"/>
    </row>
    <row r="7" spans="2:53" s="3" customFormat="1" ht="63">
      <c r="B7" s="20" t="s">
        <v>137</v>
      </c>
      <c r="C7" s="28" t="s">
        <v>244</v>
      </c>
      <c r="D7" s="28" t="s">
        <v>56</v>
      </c>
      <c r="E7" s="28" t="s">
        <v>15</v>
      </c>
      <c r="F7" s="28" t="s">
        <v>79</v>
      </c>
      <c r="G7" s="28" t="s">
        <v>18</v>
      </c>
      <c r="H7" s="28" t="s">
        <v>122</v>
      </c>
      <c r="I7" s="12" t="s">
        <v>45</v>
      </c>
      <c r="J7" s="71" t="s">
        <v>19</v>
      </c>
      <c r="K7" s="28" t="s">
        <v>0</v>
      </c>
      <c r="L7" s="28" t="s">
        <v>126</v>
      </c>
      <c r="M7" s="28" t="s">
        <v>130</v>
      </c>
      <c r="N7" s="71" t="s">
        <v>202</v>
      </c>
      <c r="O7" s="29" t="s">
        <v>204</v>
      </c>
      <c r="P7" s="1"/>
      <c r="AZ7" s="3" t="s">
        <v>182</v>
      </c>
      <c r="BA7" s="3" t="s">
        <v>184</v>
      </c>
    </row>
    <row r="8" spans="2:53" s="3" customFormat="1" ht="24" customHeight="1">
      <c r="B8" s="14"/>
      <c r="C8" s="70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75</v>
      </c>
      <c r="M8" s="15" t="s">
        <v>23</v>
      </c>
      <c r="N8" s="30" t="s">
        <v>20</v>
      </c>
      <c r="O8" s="16" t="s">
        <v>20</v>
      </c>
      <c r="P8" s="1"/>
      <c r="AZ8" s="3" t="s">
        <v>180</v>
      </c>
      <c r="BA8" s="3" t="s">
        <v>183</v>
      </c>
    </row>
    <row r="9" spans="2:53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  <c r="AZ9" s="4" t="s">
        <v>181</v>
      </c>
      <c r="BA9" s="4" t="s">
        <v>185</v>
      </c>
    </row>
    <row r="10" spans="2:53" s="4" customFormat="1" ht="18" customHeight="1">
      <c r="B10" s="80" t="s">
        <v>51</v>
      </c>
      <c r="C10" s="81"/>
      <c r="D10" s="81"/>
      <c r="E10" s="81"/>
      <c r="F10" s="81"/>
      <c r="G10" s="89">
        <v>9.4613130059535404</v>
      </c>
      <c r="H10" s="81"/>
      <c r="I10" s="81"/>
      <c r="J10" s="103">
        <v>2.7709662639466323E-2</v>
      </c>
      <c r="K10" s="89"/>
      <c r="L10" s="91"/>
      <c r="M10" s="89">
        <v>72908.300790000008</v>
      </c>
      <c r="N10" s="90">
        <v>1</v>
      </c>
      <c r="O10" s="90">
        <f>M10/'סכום נכסי הקרן'!$C$42</f>
        <v>4.2567191982702847E-2</v>
      </c>
      <c r="P10" s="1"/>
      <c r="AZ10" s="1" t="s">
        <v>32</v>
      </c>
      <c r="BA10" s="4" t="s">
        <v>186</v>
      </c>
    </row>
    <row r="11" spans="2:53" ht="21.75" customHeight="1">
      <c r="B11" s="82" t="s">
        <v>49</v>
      </c>
      <c r="C11" s="83"/>
      <c r="D11" s="83"/>
      <c r="E11" s="83"/>
      <c r="F11" s="83"/>
      <c r="G11" s="92">
        <v>9.679072959224813</v>
      </c>
      <c r="H11" s="83"/>
      <c r="I11" s="83"/>
      <c r="J11" s="104">
        <v>2.7150172761566695E-2</v>
      </c>
      <c r="K11" s="92"/>
      <c r="L11" s="94"/>
      <c r="M11" s="92">
        <v>69767.932470000014</v>
      </c>
      <c r="N11" s="93">
        <v>0.95692714977619231</v>
      </c>
      <c r="O11" s="93">
        <f>M11/'סכום נכסי הקרן'!$C$42</f>
        <v>4.0733701697983821E-2</v>
      </c>
      <c r="BA11" s="1" t="s">
        <v>192</v>
      </c>
    </row>
    <row r="12" spans="2:53">
      <c r="B12" s="102" t="s">
        <v>104</v>
      </c>
      <c r="C12" s="83"/>
      <c r="D12" s="83"/>
      <c r="E12" s="83"/>
      <c r="F12" s="83"/>
      <c r="G12" s="92">
        <v>1.8914797611144383</v>
      </c>
      <c r="H12" s="83"/>
      <c r="I12" s="83"/>
      <c r="J12" s="104">
        <v>4.8137480957782051E-2</v>
      </c>
      <c r="K12" s="92"/>
      <c r="L12" s="94"/>
      <c r="M12" s="92">
        <v>1660.8622000000003</v>
      </c>
      <c r="N12" s="93">
        <v>2.2780152355817922E-2</v>
      </c>
      <c r="O12" s="93">
        <f>M12/'סכום נכסי הקרן'!$C$42</f>
        <v>9.69687118725322E-4</v>
      </c>
      <c r="BA12" s="1" t="s">
        <v>187</v>
      </c>
    </row>
    <row r="13" spans="2:53" s="147" customFormat="1">
      <c r="B13" s="88" t="s">
        <v>1800</v>
      </c>
      <c r="C13" s="98" t="s">
        <v>1782</v>
      </c>
      <c r="D13" s="85" t="s">
        <v>1783</v>
      </c>
      <c r="E13" s="85" t="s">
        <v>381</v>
      </c>
      <c r="F13" s="85" t="s">
        <v>1758</v>
      </c>
      <c r="G13" s="95">
        <v>3.65</v>
      </c>
      <c r="H13" s="98" t="s">
        <v>184</v>
      </c>
      <c r="I13" s="85"/>
      <c r="J13" s="99">
        <v>4.5899999999999996E-2</v>
      </c>
      <c r="K13" s="95">
        <v>93852.5</v>
      </c>
      <c r="L13" s="97">
        <f>+M13/K13*100000</f>
        <v>112.73407740869983</v>
      </c>
      <c r="M13" s="95">
        <v>105.80375000000001</v>
      </c>
      <c r="N13" s="96">
        <v>1.4511893550331087E-3</v>
      </c>
      <c r="O13" s="96">
        <f>M13/'סכום נכסי הקרן'!$C$42</f>
        <v>6.1773055878949071E-5</v>
      </c>
      <c r="BA13" s="147" t="s">
        <v>188</v>
      </c>
    </row>
    <row r="14" spans="2:53" s="147" customFormat="1">
      <c r="B14" s="88" t="s">
        <v>1801</v>
      </c>
      <c r="C14" s="98" t="s">
        <v>1782</v>
      </c>
      <c r="D14" s="85" t="s">
        <v>1784</v>
      </c>
      <c r="E14" s="85" t="s">
        <v>381</v>
      </c>
      <c r="F14" s="85" t="s">
        <v>1758</v>
      </c>
      <c r="G14" s="95">
        <v>3.38</v>
      </c>
      <c r="H14" s="98" t="s">
        <v>184</v>
      </c>
      <c r="I14" s="85"/>
      <c r="J14" s="99">
        <v>4.7700000000000006E-2</v>
      </c>
      <c r="K14" s="95">
        <v>100000</v>
      </c>
      <c r="L14" s="97">
        <f t="shared" ref="L14:L16" si="0">+M14/K14*100000</f>
        <v>111.22141000000003</v>
      </c>
      <c r="M14" s="95">
        <v>111.22141000000002</v>
      </c>
      <c r="N14" s="96">
        <v>1.5254972176673603E-3</v>
      </c>
      <c r="O14" s="96">
        <f>M14/'סכום נכסי הקרן'!$C$42</f>
        <v>6.4936132933525559E-5</v>
      </c>
      <c r="BA14" s="147" t="s">
        <v>189</v>
      </c>
    </row>
    <row r="15" spans="2:53" s="147" customFormat="1">
      <c r="B15" s="88" t="s">
        <v>1785</v>
      </c>
      <c r="C15" s="98" t="s">
        <v>1782</v>
      </c>
      <c r="D15" s="85" t="s">
        <v>1786</v>
      </c>
      <c r="E15" s="85" t="s">
        <v>381</v>
      </c>
      <c r="F15" s="85" t="s">
        <v>1758</v>
      </c>
      <c r="G15" s="95">
        <v>1.66</v>
      </c>
      <c r="H15" s="98" t="s">
        <v>184</v>
      </c>
      <c r="I15" s="85"/>
      <c r="J15" s="99">
        <v>4.8499999999999995E-2</v>
      </c>
      <c r="K15" s="95">
        <v>1183750.54</v>
      </c>
      <c r="L15" s="97">
        <f t="shared" si="0"/>
        <v>114.23758928126868</v>
      </c>
      <c r="M15" s="95">
        <v>1352.2880800000003</v>
      </c>
      <c r="N15" s="96">
        <v>1.8547793122967393E-2</v>
      </c>
      <c r="O15" s="96">
        <f>M15/'סכום נכסי הקרן'!$C$42</f>
        <v>7.8952747072080862E-4</v>
      </c>
      <c r="BA15" s="147" t="s">
        <v>191</v>
      </c>
    </row>
    <row r="16" spans="2:53" s="147" customFormat="1">
      <c r="B16" s="88" t="s">
        <v>1802</v>
      </c>
      <c r="C16" s="98" t="s">
        <v>1782</v>
      </c>
      <c r="D16" s="85" t="s">
        <v>1787</v>
      </c>
      <c r="E16" s="85" t="s">
        <v>381</v>
      </c>
      <c r="F16" s="85" t="s">
        <v>1758</v>
      </c>
      <c r="G16" s="95">
        <v>1.4699999999999998</v>
      </c>
      <c r="H16" s="98" t="s">
        <v>184</v>
      </c>
      <c r="I16" s="85"/>
      <c r="J16" s="99">
        <v>4.5899999999999996E-2</v>
      </c>
      <c r="K16" s="95">
        <v>86903.69</v>
      </c>
      <c r="L16" s="97">
        <f t="shared" si="0"/>
        <v>105.34530812212925</v>
      </c>
      <c r="M16" s="95">
        <v>91.548960000000022</v>
      </c>
      <c r="N16" s="96">
        <v>1.2556726601500598E-3</v>
      </c>
      <c r="O16" s="96">
        <f>M16/'סכום נכסי הקרן'!$C$42</f>
        <v>5.3450459192038788E-5</v>
      </c>
      <c r="BA16" s="147" t="s">
        <v>190</v>
      </c>
    </row>
    <row r="17" spans="2:53" s="147" customFormat="1">
      <c r="B17" s="84"/>
      <c r="C17" s="85"/>
      <c r="D17" s="85"/>
      <c r="E17" s="85"/>
      <c r="F17" s="85"/>
      <c r="G17" s="85"/>
      <c r="H17" s="85"/>
      <c r="I17" s="85"/>
      <c r="J17" s="85"/>
      <c r="K17" s="95"/>
      <c r="L17" s="97"/>
      <c r="M17" s="85"/>
      <c r="N17" s="96"/>
      <c r="O17" s="85"/>
      <c r="BA17" s="147" t="s">
        <v>193</v>
      </c>
    </row>
    <row r="18" spans="2:53" s="147" customFormat="1">
      <c r="B18" s="102" t="s">
        <v>46</v>
      </c>
      <c r="C18" s="83"/>
      <c r="D18" s="83"/>
      <c r="E18" s="83"/>
      <c r="F18" s="83"/>
      <c r="G18" s="92">
        <v>8.5225000000000009</v>
      </c>
      <c r="H18" s="83"/>
      <c r="I18" s="92"/>
      <c r="J18" s="157">
        <v>3.3037499999999997E-2</v>
      </c>
      <c r="K18" s="92"/>
      <c r="L18" s="94"/>
      <c r="M18" s="92">
        <v>14023.365620000002</v>
      </c>
      <c r="N18" s="93">
        <v>0.19234251063389787</v>
      </c>
      <c r="O18" s="93">
        <f>M18/'סכום נכסי הקרן'!$C$42</f>
        <v>8.187480576588196E-3</v>
      </c>
      <c r="BA18" s="147" t="s">
        <v>194</v>
      </c>
    </row>
    <row r="19" spans="2:53" s="147" customFormat="1">
      <c r="B19" s="88" t="s">
        <v>1821</v>
      </c>
      <c r="C19" s="98" t="s">
        <v>1782</v>
      </c>
      <c r="D19" s="85">
        <v>5212</v>
      </c>
      <c r="E19" s="85" t="s">
        <v>791</v>
      </c>
      <c r="F19" s="85"/>
      <c r="G19" s="95">
        <v>8.99</v>
      </c>
      <c r="H19" s="98" t="s">
        <v>184</v>
      </c>
      <c r="I19" s="99">
        <v>3.4200000000000001E-2</v>
      </c>
      <c r="J19" s="99">
        <v>3.4200000000000001E-2</v>
      </c>
      <c r="K19" s="95">
        <v>2094290.3100000003</v>
      </c>
      <c r="L19" s="97">
        <v>98.96</v>
      </c>
      <c r="M19" s="95">
        <v>2072.5096900000003</v>
      </c>
      <c r="N19" s="96">
        <v>2.8426251435615169E-2</v>
      </c>
      <c r="O19" s="96">
        <f>M19/'סכום נכסי הקרן'!$C$42</f>
        <v>1.2100257022084134E-3</v>
      </c>
      <c r="BA19" s="147" t="s">
        <v>195</v>
      </c>
    </row>
    <row r="20" spans="2:53" s="147" customFormat="1">
      <c r="B20" s="88" t="s">
        <v>1821</v>
      </c>
      <c r="C20" s="98" t="s">
        <v>1782</v>
      </c>
      <c r="D20" s="85">
        <v>5211</v>
      </c>
      <c r="E20" s="85" t="s">
        <v>791</v>
      </c>
      <c r="F20" s="85"/>
      <c r="G20" s="95">
        <v>6.37</v>
      </c>
      <c r="H20" s="98" t="s">
        <v>184</v>
      </c>
      <c r="I20" s="99">
        <v>3.7999999999999999E-2</v>
      </c>
      <c r="J20" s="158">
        <v>3.7999999999999999E-2</v>
      </c>
      <c r="K20" s="95">
        <v>2302495.3100000005</v>
      </c>
      <c r="L20" s="97">
        <v>100.12</v>
      </c>
      <c r="M20" s="95">
        <v>2305.2583</v>
      </c>
      <c r="N20" s="96">
        <v>3.1618598637210123E-2</v>
      </c>
      <c r="O20" s="96">
        <f>M20/'סכום נכסי הקרן'!$C$42</f>
        <v>1.34591495841415E-3</v>
      </c>
      <c r="BA20" s="147" t="s">
        <v>196</v>
      </c>
    </row>
    <row r="21" spans="2:53" s="147" customFormat="1">
      <c r="B21" s="88" t="s">
        <v>1821</v>
      </c>
      <c r="C21" s="98" t="s">
        <v>1782</v>
      </c>
      <c r="D21" s="85">
        <v>5025</v>
      </c>
      <c r="E21" s="85" t="s">
        <v>791</v>
      </c>
      <c r="F21" s="85"/>
      <c r="G21" s="95">
        <v>9.89</v>
      </c>
      <c r="H21" s="98" t="s">
        <v>184</v>
      </c>
      <c r="I21" s="99">
        <v>3.7199999999999997E-2</v>
      </c>
      <c r="J21" s="99">
        <v>3.7199999999999997E-2</v>
      </c>
      <c r="K21" s="95">
        <v>2013034.6100000003</v>
      </c>
      <c r="L21" s="97">
        <v>97.36</v>
      </c>
      <c r="M21" s="95">
        <v>1959.8905000000002</v>
      </c>
      <c r="N21" s="96">
        <v>2.6881582464047985E-2</v>
      </c>
      <c r="O21" s="96">
        <f>M21/'סכום נכסי הקרן'!$C$42</f>
        <v>1.144273481545989E-3</v>
      </c>
      <c r="BA21" s="147" t="s">
        <v>197</v>
      </c>
    </row>
    <row r="22" spans="2:53" s="147" customFormat="1">
      <c r="B22" s="88" t="s">
        <v>1821</v>
      </c>
      <c r="C22" s="98" t="s">
        <v>1782</v>
      </c>
      <c r="D22" s="85">
        <v>5024</v>
      </c>
      <c r="E22" s="85" t="s">
        <v>791</v>
      </c>
      <c r="F22" s="85"/>
      <c r="G22" s="95">
        <v>7.49</v>
      </c>
      <c r="H22" s="98" t="s">
        <v>184</v>
      </c>
      <c r="I22" s="99">
        <v>4.2200000000000001E-2</v>
      </c>
      <c r="J22" s="99">
        <v>4.2200000000000001E-2</v>
      </c>
      <c r="K22" s="95">
        <v>1701243.5300000003</v>
      </c>
      <c r="L22" s="97">
        <v>101.01</v>
      </c>
      <c r="M22" s="95">
        <v>1718.4260900000004</v>
      </c>
      <c r="N22" s="96">
        <v>2.3569690575420695E-2</v>
      </c>
      <c r="O22" s="96">
        <f>M22/'סכום נכסי הקרן'!$C$42</f>
        <v>1.0032955436968347E-3</v>
      </c>
      <c r="BA22" s="147" t="s">
        <v>32</v>
      </c>
    </row>
    <row r="23" spans="2:53" s="147" customFormat="1">
      <c r="B23" s="88" t="s">
        <v>1821</v>
      </c>
      <c r="C23" s="98" t="s">
        <v>1782</v>
      </c>
      <c r="D23" s="85">
        <v>5023</v>
      </c>
      <c r="E23" s="85" t="s">
        <v>791</v>
      </c>
      <c r="F23" s="85"/>
      <c r="G23" s="95">
        <v>10.09</v>
      </c>
      <c r="H23" s="98" t="s">
        <v>184</v>
      </c>
      <c r="I23" s="99">
        <v>3.1800000000000002E-2</v>
      </c>
      <c r="J23" s="99">
        <v>3.1800000000000002E-2</v>
      </c>
      <c r="K23" s="95">
        <v>1806766.6600000004</v>
      </c>
      <c r="L23" s="97">
        <v>96.78</v>
      </c>
      <c r="M23" s="95">
        <v>1748.5879900000002</v>
      </c>
      <c r="N23" s="96">
        <v>2.3983386953928761E-2</v>
      </c>
      <c r="O23" s="96">
        <f>M23/'סכום נכסי הקרן'!$C$42</f>
        <v>1.0209054368633364E-3</v>
      </c>
    </row>
    <row r="24" spans="2:53" s="147" customFormat="1">
      <c r="B24" s="88" t="s">
        <v>1821</v>
      </c>
      <c r="C24" s="98" t="s">
        <v>1782</v>
      </c>
      <c r="D24" s="85">
        <v>5210</v>
      </c>
      <c r="E24" s="85" t="s">
        <v>791</v>
      </c>
      <c r="F24" s="85"/>
      <c r="G24" s="95">
        <v>9.43</v>
      </c>
      <c r="H24" s="98" t="s">
        <v>184</v>
      </c>
      <c r="I24" s="99">
        <v>2.4E-2</v>
      </c>
      <c r="J24" s="99">
        <v>2.4E-2</v>
      </c>
      <c r="K24" s="95">
        <v>1547538.9400000004</v>
      </c>
      <c r="L24" s="97">
        <v>102.97</v>
      </c>
      <c r="M24" s="95">
        <v>1593.5001800000005</v>
      </c>
      <c r="N24" s="96">
        <v>2.1856224363118917E-2</v>
      </c>
      <c r="O24" s="96">
        <f>M24/'סכום נכסי הקרן'!$C$42</f>
        <v>9.3035809848191029E-4</v>
      </c>
    </row>
    <row r="25" spans="2:53" s="147" customFormat="1">
      <c r="B25" s="88" t="s">
        <v>1821</v>
      </c>
      <c r="C25" s="98" t="s">
        <v>1782</v>
      </c>
      <c r="D25" s="85">
        <v>5022</v>
      </c>
      <c r="E25" s="85" t="s">
        <v>791</v>
      </c>
      <c r="F25" s="85"/>
      <c r="G25" s="95">
        <v>8.66</v>
      </c>
      <c r="H25" s="98" t="s">
        <v>184</v>
      </c>
      <c r="I25" s="99">
        <v>3.0099999999999998E-2</v>
      </c>
      <c r="J25" s="99">
        <v>3.0099999999999998E-2</v>
      </c>
      <c r="K25" s="95">
        <v>1392754.16</v>
      </c>
      <c r="L25" s="97">
        <v>96.95</v>
      </c>
      <c r="M25" s="95">
        <v>1350.2748100000003</v>
      </c>
      <c r="N25" s="96">
        <v>1.8520179394788502E-2</v>
      </c>
      <c r="O25" s="96">
        <f>M25/'סכום נכסי הקרן'!$C$42</f>
        <v>7.8835203185205959E-4</v>
      </c>
    </row>
    <row r="26" spans="2:53" s="147" customFormat="1">
      <c r="B26" s="88" t="s">
        <v>1821</v>
      </c>
      <c r="C26" s="98" t="s">
        <v>1782</v>
      </c>
      <c r="D26" s="85">
        <v>5209</v>
      </c>
      <c r="E26" s="85" t="s">
        <v>791</v>
      </c>
      <c r="F26" s="85"/>
      <c r="G26" s="95">
        <v>7.26</v>
      </c>
      <c r="H26" s="98" t="s">
        <v>184</v>
      </c>
      <c r="I26" s="99">
        <v>2.6800000000000001E-2</v>
      </c>
      <c r="J26" s="99">
        <v>2.6800000000000001E-2</v>
      </c>
      <c r="K26" s="95">
        <v>1292757.7500000002</v>
      </c>
      <c r="L26" s="97">
        <v>98.62</v>
      </c>
      <c r="M26" s="95">
        <v>1274.9180600000002</v>
      </c>
      <c r="N26" s="96">
        <v>1.7486596809767729E-2</v>
      </c>
      <c r="O26" s="96">
        <f>M26/'סכום נכסי הקרן'!$C$42</f>
        <v>7.4435532352550211E-4</v>
      </c>
    </row>
    <row r="27" spans="2:53" s="147" customFormat="1">
      <c r="B27" s="84"/>
      <c r="C27" s="85"/>
      <c r="D27" s="85"/>
      <c r="E27" s="85"/>
      <c r="F27" s="85"/>
      <c r="G27" s="85"/>
      <c r="H27" s="85"/>
      <c r="I27" s="85"/>
      <c r="J27" s="85"/>
      <c r="K27" s="95"/>
      <c r="L27" s="97"/>
      <c r="M27" s="85"/>
      <c r="N27" s="96"/>
      <c r="O27" s="85"/>
    </row>
    <row r="28" spans="2:53" s="147" customFormat="1">
      <c r="B28" s="102" t="s">
        <v>48</v>
      </c>
      <c r="C28" s="83"/>
      <c r="D28" s="83"/>
      <c r="E28" s="83"/>
      <c r="F28" s="83"/>
      <c r="G28" s="92">
        <v>5.2122631163742312</v>
      </c>
      <c r="H28" s="83"/>
      <c r="I28" s="83"/>
      <c r="J28" s="104">
        <v>3.3688201616488167E-2</v>
      </c>
      <c r="K28" s="92"/>
      <c r="L28" s="94"/>
      <c r="M28" s="92">
        <v>52772.664569999979</v>
      </c>
      <c r="N28" s="93">
        <v>0.72382244543049612</v>
      </c>
      <c r="O28" s="93">
        <f>M28/'סכום נכסי הקרן'!$C$42</f>
        <v>3.0811088996029384E-2</v>
      </c>
    </row>
    <row r="29" spans="2:53" s="147" customFormat="1">
      <c r="B29" s="88" t="s">
        <v>1822</v>
      </c>
      <c r="C29" s="98" t="s">
        <v>1788</v>
      </c>
      <c r="D29" s="85">
        <v>90148620</v>
      </c>
      <c r="E29" s="85" t="s">
        <v>381</v>
      </c>
      <c r="F29" s="85" t="s">
        <v>182</v>
      </c>
      <c r="G29" s="95">
        <v>10.7</v>
      </c>
      <c r="H29" s="98" t="s">
        <v>184</v>
      </c>
      <c r="I29" s="99">
        <v>3.1699999999999999E-2</v>
      </c>
      <c r="J29" s="99">
        <v>2.6100000000000002E-2</v>
      </c>
      <c r="K29" s="95">
        <v>144388.85999999999</v>
      </c>
      <c r="L29" s="97">
        <v>106.44</v>
      </c>
      <c r="M29" s="95">
        <v>153.68751</v>
      </c>
      <c r="N29" s="96">
        <v>2.1079562729444321E-3</v>
      </c>
      <c r="O29" s="96">
        <f>M29/'סכום נכסי הקרן'!$C$42</f>
        <v>8.9729779361568399E-5</v>
      </c>
    </row>
    <row r="30" spans="2:53" s="147" customFormat="1">
      <c r="B30" s="88" t="s">
        <v>1822</v>
      </c>
      <c r="C30" s="98" t="s">
        <v>1788</v>
      </c>
      <c r="D30" s="85">
        <v>90148621</v>
      </c>
      <c r="E30" s="85" t="s">
        <v>381</v>
      </c>
      <c r="F30" s="85" t="s">
        <v>182</v>
      </c>
      <c r="G30" s="95">
        <v>10.689999999999998</v>
      </c>
      <c r="H30" s="98" t="s">
        <v>184</v>
      </c>
      <c r="I30" s="99">
        <v>3.1899999999999998E-2</v>
      </c>
      <c r="J30" s="99">
        <v>2.6099999999999998E-2</v>
      </c>
      <c r="K30" s="95">
        <v>202144.41000000003</v>
      </c>
      <c r="L30" s="97">
        <v>106.63</v>
      </c>
      <c r="M30" s="95">
        <v>215.54659000000009</v>
      </c>
      <c r="N30" s="96">
        <v>2.9564067145227465E-3</v>
      </c>
      <c r="O30" s="96">
        <f>M30/'סכום נכסי הקרן'!$C$42</f>
        <v>1.2584593219604152E-4</v>
      </c>
    </row>
    <row r="31" spans="2:53" s="147" customFormat="1">
      <c r="B31" s="88" t="s">
        <v>1822</v>
      </c>
      <c r="C31" s="98" t="s">
        <v>1788</v>
      </c>
      <c r="D31" s="85">
        <v>90148622</v>
      </c>
      <c r="E31" s="85" t="s">
        <v>381</v>
      </c>
      <c r="F31" s="85" t="s">
        <v>182</v>
      </c>
      <c r="G31" s="95">
        <v>10.809999999999999</v>
      </c>
      <c r="H31" s="98" t="s">
        <v>184</v>
      </c>
      <c r="I31" s="99">
        <v>2.7400000000000001E-2</v>
      </c>
      <c r="J31" s="99">
        <v>2.7900000000000001E-2</v>
      </c>
      <c r="K31" s="95">
        <v>202144.41000000003</v>
      </c>
      <c r="L31" s="97">
        <v>100.23</v>
      </c>
      <c r="M31" s="95">
        <v>202.60934000000003</v>
      </c>
      <c r="N31" s="96">
        <v>2.7789612129842643E-3</v>
      </c>
      <c r="O31" s="96">
        <f>M31/'סכום נכסי הקרן'!$C$42</f>
        <v>1.1829257546558596E-4</v>
      </c>
    </row>
    <row r="32" spans="2:53" s="147" customFormat="1">
      <c r="B32" s="88" t="s">
        <v>1822</v>
      </c>
      <c r="C32" s="98" t="s">
        <v>1788</v>
      </c>
      <c r="D32" s="85">
        <v>90148623</v>
      </c>
      <c r="E32" s="85" t="s">
        <v>381</v>
      </c>
      <c r="F32" s="85" t="s">
        <v>182</v>
      </c>
      <c r="G32" s="95">
        <v>10.52</v>
      </c>
      <c r="H32" s="98" t="s">
        <v>184</v>
      </c>
      <c r="I32" s="99">
        <v>3.15E-2</v>
      </c>
      <c r="J32" s="99">
        <v>3.1899999999999998E-2</v>
      </c>
      <c r="K32" s="95">
        <v>28877.770000000004</v>
      </c>
      <c r="L32" s="97">
        <v>100.12</v>
      </c>
      <c r="M32" s="95">
        <v>28.912430000000004</v>
      </c>
      <c r="N32" s="96">
        <v>3.9655882371031185E-4</v>
      </c>
      <c r="O32" s="96">
        <f>M32/'סכום נכסי הקרן'!$C$42</f>
        <v>1.6880395581311659E-5</v>
      </c>
    </row>
    <row r="33" spans="2:15" s="147" customFormat="1">
      <c r="B33" s="88" t="s">
        <v>1823</v>
      </c>
      <c r="C33" s="98" t="s">
        <v>1788</v>
      </c>
      <c r="D33" s="85">
        <v>92322010</v>
      </c>
      <c r="E33" s="85" t="s">
        <v>381</v>
      </c>
      <c r="F33" s="85" t="s">
        <v>182</v>
      </c>
      <c r="G33" s="95">
        <v>3.34</v>
      </c>
      <c r="H33" s="98" t="s">
        <v>184</v>
      </c>
      <c r="I33" s="99">
        <v>0.06</v>
      </c>
      <c r="J33" s="99">
        <v>1.4300000000000002E-2</v>
      </c>
      <c r="K33" s="95">
        <v>2780153.07</v>
      </c>
      <c r="L33" s="97">
        <v>118.05</v>
      </c>
      <c r="M33" s="95">
        <v>3281.9706900000006</v>
      </c>
      <c r="N33" s="96">
        <v>4.5015048416135225E-2</v>
      </c>
      <c r="O33" s="96">
        <f>M33/'סכום נכסי הקרן'!$C$42</f>
        <v>1.916164208040292E-3</v>
      </c>
    </row>
    <row r="34" spans="2:15" s="147" customFormat="1">
      <c r="B34" s="88" t="s">
        <v>1824</v>
      </c>
      <c r="C34" s="98" t="s">
        <v>1788</v>
      </c>
      <c r="D34" s="85">
        <v>92321020</v>
      </c>
      <c r="E34" s="85" t="s">
        <v>381</v>
      </c>
      <c r="F34" s="85" t="s">
        <v>182</v>
      </c>
      <c r="G34" s="95">
        <v>1.56</v>
      </c>
      <c r="H34" s="98" t="s">
        <v>183</v>
      </c>
      <c r="I34" s="99">
        <v>4.0955999999999999E-2</v>
      </c>
      <c r="J34" s="99">
        <v>2.7099999999999999E-2</v>
      </c>
      <c r="K34" s="95">
        <v>183750.00000000003</v>
      </c>
      <c r="L34" s="97">
        <v>103.57</v>
      </c>
      <c r="M34" s="95">
        <v>731.74149000000011</v>
      </c>
      <c r="N34" s="96">
        <v>1.0036463366601526E-2</v>
      </c>
      <c r="O34" s="96">
        <f>M34/'סכום נכסי הקרן'!$C$42</f>
        <v>4.272240629534913E-4</v>
      </c>
    </row>
    <row r="35" spans="2:15" s="147" customFormat="1">
      <c r="B35" s="88" t="s">
        <v>1825</v>
      </c>
      <c r="C35" s="98" t="s">
        <v>1782</v>
      </c>
      <c r="D35" s="85">
        <v>455531</v>
      </c>
      <c r="E35" s="85" t="s">
        <v>381</v>
      </c>
      <c r="F35" s="85" t="s">
        <v>180</v>
      </c>
      <c r="G35" s="95">
        <v>1.98</v>
      </c>
      <c r="H35" s="98" t="s">
        <v>184</v>
      </c>
      <c r="I35" s="99">
        <v>2.0119999999999999E-2</v>
      </c>
      <c r="J35" s="99">
        <v>2.0199999999999999E-2</v>
      </c>
      <c r="K35" s="95">
        <v>4041591.6000000006</v>
      </c>
      <c r="L35" s="97">
        <v>100.08</v>
      </c>
      <c r="M35" s="95">
        <v>4044.8248900000008</v>
      </c>
      <c r="N35" s="96">
        <v>5.5478249337485352E-2</v>
      </c>
      <c r="O35" s="96">
        <f>M35/'סכום נכסי הקרן'!$C$42</f>
        <v>2.3615532904129963E-3</v>
      </c>
    </row>
    <row r="36" spans="2:15" s="147" customFormat="1">
      <c r="B36" s="88" t="s">
        <v>1826</v>
      </c>
      <c r="C36" s="98" t="s">
        <v>1782</v>
      </c>
      <c r="D36" s="85">
        <v>14811160</v>
      </c>
      <c r="E36" s="85" t="s">
        <v>381</v>
      </c>
      <c r="F36" s="85" t="s">
        <v>181</v>
      </c>
      <c r="G36" s="95">
        <v>8.11</v>
      </c>
      <c r="H36" s="98" t="s">
        <v>184</v>
      </c>
      <c r="I36" s="99">
        <v>4.2030000000000005E-2</v>
      </c>
      <c r="J36" s="99">
        <v>2.7600000000000003E-2</v>
      </c>
      <c r="K36" s="95">
        <v>142753.79999999999</v>
      </c>
      <c r="L36" s="97">
        <v>113.25</v>
      </c>
      <c r="M36" s="95">
        <v>161.66866000000005</v>
      </c>
      <c r="N36" s="96">
        <v>2.2174246038960529E-3</v>
      </c>
      <c r="O36" s="96">
        <f>M36/'סכום נכסי הקרן'!$C$42</f>
        <v>9.4389538821212102E-5</v>
      </c>
    </row>
    <row r="37" spans="2:15" s="147" customFormat="1">
      <c r="B37" s="88" t="s">
        <v>1827</v>
      </c>
      <c r="C37" s="98" t="s">
        <v>1782</v>
      </c>
      <c r="D37" s="85">
        <v>14760843</v>
      </c>
      <c r="E37" s="85" t="s">
        <v>381</v>
      </c>
      <c r="F37" s="85" t="s">
        <v>181</v>
      </c>
      <c r="G37" s="95">
        <v>6.21</v>
      </c>
      <c r="H37" s="98" t="s">
        <v>184</v>
      </c>
      <c r="I37" s="99">
        <v>4.4999999999999998E-2</v>
      </c>
      <c r="J37" s="99">
        <v>1.4999999999999999E-2</v>
      </c>
      <c r="K37" s="95">
        <v>1914099.1200000003</v>
      </c>
      <c r="L37" s="97">
        <v>123.13</v>
      </c>
      <c r="M37" s="95">
        <v>2356.8303100000007</v>
      </c>
      <c r="N37" s="96">
        <v>3.2325953073415473E-2</v>
      </c>
      <c r="O37" s="96">
        <f>M37/'סכום נכסי הקרן'!$C$42</f>
        <v>1.3760250504999197E-3</v>
      </c>
    </row>
    <row r="38" spans="2:15" s="147" customFormat="1">
      <c r="B38" s="88" t="s">
        <v>1828</v>
      </c>
      <c r="C38" s="98" t="s">
        <v>1782</v>
      </c>
      <c r="D38" s="85">
        <v>454099</v>
      </c>
      <c r="E38" s="85" t="s">
        <v>436</v>
      </c>
      <c r="F38" s="85" t="s">
        <v>181</v>
      </c>
      <c r="G38" s="95">
        <v>4.8499999999999996</v>
      </c>
      <c r="H38" s="98" t="s">
        <v>184</v>
      </c>
      <c r="I38" s="99">
        <v>4.1500000000000002E-2</v>
      </c>
      <c r="J38" s="99">
        <v>3.1299999999999994E-2</v>
      </c>
      <c r="K38" s="95">
        <v>3968685.0000000005</v>
      </c>
      <c r="L38" s="97">
        <v>105.3</v>
      </c>
      <c r="M38" s="95">
        <v>4179.0254900000009</v>
      </c>
      <c r="N38" s="96">
        <v>5.7318925893458619E-2</v>
      </c>
      <c r="O38" s="96">
        <f>M38/'סכום נכסי הקרן'!$C$42</f>
        <v>2.4399057227491704E-3</v>
      </c>
    </row>
    <row r="39" spans="2:15" s="147" customFormat="1">
      <c r="B39" s="88" t="s">
        <v>1829</v>
      </c>
      <c r="C39" s="98" t="s">
        <v>1788</v>
      </c>
      <c r="D39" s="85">
        <v>90145563</v>
      </c>
      <c r="E39" s="85" t="s">
        <v>436</v>
      </c>
      <c r="F39" s="85" t="s">
        <v>181</v>
      </c>
      <c r="G39" s="95">
        <v>6.79</v>
      </c>
      <c r="H39" s="98" t="s">
        <v>184</v>
      </c>
      <c r="I39" s="99">
        <v>2.4799999999999999E-2</v>
      </c>
      <c r="J39" s="99">
        <v>2.4E-2</v>
      </c>
      <c r="K39" s="95">
        <v>4564893.2600000007</v>
      </c>
      <c r="L39" s="97">
        <v>100.85</v>
      </c>
      <c r="M39" s="95">
        <v>4603.6948300000013</v>
      </c>
      <c r="N39" s="96">
        <v>6.314363083649642E-2</v>
      </c>
      <c r="O39" s="96">
        <f>M39/'סכום נכסי הקרן'!$C$42</f>
        <v>2.6878470563020591E-3</v>
      </c>
    </row>
    <row r="40" spans="2:15" s="147" customFormat="1">
      <c r="B40" s="88" t="s">
        <v>1830</v>
      </c>
      <c r="C40" s="98" t="s">
        <v>1788</v>
      </c>
      <c r="D40" s="85">
        <v>455954</v>
      </c>
      <c r="E40" s="85" t="s">
        <v>436</v>
      </c>
      <c r="F40" s="85" t="s">
        <v>181</v>
      </c>
      <c r="G40" s="95">
        <v>4.8100000000000005</v>
      </c>
      <c r="H40" s="98" t="s">
        <v>184</v>
      </c>
      <c r="I40" s="99">
        <v>2.1613000000000004E-2</v>
      </c>
      <c r="J40" s="99">
        <v>2.1700000000000001E-2</v>
      </c>
      <c r="K40" s="95">
        <v>1419048.0200000003</v>
      </c>
      <c r="L40" s="97">
        <v>100.06</v>
      </c>
      <c r="M40" s="95">
        <v>1419.8994600000001</v>
      </c>
      <c r="N40" s="96">
        <v>1.9475141302357047E-2</v>
      </c>
      <c r="O40" s="96">
        <f>M40/'סכום נכסי הקרן'!$C$42</f>
        <v>8.2900207870769804E-4</v>
      </c>
    </row>
    <row r="41" spans="2:15" s="147" customFormat="1">
      <c r="B41" s="88" t="s">
        <v>1831</v>
      </c>
      <c r="C41" s="98" t="s">
        <v>1788</v>
      </c>
      <c r="D41" s="85">
        <v>90145980</v>
      </c>
      <c r="E41" s="85" t="s">
        <v>436</v>
      </c>
      <c r="F41" s="85" t="s">
        <v>182</v>
      </c>
      <c r="G41" s="95">
        <v>6.25</v>
      </c>
      <c r="H41" s="98" t="s">
        <v>184</v>
      </c>
      <c r="I41" s="99">
        <v>2.3599999999999999E-2</v>
      </c>
      <c r="J41" s="99">
        <v>1.9E-2</v>
      </c>
      <c r="K41" s="95">
        <v>1571343.7600000002</v>
      </c>
      <c r="L41" s="97">
        <v>102.98</v>
      </c>
      <c r="M41" s="95">
        <v>1618.1698100000003</v>
      </c>
      <c r="N41" s="96">
        <v>2.2194589538725693E-2</v>
      </c>
      <c r="O41" s="96">
        <f>M41/'סכום נכסי הקרן'!$C$42</f>
        <v>9.4476135387222483E-4</v>
      </c>
    </row>
    <row r="42" spans="2:15" s="147" customFormat="1">
      <c r="B42" s="88" t="s">
        <v>1832</v>
      </c>
      <c r="C42" s="98" t="s">
        <v>1782</v>
      </c>
      <c r="D42" s="85">
        <v>4176</v>
      </c>
      <c r="E42" s="85" t="s">
        <v>436</v>
      </c>
      <c r="F42" s="85" t="s">
        <v>181</v>
      </c>
      <c r="G42" s="95">
        <v>1.38</v>
      </c>
      <c r="H42" s="98" t="s">
        <v>184</v>
      </c>
      <c r="I42" s="99">
        <v>1E-3</v>
      </c>
      <c r="J42" s="99">
        <v>2.0300000000000002E-2</v>
      </c>
      <c r="K42" s="95">
        <v>96579.340000000026</v>
      </c>
      <c r="L42" s="97">
        <v>102.08</v>
      </c>
      <c r="M42" s="95">
        <v>98.588179999999994</v>
      </c>
      <c r="N42" s="96">
        <v>1.3522216116922889E-3</v>
      </c>
      <c r="O42" s="96">
        <f>M42/'סכום נכסי הקרן'!$C$42</f>
        <v>5.7560276948065526E-5</v>
      </c>
    </row>
    <row r="43" spans="2:15" s="147" customFormat="1">
      <c r="B43" s="88" t="s">
        <v>1832</v>
      </c>
      <c r="C43" s="98" t="s">
        <v>1782</v>
      </c>
      <c r="D43" s="85">
        <v>439284</v>
      </c>
      <c r="E43" s="85" t="s">
        <v>436</v>
      </c>
      <c r="F43" s="85" t="s">
        <v>181</v>
      </c>
      <c r="G43" s="95">
        <v>1.39</v>
      </c>
      <c r="H43" s="98" t="s">
        <v>184</v>
      </c>
      <c r="I43" s="99">
        <v>1E-3</v>
      </c>
      <c r="J43" s="99">
        <v>3.5900000000000001E-2</v>
      </c>
      <c r="K43" s="95">
        <v>135730.89000000004</v>
      </c>
      <c r="L43" s="97">
        <v>99.96</v>
      </c>
      <c r="M43" s="95">
        <v>135.67659000000003</v>
      </c>
      <c r="N43" s="96">
        <v>1.8609210272338321E-3</v>
      </c>
      <c r="O43" s="96">
        <f>M43/'סכום נכסי הקרן'!$C$42</f>
        <v>7.9214182630911131E-5</v>
      </c>
    </row>
    <row r="44" spans="2:15" s="147" customFormat="1">
      <c r="B44" s="88" t="s">
        <v>1832</v>
      </c>
      <c r="C44" s="98" t="s">
        <v>1782</v>
      </c>
      <c r="D44" s="85">
        <v>453772</v>
      </c>
      <c r="E44" s="85" t="s">
        <v>436</v>
      </c>
      <c r="F44" s="85" t="s">
        <v>181</v>
      </c>
      <c r="G44" s="95">
        <v>1.3899999999999997</v>
      </c>
      <c r="H44" s="98" t="s">
        <v>184</v>
      </c>
      <c r="I44" s="99">
        <v>1E-3</v>
      </c>
      <c r="J44" s="99">
        <v>3.5099999999999999E-2</v>
      </c>
      <c r="K44" s="95">
        <v>81615.960000000006</v>
      </c>
      <c r="L44" s="97">
        <v>100.06</v>
      </c>
      <c r="M44" s="95">
        <v>81.664930000000027</v>
      </c>
      <c r="N44" s="96">
        <v>1.1201046947345817E-3</v>
      </c>
      <c r="O44" s="96">
        <f>M44/'סכום נכסי הקרן'!$C$42</f>
        <v>4.7679711581493709E-5</v>
      </c>
    </row>
    <row r="45" spans="2:15" s="147" customFormat="1">
      <c r="B45" s="88" t="s">
        <v>1833</v>
      </c>
      <c r="C45" s="98" t="s">
        <v>1782</v>
      </c>
      <c r="D45" s="85">
        <v>4260</v>
      </c>
      <c r="E45" s="85" t="s">
        <v>436</v>
      </c>
      <c r="F45" s="85" t="s">
        <v>181</v>
      </c>
      <c r="G45" s="95">
        <v>1.3800000000000001</v>
      </c>
      <c r="H45" s="98" t="s">
        <v>184</v>
      </c>
      <c r="I45" s="99">
        <v>1E-3</v>
      </c>
      <c r="J45" s="99">
        <v>2.0300000000000002E-2</v>
      </c>
      <c r="K45" s="95">
        <v>181370.65000000002</v>
      </c>
      <c r="L45" s="97">
        <v>102.08</v>
      </c>
      <c r="M45" s="95">
        <v>185.14316000000002</v>
      </c>
      <c r="N45" s="96">
        <v>2.5393975445028335E-3</v>
      </c>
      <c r="O45" s="96">
        <f>M45/'סכום נכסי הקרן'!$C$42</f>
        <v>1.0809502279725631E-4</v>
      </c>
    </row>
    <row r="46" spans="2:15" s="147" customFormat="1">
      <c r="B46" s="88" t="s">
        <v>1833</v>
      </c>
      <c r="C46" s="98" t="s">
        <v>1782</v>
      </c>
      <c r="D46" s="85">
        <v>4280</v>
      </c>
      <c r="E46" s="85" t="s">
        <v>436</v>
      </c>
      <c r="F46" s="85" t="s">
        <v>181</v>
      </c>
      <c r="G46" s="95">
        <v>1.3800000000000006</v>
      </c>
      <c r="H46" s="98" t="s">
        <v>184</v>
      </c>
      <c r="I46" s="99">
        <v>1E-3</v>
      </c>
      <c r="J46" s="99">
        <v>2.0300000000000006E-2</v>
      </c>
      <c r="K46" s="95">
        <v>188614.19000000003</v>
      </c>
      <c r="L46" s="97">
        <v>102.08</v>
      </c>
      <c r="M46" s="95">
        <v>192.53735999999998</v>
      </c>
      <c r="N46" s="96">
        <v>2.6408153518015895E-3</v>
      </c>
      <c r="O46" s="96">
        <f>M46/'סכום נכסי הקרן'!$C$42</f>
        <v>1.1241209407100723E-4</v>
      </c>
    </row>
    <row r="47" spans="2:15" s="147" customFormat="1">
      <c r="B47" s="88" t="s">
        <v>1833</v>
      </c>
      <c r="C47" s="98" t="s">
        <v>1782</v>
      </c>
      <c r="D47" s="85">
        <v>4344</v>
      </c>
      <c r="E47" s="85" t="s">
        <v>436</v>
      </c>
      <c r="F47" s="85" t="s">
        <v>181</v>
      </c>
      <c r="G47" s="95">
        <v>1.3800000000000003</v>
      </c>
      <c r="H47" s="98" t="s">
        <v>184</v>
      </c>
      <c r="I47" s="99">
        <v>1E-3</v>
      </c>
      <c r="J47" s="99">
        <v>2.0298099992214113E-2</v>
      </c>
      <c r="K47" s="95">
        <v>148216.48000000001</v>
      </c>
      <c r="L47" s="97">
        <v>102.08</v>
      </c>
      <c r="M47" s="95">
        <v>151.29938000000001</v>
      </c>
      <c r="N47" s="96">
        <v>2.0752010177248845E-3</v>
      </c>
      <c r="O47" s="96">
        <f>M47/'סכום נכסי הקרן'!$C$42</f>
        <v>8.8335480124195488E-5</v>
      </c>
    </row>
    <row r="48" spans="2:15" s="147" customFormat="1">
      <c r="B48" s="88" t="s">
        <v>1833</v>
      </c>
      <c r="C48" s="98" t="s">
        <v>1782</v>
      </c>
      <c r="D48" s="85">
        <v>4452</v>
      </c>
      <c r="E48" s="85" t="s">
        <v>436</v>
      </c>
      <c r="F48" s="85" t="s">
        <v>181</v>
      </c>
      <c r="G48" s="95">
        <v>1.38</v>
      </c>
      <c r="H48" s="98" t="s">
        <v>184</v>
      </c>
      <c r="I48" s="99">
        <v>1E-3</v>
      </c>
      <c r="J48" s="99">
        <v>2.0499999999999997E-2</v>
      </c>
      <c r="K48" s="95">
        <v>58652.430000000008</v>
      </c>
      <c r="L48" s="97">
        <v>102.05</v>
      </c>
      <c r="M48" s="95">
        <v>59.854810000000015</v>
      </c>
      <c r="N48" s="96">
        <v>8.2096015613368413E-4</v>
      </c>
      <c r="O48" s="96">
        <f>M48/'סכום נכסי הקרן'!$C$42</f>
        <v>3.4945968576292242E-5</v>
      </c>
    </row>
    <row r="49" spans="2:15" s="147" customFormat="1">
      <c r="B49" s="88" t="s">
        <v>1833</v>
      </c>
      <c r="C49" s="98" t="s">
        <v>1782</v>
      </c>
      <c r="D49" s="85">
        <v>4464</v>
      </c>
      <c r="E49" s="85" t="s">
        <v>436</v>
      </c>
      <c r="F49" s="85" t="s">
        <v>181</v>
      </c>
      <c r="G49" s="95">
        <v>1.38</v>
      </c>
      <c r="H49" s="98" t="s">
        <v>184</v>
      </c>
      <c r="I49" s="99">
        <v>1E-3</v>
      </c>
      <c r="J49" s="99">
        <v>2.0299999999999999E-2</v>
      </c>
      <c r="K49" s="95">
        <v>91753.970000000016</v>
      </c>
      <c r="L49" s="97">
        <v>102.08</v>
      </c>
      <c r="M49" s="95">
        <v>93.662440000000018</v>
      </c>
      <c r="N49" s="96">
        <v>1.2846608545956761E-3</v>
      </c>
      <c r="O49" s="96">
        <f>M49/'סכום נכסי הקרן'!$C$42</f>
        <v>5.4684405230237251E-5</v>
      </c>
    </row>
    <row r="50" spans="2:15" s="147" customFormat="1">
      <c r="B50" s="88" t="s">
        <v>1833</v>
      </c>
      <c r="C50" s="98" t="s">
        <v>1782</v>
      </c>
      <c r="D50" s="85">
        <v>4495</v>
      </c>
      <c r="E50" s="85" t="s">
        <v>436</v>
      </c>
      <c r="F50" s="85" t="s">
        <v>181</v>
      </c>
      <c r="G50" s="95">
        <v>1.3799999999999997</v>
      </c>
      <c r="H50" s="98" t="s">
        <v>184</v>
      </c>
      <c r="I50" s="99">
        <v>1E-3</v>
      </c>
      <c r="J50" s="99">
        <v>2.0299999999999999E-2</v>
      </c>
      <c r="K50" s="95">
        <v>41501.540000000008</v>
      </c>
      <c r="L50" s="97">
        <v>102.08</v>
      </c>
      <c r="M50" s="95">
        <v>42.364770000000014</v>
      </c>
      <c r="N50" s="96">
        <v>5.8106922724786227E-4</v>
      </c>
      <c r="O50" s="96">
        <f>M50/'סכום נכסי הקרן'!$C$42</f>
        <v>2.4734485351500544E-5</v>
      </c>
    </row>
    <row r="51" spans="2:15" s="147" customFormat="1">
      <c r="B51" s="88" t="s">
        <v>1833</v>
      </c>
      <c r="C51" s="98" t="s">
        <v>1782</v>
      </c>
      <c r="D51" s="85">
        <v>4680</v>
      </c>
      <c r="E51" s="85" t="s">
        <v>436</v>
      </c>
      <c r="F51" s="85" t="s">
        <v>181</v>
      </c>
      <c r="G51" s="95">
        <v>1.3799999999999997</v>
      </c>
      <c r="H51" s="98" t="s">
        <v>184</v>
      </c>
      <c r="I51" s="99">
        <v>1E-3</v>
      </c>
      <c r="J51" s="99">
        <v>2.3399999999999997E-2</v>
      </c>
      <c r="K51" s="95">
        <v>17703.250000000004</v>
      </c>
      <c r="L51" s="97">
        <v>101.64</v>
      </c>
      <c r="M51" s="95">
        <v>17.993590000000005</v>
      </c>
      <c r="N51" s="96">
        <v>2.4679754986784683E-4</v>
      </c>
      <c r="O51" s="96">
        <f>M51/'סכום נכסי הקרן'!$C$42</f>
        <v>1.0505478686085316E-5</v>
      </c>
    </row>
    <row r="52" spans="2:15" s="147" customFormat="1">
      <c r="B52" s="88" t="s">
        <v>1833</v>
      </c>
      <c r="C52" s="98" t="s">
        <v>1782</v>
      </c>
      <c r="D52" s="85">
        <v>4859</v>
      </c>
      <c r="E52" s="85" t="s">
        <v>436</v>
      </c>
      <c r="F52" s="85" t="s">
        <v>181</v>
      </c>
      <c r="G52" s="95">
        <v>1.38</v>
      </c>
      <c r="H52" s="98" t="s">
        <v>184</v>
      </c>
      <c r="I52" s="99">
        <v>1E-3</v>
      </c>
      <c r="J52" s="99">
        <v>2.4701899997704588E-2</v>
      </c>
      <c r="K52" s="95">
        <v>185904.29</v>
      </c>
      <c r="L52" s="97">
        <v>101.47</v>
      </c>
      <c r="M52" s="95">
        <v>188.63707000000002</v>
      </c>
      <c r="N52" s="96">
        <v>2.5873195226883299E-3</v>
      </c>
      <c r="O52" s="96">
        <f>M52/'סכום נכסי הקרן'!$C$42</f>
        <v>1.1013492684286924E-4</v>
      </c>
    </row>
    <row r="53" spans="2:15" s="147" customFormat="1">
      <c r="B53" s="88" t="s">
        <v>1834</v>
      </c>
      <c r="C53" s="98" t="s">
        <v>1788</v>
      </c>
      <c r="D53" s="85">
        <v>90143221</v>
      </c>
      <c r="E53" s="85" t="s">
        <v>436</v>
      </c>
      <c r="F53" s="85" t="s">
        <v>182</v>
      </c>
      <c r="G53" s="95">
        <v>6.3100000000000005</v>
      </c>
      <c r="H53" s="98" t="s">
        <v>184</v>
      </c>
      <c r="I53" s="99">
        <v>2.3269999999999999E-2</v>
      </c>
      <c r="J53" s="99">
        <v>2.3699999999999995E-2</v>
      </c>
      <c r="K53" s="95">
        <v>1450357.2400000002</v>
      </c>
      <c r="L53" s="97">
        <v>100.33</v>
      </c>
      <c r="M53" s="95">
        <v>1455.1433600000003</v>
      </c>
      <c r="N53" s="96">
        <v>1.9958541678145727E-2</v>
      </c>
      <c r="O53" s="96">
        <f>M53/'סכום נכסי הקרן'!$C$42</f>
        <v>8.495790753084055E-4</v>
      </c>
    </row>
    <row r="54" spans="2:15" s="147" customFormat="1">
      <c r="B54" s="88" t="s">
        <v>1835</v>
      </c>
      <c r="C54" s="98" t="s">
        <v>1788</v>
      </c>
      <c r="D54" s="85">
        <v>95350502</v>
      </c>
      <c r="E54" s="85" t="s">
        <v>436</v>
      </c>
      <c r="F54" s="85" t="s">
        <v>181</v>
      </c>
      <c r="G54" s="95">
        <v>7.19</v>
      </c>
      <c r="H54" s="98" t="s">
        <v>184</v>
      </c>
      <c r="I54" s="99">
        <v>5.3499999999999999E-2</v>
      </c>
      <c r="J54" s="99">
        <v>2.8400000000000002E-2</v>
      </c>
      <c r="K54" s="95">
        <v>37958.47</v>
      </c>
      <c r="L54" s="97">
        <v>120.51</v>
      </c>
      <c r="M54" s="95">
        <v>45.743760000000002</v>
      </c>
      <c r="N54" s="96">
        <v>6.2741497887541147E-4</v>
      </c>
      <c r="O54" s="96">
        <f>M54/'סכום נכסי הקרן'!$C$42</f>
        <v>2.6707293858613092E-5</v>
      </c>
    </row>
    <row r="55" spans="2:15" s="147" customFormat="1">
      <c r="B55" s="88" t="s">
        <v>1835</v>
      </c>
      <c r="C55" s="98" t="s">
        <v>1788</v>
      </c>
      <c r="D55" s="85">
        <v>95350101</v>
      </c>
      <c r="E55" s="85" t="s">
        <v>436</v>
      </c>
      <c r="F55" s="85" t="s">
        <v>180</v>
      </c>
      <c r="G55" s="95">
        <v>7.38</v>
      </c>
      <c r="H55" s="98" t="s">
        <v>184</v>
      </c>
      <c r="I55" s="99">
        <v>5.3499999999999999E-2</v>
      </c>
      <c r="J55" s="99">
        <v>1.9300000000000001E-2</v>
      </c>
      <c r="K55" s="95">
        <v>188523.04000000004</v>
      </c>
      <c r="L55" s="97">
        <v>129.34</v>
      </c>
      <c r="M55" s="95">
        <v>243.83571000000006</v>
      </c>
      <c r="N55" s="96">
        <v>3.3444163059337712E-3</v>
      </c>
      <c r="O55" s="96">
        <f>M55/'סכום נכסי הקרן'!$C$42</f>
        <v>1.423624109647647E-4</v>
      </c>
    </row>
    <row r="56" spans="2:15" s="147" customFormat="1">
      <c r="B56" s="88" t="s">
        <v>1835</v>
      </c>
      <c r="C56" s="98" t="s">
        <v>1788</v>
      </c>
      <c r="D56" s="85">
        <v>95350102</v>
      </c>
      <c r="E56" s="85" t="s">
        <v>436</v>
      </c>
      <c r="F56" s="85" t="s">
        <v>181</v>
      </c>
      <c r="G56" s="95">
        <v>7.1899999999999995</v>
      </c>
      <c r="H56" s="98" t="s">
        <v>184</v>
      </c>
      <c r="I56" s="99">
        <v>5.3499999999999999E-2</v>
      </c>
      <c r="J56" s="99">
        <v>2.8399999999999995E-2</v>
      </c>
      <c r="K56" s="95">
        <v>29706.630000000005</v>
      </c>
      <c r="L56" s="97">
        <v>120.51</v>
      </c>
      <c r="M56" s="95">
        <v>35.799460000000003</v>
      </c>
      <c r="N56" s="96">
        <v>4.9102035861615088E-4</v>
      </c>
      <c r="O56" s="96">
        <f>M56/'סכום נכסי הקרן'!$C$42</f>
        <v>2.0901357872629295E-5</v>
      </c>
    </row>
    <row r="57" spans="2:15" s="147" customFormat="1">
      <c r="B57" s="88" t="s">
        <v>1835</v>
      </c>
      <c r="C57" s="98" t="s">
        <v>1788</v>
      </c>
      <c r="D57" s="85">
        <v>95350202</v>
      </c>
      <c r="E57" s="85" t="s">
        <v>436</v>
      </c>
      <c r="F57" s="85" t="s">
        <v>181</v>
      </c>
      <c r="G57" s="95">
        <v>7.1899999999999995</v>
      </c>
      <c r="H57" s="98" t="s">
        <v>184</v>
      </c>
      <c r="I57" s="99">
        <v>5.3499999999999999E-2</v>
      </c>
      <c r="J57" s="99">
        <v>2.8400000000000002E-2</v>
      </c>
      <c r="K57" s="95">
        <v>37958.47</v>
      </c>
      <c r="L57" s="97">
        <v>120.51</v>
      </c>
      <c r="M57" s="95">
        <v>45.743760000000009</v>
      </c>
      <c r="N57" s="96">
        <v>6.2741497887541158E-4</v>
      </c>
      <c r="O57" s="96">
        <f>M57/'סכום נכסי הקרן'!$C$42</f>
        <v>2.6707293858613096E-5</v>
      </c>
    </row>
    <row r="58" spans="2:15" s="147" customFormat="1">
      <c r="B58" s="88" t="s">
        <v>1835</v>
      </c>
      <c r="C58" s="98" t="s">
        <v>1788</v>
      </c>
      <c r="D58" s="85">
        <v>95350201</v>
      </c>
      <c r="E58" s="85" t="s">
        <v>436</v>
      </c>
      <c r="F58" s="85" t="s">
        <v>180</v>
      </c>
      <c r="G58" s="95">
        <v>7.38</v>
      </c>
      <c r="H58" s="98" t="s">
        <v>184</v>
      </c>
      <c r="I58" s="99">
        <v>5.3499999999999999E-2</v>
      </c>
      <c r="J58" s="99">
        <v>1.9300000000000001E-2</v>
      </c>
      <c r="K58" s="95">
        <v>200305.72000000003</v>
      </c>
      <c r="L58" s="97">
        <v>129.34</v>
      </c>
      <c r="M58" s="95">
        <v>259.07541000000003</v>
      </c>
      <c r="N58" s="96">
        <v>3.5534418878616142E-3</v>
      </c>
      <c r="O58" s="96">
        <f>M58/'סכום נכסי הקרן'!$C$42</f>
        <v>1.5126004303998337E-4</v>
      </c>
    </row>
    <row r="59" spans="2:15" s="147" customFormat="1">
      <c r="B59" s="88" t="s">
        <v>1835</v>
      </c>
      <c r="C59" s="98" t="s">
        <v>1788</v>
      </c>
      <c r="D59" s="85">
        <v>95350301</v>
      </c>
      <c r="E59" s="85" t="s">
        <v>436</v>
      </c>
      <c r="F59" s="85" t="s">
        <v>180</v>
      </c>
      <c r="G59" s="95">
        <v>7.37</v>
      </c>
      <c r="H59" s="98" t="s">
        <v>184</v>
      </c>
      <c r="I59" s="99">
        <v>5.3499999999999999E-2</v>
      </c>
      <c r="J59" s="99">
        <v>1.95E-2</v>
      </c>
      <c r="K59" s="95">
        <v>252356.34000000008</v>
      </c>
      <c r="L59" s="97">
        <v>129.06</v>
      </c>
      <c r="M59" s="95">
        <v>325.69108000000006</v>
      </c>
      <c r="N59" s="96">
        <v>4.467133048925361E-3</v>
      </c>
      <c r="O59" s="96">
        <f>M59/'סכום נכסי הקרן'!$C$42</f>
        <v>1.9015331010588258E-4</v>
      </c>
    </row>
    <row r="60" spans="2:15" s="147" customFormat="1">
      <c r="B60" s="88" t="s">
        <v>1835</v>
      </c>
      <c r="C60" s="98" t="s">
        <v>1788</v>
      </c>
      <c r="D60" s="85">
        <v>95350302</v>
      </c>
      <c r="E60" s="85" t="s">
        <v>436</v>
      </c>
      <c r="F60" s="85" t="s">
        <v>181</v>
      </c>
      <c r="G60" s="95">
        <v>7.19</v>
      </c>
      <c r="H60" s="98" t="s">
        <v>184</v>
      </c>
      <c r="I60" s="99">
        <v>5.3499999999999999E-2</v>
      </c>
      <c r="J60" s="99">
        <v>2.8400000000000009E-2</v>
      </c>
      <c r="K60" s="95">
        <v>44559.970000000008</v>
      </c>
      <c r="L60" s="97">
        <v>120.51</v>
      </c>
      <c r="M60" s="95">
        <v>53.699220000000011</v>
      </c>
      <c r="N60" s="96">
        <v>7.3653094940000728E-4</v>
      </c>
      <c r="O60" s="96">
        <f>M60/'סכום נכסי הקרן'!$C$42</f>
        <v>3.1352054324312512E-5</v>
      </c>
    </row>
    <row r="61" spans="2:15" s="147" customFormat="1">
      <c r="B61" s="88" t="s">
        <v>1835</v>
      </c>
      <c r="C61" s="98" t="s">
        <v>1788</v>
      </c>
      <c r="D61" s="85">
        <v>95350401</v>
      </c>
      <c r="E61" s="85" t="s">
        <v>436</v>
      </c>
      <c r="F61" s="85" t="s">
        <v>180</v>
      </c>
      <c r="G61" s="95">
        <v>7.370000000000001</v>
      </c>
      <c r="H61" s="98" t="s">
        <v>184</v>
      </c>
      <c r="I61" s="99">
        <v>5.3499999999999999E-2</v>
      </c>
      <c r="J61" s="99">
        <v>1.9500000000000003E-2</v>
      </c>
      <c r="K61" s="95">
        <v>181782.11000000004</v>
      </c>
      <c r="L61" s="97">
        <v>129.06</v>
      </c>
      <c r="M61" s="95">
        <v>234.60798</v>
      </c>
      <c r="N61" s="96">
        <v>3.2178500590179502E-3</v>
      </c>
      <c r="O61" s="96">
        <f>M61/'סכום נכסי הקרן'!$C$42</f>
        <v>1.3697484123376878E-4</v>
      </c>
    </row>
    <row r="62" spans="2:15" s="147" customFormat="1">
      <c r="B62" s="88" t="s">
        <v>1835</v>
      </c>
      <c r="C62" s="98" t="s">
        <v>1788</v>
      </c>
      <c r="D62" s="85">
        <v>95350402</v>
      </c>
      <c r="E62" s="85" t="s">
        <v>436</v>
      </c>
      <c r="F62" s="85" t="s">
        <v>181</v>
      </c>
      <c r="G62" s="95">
        <v>7.1900000000000031</v>
      </c>
      <c r="H62" s="98" t="s">
        <v>184</v>
      </c>
      <c r="I62" s="99">
        <v>5.3499999999999999E-2</v>
      </c>
      <c r="J62" s="99">
        <v>2.8400000000000002E-2</v>
      </c>
      <c r="K62" s="95">
        <v>36308.120000000003</v>
      </c>
      <c r="L62" s="97">
        <v>120.51</v>
      </c>
      <c r="M62" s="95">
        <v>43.754919999999998</v>
      </c>
      <c r="N62" s="96">
        <v>6.0013632914074659E-4</v>
      </c>
      <c r="O62" s="96">
        <f>M62/'סכום נכסי הקרן'!$C$42</f>
        <v>2.5546118338328705E-5</v>
      </c>
    </row>
    <row r="63" spans="2:15" s="147" customFormat="1">
      <c r="B63" s="88" t="s">
        <v>1835</v>
      </c>
      <c r="C63" s="98" t="s">
        <v>1788</v>
      </c>
      <c r="D63" s="85">
        <v>95350501</v>
      </c>
      <c r="E63" s="85" t="s">
        <v>436</v>
      </c>
      <c r="F63" s="85" t="s">
        <v>180</v>
      </c>
      <c r="G63" s="95">
        <v>7.3699999999999992</v>
      </c>
      <c r="H63" s="98" t="s">
        <v>184</v>
      </c>
      <c r="I63" s="99">
        <v>5.3499999999999999E-2</v>
      </c>
      <c r="J63" s="99">
        <v>1.9500000000000003E-2</v>
      </c>
      <c r="K63" s="95">
        <v>218316.74000000005</v>
      </c>
      <c r="L63" s="97">
        <v>129.06</v>
      </c>
      <c r="M63" s="95">
        <v>281.75957000000005</v>
      </c>
      <c r="N63" s="96">
        <v>3.8645746361797772E-3</v>
      </c>
      <c r="O63" s="96">
        <f>M63/'סכום נכסי הקרן'!$C$42</f>
        <v>1.645040904697486E-4</v>
      </c>
    </row>
    <row r="64" spans="2:15" s="147" customFormat="1">
      <c r="B64" s="88" t="s">
        <v>1836</v>
      </c>
      <c r="C64" s="98" t="s">
        <v>1782</v>
      </c>
      <c r="D64" s="85">
        <v>4069</v>
      </c>
      <c r="E64" s="85" t="s">
        <v>519</v>
      </c>
      <c r="F64" s="85" t="s">
        <v>180</v>
      </c>
      <c r="G64" s="95">
        <v>6.57</v>
      </c>
      <c r="H64" s="98" t="s">
        <v>184</v>
      </c>
      <c r="I64" s="99">
        <v>2.9779E-2</v>
      </c>
      <c r="J64" s="99">
        <v>2.1499999999999998E-2</v>
      </c>
      <c r="K64" s="95">
        <v>762731.9800000001</v>
      </c>
      <c r="L64" s="97">
        <v>106.35</v>
      </c>
      <c r="M64" s="95">
        <v>811.16546000000017</v>
      </c>
      <c r="N64" s="96">
        <v>1.112583136913895E-2</v>
      </c>
      <c r="O64" s="96">
        <f>M64/'סכום נכסי הקרן'!$C$42</f>
        <v>4.7359539985731538E-4</v>
      </c>
    </row>
    <row r="65" spans="2:15" s="147" customFormat="1">
      <c r="B65" s="88" t="s">
        <v>1837</v>
      </c>
      <c r="C65" s="98" t="s">
        <v>1788</v>
      </c>
      <c r="D65" s="85">
        <v>90135669</v>
      </c>
      <c r="E65" s="85" t="s">
        <v>519</v>
      </c>
      <c r="F65" s="85" t="s">
        <v>181</v>
      </c>
      <c r="G65" s="95">
        <v>0.47999999999999982</v>
      </c>
      <c r="H65" s="98" t="s">
        <v>184</v>
      </c>
      <c r="I65" s="99">
        <v>3.4000000000000002E-2</v>
      </c>
      <c r="J65" s="99">
        <v>2.6199999999999991E-2</v>
      </c>
      <c r="K65" s="95">
        <v>30109.330000000005</v>
      </c>
      <c r="L65" s="97">
        <v>101.28</v>
      </c>
      <c r="M65" s="95">
        <v>30.494730000000011</v>
      </c>
      <c r="N65" s="96">
        <v>4.1826142797971532E-4</v>
      </c>
      <c r="O65" s="96">
        <f>M65/'סכום נכסי הקרן'!$C$42</f>
        <v>1.7804214503771984E-5</v>
      </c>
    </row>
    <row r="66" spans="2:15" s="147" customFormat="1">
      <c r="B66" s="88" t="s">
        <v>1837</v>
      </c>
      <c r="C66" s="98" t="s">
        <v>1788</v>
      </c>
      <c r="D66" s="85">
        <v>4991</v>
      </c>
      <c r="E66" s="85" t="s">
        <v>519</v>
      </c>
      <c r="F66" s="85" t="s">
        <v>181</v>
      </c>
      <c r="G66" s="95">
        <v>0.48000000000000004</v>
      </c>
      <c r="H66" s="98" t="s">
        <v>184</v>
      </c>
      <c r="I66" s="99">
        <v>3.4000000000000002E-2</v>
      </c>
      <c r="J66" s="99">
        <v>2.6200000000000001E-2</v>
      </c>
      <c r="K66" s="95">
        <v>29536.100000000006</v>
      </c>
      <c r="L66" s="97">
        <v>101.28</v>
      </c>
      <c r="M66" s="95">
        <v>29.914170000000006</v>
      </c>
      <c r="N66" s="96">
        <v>4.1029854866817835E-4</v>
      </c>
      <c r="O66" s="96">
        <f>M66/'סכום נכסי הקרן'!$C$42</f>
        <v>1.7465257091382698E-5</v>
      </c>
    </row>
    <row r="67" spans="2:15" s="147" customFormat="1">
      <c r="B67" s="88" t="s">
        <v>1837</v>
      </c>
      <c r="C67" s="98" t="s">
        <v>1788</v>
      </c>
      <c r="D67" s="85">
        <v>90135664</v>
      </c>
      <c r="E67" s="85" t="s">
        <v>519</v>
      </c>
      <c r="F67" s="85" t="s">
        <v>181</v>
      </c>
      <c r="G67" s="95">
        <v>2.56</v>
      </c>
      <c r="H67" s="98" t="s">
        <v>184</v>
      </c>
      <c r="I67" s="99">
        <v>4.4000000000000004E-2</v>
      </c>
      <c r="J67" s="99">
        <v>3.7900000000000003E-2</v>
      </c>
      <c r="K67" s="95">
        <v>94054.79</v>
      </c>
      <c r="L67" s="97">
        <v>101.78</v>
      </c>
      <c r="M67" s="95">
        <v>95.728970000000018</v>
      </c>
      <c r="N67" s="96">
        <v>1.3130050894442195E-3</v>
      </c>
      <c r="O67" s="96">
        <f>M67/'סכום נכסי הקרן'!$C$42</f>
        <v>5.5890939716638016E-5</v>
      </c>
    </row>
    <row r="68" spans="2:15" s="147" customFormat="1">
      <c r="B68" s="88" t="s">
        <v>1837</v>
      </c>
      <c r="C68" s="98" t="s">
        <v>1788</v>
      </c>
      <c r="D68" s="85">
        <v>90135667</v>
      </c>
      <c r="E68" s="85" t="s">
        <v>519</v>
      </c>
      <c r="F68" s="85" t="s">
        <v>181</v>
      </c>
      <c r="G68" s="95">
        <v>2.54</v>
      </c>
      <c r="H68" s="98" t="s">
        <v>184</v>
      </c>
      <c r="I68" s="99">
        <v>4.4500000000000005E-2</v>
      </c>
      <c r="J68" s="99">
        <v>3.8199999999999991E-2</v>
      </c>
      <c r="K68" s="95">
        <v>54740.890000000007</v>
      </c>
      <c r="L68" s="97">
        <v>102.88</v>
      </c>
      <c r="M68" s="95">
        <v>56.317420000000013</v>
      </c>
      <c r="N68" s="96">
        <v>7.7244181238310286E-4</v>
      </c>
      <c r="O68" s="96">
        <f>M68/'סכום נכסי הקרן'!$C$42</f>
        <v>3.288067892317847E-5</v>
      </c>
    </row>
    <row r="69" spans="2:15" s="147" customFormat="1">
      <c r="B69" s="88" t="s">
        <v>1837</v>
      </c>
      <c r="C69" s="98" t="s">
        <v>1788</v>
      </c>
      <c r="D69" s="85">
        <v>4985</v>
      </c>
      <c r="E69" s="85" t="s">
        <v>519</v>
      </c>
      <c r="F69" s="85" t="s">
        <v>181</v>
      </c>
      <c r="G69" s="95">
        <v>2.54</v>
      </c>
      <c r="H69" s="98" t="s">
        <v>184</v>
      </c>
      <c r="I69" s="99">
        <v>4.4500000000000005E-2</v>
      </c>
      <c r="J69" s="99">
        <v>3.8199999999999998E-2</v>
      </c>
      <c r="K69" s="95">
        <v>62673.210000000006</v>
      </c>
      <c r="L69" s="97">
        <v>102.88</v>
      </c>
      <c r="M69" s="95">
        <v>64.478200000000015</v>
      </c>
      <c r="N69" s="96">
        <v>8.8437392315202264E-4</v>
      </c>
      <c r="O69" s="96">
        <f>M69/'סכום נכסי הקרן'!$C$42</f>
        <v>3.7645314571308241E-5</v>
      </c>
    </row>
    <row r="70" spans="2:15" s="147" customFormat="1">
      <c r="B70" s="88" t="s">
        <v>1837</v>
      </c>
      <c r="C70" s="98" t="s">
        <v>1788</v>
      </c>
      <c r="D70" s="85">
        <v>90135668</v>
      </c>
      <c r="E70" s="85" t="s">
        <v>519</v>
      </c>
      <c r="F70" s="85" t="s">
        <v>181</v>
      </c>
      <c r="G70" s="95">
        <v>0.48</v>
      </c>
      <c r="H70" s="98" t="s">
        <v>184</v>
      </c>
      <c r="I70" s="99">
        <v>3.4500000000000003E-2</v>
      </c>
      <c r="J70" s="99">
        <v>3.4800000000000005E-2</v>
      </c>
      <c r="K70" s="95">
        <v>52252.640000000007</v>
      </c>
      <c r="L70" s="97">
        <v>100.92</v>
      </c>
      <c r="M70" s="95">
        <v>52.733360000000005</v>
      </c>
      <c r="N70" s="96">
        <v>7.2328334947606996E-4</v>
      </c>
      <c r="O70" s="96">
        <f>M70/'סכום נכסי הקרן'!$C$42</f>
        <v>3.0788141195040229E-5</v>
      </c>
    </row>
    <row r="71" spans="2:15" s="147" customFormat="1">
      <c r="B71" s="88" t="s">
        <v>1837</v>
      </c>
      <c r="C71" s="98" t="s">
        <v>1788</v>
      </c>
      <c r="D71" s="85">
        <v>4984</v>
      </c>
      <c r="E71" s="85" t="s">
        <v>519</v>
      </c>
      <c r="F71" s="85" t="s">
        <v>181</v>
      </c>
      <c r="G71" s="95">
        <v>0.48</v>
      </c>
      <c r="H71" s="98" t="s">
        <v>184</v>
      </c>
      <c r="I71" s="99">
        <v>3.4500000000000003E-2</v>
      </c>
      <c r="J71" s="99">
        <v>3.4799999999999998E-2</v>
      </c>
      <c r="K71" s="95">
        <v>51278.070000000007</v>
      </c>
      <c r="L71" s="97">
        <v>100.92</v>
      </c>
      <c r="M71" s="95">
        <v>51.749820000000007</v>
      </c>
      <c r="N71" s="96">
        <v>7.0979325315860238E-4</v>
      </c>
      <c r="O71" s="96">
        <f>M71/'סכום נכסי הקרן'!$C$42</f>
        <v>3.0213905675229433E-5</v>
      </c>
    </row>
    <row r="72" spans="2:15" s="147" customFormat="1">
      <c r="B72" s="88" t="s">
        <v>1837</v>
      </c>
      <c r="C72" s="98" t="s">
        <v>1788</v>
      </c>
      <c r="D72" s="85">
        <v>4987</v>
      </c>
      <c r="E72" s="85" t="s">
        <v>519</v>
      </c>
      <c r="F72" s="85" t="s">
        <v>181</v>
      </c>
      <c r="G72" s="95">
        <v>3.24</v>
      </c>
      <c r="H72" s="98" t="s">
        <v>184</v>
      </c>
      <c r="I72" s="99">
        <v>3.4000000000000002E-2</v>
      </c>
      <c r="J72" s="99">
        <v>2.8400000000000002E-2</v>
      </c>
      <c r="K72" s="95">
        <v>218432.81000000003</v>
      </c>
      <c r="L72" s="97">
        <v>103.2</v>
      </c>
      <c r="M72" s="95">
        <v>225.42267000000001</v>
      </c>
      <c r="N72" s="96">
        <v>3.0918656388562913E-3</v>
      </c>
      <c r="O72" s="96">
        <f>M72/'סכום נכסי הקרן'!$C$42</f>
        <v>1.3161203823391793E-4</v>
      </c>
    </row>
    <row r="73" spans="2:15" s="147" customFormat="1">
      <c r="B73" s="88" t="s">
        <v>1837</v>
      </c>
      <c r="C73" s="98" t="s">
        <v>1788</v>
      </c>
      <c r="D73" s="85">
        <v>90135663</v>
      </c>
      <c r="E73" s="85" t="s">
        <v>519</v>
      </c>
      <c r="F73" s="85" t="s">
        <v>181</v>
      </c>
      <c r="G73" s="95">
        <v>3.2400000000000007</v>
      </c>
      <c r="H73" s="98" t="s">
        <v>184</v>
      </c>
      <c r="I73" s="99">
        <v>3.4000000000000002E-2</v>
      </c>
      <c r="J73" s="99">
        <v>2.8400000000000002E-2</v>
      </c>
      <c r="K73" s="95">
        <v>198613.67000000004</v>
      </c>
      <c r="L73" s="97">
        <v>103.2</v>
      </c>
      <c r="M73" s="95">
        <v>204.96929999999998</v>
      </c>
      <c r="N73" s="96">
        <v>2.8113300924455676E-3</v>
      </c>
      <c r="O73" s="96">
        <f>M73/'סכום נכסי הקרן'!$C$42</f>
        <v>1.1967042777188023E-4</v>
      </c>
    </row>
    <row r="74" spans="2:15" s="147" customFormat="1">
      <c r="B74" s="88" t="s">
        <v>1837</v>
      </c>
      <c r="C74" s="98" t="s">
        <v>1788</v>
      </c>
      <c r="D74" s="85">
        <v>90135701</v>
      </c>
      <c r="E74" s="85" t="s">
        <v>519</v>
      </c>
      <c r="F74" s="85" t="s">
        <v>181</v>
      </c>
      <c r="G74" s="95">
        <v>0.48000000000000009</v>
      </c>
      <c r="H74" s="98" t="s">
        <v>184</v>
      </c>
      <c r="I74" s="99">
        <v>3.3500000000000002E-2</v>
      </c>
      <c r="J74" s="99">
        <v>2.9899999999999996E-2</v>
      </c>
      <c r="K74" s="95">
        <v>39763.600000000006</v>
      </c>
      <c r="L74" s="97">
        <v>100.6</v>
      </c>
      <c r="M74" s="95">
        <v>40.00218000000001</v>
      </c>
      <c r="N74" s="96">
        <v>5.4866427507643475E-4</v>
      </c>
      <c r="O74" s="96">
        <f>M74/'סכום נכסי הקרן'!$C$42</f>
        <v>2.3355097531229084E-5</v>
      </c>
    </row>
    <row r="75" spans="2:15" s="147" customFormat="1">
      <c r="B75" s="88" t="s">
        <v>1837</v>
      </c>
      <c r="C75" s="98" t="s">
        <v>1788</v>
      </c>
      <c r="D75" s="85">
        <v>90135666</v>
      </c>
      <c r="E75" s="85" t="s">
        <v>519</v>
      </c>
      <c r="F75" s="85" t="s">
        <v>181</v>
      </c>
      <c r="G75" s="95">
        <v>2.56</v>
      </c>
      <c r="H75" s="98" t="s">
        <v>184</v>
      </c>
      <c r="I75" s="99">
        <v>4.4000000000000004E-2</v>
      </c>
      <c r="J75" s="99">
        <v>3.7900000000000003E-2</v>
      </c>
      <c r="K75" s="95">
        <v>41802.100000000006</v>
      </c>
      <c r="L75" s="97">
        <v>101.78</v>
      </c>
      <c r="M75" s="95">
        <v>42.546180000000007</v>
      </c>
      <c r="N75" s="96">
        <v>5.83557421294827E-4</v>
      </c>
      <c r="O75" s="96">
        <f>M75/'סכום נכסי הקרן'!$C$42</f>
        <v>2.4840400785187911E-5</v>
      </c>
    </row>
    <row r="76" spans="2:15" s="147" customFormat="1">
      <c r="B76" s="88" t="s">
        <v>1837</v>
      </c>
      <c r="C76" s="98" t="s">
        <v>1788</v>
      </c>
      <c r="D76" s="85">
        <v>4983</v>
      </c>
      <c r="E76" s="85" t="s">
        <v>519</v>
      </c>
      <c r="F76" s="85" t="s">
        <v>181</v>
      </c>
      <c r="G76" s="95">
        <v>2.5600000000000009</v>
      </c>
      <c r="H76" s="98" t="s">
        <v>184</v>
      </c>
      <c r="I76" s="99">
        <v>4.4000000000000004E-2</v>
      </c>
      <c r="J76" s="99">
        <v>3.790000000000001E-2</v>
      </c>
      <c r="K76" s="95">
        <v>49940.390000000007</v>
      </c>
      <c r="L76" s="97">
        <v>101.78</v>
      </c>
      <c r="M76" s="95">
        <v>50.829339999999995</v>
      </c>
      <c r="N76" s="96">
        <v>6.9716807893253864E-4</v>
      </c>
      <c r="O76" s="96">
        <f>M76/'סכום נכסי הקרן'!$C$42</f>
        <v>2.9676487460133505E-5</v>
      </c>
    </row>
    <row r="77" spans="2:15" s="147" customFormat="1">
      <c r="B77" s="88" t="s">
        <v>1837</v>
      </c>
      <c r="C77" s="98" t="s">
        <v>1788</v>
      </c>
      <c r="D77" s="85">
        <v>90135662</v>
      </c>
      <c r="E77" s="85" t="s">
        <v>519</v>
      </c>
      <c r="F77" s="85" t="s">
        <v>181</v>
      </c>
      <c r="G77" s="95">
        <v>0.16000000000000003</v>
      </c>
      <c r="H77" s="98" t="s">
        <v>184</v>
      </c>
      <c r="I77" s="99">
        <v>0.03</v>
      </c>
      <c r="J77" s="99">
        <v>3.4400000000000007E-2</v>
      </c>
      <c r="K77" s="95">
        <v>69670.210000000006</v>
      </c>
      <c r="L77" s="97">
        <v>103.31</v>
      </c>
      <c r="M77" s="95">
        <v>71.976300000000009</v>
      </c>
      <c r="N77" s="96">
        <v>9.872168082385507E-4</v>
      </c>
      <c r="O77" s="96">
        <f>M77/'סכום נכסי הקרן'!$C$42</f>
        <v>4.2023047404841527E-5</v>
      </c>
    </row>
    <row r="78" spans="2:15" s="147" customFormat="1">
      <c r="B78" s="88" t="s">
        <v>1837</v>
      </c>
      <c r="C78" s="98" t="s">
        <v>1788</v>
      </c>
      <c r="D78" s="85">
        <v>90135661</v>
      </c>
      <c r="E78" s="85" t="s">
        <v>519</v>
      </c>
      <c r="F78" s="85" t="s">
        <v>181</v>
      </c>
      <c r="G78" s="95">
        <v>3.63</v>
      </c>
      <c r="H78" s="98" t="s">
        <v>184</v>
      </c>
      <c r="I78" s="99">
        <v>3.5000000000000003E-2</v>
      </c>
      <c r="J78" s="99">
        <v>2.86E-2</v>
      </c>
      <c r="K78" s="95">
        <v>69670.210000000006</v>
      </c>
      <c r="L78" s="97">
        <v>108.77</v>
      </c>
      <c r="M78" s="95">
        <v>75.780280000000019</v>
      </c>
      <c r="N78" s="96">
        <v>1.0393916629366012E-3</v>
      </c>
      <c r="O78" s="96">
        <f>M78/'סכום נכסי הקרן'!$C$42</f>
        <v>4.4243984461443067E-5</v>
      </c>
    </row>
    <row r="79" spans="2:15" s="147" customFormat="1">
      <c r="B79" s="88" t="s">
        <v>1837</v>
      </c>
      <c r="C79" s="98" t="s">
        <v>1788</v>
      </c>
      <c r="D79" s="85">
        <v>4988</v>
      </c>
      <c r="E79" s="85" t="s">
        <v>519</v>
      </c>
      <c r="F79" s="85" t="s">
        <v>181</v>
      </c>
      <c r="G79" s="95">
        <v>0.16</v>
      </c>
      <c r="H79" s="98" t="s">
        <v>184</v>
      </c>
      <c r="I79" s="99">
        <v>0.03</v>
      </c>
      <c r="J79" s="99">
        <v>3.44E-2</v>
      </c>
      <c r="K79" s="95">
        <v>68370.77</v>
      </c>
      <c r="L79" s="97">
        <v>103.31</v>
      </c>
      <c r="M79" s="95">
        <v>70.63385000000001</v>
      </c>
      <c r="N79" s="96">
        <v>9.6880395283726098E-4</v>
      </c>
      <c r="O79" s="96">
        <f>M79/'סכום נכסי הקרן'!$C$42</f>
        <v>4.1239263854025084E-5</v>
      </c>
    </row>
    <row r="80" spans="2:15" s="147" customFormat="1">
      <c r="B80" s="88" t="s">
        <v>1837</v>
      </c>
      <c r="C80" s="98" t="s">
        <v>1788</v>
      </c>
      <c r="D80" s="85">
        <v>4989</v>
      </c>
      <c r="E80" s="85" t="s">
        <v>519</v>
      </c>
      <c r="F80" s="85" t="s">
        <v>181</v>
      </c>
      <c r="G80" s="95">
        <v>3.63</v>
      </c>
      <c r="H80" s="98" t="s">
        <v>184</v>
      </c>
      <c r="I80" s="99">
        <v>3.5000000000000003E-2</v>
      </c>
      <c r="J80" s="99">
        <v>2.8599999999999993E-2</v>
      </c>
      <c r="K80" s="95">
        <v>68370.77</v>
      </c>
      <c r="L80" s="97">
        <v>108.77</v>
      </c>
      <c r="M80" s="95">
        <v>74.366910000000018</v>
      </c>
      <c r="N80" s="96">
        <v>1.0200060787893177E-3</v>
      </c>
      <c r="O80" s="96">
        <f>M80/'סכום נכסי הקרן'!$C$42</f>
        <v>4.3418794579348813E-5</v>
      </c>
    </row>
    <row r="81" spans="2:15" s="147" customFormat="1">
      <c r="B81" s="88" t="s">
        <v>1837</v>
      </c>
      <c r="C81" s="98" t="s">
        <v>1788</v>
      </c>
      <c r="D81" s="85">
        <v>90135670</v>
      </c>
      <c r="E81" s="85" t="s">
        <v>519</v>
      </c>
      <c r="F81" s="85" t="s">
        <v>181</v>
      </c>
      <c r="G81" s="95">
        <v>0.22999999999999998</v>
      </c>
      <c r="H81" s="98" t="s">
        <v>184</v>
      </c>
      <c r="I81" s="99">
        <v>2.9500000000000002E-2</v>
      </c>
      <c r="J81" s="99">
        <v>2.2199999999999998E-2</v>
      </c>
      <c r="K81" s="95">
        <v>119832.75000000001</v>
      </c>
      <c r="L81" s="97">
        <v>100.22</v>
      </c>
      <c r="M81" s="95">
        <v>120.09638000000002</v>
      </c>
      <c r="N81" s="96">
        <v>1.6472250580344379E-3</v>
      </c>
      <c r="O81" s="96">
        <f>M81/'סכום נכסי הקרן'!$C$42</f>
        <v>7.0117745284070765E-5</v>
      </c>
    </row>
    <row r="82" spans="2:15" s="147" customFormat="1">
      <c r="B82" s="88" t="s">
        <v>1837</v>
      </c>
      <c r="C82" s="98" t="s">
        <v>1788</v>
      </c>
      <c r="D82" s="85">
        <v>4990</v>
      </c>
      <c r="E82" s="85" t="s">
        <v>519</v>
      </c>
      <c r="F82" s="85" t="s">
        <v>181</v>
      </c>
      <c r="G82" s="95">
        <v>0.22999999999999998</v>
      </c>
      <c r="H82" s="98" t="s">
        <v>184</v>
      </c>
      <c r="I82" s="99">
        <v>2.9500000000000002E-2</v>
      </c>
      <c r="J82" s="99">
        <v>2.2199999999999998E-2</v>
      </c>
      <c r="K82" s="95">
        <v>117597.71</v>
      </c>
      <c r="L82" s="97">
        <v>100.22</v>
      </c>
      <c r="M82" s="95">
        <v>117.85643000000002</v>
      </c>
      <c r="N82" s="96">
        <v>1.6165022188552366E-3</v>
      </c>
      <c r="O82" s="96">
        <f>M82/'סכום נכסי הקרן'!$C$42</f>
        <v>6.8809960290476001E-5</v>
      </c>
    </row>
    <row r="83" spans="2:15" s="147" customFormat="1">
      <c r="B83" s="88" t="s">
        <v>1837</v>
      </c>
      <c r="C83" s="98" t="s">
        <v>1788</v>
      </c>
      <c r="D83" s="85">
        <v>4986</v>
      </c>
      <c r="E83" s="85" t="s">
        <v>519</v>
      </c>
      <c r="F83" s="85" t="s">
        <v>181</v>
      </c>
      <c r="G83" s="95">
        <v>2.5600000000000005</v>
      </c>
      <c r="H83" s="98" t="s">
        <v>184</v>
      </c>
      <c r="I83" s="99">
        <v>4.4000000000000004E-2</v>
      </c>
      <c r="J83" s="99">
        <v>3.7899999999999996E-2</v>
      </c>
      <c r="K83" s="95">
        <v>112365.86000000002</v>
      </c>
      <c r="L83" s="97">
        <v>101.78</v>
      </c>
      <c r="M83" s="95">
        <v>114.36597000000002</v>
      </c>
      <c r="N83" s="96">
        <v>1.568627560384541E-3</v>
      </c>
      <c r="O83" s="96">
        <f>M83/'סכום נכסי הקרן'!$C$42</f>
        <v>6.6772070512247561E-5</v>
      </c>
    </row>
    <row r="84" spans="2:15" s="147" customFormat="1">
      <c r="B84" s="88" t="s">
        <v>1838</v>
      </c>
      <c r="C84" s="98" t="s">
        <v>1782</v>
      </c>
      <c r="D84" s="85">
        <v>4099</v>
      </c>
      <c r="E84" s="85" t="s">
        <v>519</v>
      </c>
      <c r="F84" s="85" t="s">
        <v>180</v>
      </c>
      <c r="G84" s="95">
        <v>6.56</v>
      </c>
      <c r="H84" s="98" t="s">
        <v>184</v>
      </c>
      <c r="I84" s="99">
        <v>2.9779E-2</v>
      </c>
      <c r="J84" s="99">
        <v>2.1499999999999998E-2</v>
      </c>
      <c r="K84" s="95">
        <v>558926.2300000001</v>
      </c>
      <c r="L84" s="97">
        <v>106.33</v>
      </c>
      <c r="M84" s="95">
        <v>594.30626000000018</v>
      </c>
      <c r="N84" s="96">
        <v>8.1514210804582935E-3</v>
      </c>
      <c r="O84" s="96">
        <f>M84/'סכום נכסי הקרן'!$C$42</f>
        <v>3.4698310606371931E-4</v>
      </c>
    </row>
    <row r="85" spans="2:15" s="147" customFormat="1">
      <c r="B85" s="88" t="s">
        <v>1838</v>
      </c>
      <c r="C85" s="98" t="s">
        <v>1782</v>
      </c>
      <c r="D85" s="85">
        <v>40999</v>
      </c>
      <c r="E85" s="85" t="s">
        <v>519</v>
      </c>
      <c r="F85" s="85" t="s">
        <v>180</v>
      </c>
      <c r="G85" s="95">
        <v>6.56</v>
      </c>
      <c r="H85" s="98" t="s">
        <v>184</v>
      </c>
      <c r="I85" s="99">
        <v>2.9779E-2</v>
      </c>
      <c r="J85" s="99">
        <v>2.1599999999999998E-2</v>
      </c>
      <c r="K85" s="95">
        <v>15806.730000000005</v>
      </c>
      <c r="L85" s="97">
        <v>106.25</v>
      </c>
      <c r="M85" s="95">
        <v>16.794660000000004</v>
      </c>
      <c r="N85" s="96">
        <v>2.3035319460227406E-4</v>
      </c>
      <c r="O85" s="96">
        <f>M85/'סכום נכסי הקרן'!$C$42</f>
        <v>9.8054886584639095E-6</v>
      </c>
    </row>
    <row r="86" spans="2:15" s="147" customFormat="1">
      <c r="B86" s="88" t="s">
        <v>1827</v>
      </c>
      <c r="C86" s="98" t="s">
        <v>1782</v>
      </c>
      <c r="D86" s="85">
        <v>14760844</v>
      </c>
      <c r="E86" s="85" t="s">
        <v>519</v>
      </c>
      <c r="F86" s="85" t="s">
        <v>181</v>
      </c>
      <c r="G86" s="95">
        <v>9.1699999999999982</v>
      </c>
      <c r="H86" s="98" t="s">
        <v>184</v>
      </c>
      <c r="I86" s="99">
        <v>0.06</v>
      </c>
      <c r="J86" s="99">
        <v>1.9499999999999997E-2</v>
      </c>
      <c r="K86" s="95">
        <v>1686349.4500000002</v>
      </c>
      <c r="L86" s="97">
        <v>146.87</v>
      </c>
      <c r="M86" s="95">
        <v>2476.7414600000006</v>
      </c>
      <c r="N86" s="96">
        <v>3.3970637542820183E-2</v>
      </c>
      <c r="O86" s="96">
        <f>M86/'סכום נכסי הקרן'!$C$42</f>
        <v>1.4460346500600398E-3</v>
      </c>
    </row>
    <row r="87" spans="2:15" s="147" customFormat="1">
      <c r="B87" s="88" t="s">
        <v>1839</v>
      </c>
      <c r="C87" s="98" t="s">
        <v>1788</v>
      </c>
      <c r="D87" s="85">
        <v>90136004</v>
      </c>
      <c r="E87" s="85" t="s">
        <v>519</v>
      </c>
      <c r="F87" s="85" t="s">
        <v>181</v>
      </c>
      <c r="G87" s="95">
        <v>4.63</v>
      </c>
      <c r="H87" s="98" t="s">
        <v>184</v>
      </c>
      <c r="I87" s="99">
        <v>2.3E-2</v>
      </c>
      <c r="J87" s="99">
        <v>2.5699999999999997E-2</v>
      </c>
      <c r="K87" s="95">
        <v>238725.20000000004</v>
      </c>
      <c r="L87" s="97">
        <v>99.39</v>
      </c>
      <c r="M87" s="95">
        <v>237.26899000000006</v>
      </c>
      <c r="N87" s="96">
        <v>3.2543480979403583E-3</v>
      </c>
      <c r="O87" s="96">
        <f>M87/'סכום נכסי הקרן'!$C$42</f>
        <v>1.3852846026357108E-4</v>
      </c>
    </row>
    <row r="88" spans="2:15" s="147" customFormat="1">
      <c r="B88" s="88" t="s">
        <v>1840</v>
      </c>
      <c r="C88" s="98" t="s">
        <v>1782</v>
      </c>
      <c r="D88" s="85">
        <v>4100</v>
      </c>
      <c r="E88" s="85" t="s">
        <v>519</v>
      </c>
      <c r="F88" s="85" t="s">
        <v>180</v>
      </c>
      <c r="G88" s="95">
        <v>6.5400000000000018</v>
      </c>
      <c r="H88" s="98" t="s">
        <v>184</v>
      </c>
      <c r="I88" s="99">
        <v>2.9779E-2</v>
      </c>
      <c r="J88" s="99">
        <v>2.1500000000000005E-2</v>
      </c>
      <c r="K88" s="95">
        <v>636677.28000000014</v>
      </c>
      <c r="L88" s="97">
        <v>106.33</v>
      </c>
      <c r="M88" s="95">
        <v>676.97897</v>
      </c>
      <c r="N88" s="96">
        <v>9.2853483439412892E-3</v>
      </c>
      <c r="O88" s="96">
        <f>M88/'סכום נכסי הקרן'!$C$42</f>
        <v>3.9525120558282084E-4</v>
      </c>
    </row>
    <row r="89" spans="2:15" s="147" customFormat="1">
      <c r="B89" s="88" t="s">
        <v>1841</v>
      </c>
      <c r="C89" s="98" t="s">
        <v>1782</v>
      </c>
      <c r="D89" s="85">
        <v>443423</v>
      </c>
      <c r="E89" s="85" t="s">
        <v>519</v>
      </c>
      <c r="F89" s="85" t="s">
        <v>181</v>
      </c>
      <c r="G89" s="95">
        <v>1.9700000000000002</v>
      </c>
      <c r="H89" s="98" t="s">
        <v>184</v>
      </c>
      <c r="I89" s="99">
        <v>2.75E-2</v>
      </c>
      <c r="J89" s="99">
        <v>2.0899999999999998E-2</v>
      </c>
      <c r="K89" s="95">
        <v>624541.43999999994</v>
      </c>
      <c r="L89" s="97">
        <v>101.93</v>
      </c>
      <c r="M89" s="95">
        <v>636.59509000000003</v>
      </c>
      <c r="N89" s="96">
        <v>8.7314487253461609E-3</v>
      </c>
      <c r="O89" s="96">
        <f>M89/'סכום נכסי הקרן'!$C$42</f>
        <v>3.7167325417893608E-4</v>
      </c>
    </row>
    <row r="90" spans="2:15" s="147" customFormat="1">
      <c r="B90" s="88" t="s">
        <v>1841</v>
      </c>
      <c r="C90" s="98" t="s">
        <v>1782</v>
      </c>
      <c r="D90" s="85">
        <v>443424</v>
      </c>
      <c r="E90" s="85" t="s">
        <v>519</v>
      </c>
      <c r="F90" s="85" t="s">
        <v>181</v>
      </c>
      <c r="G90" s="95">
        <v>2.54</v>
      </c>
      <c r="H90" s="98" t="s">
        <v>184</v>
      </c>
      <c r="I90" s="99">
        <v>3.1699999999999999E-2</v>
      </c>
      <c r="J90" s="99">
        <v>2.2800000000000001E-2</v>
      </c>
      <c r="K90" s="95">
        <v>1212345.1700000002</v>
      </c>
      <c r="L90" s="97">
        <v>103.03</v>
      </c>
      <c r="M90" s="95">
        <v>1249.0792900000001</v>
      </c>
      <c r="N90" s="96">
        <v>1.713219587434579E-2</v>
      </c>
      <c r="O90" s="96">
        <f>M90/'סכום נכסי הקרן'!$C$42</f>
        <v>7.2926947086854701E-4</v>
      </c>
    </row>
    <row r="91" spans="2:15" s="147" customFormat="1">
      <c r="B91" s="88" t="s">
        <v>1839</v>
      </c>
      <c r="C91" s="98" t="s">
        <v>1788</v>
      </c>
      <c r="D91" s="85">
        <v>90136001</v>
      </c>
      <c r="E91" s="85" t="s">
        <v>519</v>
      </c>
      <c r="F91" s="85" t="s">
        <v>181</v>
      </c>
      <c r="G91" s="95">
        <v>3.53</v>
      </c>
      <c r="H91" s="98" t="s">
        <v>184</v>
      </c>
      <c r="I91" s="99">
        <v>2.2000000000000002E-2</v>
      </c>
      <c r="J91" s="99">
        <v>2.1000000000000001E-2</v>
      </c>
      <c r="K91" s="95">
        <v>551331.43000000017</v>
      </c>
      <c r="L91" s="97">
        <v>100.53</v>
      </c>
      <c r="M91" s="95">
        <v>554.25346000000013</v>
      </c>
      <c r="N91" s="96">
        <v>7.6020625085809253E-3</v>
      </c>
      <c r="O91" s="96">
        <f>M91/'סכום נכסי הקרן'!$C$42</f>
        <v>3.2359845426727188E-4</v>
      </c>
    </row>
    <row r="92" spans="2:15" s="147" customFormat="1">
      <c r="B92" s="88" t="s">
        <v>1839</v>
      </c>
      <c r="C92" s="98" t="s">
        <v>1788</v>
      </c>
      <c r="D92" s="85">
        <v>90136005</v>
      </c>
      <c r="E92" s="85" t="s">
        <v>519</v>
      </c>
      <c r="F92" s="85" t="s">
        <v>181</v>
      </c>
      <c r="G92" s="95">
        <v>4.57</v>
      </c>
      <c r="H92" s="98" t="s">
        <v>184</v>
      </c>
      <c r="I92" s="99">
        <v>3.3700000000000001E-2</v>
      </c>
      <c r="J92" s="99">
        <v>3.5300000000000005E-2</v>
      </c>
      <c r="K92" s="95">
        <v>119775.58000000002</v>
      </c>
      <c r="L92" s="97">
        <v>99.68</v>
      </c>
      <c r="M92" s="95">
        <v>119.39230000000002</v>
      </c>
      <c r="N92" s="96">
        <v>1.6375679957744357E-3</v>
      </c>
      <c r="O92" s="96">
        <f>M92/'סכום נכסי הקרן'!$C$42</f>
        <v>6.9706671260860332E-5</v>
      </c>
    </row>
    <row r="93" spans="2:15" s="147" customFormat="1">
      <c r="B93" s="88" t="s">
        <v>1839</v>
      </c>
      <c r="C93" s="98" t="s">
        <v>1788</v>
      </c>
      <c r="D93" s="85">
        <v>90136035</v>
      </c>
      <c r="E93" s="85" t="s">
        <v>519</v>
      </c>
      <c r="F93" s="85" t="s">
        <v>181</v>
      </c>
      <c r="G93" s="95">
        <v>4.419999999999999</v>
      </c>
      <c r="H93" s="98" t="s">
        <v>184</v>
      </c>
      <c r="I93" s="99">
        <v>3.85E-2</v>
      </c>
      <c r="J93" s="99">
        <v>3.8500000000000006E-2</v>
      </c>
      <c r="K93" s="95">
        <v>31557.310000000005</v>
      </c>
      <c r="L93" s="97">
        <v>100.47</v>
      </c>
      <c r="M93" s="95">
        <v>31.705640000000002</v>
      </c>
      <c r="N93" s="96">
        <v>4.3487009924045165E-4</v>
      </c>
      <c r="O93" s="96">
        <f>M93/'סכום נכסי הקרן'!$C$42</f>
        <v>1.8511199001905347E-5</v>
      </c>
    </row>
    <row r="94" spans="2:15" s="147" customFormat="1">
      <c r="B94" s="88" t="s">
        <v>1839</v>
      </c>
      <c r="C94" s="98" t="s">
        <v>1788</v>
      </c>
      <c r="D94" s="85">
        <v>90136025</v>
      </c>
      <c r="E94" s="85" t="s">
        <v>519</v>
      </c>
      <c r="F94" s="85" t="s">
        <v>181</v>
      </c>
      <c r="G94" s="95">
        <v>4.42</v>
      </c>
      <c r="H94" s="98" t="s">
        <v>184</v>
      </c>
      <c r="I94" s="99">
        <v>3.8399999999999997E-2</v>
      </c>
      <c r="J94" s="99">
        <v>3.8300000000000001E-2</v>
      </c>
      <c r="K94" s="95">
        <v>94347.640000000014</v>
      </c>
      <c r="L94" s="97">
        <v>100.6</v>
      </c>
      <c r="M94" s="95">
        <v>94.913740000000018</v>
      </c>
      <c r="N94" s="96">
        <v>1.301823509416067E-3</v>
      </c>
      <c r="O94" s="96">
        <f>M94/'סכום נכסי הקרן'!$C$42</f>
        <v>5.5414971252909691E-5</v>
      </c>
    </row>
    <row r="95" spans="2:15" s="147" customFormat="1">
      <c r="B95" s="88" t="s">
        <v>1839</v>
      </c>
      <c r="C95" s="98" t="s">
        <v>1788</v>
      </c>
      <c r="D95" s="85">
        <v>90136003</v>
      </c>
      <c r="E95" s="85" t="s">
        <v>519</v>
      </c>
      <c r="F95" s="85" t="s">
        <v>181</v>
      </c>
      <c r="G95" s="95">
        <v>5.4499999999999993</v>
      </c>
      <c r="H95" s="98" t="s">
        <v>184</v>
      </c>
      <c r="I95" s="99">
        <v>3.6699999999999997E-2</v>
      </c>
      <c r="J95" s="99">
        <v>3.8299999999999994E-2</v>
      </c>
      <c r="K95" s="95">
        <v>375939.01000000007</v>
      </c>
      <c r="L95" s="97">
        <v>99.66</v>
      </c>
      <c r="M95" s="95">
        <v>374.66083000000009</v>
      </c>
      <c r="N95" s="96">
        <v>5.1387952529458481E-3</v>
      </c>
      <c r="O95" s="96">
        <f>M95/'סכום נכסי הקרן'!$C$42</f>
        <v>2.1874408409194797E-4</v>
      </c>
    </row>
    <row r="96" spans="2:15" s="147" customFormat="1">
      <c r="B96" s="88" t="s">
        <v>1839</v>
      </c>
      <c r="C96" s="98" t="s">
        <v>1788</v>
      </c>
      <c r="D96" s="85">
        <v>90136002</v>
      </c>
      <c r="E96" s="85" t="s">
        <v>519</v>
      </c>
      <c r="F96" s="85" t="s">
        <v>181</v>
      </c>
      <c r="G96" s="95">
        <v>3.4800000000000009</v>
      </c>
      <c r="H96" s="98" t="s">
        <v>184</v>
      </c>
      <c r="I96" s="99">
        <v>3.1800000000000002E-2</v>
      </c>
      <c r="J96" s="99">
        <v>3.210000000000001E-2</v>
      </c>
      <c r="K96" s="95">
        <v>553268.05000000016</v>
      </c>
      <c r="L96" s="97">
        <v>100.21</v>
      </c>
      <c r="M96" s="95">
        <v>554.42993999999999</v>
      </c>
      <c r="N96" s="96">
        <v>7.6044830834412309E-3</v>
      </c>
      <c r="O96" s="96">
        <f>M96/'סכום נכסי הקרן'!$C$42</f>
        <v>3.2370149134205902E-4</v>
      </c>
    </row>
    <row r="97" spans="2:15" s="147" customFormat="1">
      <c r="B97" s="88" t="s">
        <v>1842</v>
      </c>
      <c r="C97" s="98" t="s">
        <v>1788</v>
      </c>
      <c r="D97" s="85">
        <v>22333</v>
      </c>
      <c r="E97" s="85" t="s">
        <v>519</v>
      </c>
      <c r="F97" s="85" t="s">
        <v>182</v>
      </c>
      <c r="G97" s="95">
        <v>3.2699999999999996</v>
      </c>
      <c r="H97" s="98" t="s">
        <v>184</v>
      </c>
      <c r="I97" s="99">
        <v>3.7000000000000005E-2</v>
      </c>
      <c r="J97" s="99">
        <v>1.77E-2</v>
      </c>
      <c r="K97" s="95">
        <v>2208000.0000000005</v>
      </c>
      <c r="L97" s="97">
        <v>108.31</v>
      </c>
      <c r="M97" s="95">
        <v>2391.4848400000005</v>
      </c>
      <c r="N97" s="96">
        <v>3.2801269733171629E-2</v>
      </c>
      <c r="O97" s="96">
        <f>M97/'סכום נכסי הקרן'!$C$42</f>
        <v>1.3962579460083371E-3</v>
      </c>
    </row>
    <row r="98" spans="2:15" s="147" customFormat="1">
      <c r="B98" s="88" t="s">
        <v>1842</v>
      </c>
      <c r="C98" s="98" t="s">
        <v>1788</v>
      </c>
      <c r="D98" s="85">
        <v>22334</v>
      </c>
      <c r="E98" s="85" t="s">
        <v>519</v>
      </c>
      <c r="F98" s="85" t="s">
        <v>182</v>
      </c>
      <c r="G98" s="95">
        <v>3.98</v>
      </c>
      <c r="H98" s="98" t="s">
        <v>184</v>
      </c>
      <c r="I98" s="99">
        <v>3.7000000000000005E-2</v>
      </c>
      <c r="J98" s="99">
        <v>1.9299999999999998E-2</v>
      </c>
      <c r="K98" s="95">
        <v>768000.00000000012</v>
      </c>
      <c r="L98" s="97">
        <v>109.12</v>
      </c>
      <c r="M98" s="95">
        <v>838.04161000000011</v>
      </c>
      <c r="N98" s="96">
        <v>1.1494460862746435E-2</v>
      </c>
      <c r="O98" s="96">
        <f>M98/'סכום נכסי הקרן'!$C$42</f>
        <v>4.8928692228219172E-4</v>
      </c>
    </row>
    <row r="99" spans="2:15" s="147" customFormat="1">
      <c r="B99" s="88" t="s">
        <v>1843</v>
      </c>
      <c r="C99" s="98" t="s">
        <v>1782</v>
      </c>
      <c r="D99" s="85">
        <v>414968</v>
      </c>
      <c r="E99" s="85" t="s">
        <v>561</v>
      </c>
      <c r="F99" s="85" t="s">
        <v>181</v>
      </c>
      <c r="G99" s="95">
        <v>7.0299999999999994</v>
      </c>
      <c r="H99" s="98" t="s">
        <v>184</v>
      </c>
      <c r="I99" s="99">
        <v>2.5399999999999999E-2</v>
      </c>
      <c r="J99" s="99">
        <v>2.23E-2</v>
      </c>
      <c r="K99" s="95">
        <v>812300.05</v>
      </c>
      <c r="L99" s="97">
        <v>102.98</v>
      </c>
      <c r="M99" s="95">
        <v>836.50662000000011</v>
      </c>
      <c r="N99" s="96">
        <v>1.1473407155783476E-2</v>
      </c>
      <c r="O99" s="96">
        <f>M99/'סכום נכסי הקרן'!$C$42</f>
        <v>4.8839072509595182E-4</v>
      </c>
    </row>
    <row r="100" spans="2:15" s="147" customFormat="1">
      <c r="B100" s="88" t="s">
        <v>1844</v>
      </c>
      <c r="C100" s="98" t="s">
        <v>1788</v>
      </c>
      <c r="D100" s="85">
        <v>11898420</v>
      </c>
      <c r="E100" s="85" t="s">
        <v>561</v>
      </c>
      <c r="F100" s="85" t="s">
        <v>181</v>
      </c>
      <c r="G100" s="95">
        <v>6.5699999999999994</v>
      </c>
      <c r="H100" s="98" t="s">
        <v>184</v>
      </c>
      <c r="I100" s="99">
        <v>5.5E-2</v>
      </c>
      <c r="J100" s="99">
        <v>3.3000000000000002E-2</v>
      </c>
      <c r="K100" s="95">
        <v>122228.85000000002</v>
      </c>
      <c r="L100" s="97">
        <v>115.65</v>
      </c>
      <c r="M100" s="95">
        <v>141.35767000000004</v>
      </c>
      <c r="N100" s="96">
        <v>1.9388419215413733E-3</v>
      </c>
      <c r="O100" s="96">
        <f>M100/'סכום נכסי הקרן'!$C$42</f>
        <v>8.2531056298364137E-5</v>
      </c>
    </row>
    <row r="101" spans="2:15" s="147" customFormat="1">
      <c r="B101" s="88" t="s">
        <v>1844</v>
      </c>
      <c r="C101" s="98" t="s">
        <v>1788</v>
      </c>
      <c r="D101" s="85">
        <v>11898421</v>
      </c>
      <c r="E101" s="85" t="s">
        <v>561</v>
      </c>
      <c r="F101" s="85" t="s">
        <v>181</v>
      </c>
      <c r="G101" s="95">
        <v>6.4399999999999986</v>
      </c>
      <c r="H101" s="98" t="s">
        <v>184</v>
      </c>
      <c r="I101" s="99">
        <v>5.5E-2</v>
      </c>
      <c r="J101" s="99">
        <v>4.1099999999999984E-2</v>
      </c>
      <c r="K101" s="95">
        <v>238763.13000000003</v>
      </c>
      <c r="L101" s="97">
        <v>109.94</v>
      </c>
      <c r="M101" s="95">
        <v>262.49619000000007</v>
      </c>
      <c r="N101" s="96">
        <v>3.6003608252519258E-3</v>
      </c>
      <c r="O101" s="96">
        <f>M101/'סכום נכסי הקרן'!$C$42</f>
        <v>1.5325725045550119E-4</v>
      </c>
    </row>
    <row r="102" spans="2:15" s="147" customFormat="1">
      <c r="B102" s="88" t="s">
        <v>1844</v>
      </c>
      <c r="C102" s="98" t="s">
        <v>1788</v>
      </c>
      <c r="D102" s="85">
        <v>11898422</v>
      </c>
      <c r="E102" s="85" t="s">
        <v>561</v>
      </c>
      <c r="F102" s="85" t="s">
        <v>181</v>
      </c>
      <c r="G102" s="95">
        <v>6.2400000000000011</v>
      </c>
      <c r="H102" s="98" t="s">
        <v>184</v>
      </c>
      <c r="I102" s="99">
        <v>5.5E-2</v>
      </c>
      <c r="J102" s="99">
        <v>5.4000000000000006E-2</v>
      </c>
      <c r="K102" s="95">
        <v>291431.63000000006</v>
      </c>
      <c r="L102" s="97">
        <v>101.79</v>
      </c>
      <c r="M102" s="95">
        <v>296.64825999999999</v>
      </c>
      <c r="N102" s="96">
        <v>4.0687858143127623E-3</v>
      </c>
      <c r="O102" s="96">
        <f>M102/'סכום נכסי הקרן'!$C$42</f>
        <v>1.731967868943493E-4</v>
      </c>
    </row>
    <row r="103" spans="2:15" s="147" customFormat="1">
      <c r="B103" s="88" t="s">
        <v>1844</v>
      </c>
      <c r="C103" s="98" t="s">
        <v>1788</v>
      </c>
      <c r="D103" s="85">
        <v>11896110</v>
      </c>
      <c r="E103" s="85" t="s">
        <v>561</v>
      </c>
      <c r="F103" s="85" t="s">
        <v>181</v>
      </c>
      <c r="G103" s="95">
        <v>6.7999999999999989</v>
      </c>
      <c r="H103" s="98" t="s">
        <v>184</v>
      </c>
      <c r="I103" s="99">
        <v>5.5E-2</v>
      </c>
      <c r="J103" s="99">
        <v>1.8699999999999998E-2</v>
      </c>
      <c r="K103" s="95">
        <v>1477687.64</v>
      </c>
      <c r="L103" s="97">
        <v>132.37</v>
      </c>
      <c r="M103" s="95">
        <v>1956.0150900000003</v>
      </c>
      <c r="N103" s="96">
        <v>2.682842788551567E-2</v>
      </c>
      <c r="O103" s="96">
        <f>M103/'סכום נכסי הקרן'!$C$42</f>
        <v>1.1420108403968441E-3</v>
      </c>
    </row>
    <row r="104" spans="2:15" s="147" customFormat="1">
      <c r="B104" s="88" t="s">
        <v>1844</v>
      </c>
      <c r="C104" s="98" t="s">
        <v>1788</v>
      </c>
      <c r="D104" s="85">
        <v>11898200</v>
      </c>
      <c r="E104" s="85" t="s">
        <v>561</v>
      </c>
      <c r="F104" s="85" t="s">
        <v>181</v>
      </c>
      <c r="G104" s="95">
        <v>6.8199999999999994</v>
      </c>
      <c r="H104" s="98" t="s">
        <v>184</v>
      </c>
      <c r="I104" s="99">
        <v>5.5E-2</v>
      </c>
      <c r="J104" s="99">
        <v>1.7799999999999996E-2</v>
      </c>
      <c r="K104" s="95">
        <v>21004.340000000004</v>
      </c>
      <c r="L104" s="97">
        <v>127.69</v>
      </c>
      <c r="M104" s="95">
        <v>26.820440000000005</v>
      </c>
      <c r="N104" s="96">
        <v>3.6786538308239734E-4</v>
      </c>
      <c r="O104" s="96">
        <f>M104/'סכום נכסי הקרן'!$C$42</f>
        <v>1.5658996385458937E-5</v>
      </c>
    </row>
    <row r="105" spans="2:15" s="147" customFormat="1">
      <c r="B105" s="88" t="s">
        <v>1844</v>
      </c>
      <c r="C105" s="98" t="s">
        <v>1788</v>
      </c>
      <c r="D105" s="85">
        <v>11898230</v>
      </c>
      <c r="E105" s="85" t="s">
        <v>561</v>
      </c>
      <c r="F105" s="85" t="s">
        <v>181</v>
      </c>
      <c r="G105" s="95">
        <v>6.4400000000000013</v>
      </c>
      <c r="H105" s="98" t="s">
        <v>184</v>
      </c>
      <c r="I105" s="99">
        <v>5.5E-2</v>
      </c>
      <c r="J105" s="99">
        <v>4.1100000000000005E-2</v>
      </c>
      <c r="K105" s="95">
        <v>185232.39000000004</v>
      </c>
      <c r="L105" s="97">
        <v>110.07</v>
      </c>
      <c r="M105" s="95">
        <v>203.8853</v>
      </c>
      <c r="N105" s="96">
        <v>2.7964621008965359E-3</v>
      </c>
      <c r="O105" s="96">
        <f>M105/'סכום נכסי הקרן'!$C$42</f>
        <v>1.190375391212154E-4</v>
      </c>
    </row>
    <row r="106" spans="2:15" s="147" customFormat="1">
      <c r="B106" s="88" t="s">
        <v>1844</v>
      </c>
      <c r="C106" s="98" t="s">
        <v>1788</v>
      </c>
      <c r="D106" s="85">
        <v>11898120</v>
      </c>
      <c r="E106" s="85" t="s">
        <v>561</v>
      </c>
      <c r="F106" s="85" t="s">
        <v>181</v>
      </c>
      <c r="G106" s="95">
        <v>6.8</v>
      </c>
      <c r="H106" s="98" t="s">
        <v>184</v>
      </c>
      <c r="I106" s="99">
        <v>5.5E-2</v>
      </c>
      <c r="J106" s="99">
        <v>1.9E-2</v>
      </c>
      <c r="K106" s="95">
        <v>50430.490000000013</v>
      </c>
      <c r="L106" s="97">
        <v>127.44</v>
      </c>
      <c r="M106" s="95">
        <v>64.268620000000013</v>
      </c>
      <c r="N106" s="96">
        <v>8.8149935334681394E-4</v>
      </c>
      <c r="O106" s="96">
        <f>M106/'סכום נכסי הקרן'!$C$42</f>
        <v>3.7522952206542244E-5</v>
      </c>
    </row>
    <row r="107" spans="2:15" s="147" customFormat="1">
      <c r="B107" s="88" t="s">
        <v>1844</v>
      </c>
      <c r="C107" s="98" t="s">
        <v>1788</v>
      </c>
      <c r="D107" s="85">
        <v>11898130</v>
      </c>
      <c r="E107" s="85" t="s">
        <v>561</v>
      </c>
      <c r="F107" s="85" t="s">
        <v>181</v>
      </c>
      <c r="G107" s="95">
        <v>6.4500000000000011</v>
      </c>
      <c r="H107" s="98" t="s">
        <v>184</v>
      </c>
      <c r="I107" s="99">
        <v>5.5E-2</v>
      </c>
      <c r="J107" s="99">
        <v>4.0600000000000004E-2</v>
      </c>
      <c r="K107" s="95">
        <v>102045.50000000001</v>
      </c>
      <c r="L107" s="97">
        <v>110.74</v>
      </c>
      <c r="M107" s="95">
        <v>113.00518</v>
      </c>
      <c r="N107" s="96">
        <v>1.5499631561225414E-3</v>
      </c>
      <c r="O107" s="96">
        <f>M107/'סכום נכסי הקרן'!$C$42</f>
        <v>6.597757923278425E-5</v>
      </c>
    </row>
    <row r="108" spans="2:15" s="147" customFormat="1">
      <c r="B108" s="88" t="s">
        <v>1844</v>
      </c>
      <c r="C108" s="98" t="s">
        <v>1788</v>
      </c>
      <c r="D108" s="85">
        <v>11898140</v>
      </c>
      <c r="E108" s="85" t="s">
        <v>561</v>
      </c>
      <c r="F108" s="85" t="s">
        <v>181</v>
      </c>
      <c r="G108" s="95">
        <v>6.4399999999999995</v>
      </c>
      <c r="H108" s="98" t="s">
        <v>184</v>
      </c>
      <c r="I108" s="99">
        <v>5.5E-2</v>
      </c>
      <c r="J108" s="99">
        <v>4.1099999999999998E-2</v>
      </c>
      <c r="K108" s="95">
        <v>158187.94000000003</v>
      </c>
      <c r="L108" s="97">
        <v>110.57</v>
      </c>
      <c r="M108" s="95">
        <v>174.90841000000003</v>
      </c>
      <c r="N108" s="96">
        <v>2.3990191528917132E-3</v>
      </c>
      <c r="O108" s="96">
        <f>M108/'סכום נכסי הקרן'!$C$42</f>
        <v>1.0211950885132271E-4</v>
      </c>
    </row>
    <row r="109" spans="2:15" s="147" customFormat="1">
      <c r="B109" s="88" t="s">
        <v>1844</v>
      </c>
      <c r="C109" s="98" t="s">
        <v>1788</v>
      </c>
      <c r="D109" s="85">
        <v>11898150</v>
      </c>
      <c r="E109" s="85" t="s">
        <v>561</v>
      </c>
      <c r="F109" s="85" t="s">
        <v>181</v>
      </c>
      <c r="G109" s="95">
        <v>6.7899999999999991</v>
      </c>
      <c r="H109" s="98" t="s">
        <v>184</v>
      </c>
      <c r="I109" s="99">
        <v>5.5E-2</v>
      </c>
      <c r="J109" s="99">
        <v>1.9900000000000001E-2</v>
      </c>
      <c r="K109" s="95">
        <v>69241.23000000001</v>
      </c>
      <c r="L109" s="97">
        <v>126.41</v>
      </c>
      <c r="M109" s="95">
        <v>87.527830000000023</v>
      </c>
      <c r="N109" s="96">
        <v>1.2005194065914263E-3</v>
      </c>
      <c r="O109" s="96">
        <f>M109/'סכום נכסי הקרן'!$C$42</f>
        <v>5.1102740059337738E-5</v>
      </c>
    </row>
    <row r="110" spans="2:15" s="147" customFormat="1">
      <c r="B110" s="88" t="s">
        <v>1844</v>
      </c>
      <c r="C110" s="98" t="s">
        <v>1788</v>
      </c>
      <c r="D110" s="85">
        <v>11898160</v>
      </c>
      <c r="E110" s="85" t="s">
        <v>561</v>
      </c>
      <c r="F110" s="85" t="s">
        <v>181</v>
      </c>
      <c r="G110" s="95">
        <v>6.77</v>
      </c>
      <c r="H110" s="98" t="s">
        <v>184</v>
      </c>
      <c r="I110" s="99">
        <v>5.5E-2</v>
      </c>
      <c r="J110" s="99">
        <v>2.07E-2</v>
      </c>
      <c r="K110" s="95">
        <v>25359.919999999998</v>
      </c>
      <c r="L110" s="97">
        <v>125.29</v>
      </c>
      <c r="M110" s="95">
        <v>31.773440000000004</v>
      </c>
      <c r="N110" s="96">
        <v>4.358000345052343E-4</v>
      </c>
      <c r="O110" s="96">
        <f>M110/'סכום נכסי הקרן'!$C$42</f>
        <v>1.8550783734852834E-5</v>
      </c>
    </row>
    <row r="111" spans="2:15" s="147" customFormat="1">
      <c r="B111" s="88" t="s">
        <v>1844</v>
      </c>
      <c r="C111" s="98" t="s">
        <v>1788</v>
      </c>
      <c r="D111" s="85">
        <v>11898270</v>
      </c>
      <c r="E111" s="85" t="s">
        <v>561</v>
      </c>
      <c r="F111" s="85" t="s">
        <v>181</v>
      </c>
      <c r="G111" s="95">
        <v>6.7699999999999987</v>
      </c>
      <c r="H111" s="98" t="s">
        <v>184</v>
      </c>
      <c r="I111" s="99">
        <v>5.5E-2</v>
      </c>
      <c r="J111" s="99">
        <v>2.0799999999999996E-2</v>
      </c>
      <c r="K111" s="95">
        <v>41778.520000000004</v>
      </c>
      <c r="L111" s="97">
        <v>125.17</v>
      </c>
      <c r="M111" s="95">
        <v>52.294170000000015</v>
      </c>
      <c r="N111" s="96">
        <v>7.1725948120262054E-4</v>
      </c>
      <c r="O111" s="96">
        <f>M111/'סכום נכסי הקרן'!$C$42</f>
        <v>3.0531722037765795E-5</v>
      </c>
    </row>
    <row r="112" spans="2:15" s="147" customFormat="1">
      <c r="B112" s="88" t="s">
        <v>1844</v>
      </c>
      <c r="C112" s="98" t="s">
        <v>1788</v>
      </c>
      <c r="D112" s="85">
        <v>11898280</v>
      </c>
      <c r="E112" s="85" t="s">
        <v>561</v>
      </c>
      <c r="F112" s="85" t="s">
        <v>181</v>
      </c>
      <c r="G112" s="95">
        <v>6.75</v>
      </c>
      <c r="H112" s="98" t="s">
        <v>184</v>
      </c>
      <c r="I112" s="99">
        <v>5.5E-2</v>
      </c>
      <c r="J112" s="99">
        <v>2.1499999999999998E-2</v>
      </c>
      <c r="K112" s="95">
        <v>36689.780000000006</v>
      </c>
      <c r="L112" s="97">
        <v>124.62</v>
      </c>
      <c r="M112" s="95">
        <v>45.722800000000014</v>
      </c>
      <c r="N112" s="96">
        <v>6.2712749446317201E-4</v>
      </c>
      <c r="O112" s="96">
        <f>M112/'סכום נכסי הקרן'!$C$42</f>
        <v>2.6695056454445263E-5</v>
      </c>
    </row>
    <row r="113" spans="2:15" s="147" customFormat="1">
      <c r="B113" s="88" t="s">
        <v>1845</v>
      </c>
      <c r="C113" s="98" t="s">
        <v>1788</v>
      </c>
      <c r="D113" s="85">
        <v>11898290</v>
      </c>
      <c r="E113" s="85" t="s">
        <v>561</v>
      </c>
      <c r="F113" s="85" t="s">
        <v>181</v>
      </c>
      <c r="G113" s="95">
        <v>6.4499999999999993</v>
      </c>
      <c r="H113" s="98" t="s">
        <v>184</v>
      </c>
      <c r="I113" s="99">
        <v>5.5E-2</v>
      </c>
      <c r="J113" s="99">
        <v>4.0599999999999997E-2</v>
      </c>
      <c r="K113" s="95">
        <v>114386.99000000002</v>
      </c>
      <c r="L113" s="97">
        <v>110.31</v>
      </c>
      <c r="M113" s="95">
        <v>126.18029000000003</v>
      </c>
      <c r="N113" s="96">
        <v>1.7306711119690053E-3</v>
      </c>
      <c r="O113" s="96">
        <f>M113/'סכום נכסי הקרן'!$C$42</f>
        <v>7.3669809482102472E-5</v>
      </c>
    </row>
    <row r="114" spans="2:15" s="147" customFormat="1">
      <c r="B114" s="88" t="s">
        <v>1844</v>
      </c>
      <c r="C114" s="98" t="s">
        <v>1788</v>
      </c>
      <c r="D114" s="85">
        <v>11896120</v>
      </c>
      <c r="E114" s="85" t="s">
        <v>561</v>
      </c>
      <c r="F114" s="85" t="s">
        <v>181</v>
      </c>
      <c r="G114" s="95">
        <v>6.5</v>
      </c>
      <c r="H114" s="98" t="s">
        <v>184</v>
      </c>
      <c r="I114" s="99">
        <v>5.5888E-2</v>
      </c>
      <c r="J114" s="99">
        <v>3.7200000000000004E-2</v>
      </c>
      <c r="K114" s="95">
        <v>57566.540000000008</v>
      </c>
      <c r="L114" s="97">
        <v>115.46</v>
      </c>
      <c r="M114" s="95">
        <v>66.466330000000013</v>
      </c>
      <c r="N114" s="96">
        <v>9.1164283462654002E-4</v>
      </c>
      <c r="O114" s="96">
        <f>M114/'סכום נכסי הקרן'!$C$42</f>
        <v>3.8806075561203352E-5</v>
      </c>
    </row>
    <row r="115" spans="2:15" s="147" customFormat="1">
      <c r="B115" s="88" t="s">
        <v>1844</v>
      </c>
      <c r="C115" s="98" t="s">
        <v>1788</v>
      </c>
      <c r="D115" s="85">
        <v>11898300</v>
      </c>
      <c r="E115" s="85" t="s">
        <v>561</v>
      </c>
      <c r="F115" s="85" t="s">
        <v>181</v>
      </c>
      <c r="G115" s="95">
        <v>6.4499999999999993</v>
      </c>
      <c r="H115" s="98" t="s">
        <v>184</v>
      </c>
      <c r="I115" s="99">
        <v>5.5E-2</v>
      </c>
      <c r="J115" s="99">
        <v>4.0599999999999997E-2</v>
      </c>
      <c r="K115" s="95">
        <v>83697.98000000001</v>
      </c>
      <c r="L115" s="97">
        <v>110.31</v>
      </c>
      <c r="M115" s="95">
        <v>92.327240000000018</v>
      </c>
      <c r="N115" s="96">
        <v>1.266347439174765E-3</v>
      </c>
      <c r="O115" s="96">
        <f>M115/'סכום נכסי הקרן'!$C$42</f>
        <v>5.3904854560156346E-5</v>
      </c>
    </row>
    <row r="116" spans="2:15" s="147" customFormat="1">
      <c r="B116" s="88" t="s">
        <v>1844</v>
      </c>
      <c r="C116" s="98" t="s">
        <v>1788</v>
      </c>
      <c r="D116" s="85">
        <v>11898310</v>
      </c>
      <c r="E116" s="85" t="s">
        <v>561</v>
      </c>
      <c r="F116" s="85" t="s">
        <v>181</v>
      </c>
      <c r="G116" s="95">
        <v>6.7299999999999995</v>
      </c>
      <c r="H116" s="98" t="s">
        <v>184</v>
      </c>
      <c r="I116" s="99">
        <v>5.5E-2</v>
      </c>
      <c r="J116" s="99">
        <v>2.3199999999999998E-2</v>
      </c>
      <c r="K116" s="95">
        <v>40810.720000000001</v>
      </c>
      <c r="L116" s="97">
        <v>123.27</v>
      </c>
      <c r="M116" s="95">
        <v>50.307370000000013</v>
      </c>
      <c r="N116" s="96">
        <v>6.9000881182105524E-4</v>
      </c>
      <c r="O116" s="96">
        <f>M116/'סכום נכסי הקרן'!$C$42</f>
        <v>2.9371737562543545E-5</v>
      </c>
    </row>
    <row r="117" spans="2:15" s="147" customFormat="1">
      <c r="B117" s="88" t="s">
        <v>1844</v>
      </c>
      <c r="C117" s="98" t="s">
        <v>1788</v>
      </c>
      <c r="D117" s="85">
        <v>11898320</v>
      </c>
      <c r="E117" s="85" t="s">
        <v>561</v>
      </c>
      <c r="F117" s="85" t="s">
        <v>181</v>
      </c>
      <c r="G117" s="95">
        <v>6.7300000000000013</v>
      </c>
      <c r="H117" s="98" t="s">
        <v>184</v>
      </c>
      <c r="I117" s="99">
        <v>5.5E-2</v>
      </c>
      <c r="J117" s="99">
        <v>2.3400000000000008E-2</v>
      </c>
      <c r="K117" s="95">
        <v>10539.770000000002</v>
      </c>
      <c r="L117" s="97">
        <v>123.04</v>
      </c>
      <c r="M117" s="95">
        <v>12.968129999999999</v>
      </c>
      <c r="N117" s="96">
        <v>1.7786904727559757E-4</v>
      </c>
      <c r="O117" s="96">
        <f>M117/'סכום נכסי הקרן'!$C$42</f>
        <v>7.5713858831608107E-6</v>
      </c>
    </row>
    <row r="118" spans="2:15" s="147" customFormat="1">
      <c r="B118" s="88" t="s">
        <v>1844</v>
      </c>
      <c r="C118" s="98" t="s">
        <v>1788</v>
      </c>
      <c r="D118" s="85">
        <v>11898330</v>
      </c>
      <c r="E118" s="85" t="s">
        <v>561</v>
      </c>
      <c r="F118" s="85" t="s">
        <v>181</v>
      </c>
      <c r="G118" s="95">
        <v>6.4499999999999993</v>
      </c>
      <c r="H118" s="98" t="s">
        <v>184</v>
      </c>
      <c r="I118" s="99">
        <v>5.5E-2</v>
      </c>
      <c r="J118" s="99">
        <v>4.0599999999999997E-2</v>
      </c>
      <c r="K118" s="95">
        <v>119908.44000000002</v>
      </c>
      <c r="L118" s="97">
        <v>110.31</v>
      </c>
      <c r="M118" s="95">
        <v>132.27101000000005</v>
      </c>
      <c r="N118" s="96">
        <v>1.8142105709058321E-3</v>
      </c>
      <c r="O118" s="96">
        <f>M118/'סכום נכסי הקרן'!$C$42</f>
        <v>7.7225849668797499E-5</v>
      </c>
    </row>
    <row r="119" spans="2:15" s="147" customFormat="1">
      <c r="B119" s="88" t="s">
        <v>1844</v>
      </c>
      <c r="C119" s="98" t="s">
        <v>1788</v>
      </c>
      <c r="D119" s="85">
        <v>11898340</v>
      </c>
      <c r="E119" s="85" t="s">
        <v>561</v>
      </c>
      <c r="F119" s="85" t="s">
        <v>181</v>
      </c>
      <c r="G119" s="95">
        <v>6.6800000000000006</v>
      </c>
      <c r="H119" s="98" t="s">
        <v>184</v>
      </c>
      <c r="I119" s="99">
        <v>5.5E-2</v>
      </c>
      <c r="J119" s="99">
        <v>2.6200000000000005E-2</v>
      </c>
      <c r="K119" s="95">
        <v>23192.67</v>
      </c>
      <c r="L119" s="97">
        <v>120.87</v>
      </c>
      <c r="M119" s="95">
        <v>28.032980000000002</v>
      </c>
      <c r="N119" s="96">
        <v>3.844964111938947E-4</v>
      </c>
      <c r="O119" s="96">
        <f>M119/'סכום נכסי הקרן'!$C$42</f>
        <v>1.6366932551950773E-5</v>
      </c>
    </row>
    <row r="120" spans="2:15" s="147" customFormat="1">
      <c r="B120" s="88" t="s">
        <v>1844</v>
      </c>
      <c r="C120" s="98" t="s">
        <v>1788</v>
      </c>
      <c r="D120" s="85">
        <v>11898350</v>
      </c>
      <c r="E120" s="85" t="s">
        <v>561</v>
      </c>
      <c r="F120" s="85" t="s">
        <v>181</v>
      </c>
      <c r="G120" s="95">
        <v>6.68</v>
      </c>
      <c r="H120" s="98" t="s">
        <v>184</v>
      </c>
      <c r="I120" s="99">
        <v>5.5E-2</v>
      </c>
      <c r="J120" s="99">
        <v>2.6399999999999993E-2</v>
      </c>
      <c r="K120" s="95">
        <v>22322.930000000004</v>
      </c>
      <c r="L120" s="97">
        <v>120.7</v>
      </c>
      <c r="M120" s="95">
        <v>26.943780000000007</v>
      </c>
      <c r="N120" s="96">
        <v>3.6955709717617744E-4</v>
      </c>
      <c r="O120" s="96">
        <f>M120/'סכום נכסי הקרן'!$C$42</f>
        <v>1.5731007904068719E-5</v>
      </c>
    </row>
    <row r="121" spans="2:15" s="147" customFormat="1">
      <c r="B121" s="88" t="s">
        <v>1844</v>
      </c>
      <c r="C121" s="98" t="s">
        <v>1788</v>
      </c>
      <c r="D121" s="85">
        <v>11898360</v>
      </c>
      <c r="E121" s="85" t="s">
        <v>561</v>
      </c>
      <c r="F121" s="85" t="s">
        <v>181</v>
      </c>
      <c r="G121" s="95">
        <v>6.66</v>
      </c>
      <c r="H121" s="98" t="s">
        <v>184</v>
      </c>
      <c r="I121" s="99">
        <v>5.5E-2</v>
      </c>
      <c r="J121" s="99">
        <v>2.7299999999999994E-2</v>
      </c>
      <c r="K121" s="95">
        <v>44456.81</v>
      </c>
      <c r="L121" s="97">
        <v>119.99</v>
      </c>
      <c r="M121" s="95">
        <v>53.343730000000008</v>
      </c>
      <c r="N121" s="96">
        <v>7.3165509855520534E-4</v>
      </c>
      <c r="O121" s="96">
        <f>M121/'סכום נכסי הקרן'!$C$42</f>
        <v>3.1144503045322796E-5</v>
      </c>
    </row>
    <row r="122" spans="2:15" s="147" customFormat="1">
      <c r="B122" s="88" t="s">
        <v>1844</v>
      </c>
      <c r="C122" s="98" t="s">
        <v>1788</v>
      </c>
      <c r="D122" s="85">
        <v>11898380</v>
      </c>
      <c r="E122" s="85" t="s">
        <v>561</v>
      </c>
      <c r="F122" s="85" t="s">
        <v>181</v>
      </c>
      <c r="G122" s="95">
        <v>6.6199999999999992</v>
      </c>
      <c r="H122" s="98" t="s">
        <v>184</v>
      </c>
      <c r="I122" s="99">
        <v>5.5E-2</v>
      </c>
      <c r="J122" s="99">
        <v>3.0299999999999994E-2</v>
      </c>
      <c r="K122" s="95">
        <v>27988.530000000006</v>
      </c>
      <c r="L122" s="97">
        <v>117.72</v>
      </c>
      <c r="M122" s="95">
        <v>32.948100000000004</v>
      </c>
      <c r="N122" s="96">
        <v>4.5191150586407734E-4</v>
      </c>
      <c r="O122" s="96">
        <f>M122/'סכום נכסי הקרן'!$C$42</f>
        <v>1.9236603829308525E-5</v>
      </c>
    </row>
    <row r="123" spans="2:15" s="147" customFormat="1">
      <c r="B123" s="88" t="s">
        <v>1844</v>
      </c>
      <c r="C123" s="98" t="s">
        <v>1788</v>
      </c>
      <c r="D123" s="85">
        <v>11898390</v>
      </c>
      <c r="E123" s="85" t="s">
        <v>561</v>
      </c>
      <c r="F123" s="85" t="s">
        <v>181</v>
      </c>
      <c r="G123" s="95">
        <v>6.6000000000000005</v>
      </c>
      <c r="H123" s="98" t="s">
        <v>184</v>
      </c>
      <c r="I123" s="99">
        <v>5.5E-2</v>
      </c>
      <c r="J123" s="99">
        <v>3.1300000000000001E-2</v>
      </c>
      <c r="K123" s="95">
        <v>15736.650000000001</v>
      </c>
      <c r="L123" s="97">
        <v>116.94</v>
      </c>
      <c r="M123" s="95">
        <v>18.402440000000002</v>
      </c>
      <c r="N123" s="96">
        <v>2.5240527896823586E-4</v>
      </c>
      <c r="O123" s="96">
        <f>M123/'סכום נכסי הקרן'!$C$42</f>
        <v>1.0744183967288564E-5</v>
      </c>
    </row>
    <row r="124" spans="2:15" s="147" customFormat="1">
      <c r="B124" s="88" t="s">
        <v>1844</v>
      </c>
      <c r="C124" s="98" t="s">
        <v>1788</v>
      </c>
      <c r="D124" s="85">
        <v>11898400</v>
      </c>
      <c r="E124" s="85" t="s">
        <v>561</v>
      </c>
      <c r="F124" s="85" t="s">
        <v>181</v>
      </c>
      <c r="G124" s="95">
        <v>6.6399999999999988</v>
      </c>
      <c r="H124" s="98" t="s">
        <v>184</v>
      </c>
      <c r="I124" s="99">
        <v>5.5E-2</v>
      </c>
      <c r="J124" s="99">
        <v>2.8799999999999996E-2</v>
      </c>
      <c r="K124" s="95">
        <v>46783.250000000007</v>
      </c>
      <c r="L124" s="97">
        <v>118.82</v>
      </c>
      <c r="M124" s="95">
        <v>55.587860000000006</v>
      </c>
      <c r="N124" s="96">
        <v>7.6243527002654203E-4</v>
      </c>
      <c r="O124" s="96">
        <f>M124/'סכום נכסי הקרן'!$C$42</f>
        <v>3.2454728513603702E-5</v>
      </c>
    </row>
    <row r="125" spans="2:15" s="147" customFormat="1">
      <c r="B125" s="88" t="s">
        <v>1844</v>
      </c>
      <c r="C125" s="98" t="s">
        <v>1788</v>
      </c>
      <c r="D125" s="85">
        <v>11896130</v>
      </c>
      <c r="E125" s="85" t="s">
        <v>561</v>
      </c>
      <c r="F125" s="85" t="s">
        <v>181</v>
      </c>
      <c r="G125" s="95">
        <v>6.8199999999999985</v>
      </c>
      <c r="H125" s="98" t="s">
        <v>184</v>
      </c>
      <c r="I125" s="99">
        <v>5.6619999999999997E-2</v>
      </c>
      <c r="J125" s="99">
        <v>1.6800000000000002E-2</v>
      </c>
      <c r="K125" s="95">
        <v>59064.100000000006</v>
      </c>
      <c r="L125" s="97">
        <v>132.43</v>
      </c>
      <c r="M125" s="95">
        <v>78.218590000000006</v>
      </c>
      <c r="N125" s="96">
        <v>1.0728351799789628E-3</v>
      </c>
      <c r="O125" s="96">
        <f>M125/'סכום נכסי הקרן'!$C$42</f>
        <v>4.5667581071962067E-5</v>
      </c>
    </row>
    <row r="126" spans="2:15" s="147" customFormat="1">
      <c r="B126" s="88" t="s">
        <v>1844</v>
      </c>
      <c r="C126" s="98" t="s">
        <v>1788</v>
      </c>
      <c r="D126" s="85">
        <v>11898410</v>
      </c>
      <c r="E126" s="85" t="s">
        <v>561</v>
      </c>
      <c r="F126" s="85" t="s">
        <v>181</v>
      </c>
      <c r="G126" s="95">
        <v>6.6300000000000017</v>
      </c>
      <c r="H126" s="98" t="s">
        <v>184</v>
      </c>
      <c r="I126" s="99">
        <v>5.5E-2</v>
      </c>
      <c r="J126" s="99">
        <v>2.9300000000000007E-2</v>
      </c>
      <c r="K126" s="95">
        <v>18362.349999999999</v>
      </c>
      <c r="L126" s="97">
        <v>118.44</v>
      </c>
      <c r="M126" s="95">
        <v>21.748369999999998</v>
      </c>
      <c r="N126" s="96">
        <v>2.9829758428525841E-4</v>
      </c>
      <c r="O126" s="96">
        <f>M126/'סכום נכסי הקרן'!$C$42</f>
        <v>1.2697690538247078E-5</v>
      </c>
    </row>
    <row r="127" spans="2:15" s="147" customFormat="1">
      <c r="B127" s="88" t="s">
        <v>1844</v>
      </c>
      <c r="C127" s="98" t="s">
        <v>1788</v>
      </c>
      <c r="D127" s="85">
        <v>11896140</v>
      </c>
      <c r="E127" s="85" t="s">
        <v>561</v>
      </c>
      <c r="F127" s="85" t="s">
        <v>181</v>
      </c>
      <c r="G127" s="95">
        <v>6.43</v>
      </c>
      <c r="H127" s="98" t="s">
        <v>184</v>
      </c>
      <c r="I127" s="99">
        <v>5.5309999999999998E-2</v>
      </c>
      <c r="J127" s="99">
        <v>4.1100000000000005E-2</v>
      </c>
      <c r="K127" s="95">
        <v>217802.05000000005</v>
      </c>
      <c r="L127" s="97">
        <v>112.4</v>
      </c>
      <c r="M127" s="95">
        <v>244.80950000000004</v>
      </c>
      <c r="N127" s="96">
        <v>3.3577726726224531E-3</v>
      </c>
      <c r="O127" s="96">
        <f>M127/'סכום נכסי הקרן'!$C$42</f>
        <v>1.4293095398979321E-4</v>
      </c>
    </row>
    <row r="128" spans="2:15" s="147" customFormat="1">
      <c r="B128" s="88" t="s">
        <v>1844</v>
      </c>
      <c r="C128" s="98" t="s">
        <v>1788</v>
      </c>
      <c r="D128" s="85">
        <v>11896150</v>
      </c>
      <c r="E128" s="85" t="s">
        <v>561</v>
      </c>
      <c r="F128" s="85" t="s">
        <v>181</v>
      </c>
      <c r="G128" s="95">
        <v>6.43</v>
      </c>
      <c r="H128" s="98" t="s">
        <v>184</v>
      </c>
      <c r="I128" s="99">
        <v>5.5452000000000001E-2</v>
      </c>
      <c r="J128" s="99">
        <v>4.1100000000000005E-2</v>
      </c>
      <c r="K128" s="95">
        <v>126755.14000000001</v>
      </c>
      <c r="L128" s="97">
        <v>112.49</v>
      </c>
      <c r="M128" s="95">
        <v>142.58684000000002</v>
      </c>
      <c r="N128" s="96">
        <v>1.9557010443940702E-3</v>
      </c>
      <c r="O128" s="96">
        <f>M128/'סכום נכסי הקרן'!$C$42</f>
        <v>8.3248701817494853E-5</v>
      </c>
    </row>
    <row r="129" spans="2:15" s="147" customFormat="1">
      <c r="B129" s="88" t="s">
        <v>1844</v>
      </c>
      <c r="C129" s="98" t="s">
        <v>1788</v>
      </c>
      <c r="D129" s="85">
        <v>11896160</v>
      </c>
      <c r="E129" s="85" t="s">
        <v>561</v>
      </c>
      <c r="F129" s="85" t="s">
        <v>181</v>
      </c>
      <c r="G129" s="95">
        <v>6.5499999999999989</v>
      </c>
      <c r="H129" s="98" t="s">
        <v>184</v>
      </c>
      <c r="I129" s="99">
        <v>5.5E-2</v>
      </c>
      <c r="J129" s="99">
        <v>3.4199999999999994E-2</v>
      </c>
      <c r="K129" s="95">
        <v>89283.35000000002</v>
      </c>
      <c r="L129" s="97">
        <v>115.68</v>
      </c>
      <c r="M129" s="95">
        <v>103.28298000000002</v>
      </c>
      <c r="N129" s="96">
        <v>1.4166148282277094E-3</v>
      </c>
      <c r="O129" s="96">
        <f>M129/'סכום נכסי הקרן'!$C$42</f>
        <v>6.0301315358712523E-5</v>
      </c>
    </row>
    <row r="130" spans="2:15" s="147" customFormat="1">
      <c r="B130" s="88" t="s">
        <v>1844</v>
      </c>
      <c r="C130" s="98" t="s">
        <v>1788</v>
      </c>
      <c r="D130" s="85">
        <v>11898170</v>
      </c>
      <c r="E130" s="85" t="s">
        <v>561</v>
      </c>
      <c r="F130" s="85" t="s">
        <v>181</v>
      </c>
      <c r="G130" s="95">
        <v>6.4399999999999995</v>
      </c>
      <c r="H130" s="98" t="s">
        <v>184</v>
      </c>
      <c r="I130" s="99">
        <v>5.5E-2</v>
      </c>
      <c r="J130" s="99">
        <v>4.1099999999999998E-2</v>
      </c>
      <c r="K130" s="95">
        <v>164287.52000000002</v>
      </c>
      <c r="L130" s="97">
        <v>110.8</v>
      </c>
      <c r="M130" s="95">
        <v>182.03057000000004</v>
      </c>
      <c r="N130" s="96">
        <v>2.4967056978094748E-3</v>
      </c>
      <c r="O130" s="96">
        <f>M130/'סכום נכסי הקרן'!$C$42</f>
        <v>1.0627775076296399E-4</v>
      </c>
    </row>
    <row r="131" spans="2:15" s="147" customFormat="1">
      <c r="B131" s="88" t="s">
        <v>1844</v>
      </c>
      <c r="C131" s="98" t="s">
        <v>1788</v>
      </c>
      <c r="D131" s="85">
        <v>11898180</v>
      </c>
      <c r="E131" s="85" t="s">
        <v>561</v>
      </c>
      <c r="F131" s="85" t="s">
        <v>181</v>
      </c>
      <c r="G131" s="95">
        <v>6.45</v>
      </c>
      <c r="H131" s="98" t="s">
        <v>184</v>
      </c>
      <c r="I131" s="99">
        <v>5.5E-2</v>
      </c>
      <c r="J131" s="99">
        <v>4.0599999999999997E-2</v>
      </c>
      <c r="K131" s="95">
        <v>72853.35000000002</v>
      </c>
      <c r="L131" s="97">
        <v>111.49</v>
      </c>
      <c r="M131" s="95">
        <v>81.224210000000028</v>
      </c>
      <c r="N131" s="96">
        <v>1.1140598411963074E-3</v>
      </c>
      <c r="O131" s="96">
        <f>M131/'סכום נכסי הקרן'!$C$42</f>
        <v>4.7422399140422666E-5</v>
      </c>
    </row>
    <row r="132" spans="2:15" s="147" customFormat="1">
      <c r="B132" s="88" t="s">
        <v>1844</v>
      </c>
      <c r="C132" s="98" t="s">
        <v>1788</v>
      </c>
      <c r="D132" s="85">
        <v>11898190</v>
      </c>
      <c r="E132" s="85" t="s">
        <v>561</v>
      </c>
      <c r="F132" s="85" t="s">
        <v>181</v>
      </c>
      <c r="G132" s="95">
        <v>6.5699999999999994</v>
      </c>
      <c r="H132" s="98" t="s">
        <v>184</v>
      </c>
      <c r="I132" s="99">
        <v>5.5E-2</v>
      </c>
      <c r="J132" s="99">
        <v>3.3000000000000002E-2</v>
      </c>
      <c r="K132" s="95">
        <v>91868.090000000026</v>
      </c>
      <c r="L132" s="97">
        <v>115.65</v>
      </c>
      <c r="M132" s="95">
        <v>106.24544000000002</v>
      </c>
      <c r="N132" s="96">
        <v>1.457247512954965E-3</v>
      </c>
      <c r="O132" s="96">
        <f>M132/'סכום נכסי הקרן'!$C$42</f>
        <v>6.2030934650270252E-5</v>
      </c>
    </row>
    <row r="133" spans="2:15" s="147" customFormat="1">
      <c r="B133" s="88" t="s">
        <v>1846</v>
      </c>
      <c r="C133" s="98" t="s">
        <v>1788</v>
      </c>
      <c r="D133" s="85">
        <v>91102799</v>
      </c>
      <c r="E133" s="85" t="s">
        <v>561</v>
      </c>
      <c r="F133" s="85" t="s">
        <v>181</v>
      </c>
      <c r="G133" s="95">
        <v>3.8299999999999996</v>
      </c>
      <c r="H133" s="98" t="s">
        <v>184</v>
      </c>
      <c r="I133" s="99">
        <v>4.7500000000000001E-2</v>
      </c>
      <c r="J133" s="99">
        <v>1.44E-2</v>
      </c>
      <c r="K133" s="95">
        <v>495826.44000000006</v>
      </c>
      <c r="L133" s="97">
        <v>113.62</v>
      </c>
      <c r="M133" s="95">
        <v>563.35800000000006</v>
      </c>
      <c r="N133" s="96">
        <v>7.7269390987818685E-3</v>
      </c>
      <c r="O133" s="96">
        <f>M133/'סכום נכסי הקרן'!$C$42</f>
        <v>3.2891410005650071E-4</v>
      </c>
    </row>
    <row r="134" spans="2:15" s="147" customFormat="1">
      <c r="B134" s="88" t="s">
        <v>1846</v>
      </c>
      <c r="C134" s="98" t="s">
        <v>1788</v>
      </c>
      <c r="D134" s="85">
        <v>91102798</v>
      </c>
      <c r="E134" s="85" t="s">
        <v>561</v>
      </c>
      <c r="F134" s="85" t="s">
        <v>181</v>
      </c>
      <c r="G134" s="95">
        <v>3.84</v>
      </c>
      <c r="H134" s="98" t="s">
        <v>184</v>
      </c>
      <c r="I134" s="99">
        <v>4.4999999999999998E-2</v>
      </c>
      <c r="J134" s="99">
        <v>1.4400000000000001E-2</v>
      </c>
      <c r="K134" s="95">
        <v>843340.19</v>
      </c>
      <c r="L134" s="97">
        <v>112.63</v>
      </c>
      <c r="M134" s="95">
        <v>949.85398000000009</v>
      </c>
      <c r="N134" s="96">
        <v>1.3028063604662703E-2</v>
      </c>
      <c r="O134" s="96">
        <f>M134/'סכום נכסי הקרן'!$C$42</f>
        <v>5.5456808462254093E-4</v>
      </c>
    </row>
    <row r="135" spans="2:15" s="147" customFormat="1">
      <c r="B135" s="88" t="s">
        <v>1847</v>
      </c>
      <c r="C135" s="98" t="s">
        <v>1788</v>
      </c>
      <c r="D135" s="85">
        <v>90240690</v>
      </c>
      <c r="E135" s="85" t="s">
        <v>561</v>
      </c>
      <c r="F135" s="85" t="s">
        <v>180</v>
      </c>
      <c r="G135" s="95">
        <v>1.9500000000000002</v>
      </c>
      <c r="H135" s="98" t="s">
        <v>184</v>
      </c>
      <c r="I135" s="99">
        <v>3.4000000000000002E-2</v>
      </c>
      <c r="J135" s="99">
        <v>-2.9399999999999999E-2</v>
      </c>
      <c r="K135" s="95">
        <v>22346.580000000005</v>
      </c>
      <c r="L135" s="97">
        <v>114.13</v>
      </c>
      <c r="M135" s="95">
        <v>25.504150000000003</v>
      </c>
      <c r="N135" s="96">
        <v>3.4981133456203265E-4</v>
      </c>
      <c r="O135" s="96">
        <f>M135/'סכום נכסי הקרן'!$C$42</f>
        <v>1.4890486236027541E-5</v>
      </c>
    </row>
    <row r="136" spans="2:15" s="147" customFormat="1">
      <c r="B136" s="88" t="s">
        <v>1847</v>
      </c>
      <c r="C136" s="98" t="s">
        <v>1788</v>
      </c>
      <c r="D136" s="85">
        <v>90240692</v>
      </c>
      <c r="E136" s="85" t="s">
        <v>561</v>
      </c>
      <c r="F136" s="85" t="s">
        <v>180</v>
      </c>
      <c r="G136" s="95">
        <v>1.9500000000000004</v>
      </c>
      <c r="H136" s="98" t="s">
        <v>184</v>
      </c>
      <c r="I136" s="99">
        <v>3.4000000000000002E-2</v>
      </c>
      <c r="J136" s="99">
        <v>1.7500000000000005E-2</v>
      </c>
      <c r="K136" s="95">
        <v>93995.910000000018</v>
      </c>
      <c r="L136" s="97">
        <v>104.1</v>
      </c>
      <c r="M136" s="95">
        <v>97.849740000000011</v>
      </c>
      <c r="N136" s="96">
        <v>1.3420932725045889E-3</v>
      </c>
      <c r="O136" s="96">
        <f>M136/'סכום נכסי הקרן'!$C$42</f>
        <v>5.7129141989396763E-5</v>
      </c>
    </row>
    <row r="137" spans="2:15" s="147" customFormat="1">
      <c r="B137" s="88" t="s">
        <v>1847</v>
      </c>
      <c r="C137" s="98" t="s">
        <v>1788</v>
      </c>
      <c r="D137" s="85">
        <v>90240693</v>
      </c>
      <c r="E137" s="85" t="s">
        <v>561</v>
      </c>
      <c r="F137" s="85" t="s">
        <v>180</v>
      </c>
      <c r="G137" s="95">
        <v>1.9499999999999997</v>
      </c>
      <c r="H137" s="98" t="s">
        <v>184</v>
      </c>
      <c r="I137" s="99">
        <v>3.4000000000000002E-2</v>
      </c>
      <c r="J137" s="99">
        <v>1.0999999999999999E-2</v>
      </c>
      <c r="K137" s="95">
        <v>86222.970000000016</v>
      </c>
      <c r="L137" s="97">
        <v>105.41</v>
      </c>
      <c r="M137" s="95">
        <v>90.887630000000016</v>
      </c>
      <c r="N137" s="96">
        <v>1.2466019508778077E-3</v>
      </c>
      <c r="O137" s="96">
        <f>M137/'סכום נכסי הקרן'!$C$42</f>
        <v>5.3064344569027545E-5</v>
      </c>
    </row>
    <row r="138" spans="2:15" s="147" customFormat="1">
      <c r="B138" s="88" t="s">
        <v>1847</v>
      </c>
      <c r="C138" s="98" t="s">
        <v>1788</v>
      </c>
      <c r="D138" s="85">
        <v>90240694</v>
      </c>
      <c r="E138" s="85" t="s">
        <v>561</v>
      </c>
      <c r="F138" s="85" t="s">
        <v>180</v>
      </c>
      <c r="G138" s="95">
        <v>1.9599999999999997</v>
      </c>
      <c r="H138" s="98" t="s">
        <v>184</v>
      </c>
      <c r="I138" s="99">
        <v>3.4000000000000002E-2</v>
      </c>
      <c r="J138" s="99">
        <v>2.5199999999999997E-2</v>
      </c>
      <c r="K138" s="95">
        <v>60241.820000000007</v>
      </c>
      <c r="L138" s="97">
        <v>101.95</v>
      </c>
      <c r="M138" s="95">
        <v>61.416550000000008</v>
      </c>
      <c r="N138" s="96">
        <v>8.4238076233459291E-4</v>
      </c>
      <c r="O138" s="96">
        <f>M138/'סכום נכסי הקרן'!$C$42</f>
        <v>3.5857783632832194E-5</v>
      </c>
    </row>
    <row r="139" spans="2:15" s="147" customFormat="1">
      <c r="B139" s="88" t="s">
        <v>1848</v>
      </c>
      <c r="C139" s="98" t="s">
        <v>1788</v>
      </c>
      <c r="D139" s="85">
        <v>90240790</v>
      </c>
      <c r="E139" s="85" t="s">
        <v>561</v>
      </c>
      <c r="F139" s="85" t="s">
        <v>180</v>
      </c>
      <c r="G139" s="95">
        <v>11.73</v>
      </c>
      <c r="H139" s="98" t="s">
        <v>184</v>
      </c>
      <c r="I139" s="99">
        <v>3.4000000000000002E-2</v>
      </c>
      <c r="J139" s="99">
        <v>2.3300000000000001E-2</v>
      </c>
      <c r="K139" s="95">
        <v>49739.170000000013</v>
      </c>
      <c r="L139" s="97">
        <v>114.09</v>
      </c>
      <c r="M139" s="95">
        <v>56.747420000000012</v>
      </c>
      <c r="N139" s="96">
        <v>7.7833963190901032E-4</v>
      </c>
      <c r="O139" s="96">
        <f>M139/'סכום נכסי הקרן'!$C$42</f>
        <v>3.3131732539217109E-5</v>
      </c>
    </row>
    <row r="140" spans="2:15" s="147" customFormat="1">
      <c r="B140" s="88" t="s">
        <v>1848</v>
      </c>
      <c r="C140" s="98" t="s">
        <v>1788</v>
      </c>
      <c r="D140" s="85">
        <v>90240792</v>
      </c>
      <c r="E140" s="85" t="s">
        <v>561</v>
      </c>
      <c r="F140" s="85" t="s">
        <v>180</v>
      </c>
      <c r="G140" s="95">
        <v>11.350000000000001</v>
      </c>
      <c r="H140" s="98" t="s">
        <v>184</v>
      </c>
      <c r="I140" s="99">
        <v>3.4000000000000002E-2</v>
      </c>
      <c r="J140" s="99">
        <v>3.2199999999999999E-2</v>
      </c>
      <c r="K140" s="95">
        <v>209216.74000000005</v>
      </c>
      <c r="L140" s="97">
        <v>103.32</v>
      </c>
      <c r="M140" s="95">
        <v>216.16273000000004</v>
      </c>
      <c r="N140" s="96">
        <v>2.9648576041104032E-3</v>
      </c>
      <c r="O140" s="96">
        <f>M140/'סכום נכסי הקרן'!$C$42</f>
        <v>1.2620566283554394E-4</v>
      </c>
    </row>
    <row r="141" spans="2:15" s="147" customFormat="1">
      <c r="B141" s="88" t="s">
        <v>1848</v>
      </c>
      <c r="C141" s="98" t="s">
        <v>1788</v>
      </c>
      <c r="D141" s="85">
        <v>90240793</v>
      </c>
      <c r="E141" s="85" t="s">
        <v>561</v>
      </c>
      <c r="F141" s="85" t="s">
        <v>180</v>
      </c>
      <c r="G141" s="95">
        <v>11.370000000000001</v>
      </c>
      <c r="H141" s="98" t="s">
        <v>184</v>
      </c>
      <c r="I141" s="99">
        <v>3.4000000000000002E-2</v>
      </c>
      <c r="J141" s="99">
        <v>3.1600000000000003E-2</v>
      </c>
      <c r="K141" s="95">
        <v>191915.71000000005</v>
      </c>
      <c r="L141" s="97">
        <v>103.91</v>
      </c>
      <c r="M141" s="95">
        <v>199.41960999999998</v>
      </c>
      <c r="N141" s="96">
        <v>2.7352113248996753E-3</v>
      </c>
      <c r="O141" s="96">
        <f>M141/'סכום נכסי הקרן'!$C$42</f>
        <v>1.164302655802675E-4</v>
      </c>
    </row>
    <row r="142" spans="2:15" s="147" customFormat="1">
      <c r="B142" s="88" t="s">
        <v>1848</v>
      </c>
      <c r="C142" s="98" t="s">
        <v>1788</v>
      </c>
      <c r="D142" s="85">
        <v>90240794</v>
      </c>
      <c r="E142" s="85" t="s">
        <v>561</v>
      </c>
      <c r="F142" s="85" t="s">
        <v>180</v>
      </c>
      <c r="G142" s="95">
        <v>11.39</v>
      </c>
      <c r="H142" s="98" t="s">
        <v>184</v>
      </c>
      <c r="I142" s="99">
        <v>3.4000000000000002E-2</v>
      </c>
      <c r="J142" s="99">
        <v>3.27E-2</v>
      </c>
      <c r="K142" s="95">
        <v>134086.68000000002</v>
      </c>
      <c r="L142" s="97">
        <v>102.09</v>
      </c>
      <c r="M142" s="95">
        <v>136.88909000000004</v>
      </c>
      <c r="N142" s="96">
        <v>1.8775515067109552E-3</v>
      </c>
      <c r="O142" s="96">
        <f>M142/'סכום נכסי הקרן'!$C$42</f>
        <v>7.9922095443578223E-5</v>
      </c>
    </row>
    <row r="143" spans="2:15" s="147" customFormat="1">
      <c r="B143" s="88" t="s">
        <v>1849</v>
      </c>
      <c r="C143" s="98" t="s">
        <v>1788</v>
      </c>
      <c r="D143" s="85">
        <v>4180</v>
      </c>
      <c r="E143" s="85" t="s">
        <v>561</v>
      </c>
      <c r="F143" s="85" t="s">
        <v>181</v>
      </c>
      <c r="G143" s="95">
        <v>2.4999999999999996</v>
      </c>
      <c r="H143" s="98" t="s">
        <v>183</v>
      </c>
      <c r="I143" s="99">
        <v>4.9599999999999998E-2</v>
      </c>
      <c r="J143" s="99">
        <v>3.5899999999999994E-2</v>
      </c>
      <c r="K143" s="95">
        <v>135293.29999999999</v>
      </c>
      <c r="L143" s="97">
        <v>103.94</v>
      </c>
      <c r="M143" s="95">
        <v>540.69870000000014</v>
      </c>
      <c r="N143" s="96">
        <v>7.4161473267274607E-3</v>
      </c>
      <c r="O143" s="96">
        <f>M143/'סכום נכסי הקרן'!$C$42</f>
        <v>3.1568456702881631E-4</v>
      </c>
    </row>
    <row r="144" spans="2:15" s="147" customFormat="1">
      <c r="B144" s="88" t="s">
        <v>1849</v>
      </c>
      <c r="C144" s="98" t="s">
        <v>1788</v>
      </c>
      <c r="D144" s="85">
        <v>4179</v>
      </c>
      <c r="E144" s="85" t="s">
        <v>561</v>
      </c>
      <c r="F144" s="85" t="s">
        <v>181</v>
      </c>
      <c r="G144" s="95">
        <v>2.54</v>
      </c>
      <c r="H144" s="98" t="s">
        <v>185</v>
      </c>
      <c r="I144" s="99">
        <v>-3.0100000000000001E-3</v>
      </c>
      <c r="J144" s="99">
        <v>2.46E-2</v>
      </c>
      <c r="K144" s="95">
        <v>127463.81000000001</v>
      </c>
      <c r="L144" s="97">
        <v>103.87</v>
      </c>
      <c r="M144" s="95">
        <f>535.38561-14.06</f>
        <v>521.3256100000001</v>
      </c>
      <c r="N144" s="96">
        <v>7.3432737315067536E-3</v>
      </c>
      <c r="O144" s="96">
        <f>M144/'סכום נכסי הקרן'!$C$42</f>
        <v>3.043736733117419E-4</v>
      </c>
    </row>
    <row r="145" spans="2:15" s="147" customFormat="1">
      <c r="B145" s="88" t="s">
        <v>1850</v>
      </c>
      <c r="C145" s="98" t="s">
        <v>1788</v>
      </c>
      <c r="D145" s="85">
        <v>90839532</v>
      </c>
      <c r="E145" s="85" t="s">
        <v>561</v>
      </c>
      <c r="F145" s="85" t="s">
        <v>181</v>
      </c>
      <c r="G145" s="95">
        <v>0.19000000000000003</v>
      </c>
      <c r="H145" s="98" t="s">
        <v>184</v>
      </c>
      <c r="I145" s="99">
        <v>2.6000000000000002E-2</v>
      </c>
      <c r="J145" s="99">
        <v>2.6001999967914999E-2</v>
      </c>
      <c r="K145" s="95">
        <v>107043.95000000001</v>
      </c>
      <c r="L145" s="97">
        <v>100.16</v>
      </c>
      <c r="M145" s="95">
        <v>107.21522000000002</v>
      </c>
      <c r="N145" s="96">
        <v>1.4705488790476035E-3</v>
      </c>
      <c r="O145" s="96">
        <f>M145/'סכום נכסי הקרן'!$C$42</f>
        <v>6.2597136454367808E-5</v>
      </c>
    </row>
    <row r="146" spans="2:15" s="147" customFormat="1">
      <c r="B146" s="88" t="s">
        <v>1850</v>
      </c>
      <c r="C146" s="98" t="s">
        <v>1788</v>
      </c>
      <c r="D146" s="85">
        <v>90839511</v>
      </c>
      <c r="E146" s="85" t="s">
        <v>561</v>
      </c>
      <c r="F146" s="85" t="s">
        <v>181</v>
      </c>
      <c r="G146" s="95">
        <v>9.4600000000000009</v>
      </c>
      <c r="H146" s="98" t="s">
        <v>184</v>
      </c>
      <c r="I146" s="99">
        <v>4.4999999999999998E-2</v>
      </c>
      <c r="J146" s="99">
        <v>2.8399999999999998E-2</v>
      </c>
      <c r="K146" s="95">
        <v>199821.71000000005</v>
      </c>
      <c r="L146" s="97">
        <v>116.9</v>
      </c>
      <c r="M146" s="95">
        <v>233.59157000000005</v>
      </c>
      <c r="N146" s="96">
        <v>3.2039091224032356E-3</v>
      </c>
      <c r="O146" s="96">
        <f>M146/'סכום נכסי הקרן'!$C$42</f>
        <v>1.3638141470847154E-4</v>
      </c>
    </row>
    <row r="147" spans="2:15" s="147" customFormat="1">
      <c r="B147" s="88" t="s">
        <v>1850</v>
      </c>
      <c r="C147" s="98" t="s">
        <v>1788</v>
      </c>
      <c r="D147" s="85">
        <v>90839541</v>
      </c>
      <c r="E147" s="85" t="s">
        <v>561</v>
      </c>
      <c r="F147" s="85" t="s">
        <v>181</v>
      </c>
      <c r="G147" s="95">
        <v>9.07</v>
      </c>
      <c r="H147" s="98" t="s">
        <v>184</v>
      </c>
      <c r="I147" s="99">
        <v>4.4999999999999998E-2</v>
      </c>
      <c r="J147" s="99">
        <v>4.6399999999999997E-2</v>
      </c>
      <c r="K147" s="95">
        <v>55642.070000000007</v>
      </c>
      <c r="L147" s="97">
        <v>99.95</v>
      </c>
      <c r="M147" s="95">
        <v>55.614250000000006</v>
      </c>
      <c r="N147" s="96">
        <v>7.6279723155512041E-4</v>
      </c>
      <c r="O147" s="96">
        <f>M147/'סכום נכסי הקרן'!$C$42</f>
        <v>3.2470136199481048E-5</v>
      </c>
    </row>
    <row r="148" spans="2:15" s="147" customFormat="1">
      <c r="B148" s="88" t="s">
        <v>1850</v>
      </c>
      <c r="C148" s="98" t="s">
        <v>1788</v>
      </c>
      <c r="D148" s="85">
        <v>90839542</v>
      </c>
      <c r="E148" s="85" t="s">
        <v>561</v>
      </c>
      <c r="F148" s="85" t="s">
        <v>181</v>
      </c>
      <c r="G148" s="95">
        <v>9.15</v>
      </c>
      <c r="H148" s="98" t="s">
        <v>184</v>
      </c>
      <c r="I148" s="99">
        <v>4.4999999999999998E-2</v>
      </c>
      <c r="J148" s="99">
        <v>4.2999999999999997E-2</v>
      </c>
      <c r="K148" s="95">
        <v>42096.49</v>
      </c>
      <c r="L148" s="97">
        <v>102.92</v>
      </c>
      <c r="M148" s="95">
        <v>43.325710000000008</v>
      </c>
      <c r="N148" s="96">
        <v>5.9424934514373568E-4</v>
      </c>
      <c r="O148" s="96">
        <f>M148/'סכום נכסי הקרן'!$C$42</f>
        <v>2.5295525960328842E-5</v>
      </c>
    </row>
    <row r="149" spans="2:15" s="147" customFormat="1">
      <c r="B149" s="88" t="s">
        <v>1850</v>
      </c>
      <c r="C149" s="98" t="s">
        <v>1788</v>
      </c>
      <c r="D149" s="85">
        <v>90839512</v>
      </c>
      <c r="E149" s="85" t="s">
        <v>561</v>
      </c>
      <c r="F149" s="85" t="s">
        <v>181</v>
      </c>
      <c r="G149" s="95">
        <v>9.48</v>
      </c>
      <c r="H149" s="98" t="s">
        <v>184</v>
      </c>
      <c r="I149" s="99">
        <v>4.4999999999999998E-2</v>
      </c>
      <c r="J149" s="99">
        <v>2.7699999999999995E-2</v>
      </c>
      <c r="K149" s="95">
        <v>39202.880000000005</v>
      </c>
      <c r="L149" s="97">
        <v>117.62</v>
      </c>
      <c r="M149" s="95">
        <v>46.110430000000008</v>
      </c>
      <c r="N149" s="96">
        <v>6.3244417302788718E-4</v>
      </c>
      <c r="O149" s="96">
        <f>M149/'סכום נכסי הקרן'!$C$42</f>
        <v>2.6921372531619812E-5</v>
      </c>
    </row>
    <row r="150" spans="2:15" s="147" customFormat="1">
      <c r="B150" s="88" t="s">
        <v>1851</v>
      </c>
      <c r="C150" s="98" t="s">
        <v>1788</v>
      </c>
      <c r="D150" s="85">
        <v>90839513</v>
      </c>
      <c r="E150" s="85" t="s">
        <v>561</v>
      </c>
      <c r="F150" s="85" t="s">
        <v>181</v>
      </c>
      <c r="G150" s="95">
        <v>9.44</v>
      </c>
      <c r="H150" s="98" t="s">
        <v>184</v>
      </c>
      <c r="I150" s="99">
        <v>4.4999999999999998E-2</v>
      </c>
      <c r="J150" s="99">
        <v>2.9599999999999994E-2</v>
      </c>
      <c r="K150" s="95">
        <v>143568.07999999999</v>
      </c>
      <c r="L150" s="97">
        <v>116.1</v>
      </c>
      <c r="M150" s="95">
        <v>166.68253000000001</v>
      </c>
      <c r="N150" s="96">
        <v>2.2861941396782894E-3</v>
      </c>
      <c r="O150" s="96">
        <f>M150/'סכום נכסי הקרן'!$C$42</f>
        <v>9.7316864853415921E-5</v>
      </c>
    </row>
    <row r="151" spans="2:15" s="147" customFormat="1">
      <c r="B151" s="88" t="s">
        <v>1851</v>
      </c>
      <c r="C151" s="98" t="s">
        <v>1788</v>
      </c>
      <c r="D151" s="85">
        <v>90839515</v>
      </c>
      <c r="E151" s="85" t="s">
        <v>561</v>
      </c>
      <c r="F151" s="85" t="s">
        <v>181</v>
      </c>
      <c r="G151" s="95">
        <v>9.44</v>
      </c>
      <c r="H151" s="98" t="s">
        <v>184</v>
      </c>
      <c r="I151" s="99">
        <v>4.4999999999999998E-2</v>
      </c>
      <c r="J151" s="99">
        <v>2.8999999999999998E-2</v>
      </c>
      <c r="K151" s="95">
        <v>135081.78000000003</v>
      </c>
      <c r="L151" s="97">
        <v>116.7</v>
      </c>
      <c r="M151" s="95">
        <v>157.64044000000004</v>
      </c>
      <c r="N151" s="96">
        <v>2.1621741048945386E-3</v>
      </c>
      <c r="O151" s="96">
        <f>M151/'סכום נכסי הקרן'!$C$42</f>
        <v>9.2037680223074509E-5</v>
      </c>
    </row>
    <row r="152" spans="2:15" s="147" customFormat="1">
      <c r="B152" s="88" t="s">
        <v>1851</v>
      </c>
      <c r="C152" s="98" t="s">
        <v>1788</v>
      </c>
      <c r="D152" s="85">
        <v>90839516</v>
      </c>
      <c r="E152" s="85" t="s">
        <v>561</v>
      </c>
      <c r="F152" s="85" t="s">
        <v>181</v>
      </c>
      <c r="G152" s="95">
        <v>9.44</v>
      </c>
      <c r="H152" s="98" t="s">
        <v>184</v>
      </c>
      <c r="I152" s="99">
        <v>4.4999999999999998E-2</v>
      </c>
      <c r="J152" s="99">
        <v>2.9100000000000001E-2</v>
      </c>
      <c r="K152" s="95">
        <v>71783.060000000012</v>
      </c>
      <c r="L152" s="97">
        <v>116.55</v>
      </c>
      <c r="M152" s="95">
        <v>83.663160000000019</v>
      </c>
      <c r="N152" s="96">
        <v>1.1475121363886611E-3</v>
      </c>
      <c r="O152" s="96">
        <f>M152/'סכום נכסי הקרן'!$C$42</f>
        <v>4.8846369412137632E-5</v>
      </c>
    </row>
    <row r="153" spans="2:15" s="147" customFormat="1">
      <c r="B153" s="88" t="s">
        <v>1850</v>
      </c>
      <c r="C153" s="98" t="s">
        <v>1788</v>
      </c>
      <c r="D153" s="85">
        <v>90839517</v>
      </c>
      <c r="E153" s="85" t="s">
        <v>561</v>
      </c>
      <c r="F153" s="85" t="s">
        <v>181</v>
      </c>
      <c r="G153" s="95">
        <v>9.42</v>
      </c>
      <c r="H153" s="98" t="s">
        <v>184</v>
      </c>
      <c r="I153" s="99">
        <v>4.4999999999999998E-2</v>
      </c>
      <c r="J153" s="99">
        <v>3.0200000000000005E-2</v>
      </c>
      <c r="K153" s="95">
        <v>124305.83000000002</v>
      </c>
      <c r="L153" s="97">
        <v>115.37</v>
      </c>
      <c r="M153" s="95">
        <v>143.41163</v>
      </c>
      <c r="N153" s="96">
        <v>1.9670137480377286E-3</v>
      </c>
      <c r="O153" s="96">
        <f>M153/'סכום נכסי הקרן'!$C$42</f>
        <v>8.3730251845337878E-5</v>
      </c>
    </row>
    <row r="154" spans="2:15" s="147" customFormat="1">
      <c r="B154" s="88" t="s">
        <v>1850</v>
      </c>
      <c r="C154" s="98" t="s">
        <v>1788</v>
      </c>
      <c r="D154" s="85">
        <v>90839518</v>
      </c>
      <c r="E154" s="85" t="s">
        <v>561</v>
      </c>
      <c r="F154" s="85" t="s">
        <v>181</v>
      </c>
      <c r="G154" s="95">
        <v>9.370000000000001</v>
      </c>
      <c r="H154" s="98" t="s">
        <v>184</v>
      </c>
      <c r="I154" s="99">
        <v>4.4999999999999998E-2</v>
      </c>
      <c r="J154" s="99">
        <v>3.280000000000001E-2</v>
      </c>
      <c r="K154" s="95">
        <v>147636.22000000003</v>
      </c>
      <c r="L154" s="97">
        <v>113.1</v>
      </c>
      <c r="M154" s="95">
        <v>166.97657000000001</v>
      </c>
      <c r="N154" s="96">
        <v>2.2902271509652608E-3</v>
      </c>
      <c r="O154" s="96">
        <f>M154/'סכום נכסי הקרן'!$C$42</f>
        <v>9.748853881913685E-5</v>
      </c>
    </row>
    <row r="155" spans="2:15" s="147" customFormat="1">
      <c r="B155" s="88" t="s">
        <v>1850</v>
      </c>
      <c r="C155" s="98" t="s">
        <v>1788</v>
      </c>
      <c r="D155" s="85">
        <v>90839519</v>
      </c>
      <c r="E155" s="85" t="s">
        <v>561</v>
      </c>
      <c r="F155" s="85" t="s">
        <v>181</v>
      </c>
      <c r="G155" s="95">
        <v>9.18</v>
      </c>
      <c r="H155" s="98" t="s">
        <v>184</v>
      </c>
      <c r="I155" s="99">
        <v>4.4999999999999998E-2</v>
      </c>
      <c r="J155" s="99">
        <v>4.1400000000000006E-2</v>
      </c>
      <c r="K155" s="95">
        <v>103845.58000000002</v>
      </c>
      <c r="L155" s="97">
        <v>104.47</v>
      </c>
      <c r="M155" s="95">
        <v>108.48747000000002</v>
      </c>
      <c r="N155" s="96">
        <v>1.4879988811216402E-3</v>
      </c>
      <c r="O155" s="96">
        <f>M155/'סכום נכסי הקרן'!$C$42</f>
        <v>6.33399340427519E-5</v>
      </c>
    </row>
    <row r="156" spans="2:15" s="147" customFormat="1">
      <c r="B156" s="88" t="s">
        <v>1850</v>
      </c>
      <c r="C156" s="98" t="s">
        <v>1788</v>
      </c>
      <c r="D156" s="85">
        <v>90839520</v>
      </c>
      <c r="E156" s="85" t="s">
        <v>561</v>
      </c>
      <c r="F156" s="85" t="s">
        <v>181</v>
      </c>
      <c r="G156" s="95">
        <v>9.07</v>
      </c>
      <c r="H156" s="98" t="s">
        <v>184</v>
      </c>
      <c r="I156" s="99">
        <v>4.4999999999999998E-2</v>
      </c>
      <c r="J156" s="99">
        <v>4.6300000000000008E-2</v>
      </c>
      <c r="K156" s="95">
        <v>135796.18000000005</v>
      </c>
      <c r="L156" s="97">
        <v>99.97</v>
      </c>
      <c r="M156" s="95">
        <v>135.75543999999999</v>
      </c>
      <c r="N156" s="96">
        <v>1.8620025227445707E-3</v>
      </c>
      <c r="O156" s="96">
        <f>M156/'סכום נכסי הקרן'!$C$42</f>
        <v>7.9260218857945164E-5</v>
      </c>
    </row>
    <row r="157" spans="2:15" s="147" customFormat="1">
      <c r="B157" s="88" t="s">
        <v>1852</v>
      </c>
      <c r="C157" s="98" t="s">
        <v>1782</v>
      </c>
      <c r="D157" s="85">
        <v>90141407</v>
      </c>
      <c r="E157" s="85" t="s">
        <v>634</v>
      </c>
      <c r="F157" s="85" t="s">
        <v>180</v>
      </c>
      <c r="G157" s="95">
        <v>11.180000000000001</v>
      </c>
      <c r="H157" s="98" t="s">
        <v>184</v>
      </c>
      <c r="I157" s="99">
        <v>6.7000000000000004E-2</v>
      </c>
      <c r="J157" s="99">
        <v>4.6300000000000008E-2</v>
      </c>
      <c r="K157" s="95">
        <v>654109.12000000011</v>
      </c>
      <c r="L157" s="97">
        <v>127.39</v>
      </c>
      <c r="M157" s="95">
        <v>833.26963000000001</v>
      </c>
      <c r="N157" s="96">
        <v>1.1429009056185411E-2</v>
      </c>
      <c r="O157" s="96">
        <f>M157/'סכום נכסי הקרן'!$C$42</f>
        <v>4.8650082266669383E-4</v>
      </c>
    </row>
    <row r="158" spans="2:15" s="147" customFormat="1">
      <c r="B158" s="88" t="s">
        <v>1853</v>
      </c>
      <c r="C158" s="98" t="s">
        <v>1788</v>
      </c>
      <c r="D158" s="85">
        <v>90800100</v>
      </c>
      <c r="E158" s="85" t="s">
        <v>1789</v>
      </c>
      <c r="F158" s="85" t="s">
        <v>181</v>
      </c>
      <c r="G158" s="95">
        <v>1.1299999999999999</v>
      </c>
      <c r="H158" s="98" t="s">
        <v>184</v>
      </c>
      <c r="I158" s="99">
        <v>8.9487999999999998E-2</v>
      </c>
      <c r="J158" s="99">
        <v>0.95310000000000006</v>
      </c>
      <c r="K158" s="95">
        <v>1376012.3600000003</v>
      </c>
      <c r="L158" s="97">
        <v>40.869999999999997</v>
      </c>
      <c r="M158" s="95">
        <v>562.71362000000011</v>
      </c>
      <c r="N158" s="96">
        <v>7.718100873325813E-3</v>
      </c>
      <c r="O158" s="96">
        <f>M158/'סכום נכסי הקרן'!$C$42</f>
        <v>3.285378816167264E-4</v>
      </c>
    </row>
    <row r="159" spans="2:15" s="147" customFormat="1">
      <c r="B159" s="84"/>
      <c r="C159" s="85"/>
      <c r="D159" s="85"/>
      <c r="E159" s="85"/>
      <c r="F159" s="85"/>
      <c r="G159" s="85"/>
      <c r="H159" s="85"/>
      <c r="I159" s="85"/>
      <c r="J159" s="85"/>
      <c r="K159" s="95"/>
      <c r="L159" s="97"/>
      <c r="M159" s="85"/>
      <c r="N159" s="96"/>
      <c r="O159" s="85"/>
    </row>
    <row r="160" spans="2:15" s="147" customFormat="1">
      <c r="B160" s="102" t="s">
        <v>47</v>
      </c>
      <c r="C160" s="83"/>
      <c r="D160" s="83"/>
      <c r="E160" s="83"/>
      <c r="F160" s="83"/>
      <c r="G160" s="92">
        <v>1.3805204824859356</v>
      </c>
      <c r="H160" s="83"/>
      <c r="I160" s="83"/>
      <c r="J160" s="104">
        <v>2.4121726362477031E-2</v>
      </c>
      <c r="K160" s="92"/>
      <c r="L160" s="94"/>
      <c r="M160" s="92">
        <v>1311.0400800000002</v>
      </c>
      <c r="N160" s="93">
        <v>1.7982041355979875E-2</v>
      </c>
      <c r="O160" s="93">
        <f>M160/'סכום נכסי הקרן'!$C$42</f>
        <v>7.6544500664089748E-4</v>
      </c>
    </row>
    <row r="161" spans="2:15" s="147" customFormat="1">
      <c r="B161" s="88" t="s">
        <v>1854</v>
      </c>
      <c r="C161" s="98" t="s">
        <v>1782</v>
      </c>
      <c r="D161" s="85">
        <v>4351</v>
      </c>
      <c r="E161" s="85" t="s">
        <v>561</v>
      </c>
      <c r="F161" s="85" t="s">
        <v>181</v>
      </c>
      <c r="G161" s="95">
        <v>1.7800000000000002</v>
      </c>
      <c r="H161" s="98" t="s">
        <v>184</v>
      </c>
      <c r="I161" s="99">
        <v>3.61E-2</v>
      </c>
      <c r="J161" s="99">
        <v>2.18E-2</v>
      </c>
      <c r="K161" s="95">
        <v>608925.20000000007</v>
      </c>
      <c r="L161" s="97">
        <v>102.67</v>
      </c>
      <c r="M161" s="95">
        <v>625.18352000000004</v>
      </c>
      <c r="N161" s="96">
        <v>8.5749292361199745E-3</v>
      </c>
      <c r="O161" s="96">
        <f>M161/'סכום נכסי הקרן'!$C$42</f>
        <v>3.6501065903201042E-4</v>
      </c>
    </row>
    <row r="162" spans="2:15" s="147" customFormat="1">
      <c r="B162" s="88" t="s">
        <v>1855</v>
      </c>
      <c r="C162" s="98" t="s">
        <v>1782</v>
      </c>
      <c r="D162" s="85">
        <v>10510</v>
      </c>
      <c r="E162" s="85" t="s">
        <v>561</v>
      </c>
      <c r="F162" s="85" t="s">
        <v>181</v>
      </c>
      <c r="G162" s="95">
        <v>0.72000000000000008</v>
      </c>
      <c r="H162" s="98" t="s">
        <v>184</v>
      </c>
      <c r="I162" s="99">
        <v>4.2500000000000003E-2</v>
      </c>
      <c r="J162" s="99">
        <v>3.04E-2</v>
      </c>
      <c r="K162" s="95">
        <v>250775.07</v>
      </c>
      <c r="L162" s="97">
        <v>101.03</v>
      </c>
      <c r="M162" s="95">
        <v>253.35806000000002</v>
      </c>
      <c r="N162" s="96">
        <v>3.4750235193349924E-3</v>
      </c>
      <c r="O162" s="96">
        <f>M162/'סכום נכסי הקרן'!$C$42</f>
        <v>1.4792199329194031E-4</v>
      </c>
    </row>
    <row r="163" spans="2:15" s="147" customFormat="1">
      <c r="B163" s="88" t="s">
        <v>1855</v>
      </c>
      <c r="C163" s="98" t="s">
        <v>1782</v>
      </c>
      <c r="D163" s="85">
        <v>3880</v>
      </c>
      <c r="E163" s="85" t="s">
        <v>605</v>
      </c>
      <c r="F163" s="85" t="s">
        <v>181</v>
      </c>
      <c r="G163" s="95">
        <v>1.19</v>
      </c>
      <c r="H163" s="98" t="s">
        <v>184</v>
      </c>
      <c r="I163" s="99">
        <v>4.4999999999999998E-2</v>
      </c>
      <c r="J163" s="99">
        <v>2.3799999999999998E-2</v>
      </c>
      <c r="K163" s="95">
        <v>420800.24000000005</v>
      </c>
      <c r="L163" s="97">
        <v>102.78</v>
      </c>
      <c r="M163" s="95">
        <v>432.49850000000004</v>
      </c>
      <c r="N163" s="96">
        <v>5.9320886005249061E-3</v>
      </c>
      <c r="O163" s="96">
        <f>M163/'סכום נכסי הקרן'!$C$42</f>
        <v>2.5251235431694675E-4</v>
      </c>
    </row>
    <row r="164" spans="2:15" s="147" customFormat="1">
      <c r="B164" s="84"/>
      <c r="C164" s="85"/>
      <c r="D164" s="85"/>
      <c r="E164" s="85"/>
      <c r="F164" s="85"/>
      <c r="G164" s="85"/>
      <c r="H164" s="85"/>
      <c r="I164" s="85"/>
      <c r="J164" s="85"/>
      <c r="K164" s="95"/>
      <c r="L164" s="97"/>
      <c r="M164" s="85"/>
      <c r="N164" s="96"/>
      <c r="O164" s="85"/>
    </row>
    <row r="165" spans="2:15" s="147" customFormat="1">
      <c r="B165" s="82" t="s">
        <v>50</v>
      </c>
      <c r="C165" s="83"/>
      <c r="D165" s="83"/>
      <c r="E165" s="83"/>
      <c r="F165" s="83"/>
      <c r="G165" s="92">
        <v>4.6234531862173398</v>
      </c>
      <c r="H165" s="83"/>
      <c r="I165" s="83"/>
      <c r="J165" s="104">
        <v>4.0142062831661732E-2</v>
      </c>
      <c r="K165" s="92"/>
      <c r="L165" s="94"/>
      <c r="M165" s="92">
        <v>3140.3683200000009</v>
      </c>
      <c r="N165" s="93">
        <v>4.3072850223807836E-2</v>
      </c>
      <c r="O165" s="93">
        <f>M165/'סכום נכסי הקרן'!$C$42</f>
        <v>1.8334902847190336E-3</v>
      </c>
    </row>
    <row r="166" spans="2:15" s="147" customFormat="1">
      <c r="B166" s="125" t="s">
        <v>48</v>
      </c>
      <c r="C166" s="126"/>
      <c r="D166" s="126"/>
      <c r="E166" s="126"/>
      <c r="F166" s="126"/>
      <c r="G166" s="127">
        <v>4.6234531862173416</v>
      </c>
      <c r="H166" s="126"/>
      <c r="I166" s="126"/>
      <c r="J166" s="145">
        <v>4.0142062831661739E-2</v>
      </c>
      <c r="K166" s="127"/>
      <c r="L166" s="129"/>
      <c r="M166" s="127">
        <v>3140.36832</v>
      </c>
      <c r="N166" s="128">
        <v>4.3072850223807822E-2</v>
      </c>
      <c r="O166" s="128">
        <f>M166/'סכום נכסי הקרן'!$C$42</f>
        <v>1.833490284719033E-3</v>
      </c>
    </row>
    <row r="167" spans="2:15" s="147" customFormat="1">
      <c r="B167" s="88" t="s">
        <v>1856</v>
      </c>
      <c r="C167" s="98" t="s">
        <v>1788</v>
      </c>
      <c r="D167" s="85">
        <v>452639</v>
      </c>
      <c r="E167" s="85" t="s">
        <v>519</v>
      </c>
      <c r="F167" s="85" t="s">
        <v>181</v>
      </c>
      <c r="G167" s="95">
        <v>4.38</v>
      </c>
      <c r="H167" s="98" t="s">
        <v>183</v>
      </c>
      <c r="I167" s="99">
        <v>4.0111000000000001E-2</v>
      </c>
      <c r="J167" s="99">
        <v>3.6999999999999991E-2</v>
      </c>
      <c r="K167" s="95">
        <v>378050.12000000005</v>
      </c>
      <c r="L167" s="97">
        <v>101.56</v>
      </c>
      <c r="M167" s="95">
        <v>1476.2789800000003</v>
      </c>
      <c r="N167" s="96">
        <v>2.0248434869606566E-2</v>
      </c>
      <c r="O167" s="96">
        <f>M167/'סכום נכסי הקרן'!$C$42</f>
        <v>8.6191901444379756E-4</v>
      </c>
    </row>
    <row r="168" spans="2:15" s="147" customFormat="1">
      <c r="B168" s="88" t="s">
        <v>1857</v>
      </c>
      <c r="C168" s="98" t="s">
        <v>1788</v>
      </c>
      <c r="D168" s="85">
        <v>415761</v>
      </c>
      <c r="E168" s="85" t="s">
        <v>561</v>
      </c>
      <c r="F168" s="85" t="s">
        <v>181</v>
      </c>
      <c r="G168" s="95">
        <v>4.7699999999999987</v>
      </c>
      <c r="H168" s="98" t="s">
        <v>183</v>
      </c>
      <c r="I168" s="99">
        <v>6.7710999999999993E-2</v>
      </c>
      <c r="J168" s="99">
        <v>5.96E-2</v>
      </c>
      <c r="K168" s="95">
        <v>58212.590000000011</v>
      </c>
      <c r="L168" s="97">
        <v>105.16</v>
      </c>
      <c r="M168" s="95">
        <v>235.37690000000009</v>
      </c>
      <c r="N168" s="96">
        <v>3.228396457599023E-3</v>
      </c>
      <c r="O168" s="96">
        <f>M168/'סכום נכסי הקרן'!$C$42</f>
        <v>1.3742377180689543E-4</v>
      </c>
    </row>
    <row r="169" spans="2:15" s="147" customFormat="1">
      <c r="B169" s="88" t="s">
        <v>1857</v>
      </c>
      <c r="C169" s="98" t="s">
        <v>1788</v>
      </c>
      <c r="D169" s="85">
        <v>445549</v>
      </c>
      <c r="E169" s="85" t="s">
        <v>561</v>
      </c>
      <c r="F169" s="85" t="s">
        <v>181</v>
      </c>
      <c r="G169" s="95">
        <v>4.8</v>
      </c>
      <c r="H169" s="98" t="s">
        <v>183</v>
      </c>
      <c r="I169" s="99">
        <v>6.7710999999999993E-2</v>
      </c>
      <c r="J169" s="99">
        <v>5.8000000000000003E-2</v>
      </c>
      <c r="K169" s="95">
        <v>19404.2</v>
      </c>
      <c r="L169" s="97">
        <v>105.96</v>
      </c>
      <c r="M169" s="95">
        <v>79.05586000000001</v>
      </c>
      <c r="N169" s="96">
        <v>1.0843190575474664E-3</v>
      </c>
      <c r="O169" s="96">
        <f>M169/'סכום נכסי הקרן'!$C$42</f>
        <v>4.6156417493126424E-5</v>
      </c>
    </row>
    <row r="170" spans="2:15" s="147" customFormat="1">
      <c r="B170" s="88" t="s">
        <v>1858</v>
      </c>
      <c r="C170" s="98" t="s">
        <v>1788</v>
      </c>
      <c r="D170" s="85">
        <v>90352101</v>
      </c>
      <c r="E170" s="85" t="s">
        <v>561</v>
      </c>
      <c r="F170" s="85" t="s">
        <v>181</v>
      </c>
      <c r="G170" s="95">
        <v>2.34</v>
      </c>
      <c r="H170" s="98" t="s">
        <v>183</v>
      </c>
      <c r="I170" s="99">
        <v>4.7477999999999999E-2</v>
      </c>
      <c r="J170" s="99">
        <v>3.5400000000000001E-2</v>
      </c>
      <c r="K170" s="95">
        <v>149285.72000000003</v>
      </c>
      <c r="L170" s="97">
        <v>104.36</v>
      </c>
      <c r="M170" s="95">
        <v>599.03011000000015</v>
      </c>
      <c r="N170" s="96">
        <v>8.2162127427081958E-3</v>
      </c>
      <c r="O170" s="96">
        <f>M170/'סכום נכסי הקרן'!$C$42</f>
        <v>3.4974110518958934E-4</v>
      </c>
    </row>
    <row r="171" spans="2:15" s="147" customFormat="1">
      <c r="B171" s="88" t="s">
        <v>1859</v>
      </c>
      <c r="C171" s="98" t="s">
        <v>1788</v>
      </c>
      <c r="D171" s="85">
        <v>4623</v>
      </c>
      <c r="E171" s="85" t="s">
        <v>654</v>
      </c>
      <c r="F171" s="85" t="s">
        <v>1422</v>
      </c>
      <c r="G171" s="95">
        <v>6.8599999999999985</v>
      </c>
      <c r="H171" s="98" t="s">
        <v>183</v>
      </c>
      <c r="I171" s="99">
        <v>5.0199999999999995E-2</v>
      </c>
      <c r="J171" s="99">
        <v>4.3799999999999999E-2</v>
      </c>
      <c r="K171" s="95">
        <v>186280.00000000003</v>
      </c>
      <c r="L171" s="97">
        <v>104.8</v>
      </c>
      <c r="M171" s="95">
        <v>750.62647000000015</v>
      </c>
      <c r="N171" s="96">
        <v>1.0295487096346579E-2</v>
      </c>
      <c r="O171" s="96">
        <f>M171/'סכום נכסי הקרן'!$C$42</f>
        <v>4.382499757856247E-4</v>
      </c>
    </row>
    <row r="172" spans="2:15" s="147" customFormat="1">
      <c r="B172" s="148"/>
      <c r="C172" s="148"/>
      <c r="D172" s="148"/>
    </row>
    <row r="173" spans="2:15" s="147" customFormat="1">
      <c r="B173" s="148"/>
      <c r="C173" s="148"/>
      <c r="D173" s="148"/>
    </row>
    <row r="174" spans="2:15" s="147" customFormat="1">
      <c r="B174" s="148"/>
      <c r="C174" s="148"/>
      <c r="D174" s="148"/>
    </row>
    <row r="175" spans="2:15" s="147" customFormat="1">
      <c r="B175" s="149" t="s">
        <v>1793</v>
      </c>
      <c r="C175" s="148"/>
      <c r="D175" s="148"/>
    </row>
    <row r="176" spans="2:15" s="147" customFormat="1">
      <c r="B176" s="149" t="s">
        <v>133</v>
      </c>
      <c r="C176" s="148"/>
      <c r="D176" s="148"/>
    </row>
    <row r="177" spans="2:4" s="147" customFormat="1">
      <c r="B177" s="148"/>
      <c r="C177" s="148"/>
      <c r="D177" s="148"/>
    </row>
    <row r="178" spans="2:4" s="147" customFormat="1">
      <c r="B178" s="148"/>
      <c r="C178" s="148"/>
      <c r="D178" s="148"/>
    </row>
    <row r="179" spans="2:4" s="147" customFormat="1">
      <c r="B179" s="148"/>
      <c r="C179" s="148"/>
      <c r="D179" s="148"/>
    </row>
    <row r="180" spans="2:4" s="147" customFormat="1">
      <c r="B180" s="148"/>
      <c r="C180" s="148"/>
      <c r="D180" s="148"/>
    </row>
    <row r="181" spans="2:4" s="147" customFormat="1">
      <c r="B181" s="148"/>
      <c r="C181" s="148"/>
      <c r="D181" s="148"/>
    </row>
    <row r="182" spans="2:4" s="147" customFormat="1">
      <c r="B182" s="148"/>
      <c r="C182" s="148"/>
      <c r="D182" s="148"/>
    </row>
    <row r="183" spans="2:4" s="147" customFormat="1">
      <c r="B183" s="148"/>
      <c r="C183" s="148"/>
      <c r="D183" s="148"/>
    </row>
  </sheetData>
  <sheetProtection password="CC17" sheet="1" objects="1" scenarios="1"/>
  <mergeCells count="1">
    <mergeCell ref="B6:O6"/>
  </mergeCells>
  <phoneticPr fontId="4" type="noConversion"/>
  <conditionalFormatting sqref="B57:B98 B100:B171">
    <cfRule type="cellIs" dxfId="7" priority="11" operator="equal">
      <formula>2958465</formula>
    </cfRule>
    <cfRule type="cellIs" dxfId="6" priority="12" operator="equal">
      <formula>"NR3"</formula>
    </cfRule>
    <cfRule type="cellIs" dxfId="5" priority="13" operator="equal">
      <formula>"דירוג פנימי"</formula>
    </cfRule>
  </conditionalFormatting>
  <conditionalFormatting sqref="B57:B98 B100:B171">
    <cfRule type="cellIs" dxfId="4" priority="10" operator="equal">
      <formula>2958465</formula>
    </cfRule>
  </conditionalFormatting>
  <conditionalFormatting sqref="B11:B12 B15 B17:B42 B99">
    <cfRule type="cellIs" dxfId="3" priority="9" operator="equal">
      <formula>"NR3"</formula>
    </cfRule>
  </conditionalFormatting>
  <conditionalFormatting sqref="B13">
    <cfRule type="cellIs" dxfId="2" priority="8" operator="equal">
      <formula>"NR3"</formula>
    </cfRule>
  </conditionalFormatting>
  <conditionalFormatting sqref="B14">
    <cfRule type="cellIs" dxfId="1" priority="7" operator="equal">
      <formula>"NR3"</formula>
    </cfRule>
  </conditionalFormatting>
  <conditionalFormatting sqref="B16">
    <cfRule type="cellIs" dxfId="0" priority="6" operator="equal">
      <formula>"NR3"</formula>
    </cfRule>
  </conditionalFormatting>
  <dataValidations count="1">
    <dataValidation allowBlank="1" showInputMessage="1" showErrorMessage="1" sqref="AB1:XFD2 C5:C40 A1:B40 A41:P1048576 D3:P40 D1:Z2 Q3:XFD1048576"/>
  </dataValidations>
  <printOptions horizontalCentered="1"/>
  <pageMargins left="0" right="0" top="0.11811023622047245" bottom="0.11811023622047245" header="0" footer="0.23622047244094491"/>
  <pageSetup paperSize="9" scale="69" fitToHeight="25" pageOrder="overThenDown" orientation="landscape" r:id="rId1"/>
  <headerFooter alignWithMargins="0">
    <oddFooter>&amp;L&amp;Z&amp;F&amp;C&amp;A&amp;R&amp;D</oddFooter>
  </headerFooter>
  <rowBreaks count="1" manualBreakCount="1">
    <brk id="159" max="15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zoomScaleNormal="100" workbookViewId="0">
      <selection activeCell="F16" sqref="F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199</v>
      </c>
      <c r="C1" s="79" t="s" vm="1">
        <v>258</v>
      </c>
    </row>
    <row r="2" spans="2:64">
      <c r="B2" s="55" t="s">
        <v>198</v>
      </c>
      <c r="C2" s="79" t="s">
        <v>259</v>
      </c>
    </row>
    <row r="3" spans="2:64">
      <c r="B3" s="55" t="s">
        <v>200</v>
      </c>
      <c r="C3" s="79" t="s">
        <v>260</v>
      </c>
    </row>
    <row r="4" spans="2:64">
      <c r="B4" s="55" t="s">
        <v>201</v>
      </c>
      <c r="C4" s="79">
        <v>414</v>
      </c>
    </row>
    <row r="6" spans="2:64" ht="26.25" customHeight="1">
      <c r="B6" s="206" t="s">
        <v>232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8"/>
    </row>
    <row r="7" spans="2:64" s="3" customFormat="1" ht="78.75">
      <c r="B7" s="58" t="s">
        <v>137</v>
      </c>
      <c r="C7" s="59" t="s">
        <v>56</v>
      </c>
      <c r="D7" s="59" t="s">
        <v>138</v>
      </c>
      <c r="E7" s="59" t="s">
        <v>15</v>
      </c>
      <c r="F7" s="59" t="s">
        <v>79</v>
      </c>
      <c r="G7" s="59" t="s">
        <v>18</v>
      </c>
      <c r="H7" s="59" t="s">
        <v>122</v>
      </c>
      <c r="I7" s="59" t="s">
        <v>65</v>
      </c>
      <c r="J7" s="59" t="s">
        <v>19</v>
      </c>
      <c r="K7" s="59" t="s">
        <v>0</v>
      </c>
      <c r="L7" s="59" t="s">
        <v>126</v>
      </c>
      <c r="M7" s="59" t="s">
        <v>130</v>
      </c>
      <c r="N7" s="76" t="s">
        <v>202</v>
      </c>
      <c r="O7" s="61" t="s">
        <v>204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75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password="CC17"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scale="99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U862"/>
  <sheetViews>
    <sheetView rightToLeft="1" zoomScaleNormal="100" workbookViewId="0">
      <pane ySplit="9" topLeftCell="A10" activePane="bottomLeft" state="frozen"/>
      <selection pane="bottomLeft" activeCell="E17" sqref="E17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1.2851562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3" customWidth="1"/>
    <col min="19" max="19" width="6.7109375" style="3" customWidth="1"/>
    <col min="20" max="20" width="7.28515625" style="3" customWidth="1"/>
    <col min="21" max="32" width="5.7109375" style="3" customWidth="1"/>
    <col min="33" max="47" width="9.140625" style="3"/>
    <col min="48" max="16384" width="9.140625" style="1"/>
  </cols>
  <sheetData>
    <row r="1" spans="2:47">
      <c r="B1" s="55" t="s">
        <v>199</v>
      </c>
      <c r="C1" s="79" t="s" vm="1">
        <v>258</v>
      </c>
    </row>
    <row r="2" spans="2:47">
      <c r="B2" s="55" t="s">
        <v>198</v>
      </c>
      <c r="C2" s="79" t="s">
        <v>259</v>
      </c>
    </row>
    <row r="3" spans="2:47">
      <c r="B3" s="55" t="s">
        <v>200</v>
      </c>
      <c r="C3" s="79" t="s">
        <v>260</v>
      </c>
    </row>
    <row r="4" spans="2:47">
      <c r="B4" s="55" t="s">
        <v>201</v>
      </c>
      <c r="C4" s="79">
        <v>414</v>
      </c>
    </row>
    <row r="6" spans="2:47" ht="26.25" customHeight="1">
      <c r="B6" s="206" t="s">
        <v>233</v>
      </c>
      <c r="C6" s="207"/>
      <c r="D6" s="207"/>
      <c r="E6" s="207"/>
      <c r="F6" s="207"/>
      <c r="G6" s="207"/>
      <c r="H6" s="207"/>
      <c r="I6" s="208"/>
    </row>
    <row r="7" spans="2:47" s="3" customFormat="1" ht="78.75">
      <c r="B7" s="58" t="s">
        <v>137</v>
      </c>
      <c r="C7" s="60" t="s">
        <v>67</v>
      </c>
      <c r="D7" s="60" t="s">
        <v>105</v>
      </c>
      <c r="E7" s="60" t="s">
        <v>68</v>
      </c>
      <c r="F7" s="60" t="s">
        <v>122</v>
      </c>
      <c r="G7" s="60" t="s">
        <v>245</v>
      </c>
      <c r="H7" s="77" t="s">
        <v>202</v>
      </c>
      <c r="I7" s="62" t="s">
        <v>203</v>
      </c>
    </row>
    <row r="8" spans="2:47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241</v>
      </c>
      <c r="H8" s="30" t="s">
        <v>20</v>
      </c>
      <c r="I8" s="16" t="s">
        <v>20</v>
      </c>
    </row>
    <row r="9" spans="2:47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2:47" s="4" customFormat="1" ht="18" customHeight="1">
      <c r="B10" s="131" t="s">
        <v>52</v>
      </c>
      <c r="C10" s="131"/>
      <c r="D10" s="131"/>
      <c r="E10" s="126"/>
      <c r="F10" s="126"/>
      <c r="G10" s="127">
        <v>2407.5004200000003</v>
      </c>
      <c r="H10" s="128">
        <v>1</v>
      </c>
      <c r="I10" s="128">
        <f>G10/'סכום נכסי הקרן'!$C$42</f>
        <v>1.4056085722221883E-3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2:47" s="130" customFormat="1" ht="22.5" customHeight="1">
      <c r="B11" s="132" t="s">
        <v>256</v>
      </c>
      <c r="C11" s="131"/>
      <c r="D11" s="131"/>
      <c r="E11" s="126"/>
      <c r="F11" s="134" t="s">
        <v>184</v>
      </c>
      <c r="G11" s="127">
        <v>2407.5004200000003</v>
      </c>
      <c r="H11" s="128">
        <v>1</v>
      </c>
      <c r="I11" s="128">
        <f>G11/'סכום נכסי הקרן'!$C$42</f>
        <v>1.4056085722221883E-3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2:47">
      <c r="B12" s="102" t="s">
        <v>106</v>
      </c>
      <c r="C12" s="123"/>
      <c r="D12" s="123"/>
      <c r="E12" s="83"/>
      <c r="F12" s="124" t="s">
        <v>184</v>
      </c>
      <c r="G12" s="92">
        <v>2407.5004200000003</v>
      </c>
      <c r="H12" s="93">
        <v>1</v>
      </c>
      <c r="I12" s="93">
        <f>G12/'סכום נכסי הקרן'!$C$42</f>
        <v>1.4056085722221883E-3</v>
      </c>
    </row>
    <row r="13" spans="2:47">
      <c r="B13" s="88" t="s">
        <v>1790</v>
      </c>
      <c r="C13" s="118">
        <v>42735</v>
      </c>
      <c r="D13" s="101" t="s">
        <v>1791</v>
      </c>
      <c r="E13" s="159">
        <v>7.0447133087848501E-2</v>
      </c>
      <c r="F13" s="98" t="s">
        <v>184</v>
      </c>
      <c r="G13" s="95">
        <v>2407.5004200000003</v>
      </c>
      <c r="H13" s="96">
        <v>1</v>
      </c>
      <c r="I13" s="96">
        <f>G13/'סכום נכסי הקרן'!$C$42</f>
        <v>1.4056085722221883E-3</v>
      </c>
    </row>
    <row r="14" spans="2:47">
      <c r="B14" s="110"/>
      <c r="C14" s="101"/>
      <c r="D14" s="101"/>
      <c r="E14" s="85"/>
      <c r="F14" s="85"/>
      <c r="G14" s="85"/>
      <c r="H14" s="96"/>
      <c r="I14" s="85"/>
    </row>
    <row r="15" spans="2:47">
      <c r="B15" s="101"/>
      <c r="C15" s="101"/>
      <c r="D15" s="101"/>
      <c r="E15" s="101"/>
      <c r="F15" s="101"/>
      <c r="G15" s="101"/>
      <c r="H15" s="101"/>
      <c r="I15" s="101"/>
    </row>
    <row r="16" spans="2:47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11" t="s">
        <v>1793</v>
      </c>
      <c r="C17" s="101"/>
      <c r="D17" s="101"/>
      <c r="E17" s="101"/>
      <c r="F17" s="101"/>
      <c r="G17" s="101"/>
      <c r="H17" s="101"/>
      <c r="I17" s="101"/>
    </row>
    <row r="18" spans="2:9">
      <c r="B18" s="111" t="s">
        <v>133</v>
      </c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B110" s="101"/>
      <c r="C110" s="101"/>
      <c r="D110" s="101"/>
      <c r="E110" s="101"/>
      <c r="F110" s="101"/>
      <c r="G110" s="101"/>
      <c r="H110" s="101"/>
      <c r="I110" s="101"/>
    </row>
    <row r="111" spans="2:9">
      <c r="B111" s="101"/>
      <c r="C111" s="101"/>
      <c r="D111" s="101"/>
      <c r="E111" s="101"/>
      <c r="F111" s="101"/>
      <c r="G111" s="101"/>
      <c r="H111" s="101"/>
      <c r="I111" s="101"/>
    </row>
    <row r="112" spans="2:9">
      <c r="B112" s="101"/>
      <c r="C112" s="101"/>
      <c r="D112" s="101"/>
      <c r="E112" s="101"/>
      <c r="F112" s="101"/>
      <c r="G112" s="101"/>
      <c r="H112" s="101"/>
      <c r="I112" s="101"/>
    </row>
    <row r="113" spans="2:9">
      <c r="B113" s="101"/>
      <c r="C113" s="101"/>
      <c r="D113" s="101"/>
      <c r="E113" s="101"/>
      <c r="F113" s="101"/>
      <c r="G113" s="101"/>
      <c r="H113" s="101"/>
      <c r="I113" s="101"/>
    </row>
    <row r="114" spans="2:9">
      <c r="F114" s="3"/>
      <c r="G114" s="3"/>
      <c r="H114" s="3"/>
    </row>
    <row r="115" spans="2:9">
      <c r="F115" s="3"/>
      <c r="G115" s="3"/>
      <c r="H115" s="3"/>
    </row>
    <row r="116" spans="2:9">
      <c r="F116" s="3"/>
      <c r="G116" s="3"/>
      <c r="H116" s="3"/>
    </row>
    <row r="117" spans="2:9">
      <c r="F117" s="3"/>
      <c r="G117" s="3"/>
      <c r="H117" s="3"/>
    </row>
    <row r="118" spans="2:9">
      <c r="F118" s="3"/>
      <c r="G118" s="3"/>
      <c r="H118" s="3"/>
    </row>
    <row r="119" spans="2:9">
      <c r="F119" s="3"/>
      <c r="G119" s="3"/>
      <c r="H119" s="3"/>
    </row>
    <row r="120" spans="2:9">
      <c r="F120" s="3"/>
      <c r="G120" s="3"/>
      <c r="H120" s="3"/>
    </row>
    <row r="121" spans="2:9">
      <c r="F121" s="3"/>
      <c r="G121" s="3"/>
      <c r="H121" s="3"/>
    </row>
    <row r="122" spans="2:9">
      <c r="F122" s="3"/>
      <c r="G122" s="3"/>
      <c r="H122" s="3"/>
    </row>
    <row r="123" spans="2:9">
      <c r="F123" s="3"/>
      <c r="G123" s="3"/>
      <c r="H123" s="3"/>
    </row>
    <row r="124" spans="2:9">
      <c r="F124" s="3"/>
      <c r="G124" s="3"/>
      <c r="H124" s="3"/>
    </row>
    <row r="125" spans="2:9">
      <c r="F125" s="3"/>
      <c r="G125" s="3"/>
      <c r="H125" s="3"/>
    </row>
    <row r="126" spans="2:9">
      <c r="F126" s="3"/>
      <c r="G126" s="3"/>
      <c r="H126" s="3"/>
    </row>
    <row r="127" spans="2:9">
      <c r="F127" s="3"/>
      <c r="G127" s="3"/>
      <c r="H127" s="3"/>
    </row>
    <row r="128" spans="2:9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17" sheet="1" objects="1" scenarios="1"/>
  <mergeCells count="1">
    <mergeCell ref="B6:I6"/>
  </mergeCells>
  <phoneticPr fontId="4" type="noConversion"/>
  <dataValidations count="1">
    <dataValidation allowBlank="1" showInputMessage="1" showErrorMessage="1" sqref="A1:B1048576 Z1:XFD2 C5:C1048576 D1:X2 D3:XFD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258</v>
      </c>
    </row>
    <row r="2" spans="2:60">
      <c r="B2" s="55" t="s">
        <v>198</v>
      </c>
      <c r="C2" s="79" t="s">
        <v>259</v>
      </c>
    </row>
    <row r="3" spans="2:60">
      <c r="B3" s="55" t="s">
        <v>200</v>
      </c>
      <c r="C3" s="79" t="s">
        <v>260</v>
      </c>
    </row>
    <row r="4" spans="2:60">
      <c r="B4" s="55" t="s">
        <v>201</v>
      </c>
      <c r="C4" s="79">
        <v>414</v>
      </c>
    </row>
    <row r="6" spans="2:60" ht="26.25" customHeight="1">
      <c r="B6" s="206" t="s">
        <v>234</v>
      </c>
      <c r="C6" s="207"/>
      <c r="D6" s="207"/>
      <c r="E6" s="207"/>
      <c r="F6" s="207"/>
      <c r="G6" s="207"/>
      <c r="H6" s="207"/>
      <c r="I6" s="207"/>
      <c r="J6" s="207"/>
      <c r="K6" s="208"/>
    </row>
    <row r="7" spans="2:60" s="3" customFormat="1" ht="66">
      <c r="B7" s="58" t="s">
        <v>137</v>
      </c>
      <c r="C7" s="58" t="s">
        <v>138</v>
      </c>
      <c r="D7" s="58" t="s">
        <v>15</v>
      </c>
      <c r="E7" s="58" t="s">
        <v>16</v>
      </c>
      <c r="F7" s="58" t="s">
        <v>69</v>
      </c>
      <c r="G7" s="58" t="s">
        <v>122</v>
      </c>
      <c r="H7" s="58" t="s">
        <v>66</v>
      </c>
      <c r="I7" s="58" t="s">
        <v>130</v>
      </c>
      <c r="J7" s="78" t="s">
        <v>202</v>
      </c>
      <c r="K7" s="58" t="s">
        <v>203</v>
      </c>
    </row>
    <row r="8" spans="2:60" s="3" customFormat="1" ht="21.75" customHeight="1">
      <c r="B8" s="14"/>
      <c r="C8" s="70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17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199</v>
      </c>
      <c r="C1" s="79" t="s" vm="1">
        <v>258</v>
      </c>
    </row>
    <row r="2" spans="2:60">
      <c r="B2" s="55" t="s">
        <v>198</v>
      </c>
      <c r="C2" s="79" t="s">
        <v>259</v>
      </c>
    </row>
    <row r="3" spans="2:60">
      <c r="B3" s="55" t="s">
        <v>200</v>
      </c>
      <c r="C3" s="79" t="s">
        <v>260</v>
      </c>
    </row>
    <row r="4" spans="2:60">
      <c r="B4" s="55" t="s">
        <v>201</v>
      </c>
      <c r="C4" s="79">
        <v>414</v>
      </c>
    </row>
    <row r="6" spans="2:60" ht="26.25" customHeight="1">
      <c r="B6" s="206" t="s">
        <v>235</v>
      </c>
      <c r="C6" s="207"/>
      <c r="D6" s="207"/>
      <c r="E6" s="207"/>
      <c r="F6" s="207"/>
      <c r="G6" s="207"/>
      <c r="H6" s="207"/>
      <c r="I6" s="207"/>
      <c r="J6" s="207"/>
      <c r="K6" s="208"/>
    </row>
    <row r="7" spans="2:60" s="3" customFormat="1" ht="78.75">
      <c r="B7" s="58" t="s">
        <v>137</v>
      </c>
      <c r="C7" s="77" t="s">
        <v>257</v>
      </c>
      <c r="D7" s="60" t="s">
        <v>15</v>
      </c>
      <c r="E7" s="60" t="s">
        <v>16</v>
      </c>
      <c r="F7" s="60" t="s">
        <v>69</v>
      </c>
      <c r="G7" s="60" t="s">
        <v>122</v>
      </c>
      <c r="H7" s="60" t="s">
        <v>66</v>
      </c>
      <c r="I7" s="60" t="s">
        <v>130</v>
      </c>
      <c r="J7" s="77" t="s">
        <v>202</v>
      </c>
      <c r="K7" s="62" t="s">
        <v>203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17" sheet="1" objects="1" scenarios="1"/>
  <mergeCells count="1">
    <mergeCell ref="B6:K6"/>
  </mergeCells>
  <phoneticPr fontId="4" type="noConversion"/>
  <dataValidations count="1">
    <dataValidation allowBlank="1" showInputMessage="1" showErrorMessage="1" sqref="D1:AF2 AH1:XFD2 D3:XFD1048576 A1:B1048576 C5:C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U109"/>
  <sheetViews>
    <sheetView rightToLeft="1" zoomScaleNormal="100" workbookViewId="0">
      <pane ySplit="9" topLeftCell="A10" activePane="bottomLeft" state="frozen"/>
      <selection pane="bottomLeft" activeCell="G16" sqref="G16"/>
    </sheetView>
  </sheetViews>
  <sheetFormatPr defaultColWidth="9.140625" defaultRowHeight="18"/>
  <cols>
    <col min="1" max="1" width="6.28515625" style="1" customWidth="1"/>
    <col min="2" max="2" width="30.5703125" style="2" bestFit="1" customWidth="1"/>
    <col min="3" max="3" width="31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6.28515625" style="3" customWidth="1"/>
    <col min="8" max="16384" width="9.140625" style="1"/>
  </cols>
  <sheetData>
    <row r="1" spans="2:21">
      <c r="B1" s="55" t="s">
        <v>199</v>
      </c>
      <c r="C1" s="79" t="s" vm="1">
        <v>258</v>
      </c>
    </row>
    <row r="2" spans="2:21">
      <c r="B2" s="55" t="s">
        <v>198</v>
      </c>
      <c r="C2" s="79" t="s">
        <v>259</v>
      </c>
    </row>
    <row r="3" spans="2:21">
      <c r="B3" s="55" t="s">
        <v>200</v>
      </c>
      <c r="C3" s="79" t="s">
        <v>260</v>
      </c>
    </row>
    <row r="4" spans="2:21">
      <c r="B4" s="55" t="s">
        <v>201</v>
      </c>
      <c r="C4" s="79">
        <v>414</v>
      </c>
    </row>
    <row r="6" spans="2:21" ht="26.25" customHeight="1">
      <c r="B6" s="206" t="s">
        <v>236</v>
      </c>
      <c r="C6" s="207"/>
      <c r="D6" s="207"/>
    </row>
    <row r="7" spans="2:21" s="3" customFormat="1" ht="31.5">
      <c r="B7" s="58" t="s">
        <v>137</v>
      </c>
      <c r="C7" s="64" t="s">
        <v>128</v>
      </c>
      <c r="D7" s="65" t="s">
        <v>127</v>
      </c>
    </row>
    <row r="8" spans="2:21" s="3" customFormat="1">
      <c r="B8" s="14"/>
      <c r="C8" s="30" t="s">
        <v>23</v>
      </c>
      <c r="D8" s="16" t="s">
        <v>24</v>
      </c>
    </row>
    <row r="9" spans="2:21" s="4" customFormat="1" ht="18" customHeight="1">
      <c r="B9" s="17"/>
      <c r="C9" s="18" t="s">
        <v>1</v>
      </c>
      <c r="D9" s="19" t="s">
        <v>2</v>
      </c>
      <c r="E9" s="3"/>
      <c r="F9" s="3"/>
      <c r="G9" s="3"/>
    </row>
    <row r="10" spans="2:21" s="4" customFormat="1" ht="18" customHeight="1">
      <c r="B10" s="135" t="s">
        <v>1803</v>
      </c>
      <c r="C10" s="136">
        <f>C11+C26</f>
        <v>29085.932103836007</v>
      </c>
      <c r="D10" s="137"/>
      <c r="E10" s="3"/>
      <c r="F10" s="3"/>
      <c r="G10" s="3"/>
    </row>
    <row r="11" spans="2:21">
      <c r="B11" s="138" t="s">
        <v>1804</v>
      </c>
      <c r="C11" s="139">
        <f>SUM(C12:C23)</f>
        <v>9580.2791028873598</v>
      </c>
      <c r="D11" s="140"/>
    </row>
    <row r="12" spans="2:21">
      <c r="B12" s="141" t="s">
        <v>1794</v>
      </c>
      <c r="C12" s="142">
        <v>1257.60310585</v>
      </c>
      <c r="D12" s="140">
        <v>46132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2:21">
      <c r="B13" s="141" t="s">
        <v>1806</v>
      </c>
      <c r="C13" s="142">
        <v>663.44503500000019</v>
      </c>
      <c r="D13" s="140">
        <v>43404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>
      <c r="B14" s="141" t="s">
        <v>1808</v>
      </c>
      <c r="C14" s="142">
        <v>102.8453515284809</v>
      </c>
      <c r="D14" s="140">
        <v>43404</v>
      </c>
    </row>
    <row r="15" spans="2:21">
      <c r="B15" s="141" t="s">
        <v>1807</v>
      </c>
      <c r="C15" s="142">
        <v>38.823766051341998</v>
      </c>
      <c r="D15" s="140">
        <v>43404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2:21">
      <c r="B16" s="141" t="s">
        <v>1809</v>
      </c>
      <c r="C16" s="142">
        <v>55.265210420177134</v>
      </c>
      <c r="D16" s="140">
        <v>45143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4">
      <c r="B17" s="141" t="s">
        <v>1815</v>
      </c>
      <c r="C17" s="142">
        <v>1155.1400038561474</v>
      </c>
      <c r="D17" s="140">
        <v>49485</v>
      </c>
    </row>
    <row r="18" spans="2:4">
      <c r="B18" s="141" t="s">
        <v>1812</v>
      </c>
      <c r="C18" s="142">
        <v>1552.336</v>
      </c>
      <c r="D18" s="140">
        <v>42901</v>
      </c>
    </row>
    <row r="19" spans="2:4">
      <c r="B19" s="141" t="s">
        <v>1817</v>
      </c>
      <c r="C19" s="142">
        <v>2810.6274214702885</v>
      </c>
      <c r="D19" s="140">
        <v>42973</v>
      </c>
    </row>
    <row r="20" spans="2:4">
      <c r="B20" s="141" t="s">
        <v>1810</v>
      </c>
      <c r="C20" s="142">
        <v>69.3</v>
      </c>
      <c r="D20" s="140">
        <v>43948</v>
      </c>
    </row>
    <row r="21" spans="2:4">
      <c r="B21" s="141" t="s">
        <v>1814</v>
      </c>
      <c r="C21" s="142">
        <v>241.71620737776871</v>
      </c>
      <c r="D21" s="140">
        <v>43297</v>
      </c>
    </row>
    <row r="22" spans="2:4">
      <c r="B22" s="141" t="s">
        <v>1813</v>
      </c>
      <c r="C22" s="142">
        <v>538.01334133315447</v>
      </c>
      <c r="D22" s="140">
        <v>43297</v>
      </c>
    </row>
    <row r="23" spans="2:4">
      <c r="B23" s="141" t="s">
        <v>1811</v>
      </c>
      <c r="C23" s="142">
        <v>1095.1636600000002</v>
      </c>
      <c r="D23" s="140">
        <v>43908</v>
      </c>
    </row>
    <row r="24" spans="2:4">
      <c r="B24" s="141"/>
      <c r="C24" s="142"/>
      <c r="D24" s="140"/>
    </row>
    <row r="25" spans="2:4">
      <c r="B25" s="141"/>
      <c r="C25" s="142"/>
      <c r="D25" s="140"/>
    </row>
    <row r="26" spans="2:4">
      <c r="B26" s="138" t="s">
        <v>1805</v>
      </c>
      <c r="C26" s="139">
        <f>SUM(C27:C35)</f>
        <v>19505.653000948645</v>
      </c>
      <c r="D26" s="140"/>
    </row>
    <row r="27" spans="2:4">
      <c r="B27" s="141" t="s">
        <v>1797</v>
      </c>
      <c r="C27" s="142">
        <v>2730.4483504499999</v>
      </c>
      <c r="D27" s="140">
        <v>44429</v>
      </c>
    </row>
    <row r="28" spans="2:4">
      <c r="B28" s="141" t="s">
        <v>1818</v>
      </c>
      <c r="C28" s="142">
        <v>2870.6041307059995</v>
      </c>
      <c r="D28" s="140">
        <v>44722</v>
      </c>
    </row>
    <row r="29" spans="2:4">
      <c r="B29" s="141" t="s">
        <v>1799</v>
      </c>
      <c r="C29" s="142">
        <v>2404.4066666666663</v>
      </c>
      <c r="D29" s="140">
        <v>47026</v>
      </c>
    </row>
    <row r="30" spans="2:4">
      <c r="B30" s="141" t="s">
        <v>1795</v>
      </c>
      <c r="C30" s="142">
        <v>2776.730833333334</v>
      </c>
      <c r="D30" s="140">
        <v>44196</v>
      </c>
    </row>
    <row r="31" spans="2:4">
      <c r="B31" s="141" t="s">
        <v>1860</v>
      </c>
      <c r="C31" s="142">
        <v>2825.6295127999997</v>
      </c>
      <c r="D31" s="140">
        <v>46722</v>
      </c>
    </row>
    <row r="32" spans="2:4">
      <c r="B32" s="141" t="s">
        <v>1796</v>
      </c>
      <c r="C32" s="142">
        <v>1768.7</v>
      </c>
      <c r="D32" s="140">
        <v>47031</v>
      </c>
    </row>
    <row r="33" spans="2:4">
      <c r="B33" s="141" t="s">
        <v>1645</v>
      </c>
      <c r="C33" s="142">
        <v>1571.486105</v>
      </c>
      <c r="D33" s="140">
        <v>46054</v>
      </c>
    </row>
    <row r="34" spans="2:4">
      <c r="B34" s="141" t="s">
        <v>1798</v>
      </c>
      <c r="C34" s="142">
        <v>1662.3376874999999</v>
      </c>
      <c r="D34" s="140">
        <v>47102</v>
      </c>
    </row>
    <row r="35" spans="2:4">
      <c r="B35" s="141" t="s">
        <v>1816</v>
      </c>
      <c r="C35" s="142">
        <v>895.30971449264712</v>
      </c>
      <c r="D35" s="140">
        <v>44678</v>
      </c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11" t="s">
        <v>1793</v>
      </c>
      <c r="C40" s="101"/>
      <c r="D40" s="101"/>
    </row>
    <row r="41" spans="2:4">
      <c r="B41" s="111" t="s">
        <v>133</v>
      </c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6">
      <c r="B49" s="101"/>
      <c r="C49" s="101"/>
      <c r="D49" s="101"/>
    </row>
    <row r="50" spans="2:6">
      <c r="B50" s="101"/>
      <c r="C50" s="101"/>
      <c r="D50" s="101"/>
    </row>
    <row r="51" spans="2:6">
      <c r="B51" s="101"/>
      <c r="C51" s="101"/>
      <c r="D51" s="101"/>
    </row>
    <row r="52" spans="2:6">
      <c r="B52" s="101"/>
      <c r="C52" s="101"/>
      <c r="D52" s="101"/>
    </row>
    <row r="53" spans="2:6">
      <c r="B53" s="101"/>
      <c r="C53" s="101"/>
      <c r="D53" s="101"/>
    </row>
    <row r="54" spans="2:6">
      <c r="B54" s="101"/>
      <c r="C54" s="101"/>
      <c r="E54" s="1"/>
      <c r="F54" s="1"/>
    </row>
    <row r="55" spans="2:6">
      <c r="B55" s="101"/>
      <c r="C55" s="101"/>
      <c r="D55" s="101"/>
    </row>
    <row r="56" spans="2:6">
      <c r="B56" s="101"/>
      <c r="C56" s="101"/>
      <c r="D56" s="101"/>
    </row>
    <row r="57" spans="2:6">
      <c r="B57" s="101"/>
      <c r="C57" s="101"/>
      <c r="D57" s="101"/>
    </row>
    <row r="58" spans="2:6">
      <c r="B58" s="101"/>
      <c r="C58" s="101"/>
      <c r="D58" s="101"/>
    </row>
    <row r="59" spans="2:6">
      <c r="B59" s="101"/>
      <c r="C59" s="101"/>
      <c r="D59" s="101"/>
    </row>
    <row r="60" spans="2:6">
      <c r="B60" s="101"/>
      <c r="C60" s="101"/>
      <c r="D60" s="101"/>
    </row>
    <row r="61" spans="2:6">
      <c r="B61" s="101"/>
      <c r="C61" s="101"/>
      <c r="D61" s="101"/>
    </row>
    <row r="62" spans="2:6">
      <c r="B62" s="101"/>
      <c r="C62" s="101"/>
      <c r="D62" s="101"/>
    </row>
    <row r="63" spans="2:6">
      <c r="B63" s="101"/>
      <c r="C63" s="101"/>
      <c r="D63" s="101"/>
    </row>
    <row r="64" spans="2:6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password="CC17" sheet="1" objects="1" scenarios="1"/>
  <mergeCells count="1">
    <mergeCell ref="B6:D6"/>
  </mergeCells>
  <phoneticPr fontId="4" type="noConversion"/>
  <dataValidations count="1">
    <dataValidation allowBlank="1" showInputMessage="1" showErrorMessage="1" sqref="C5:C26 A54:C54 A1:B26 D1:XFD26 A55:F1048576 A27:F53 G27:XFD1048576"/>
  </dataValidations>
  <printOptions horizontalCentered="1"/>
  <pageMargins left="0" right="0" top="0.11811023622047245" bottom="0.11811023622047245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zoomScaleNormal="100" workbookViewId="0">
      <selection activeCell="B11" sqref="B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258</v>
      </c>
    </row>
    <row r="2" spans="2:18">
      <c r="B2" s="55" t="s">
        <v>198</v>
      </c>
      <c r="C2" s="79" t="s">
        <v>259</v>
      </c>
    </row>
    <row r="3" spans="2:18">
      <c r="B3" s="55" t="s">
        <v>200</v>
      </c>
      <c r="C3" s="79" t="s">
        <v>260</v>
      </c>
    </row>
    <row r="4" spans="2:18">
      <c r="B4" s="55" t="s">
        <v>201</v>
      </c>
      <c r="C4" s="79">
        <v>414</v>
      </c>
    </row>
    <row r="6" spans="2:18" ht="26.25" customHeight="1">
      <c r="B6" s="206" t="s">
        <v>239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</row>
    <row r="7" spans="2:18" s="3" customFormat="1" ht="78.75">
      <c r="B7" s="20" t="s">
        <v>137</v>
      </c>
      <c r="C7" s="28" t="s">
        <v>56</v>
      </c>
      <c r="D7" s="71" t="s">
        <v>78</v>
      </c>
      <c r="E7" s="28" t="s">
        <v>15</v>
      </c>
      <c r="F7" s="28" t="s">
        <v>79</v>
      </c>
      <c r="G7" s="28" t="s">
        <v>123</v>
      </c>
      <c r="H7" s="28" t="s">
        <v>18</v>
      </c>
      <c r="I7" s="28" t="s">
        <v>122</v>
      </c>
      <c r="J7" s="28" t="s">
        <v>17</v>
      </c>
      <c r="K7" s="28" t="s">
        <v>237</v>
      </c>
      <c r="L7" s="28" t="s">
        <v>0</v>
      </c>
      <c r="M7" s="28" t="s">
        <v>238</v>
      </c>
      <c r="N7" s="28" t="s">
        <v>71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2"/>
  <sheetViews>
    <sheetView rightToLeft="1" zoomScaleNormal="100" workbookViewId="0">
      <pane ySplit="9" topLeftCell="A10" activePane="bottomLeft" state="frozen"/>
      <selection pane="bottomLeft" activeCell="D11" sqref="D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3.42578125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3">
      <c r="A1" s="160"/>
      <c r="B1" s="161" t="s">
        <v>199</v>
      </c>
      <c r="C1" s="162" t="s" vm="1">
        <v>258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3">
      <c r="A2" s="160"/>
      <c r="B2" s="161" t="s">
        <v>198</v>
      </c>
      <c r="C2" s="162" t="s">
        <v>259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</row>
    <row r="3" spans="1:13">
      <c r="A3" s="160"/>
      <c r="B3" s="161" t="s">
        <v>200</v>
      </c>
      <c r="C3" s="162" t="s">
        <v>260</v>
      </c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>
      <c r="A4" s="160"/>
      <c r="B4" s="161" t="s">
        <v>201</v>
      </c>
      <c r="C4" s="162">
        <v>414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</row>
    <row r="5" spans="1:13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</row>
    <row r="6" spans="1:13" ht="26.25" customHeight="1">
      <c r="A6" s="160"/>
      <c r="B6" s="196" t="s">
        <v>228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60"/>
    </row>
    <row r="7" spans="1:13" s="3" customFormat="1" ht="63">
      <c r="A7" s="164"/>
      <c r="B7" s="170" t="s">
        <v>136</v>
      </c>
      <c r="C7" s="171" t="s">
        <v>56</v>
      </c>
      <c r="D7" s="171" t="s">
        <v>138</v>
      </c>
      <c r="E7" s="171" t="s">
        <v>15</v>
      </c>
      <c r="F7" s="171" t="s">
        <v>79</v>
      </c>
      <c r="G7" s="171" t="s">
        <v>122</v>
      </c>
      <c r="H7" s="171" t="s">
        <v>17</v>
      </c>
      <c r="I7" s="171" t="s">
        <v>19</v>
      </c>
      <c r="J7" s="171" t="s">
        <v>74</v>
      </c>
      <c r="K7" s="171" t="s">
        <v>202</v>
      </c>
      <c r="L7" s="171" t="s">
        <v>203</v>
      </c>
      <c r="M7" s="164"/>
    </row>
    <row r="8" spans="1:13" s="3" customFormat="1" ht="28.5" customHeight="1">
      <c r="A8" s="165"/>
      <c r="B8" s="172"/>
      <c r="C8" s="173"/>
      <c r="D8" s="173"/>
      <c r="E8" s="173"/>
      <c r="F8" s="173"/>
      <c r="G8" s="173"/>
      <c r="H8" s="173" t="s">
        <v>20</v>
      </c>
      <c r="I8" s="173" t="s">
        <v>20</v>
      </c>
      <c r="J8" s="173" t="s">
        <v>23</v>
      </c>
      <c r="K8" s="173" t="s">
        <v>20</v>
      </c>
      <c r="L8" s="173" t="s">
        <v>20</v>
      </c>
      <c r="M8" s="165"/>
    </row>
    <row r="9" spans="1:13" s="4" customFormat="1" ht="18" customHeight="1">
      <c r="A9" s="166"/>
      <c r="B9" s="174"/>
      <c r="C9" s="163" t="s">
        <v>1</v>
      </c>
      <c r="D9" s="163" t="s">
        <v>2</v>
      </c>
      <c r="E9" s="163" t="s">
        <v>3</v>
      </c>
      <c r="F9" s="163" t="s">
        <v>4</v>
      </c>
      <c r="G9" s="163" t="s">
        <v>5</v>
      </c>
      <c r="H9" s="163" t="s">
        <v>6</v>
      </c>
      <c r="I9" s="163" t="s">
        <v>7</v>
      </c>
      <c r="J9" s="163" t="s">
        <v>8</v>
      </c>
      <c r="K9" s="163" t="s">
        <v>9</v>
      </c>
      <c r="L9" s="163" t="s">
        <v>10</v>
      </c>
      <c r="M9" s="166"/>
    </row>
    <row r="10" spans="1:13" s="4" customFormat="1" ht="18" customHeight="1">
      <c r="A10" s="167"/>
      <c r="B10" s="175" t="s">
        <v>55</v>
      </c>
      <c r="C10" s="176"/>
      <c r="D10" s="176"/>
      <c r="E10" s="176"/>
      <c r="F10" s="176"/>
      <c r="G10" s="176"/>
      <c r="H10" s="176"/>
      <c r="I10" s="176"/>
      <c r="J10" s="182">
        <v>76174.107889999999</v>
      </c>
      <c r="K10" s="183">
        <v>1</v>
      </c>
      <c r="L10" s="183">
        <v>4.4473919223542088E-2</v>
      </c>
      <c r="M10" s="166"/>
    </row>
    <row r="11" spans="1:13">
      <c r="A11" s="168"/>
      <c r="B11" s="177" t="s">
        <v>254</v>
      </c>
      <c r="C11" s="178"/>
      <c r="D11" s="178"/>
      <c r="E11" s="178"/>
      <c r="F11" s="178"/>
      <c r="G11" s="178"/>
      <c r="H11" s="178"/>
      <c r="I11" s="178"/>
      <c r="J11" s="184">
        <v>59049.172250000003</v>
      </c>
      <c r="K11" s="183">
        <v>0.77518692224489938</v>
      </c>
      <c r="L11" s="185">
        <v>3.447560056306586E-2</v>
      </c>
      <c r="M11" s="160"/>
    </row>
    <row r="12" spans="1:13">
      <c r="A12" s="168"/>
      <c r="B12" s="190" t="s">
        <v>53</v>
      </c>
      <c r="C12" s="178"/>
      <c r="D12" s="178"/>
      <c r="E12" s="178"/>
      <c r="F12" s="178"/>
      <c r="G12" s="178"/>
      <c r="H12" s="178"/>
      <c r="I12" s="178"/>
      <c r="J12" s="184">
        <v>51363.15</v>
      </c>
      <c r="K12" s="183">
        <v>0.67428620331427425</v>
      </c>
      <c r="L12" s="185">
        <v>2.9988150139747913E-2</v>
      </c>
      <c r="M12" s="160"/>
    </row>
    <row r="13" spans="1:13" s="147" customFormat="1">
      <c r="A13" s="168"/>
      <c r="B13" s="181" t="s">
        <v>1751</v>
      </c>
      <c r="C13" s="180" t="s">
        <v>1752</v>
      </c>
      <c r="D13" s="180">
        <v>26</v>
      </c>
      <c r="E13" s="180" t="s">
        <v>351</v>
      </c>
      <c r="F13" s="180" t="s">
        <v>180</v>
      </c>
      <c r="G13" s="188" t="s">
        <v>184</v>
      </c>
      <c r="H13" s="189">
        <v>0</v>
      </c>
      <c r="I13" s="189">
        <v>0</v>
      </c>
      <c r="J13" s="186">
        <v>19126.79</v>
      </c>
      <c r="K13" s="187">
        <v>0.25109306206277121</v>
      </c>
      <c r="L13" s="187">
        <v>1.1167092559771528E-2</v>
      </c>
      <c r="M13" s="168"/>
    </row>
    <row r="14" spans="1:13" s="147" customFormat="1">
      <c r="A14" s="168"/>
      <c r="B14" s="181" t="s">
        <v>1754</v>
      </c>
      <c r="C14" s="180" t="s">
        <v>1755</v>
      </c>
      <c r="D14" s="180">
        <v>12</v>
      </c>
      <c r="E14" s="180" t="s">
        <v>327</v>
      </c>
      <c r="F14" s="180" t="s">
        <v>182</v>
      </c>
      <c r="G14" s="188" t="s">
        <v>184</v>
      </c>
      <c r="H14" s="189">
        <v>0</v>
      </c>
      <c r="I14" s="189">
        <v>0</v>
      </c>
      <c r="J14" s="186">
        <v>12244.73</v>
      </c>
      <c r="K14" s="187">
        <v>0.16074661507926194</v>
      </c>
      <c r="L14" s="187">
        <v>7.1490319744929084E-3</v>
      </c>
      <c r="M14" s="168"/>
    </row>
    <row r="15" spans="1:13" s="147" customFormat="1">
      <c r="A15" s="168"/>
      <c r="B15" s="181" t="s">
        <v>1756</v>
      </c>
      <c r="C15" s="180" t="s">
        <v>1757</v>
      </c>
      <c r="D15" s="180">
        <v>10</v>
      </c>
      <c r="E15" s="180" t="s">
        <v>327</v>
      </c>
      <c r="F15" s="180" t="s">
        <v>182</v>
      </c>
      <c r="G15" s="188" t="s">
        <v>184</v>
      </c>
      <c r="H15" s="189">
        <v>0</v>
      </c>
      <c r="I15" s="189">
        <v>0</v>
      </c>
      <c r="J15" s="186">
        <v>19991.63</v>
      </c>
      <c r="K15" s="187">
        <v>0.26244652617224107</v>
      </c>
      <c r="L15" s="187">
        <v>1.1672025605483475E-2</v>
      </c>
      <c r="M15" s="168"/>
    </row>
    <row r="16" spans="1:13" s="147" customFormat="1">
      <c r="A16" s="168"/>
      <c r="B16" s="179"/>
      <c r="C16" s="180"/>
      <c r="D16" s="180"/>
      <c r="E16" s="180"/>
      <c r="F16" s="180"/>
      <c r="G16" s="180"/>
      <c r="H16" s="180"/>
      <c r="I16" s="180"/>
      <c r="J16" s="180"/>
      <c r="K16" s="187"/>
      <c r="L16" s="180"/>
      <c r="M16" s="168"/>
    </row>
    <row r="17" spans="1:12" s="147" customFormat="1">
      <c r="A17" s="168"/>
      <c r="B17" s="190" t="s">
        <v>54</v>
      </c>
      <c r="C17" s="178"/>
      <c r="D17" s="178"/>
      <c r="E17" s="178"/>
      <c r="F17" s="178"/>
      <c r="G17" s="178"/>
      <c r="H17" s="178"/>
      <c r="I17" s="178"/>
      <c r="J17" s="184">
        <v>7686.02225</v>
      </c>
      <c r="K17" s="183">
        <v>0.10090071893062508</v>
      </c>
      <c r="L17" s="185">
        <v>4.4874504233179437E-3</v>
      </c>
    </row>
    <row r="18" spans="1:12" s="147" customFormat="1">
      <c r="A18" s="168"/>
      <c r="B18" s="181" t="s">
        <v>1751</v>
      </c>
      <c r="C18" s="180" t="s">
        <v>1759</v>
      </c>
      <c r="D18" s="180">
        <v>26</v>
      </c>
      <c r="E18" s="180" t="s">
        <v>351</v>
      </c>
      <c r="F18" s="180" t="s">
        <v>180</v>
      </c>
      <c r="G18" s="188" t="s">
        <v>186</v>
      </c>
      <c r="H18" s="189">
        <v>0</v>
      </c>
      <c r="I18" s="189">
        <v>0</v>
      </c>
      <c r="J18" s="186">
        <v>291</v>
      </c>
      <c r="K18" s="187">
        <v>3.8201957077097842E-3</v>
      </c>
      <c r="L18" s="187">
        <v>1.6989907532280715E-4</v>
      </c>
    </row>
    <row r="19" spans="1:12" s="147" customFormat="1">
      <c r="A19" s="168"/>
      <c r="B19" s="181" t="s">
        <v>1751</v>
      </c>
      <c r="C19" s="180" t="s">
        <v>1760</v>
      </c>
      <c r="D19" s="180">
        <v>26</v>
      </c>
      <c r="E19" s="180" t="s">
        <v>351</v>
      </c>
      <c r="F19" s="180" t="s">
        <v>180</v>
      </c>
      <c r="G19" s="188" t="s">
        <v>183</v>
      </c>
      <c r="H19" s="189">
        <v>0</v>
      </c>
      <c r="I19" s="189">
        <v>0</v>
      </c>
      <c r="J19" s="186">
        <v>3012.71</v>
      </c>
      <c r="K19" s="187">
        <v>3.9550315500255478E-2</v>
      </c>
      <c r="L19" s="187">
        <v>1.7589575368239668E-3</v>
      </c>
    </row>
    <row r="20" spans="1:12" s="147" customFormat="1">
      <c r="A20" s="168"/>
      <c r="B20" s="181" t="s">
        <v>1751</v>
      </c>
      <c r="C20" s="180" t="s">
        <v>1761</v>
      </c>
      <c r="D20" s="180">
        <v>26</v>
      </c>
      <c r="E20" s="180" t="s">
        <v>351</v>
      </c>
      <c r="F20" s="180" t="s">
        <v>180</v>
      </c>
      <c r="G20" s="188" t="s">
        <v>193</v>
      </c>
      <c r="H20" s="189">
        <v>0</v>
      </c>
      <c r="I20" s="189">
        <v>0</v>
      </c>
      <c r="J20" s="186">
        <v>1559.13</v>
      </c>
      <c r="K20" s="187">
        <v>2.0467978466534559E-2</v>
      </c>
      <c r="L20" s="187">
        <v>9.1029122098985687E-4</v>
      </c>
    </row>
    <row r="21" spans="1:12" s="147" customFormat="1">
      <c r="A21" s="168"/>
      <c r="B21" s="181" t="s">
        <v>1751</v>
      </c>
      <c r="C21" s="180" t="s">
        <v>1762</v>
      </c>
      <c r="D21" s="180">
        <v>26</v>
      </c>
      <c r="E21" s="180" t="s">
        <v>351</v>
      </c>
      <c r="F21" s="180" t="s">
        <v>180</v>
      </c>
      <c r="G21" s="188" t="s">
        <v>187</v>
      </c>
      <c r="H21" s="189">
        <v>0</v>
      </c>
      <c r="I21" s="189">
        <v>0</v>
      </c>
      <c r="J21" s="186">
        <v>0.12</v>
      </c>
      <c r="K21" s="187">
        <v>1.5753384361689831E-6</v>
      </c>
      <c r="L21" s="187">
        <v>7.0061474359920479E-8</v>
      </c>
    </row>
    <row r="22" spans="1:12" s="147" customFormat="1">
      <c r="A22" s="168"/>
      <c r="B22" s="181" t="s">
        <v>1751</v>
      </c>
      <c r="C22" s="180" t="s">
        <v>1763</v>
      </c>
      <c r="D22" s="180">
        <v>26</v>
      </c>
      <c r="E22" s="180" t="s">
        <v>351</v>
      </c>
      <c r="F22" s="180" t="s">
        <v>180</v>
      </c>
      <c r="G22" s="188" t="s">
        <v>1750</v>
      </c>
      <c r="H22" s="189">
        <v>0</v>
      </c>
      <c r="I22" s="189">
        <v>0</v>
      </c>
      <c r="J22" s="186">
        <v>0.03</v>
      </c>
      <c r="K22" s="187">
        <v>3.9383460904224579E-7</v>
      </c>
      <c r="L22" s="187">
        <v>1.751536858998012E-8</v>
      </c>
    </row>
    <row r="23" spans="1:12" s="147" customFormat="1">
      <c r="A23" s="168"/>
      <c r="B23" s="181" t="s">
        <v>1751</v>
      </c>
      <c r="C23" s="180" t="s">
        <v>1764</v>
      </c>
      <c r="D23" s="180">
        <v>26</v>
      </c>
      <c r="E23" s="180" t="s">
        <v>351</v>
      </c>
      <c r="F23" s="180" t="s">
        <v>180</v>
      </c>
      <c r="G23" s="188" t="s">
        <v>185</v>
      </c>
      <c r="H23" s="189">
        <v>0</v>
      </c>
      <c r="I23" s="189">
        <v>0</v>
      </c>
      <c r="J23" s="186">
        <v>1538.07</v>
      </c>
      <c r="K23" s="187">
        <v>2.0191506570986898E-2</v>
      </c>
      <c r="L23" s="187">
        <v>8.9799543223969072E-4</v>
      </c>
    </row>
    <row r="24" spans="1:12" s="147" customFormat="1">
      <c r="A24" s="168"/>
      <c r="B24" s="181" t="s">
        <v>1754</v>
      </c>
      <c r="C24" s="180" t="s">
        <v>1765</v>
      </c>
      <c r="D24" s="180">
        <v>12</v>
      </c>
      <c r="E24" s="180" t="s">
        <v>327</v>
      </c>
      <c r="F24" s="180" t="s">
        <v>182</v>
      </c>
      <c r="G24" s="188" t="s">
        <v>183</v>
      </c>
      <c r="H24" s="189">
        <v>0</v>
      </c>
      <c r="I24" s="189">
        <v>0</v>
      </c>
      <c r="J24" s="186">
        <v>539.69000000000005</v>
      </c>
      <c r="K24" s="187">
        <v>7.0849533384669885E-3</v>
      </c>
      <c r="L24" s="187">
        <v>3.1509564247754571E-4</v>
      </c>
    </row>
    <row r="25" spans="1:12" s="147" customFormat="1">
      <c r="A25" s="168"/>
      <c r="B25" s="181" t="s">
        <v>1754</v>
      </c>
      <c r="C25" s="180" t="s">
        <v>1765</v>
      </c>
      <c r="D25" s="180">
        <v>12</v>
      </c>
      <c r="E25" s="180" t="s">
        <v>327</v>
      </c>
      <c r="F25" s="180" t="s">
        <v>182</v>
      </c>
      <c r="G25" s="188" t="s">
        <v>185</v>
      </c>
      <c r="H25" s="189">
        <v>0</v>
      </c>
      <c r="I25" s="189">
        <v>0</v>
      </c>
      <c r="J25" s="186">
        <v>14.63</v>
      </c>
      <c r="K25" s="187">
        <v>1.9206001100960187E-4</v>
      </c>
      <c r="L25" s="187">
        <v>8.5416614157136382E-6</v>
      </c>
    </row>
    <row r="26" spans="1:12" s="147" customFormat="1">
      <c r="A26" s="168"/>
      <c r="B26" s="181" t="s">
        <v>1756</v>
      </c>
      <c r="C26" s="180" t="s">
        <v>1766</v>
      </c>
      <c r="D26" s="180">
        <v>10</v>
      </c>
      <c r="E26" s="180" t="s">
        <v>327</v>
      </c>
      <c r="F26" s="180" t="s">
        <v>182</v>
      </c>
      <c r="G26" s="188" t="s">
        <v>186</v>
      </c>
      <c r="H26" s="189">
        <v>0</v>
      </c>
      <c r="I26" s="189">
        <v>0</v>
      </c>
      <c r="J26" s="186">
        <v>3.7</v>
      </c>
      <c r="K26" s="187">
        <v>4.8572935115210317E-5</v>
      </c>
      <c r="L26" s="187">
        <v>2.1602287927642146E-6</v>
      </c>
    </row>
    <row r="27" spans="1:12" s="147" customFormat="1">
      <c r="A27" s="168"/>
      <c r="B27" s="181" t="s">
        <v>1756</v>
      </c>
      <c r="C27" s="180" t="s">
        <v>1767</v>
      </c>
      <c r="D27" s="180">
        <v>10</v>
      </c>
      <c r="E27" s="180" t="s">
        <v>327</v>
      </c>
      <c r="F27" s="180" t="s">
        <v>182</v>
      </c>
      <c r="G27" s="188" t="s">
        <v>193</v>
      </c>
      <c r="H27" s="189">
        <v>0</v>
      </c>
      <c r="I27" s="189">
        <v>0</v>
      </c>
      <c r="J27" s="186">
        <v>49.021560000000001</v>
      </c>
      <c r="K27" s="187">
        <v>6.4354623057469979E-4</v>
      </c>
      <c r="L27" s="187">
        <v>2.8621023075194193E-5</v>
      </c>
    </row>
    <row r="28" spans="1:12" s="147" customFormat="1">
      <c r="A28" s="168"/>
      <c r="B28" s="181" t="s">
        <v>1756</v>
      </c>
      <c r="C28" s="180" t="s">
        <v>1768</v>
      </c>
      <c r="D28" s="180">
        <v>10</v>
      </c>
      <c r="E28" s="180" t="s">
        <v>327</v>
      </c>
      <c r="F28" s="180" t="s">
        <v>182</v>
      </c>
      <c r="G28" s="188" t="s">
        <v>185</v>
      </c>
      <c r="H28" s="189">
        <v>0</v>
      </c>
      <c r="I28" s="189">
        <v>0</v>
      </c>
      <c r="J28" s="186">
        <v>53.411150000000006</v>
      </c>
      <c r="K28" s="187">
        <v>7.0117197929155833E-4</v>
      </c>
      <c r="L28" s="187">
        <v>3.1183865968823894E-5</v>
      </c>
    </row>
    <row r="29" spans="1:12" s="147" customFormat="1">
      <c r="A29" s="168"/>
      <c r="B29" s="181" t="s">
        <v>1756</v>
      </c>
      <c r="C29" s="180" t="s">
        <v>1769</v>
      </c>
      <c r="D29" s="180">
        <v>10</v>
      </c>
      <c r="E29" s="180" t="s">
        <v>327</v>
      </c>
      <c r="F29" s="180" t="s">
        <v>182</v>
      </c>
      <c r="G29" s="188" t="s">
        <v>183</v>
      </c>
      <c r="H29" s="189">
        <v>0</v>
      </c>
      <c r="I29" s="189">
        <v>0</v>
      </c>
      <c r="J29" s="186">
        <v>624.26</v>
      </c>
      <c r="K29" s="187">
        <v>8.195173101357079E-3</v>
      </c>
      <c r="L29" s="187">
        <v>3.6447146653269963E-4</v>
      </c>
    </row>
    <row r="30" spans="1:12" s="147" customFormat="1">
      <c r="A30" s="168"/>
      <c r="B30" s="181" t="s">
        <v>1756</v>
      </c>
      <c r="C30" s="180" t="s">
        <v>1770</v>
      </c>
      <c r="D30" s="180">
        <v>10</v>
      </c>
      <c r="E30" s="180" t="s">
        <v>327</v>
      </c>
      <c r="F30" s="180" t="s">
        <v>182</v>
      </c>
      <c r="G30" s="188" t="s">
        <v>1861</v>
      </c>
      <c r="H30" s="189">
        <v>0</v>
      </c>
      <c r="I30" s="189">
        <v>0</v>
      </c>
      <c r="J30" s="186">
        <v>0.24954000000000004</v>
      </c>
      <c r="K30" s="187">
        <v>3.2759162780134011E-6</v>
      </c>
      <c r="L30" s="187">
        <v>1.4569283593145465E-7</v>
      </c>
    </row>
    <row r="31" spans="1:12" s="147" customFormat="1">
      <c r="A31" s="168"/>
      <c r="B31" s="179"/>
      <c r="C31" s="180"/>
      <c r="D31" s="180"/>
      <c r="E31" s="180"/>
      <c r="F31" s="180"/>
      <c r="G31" s="180"/>
      <c r="H31" s="180"/>
      <c r="I31" s="180"/>
      <c r="J31" s="180"/>
      <c r="K31" s="187"/>
      <c r="L31" s="180"/>
    </row>
    <row r="32" spans="1:12" s="147" customFormat="1">
      <c r="A32" s="168"/>
      <c r="B32" s="177" t="s">
        <v>253</v>
      </c>
      <c r="C32" s="178"/>
      <c r="D32" s="178"/>
      <c r="E32" s="178"/>
      <c r="F32" s="178"/>
      <c r="G32" s="178"/>
      <c r="H32" s="178"/>
      <c r="I32" s="178"/>
      <c r="J32" s="184">
        <v>17124.93564</v>
      </c>
      <c r="K32" s="183">
        <v>0.2248130777551007</v>
      </c>
      <c r="L32" s="185">
        <v>9.9983186604762353E-3</v>
      </c>
    </row>
    <row r="33" spans="1:12" s="147" customFormat="1">
      <c r="A33" s="168"/>
      <c r="B33" s="190" t="s">
        <v>54</v>
      </c>
      <c r="C33" s="178"/>
      <c r="D33" s="178"/>
      <c r="E33" s="178"/>
      <c r="F33" s="178"/>
      <c r="G33" s="178"/>
      <c r="H33" s="178"/>
      <c r="I33" s="178"/>
      <c r="J33" s="184">
        <v>17124.93564</v>
      </c>
      <c r="K33" s="183">
        <v>0.2248130777551007</v>
      </c>
      <c r="L33" s="185">
        <v>9.9983186604762353E-3</v>
      </c>
    </row>
    <row r="34" spans="1:12" s="147" customFormat="1">
      <c r="A34" s="168"/>
      <c r="B34" s="181" t="s">
        <v>1771</v>
      </c>
      <c r="C34" s="180" t="s">
        <v>1772</v>
      </c>
      <c r="D34" s="180">
        <v>91</v>
      </c>
      <c r="E34" s="180" t="s">
        <v>1753</v>
      </c>
      <c r="F34" s="180" t="s">
        <v>1773</v>
      </c>
      <c r="G34" s="188" t="s">
        <v>190</v>
      </c>
      <c r="H34" s="189">
        <v>0</v>
      </c>
      <c r="I34" s="189">
        <v>0</v>
      </c>
      <c r="J34" s="186">
        <v>1.8418200000000005</v>
      </c>
      <c r="K34" s="187">
        <v>2.4179081987539645E-5</v>
      </c>
      <c r="L34" s="187">
        <v>1.0753385392132397E-6</v>
      </c>
    </row>
    <row r="35" spans="1:12" s="147" customFormat="1">
      <c r="A35" s="168"/>
      <c r="B35" s="181" t="s">
        <v>1771</v>
      </c>
      <c r="C35" s="180" t="s">
        <v>1774</v>
      </c>
      <c r="D35" s="180">
        <v>91</v>
      </c>
      <c r="E35" s="180" t="s">
        <v>1753</v>
      </c>
      <c r="F35" s="180" t="s">
        <v>1773</v>
      </c>
      <c r="G35" s="188" t="s">
        <v>193</v>
      </c>
      <c r="H35" s="189">
        <v>0</v>
      </c>
      <c r="I35" s="189">
        <v>0</v>
      </c>
      <c r="J35" s="186">
        <v>811.4986899999999</v>
      </c>
      <c r="K35" s="187">
        <v>1.0653208977148153E-2</v>
      </c>
      <c r="L35" s="187">
        <v>4.7378995552120037E-4</v>
      </c>
    </row>
    <row r="36" spans="1:12" s="147" customFormat="1">
      <c r="A36" s="168"/>
      <c r="B36" s="181" t="s">
        <v>1771</v>
      </c>
      <c r="C36" s="180" t="s">
        <v>1775</v>
      </c>
      <c r="D36" s="180">
        <v>91</v>
      </c>
      <c r="E36" s="180" t="s">
        <v>1753</v>
      </c>
      <c r="F36" s="180" t="s">
        <v>1773</v>
      </c>
      <c r="G36" s="188" t="s">
        <v>192</v>
      </c>
      <c r="H36" s="189">
        <v>0</v>
      </c>
      <c r="I36" s="189">
        <v>0</v>
      </c>
      <c r="J36" s="186">
        <v>10.954520000000002</v>
      </c>
      <c r="K36" s="187">
        <v>1.438089700481821E-4</v>
      </c>
      <c r="L36" s="187">
        <v>6.3957485175436352E-6</v>
      </c>
    </row>
    <row r="37" spans="1:12" s="147" customFormat="1">
      <c r="A37" s="168"/>
      <c r="B37" s="181" t="s">
        <v>1771</v>
      </c>
      <c r="C37" s="180" t="s">
        <v>1776</v>
      </c>
      <c r="D37" s="180">
        <v>91</v>
      </c>
      <c r="E37" s="180" t="s">
        <v>1753</v>
      </c>
      <c r="F37" s="180" t="s">
        <v>1773</v>
      </c>
      <c r="G37" s="188" t="s">
        <v>1278</v>
      </c>
      <c r="H37" s="189">
        <v>0</v>
      </c>
      <c r="I37" s="189">
        <v>0</v>
      </c>
      <c r="J37" s="186">
        <v>3.28647</v>
      </c>
      <c r="K37" s="187">
        <v>4.3144187585968981E-5</v>
      </c>
      <c r="L37" s="187">
        <v>1.9187911136637321E-6</v>
      </c>
    </row>
    <row r="38" spans="1:12" s="147" customFormat="1">
      <c r="A38" s="168"/>
      <c r="B38" s="181" t="s">
        <v>1771</v>
      </c>
      <c r="C38" s="180" t="s">
        <v>1777</v>
      </c>
      <c r="D38" s="180">
        <v>91</v>
      </c>
      <c r="E38" s="180" t="s">
        <v>1753</v>
      </c>
      <c r="F38" s="180" t="s">
        <v>1773</v>
      </c>
      <c r="G38" s="188" t="s">
        <v>191</v>
      </c>
      <c r="H38" s="189">
        <v>0</v>
      </c>
      <c r="I38" s="189">
        <v>0</v>
      </c>
      <c r="J38" s="186">
        <v>-7.7040000000000025E-2</v>
      </c>
      <c r="K38" s="187">
        <v>-1.0113672760204875E-6</v>
      </c>
      <c r="L38" s="187">
        <v>-4.4979466539068958E-8</v>
      </c>
    </row>
    <row r="39" spans="1:12" s="147" customFormat="1">
      <c r="A39" s="168"/>
      <c r="B39" s="181" t="s">
        <v>1771</v>
      </c>
      <c r="C39" s="180" t="s">
        <v>1778</v>
      </c>
      <c r="D39" s="180">
        <v>91</v>
      </c>
      <c r="E39" s="180" t="s">
        <v>1753</v>
      </c>
      <c r="F39" s="180" t="s">
        <v>1773</v>
      </c>
      <c r="G39" s="188" t="s">
        <v>186</v>
      </c>
      <c r="H39" s="189">
        <v>0</v>
      </c>
      <c r="I39" s="189">
        <v>0</v>
      </c>
      <c r="J39" s="186">
        <v>7509.9980400000013</v>
      </c>
      <c r="K39" s="187">
        <v>9.8589904733047753E-2</v>
      </c>
      <c r="L39" s="187">
        <v>4.3846794593542758E-3</v>
      </c>
    </row>
    <row r="40" spans="1:12" s="147" customFormat="1">
      <c r="A40" s="168"/>
      <c r="B40" s="181" t="s">
        <v>1771</v>
      </c>
      <c r="C40" s="180" t="s">
        <v>1779</v>
      </c>
      <c r="D40" s="180">
        <v>91</v>
      </c>
      <c r="E40" s="180" t="s">
        <v>1753</v>
      </c>
      <c r="F40" s="180" t="s">
        <v>1773</v>
      </c>
      <c r="G40" s="188" t="s">
        <v>188</v>
      </c>
      <c r="H40" s="189">
        <v>0</v>
      </c>
      <c r="I40" s="189">
        <v>0</v>
      </c>
      <c r="J40" s="186">
        <v>12.877170000000001</v>
      </c>
      <c r="K40" s="187">
        <v>1.6904917375068455E-4</v>
      </c>
      <c r="L40" s="187">
        <v>7.5182792981944768E-6</v>
      </c>
    </row>
    <row r="41" spans="1:12" s="147" customFormat="1">
      <c r="A41" s="168"/>
      <c r="B41" s="181" t="s">
        <v>1771</v>
      </c>
      <c r="C41" s="180" t="s">
        <v>1780</v>
      </c>
      <c r="D41" s="180">
        <v>91</v>
      </c>
      <c r="E41" s="180" t="s">
        <v>1753</v>
      </c>
      <c r="F41" s="180" t="s">
        <v>1773</v>
      </c>
      <c r="G41" s="188" t="s">
        <v>185</v>
      </c>
      <c r="H41" s="189">
        <v>0</v>
      </c>
      <c r="I41" s="189">
        <v>0</v>
      </c>
      <c r="J41" s="186">
        <v>390.14596999999998</v>
      </c>
      <c r="K41" s="187">
        <v>5.1217661854785915E-3</v>
      </c>
      <c r="L41" s="187">
        <v>2.2778501561484418E-4</v>
      </c>
    </row>
    <row r="42" spans="1:12" s="147" customFormat="1">
      <c r="A42" s="168"/>
      <c r="B42" s="181" t="s">
        <v>1771</v>
      </c>
      <c r="C42" s="180" t="s">
        <v>1781</v>
      </c>
      <c r="D42" s="180">
        <v>91</v>
      </c>
      <c r="E42" s="180" t="s">
        <v>1753</v>
      </c>
      <c r="F42" s="180" t="s">
        <v>1773</v>
      </c>
      <c r="G42" s="188" t="s">
        <v>183</v>
      </c>
      <c r="H42" s="189">
        <v>0</v>
      </c>
      <c r="I42" s="189">
        <v>0</v>
      </c>
      <c r="J42" s="186">
        <v>8384.41</v>
      </c>
      <c r="K42" s="187">
        <v>0.11006902781332986</v>
      </c>
      <c r="L42" s="187">
        <v>4.89520105198384E-3</v>
      </c>
    </row>
    <row r="43" spans="1:12" s="147" customFormat="1">
      <c r="A43" s="168"/>
      <c r="B43" s="191"/>
      <c r="C43" s="191"/>
      <c r="D43" s="168"/>
      <c r="E43" s="168"/>
      <c r="F43" s="168"/>
      <c r="G43" s="168"/>
      <c r="H43" s="168"/>
      <c r="I43" s="168"/>
      <c r="J43" s="168"/>
      <c r="K43" s="168"/>
      <c r="L43" s="168"/>
    </row>
    <row r="44" spans="1:12" s="147" customFormat="1">
      <c r="A44" s="168"/>
      <c r="B44" s="191"/>
      <c r="C44" s="191"/>
      <c r="D44" s="168"/>
      <c r="E44" s="168"/>
      <c r="F44" s="168"/>
      <c r="G44" s="168"/>
      <c r="H44" s="168"/>
      <c r="I44" s="168"/>
      <c r="J44" s="168"/>
      <c r="K44" s="168"/>
      <c r="L44" s="168"/>
    </row>
    <row r="45" spans="1:12" s="147" customFormat="1">
      <c r="A45" s="168"/>
      <c r="B45" s="191"/>
      <c r="C45" s="191"/>
      <c r="D45" s="168"/>
      <c r="E45" s="168"/>
      <c r="F45" s="168"/>
      <c r="G45" s="168"/>
      <c r="H45" s="168"/>
      <c r="I45" s="168"/>
      <c r="J45" s="168"/>
      <c r="K45" s="168"/>
      <c r="L45" s="168"/>
    </row>
    <row r="46" spans="1:12" s="147" customFormat="1">
      <c r="A46" s="168"/>
      <c r="B46" s="192" t="s">
        <v>1793</v>
      </c>
      <c r="C46" s="191"/>
      <c r="D46" s="168"/>
      <c r="E46" s="168"/>
      <c r="F46" s="168"/>
      <c r="G46" s="168"/>
      <c r="H46" s="168"/>
      <c r="I46" s="168"/>
      <c r="J46" s="168"/>
      <c r="K46" s="168"/>
      <c r="L46" s="168"/>
    </row>
    <row r="47" spans="1:12" s="147" customFormat="1">
      <c r="A47" s="168"/>
      <c r="B47" s="192" t="s">
        <v>133</v>
      </c>
      <c r="C47" s="191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1:12" s="147" customFormat="1">
      <c r="A48" s="168"/>
      <c r="B48" s="191"/>
      <c r="C48" s="191"/>
      <c r="D48" s="168"/>
      <c r="E48" s="168"/>
      <c r="F48" s="168"/>
      <c r="G48" s="168"/>
      <c r="H48" s="168"/>
      <c r="I48" s="168"/>
      <c r="J48" s="168"/>
      <c r="K48" s="168"/>
      <c r="L48" s="168"/>
    </row>
    <row r="49" spans="1:4">
      <c r="A49" s="168"/>
      <c r="B49" s="191"/>
      <c r="C49" s="191"/>
      <c r="D49" s="168"/>
    </row>
    <row r="50" spans="1:4">
      <c r="A50" s="168"/>
      <c r="B50" s="191"/>
      <c r="C50" s="191"/>
      <c r="D50" s="168"/>
    </row>
    <row r="51" spans="1:4">
      <c r="A51" s="168"/>
      <c r="B51" s="191"/>
      <c r="C51" s="191"/>
      <c r="D51" s="168"/>
    </row>
    <row r="52" spans="1:4">
      <c r="A52" s="168"/>
      <c r="B52" s="191"/>
      <c r="C52" s="191"/>
      <c r="D52" s="168"/>
    </row>
    <row r="53" spans="1:4">
      <c r="A53" s="168"/>
      <c r="B53" s="191"/>
      <c r="C53" s="191"/>
      <c r="D53" s="168"/>
    </row>
    <row r="54" spans="1:4">
      <c r="A54" s="168"/>
      <c r="B54" s="191"/>
      <c r="C54" s="191"/>
      <c r="D54" s="168"/>
    </row>
    <row r="55" spans="1:4">
      <c r="A55" s="168"/>
      <c r="B55" s="191"/>
      <c r="C55" s="191"/>
      <c r="D55" s="168"/>
    </row>
    <row r="56" spans="1:4">
      <c r="A56" s="168"/>
      <c r="B56" s="191"/>
      <c r="C56" s="191"/>
      <c r="D56" s="168"/>
    </row>
    <row r="57" spans="1:4">
      <c r="A57" s="168"/>
      <c r="B57" s="191"/>
      <c r="C57" s="191"/>
      <c r="D57" s="168"/>
    </row>
    <row r="58" spans="1:4">
      <c r="A58" s="168"/>
      <c r="B58" s="191"/>
      <c r="C58" s="191"/>
      <c r="D58" s="168"/>
    </row>
    <row r="59" spans="1:4">
      <c r="A59" s="168"/>
      <c r="B59" s="191"/>
      <c r="C59" s="191"/>
      <c r="D59" s="168"/>
    </row>
    <row r="60" spans="1:4">
      <c r="A60" s="168"/>
      <c r="B60" s="191"/>
      <c r="C60" s="191"/>
      <c r="D60" s="168"/>
    </row>
    <row r="61" spans="1:4">
      <c r="A61" s="168"/>
      <c r="B61" s="191"/>
      <c r="C61" s="191"/>
      <c r="D61" s="168"/>
    </row>
    <row r="62" spans="1:4">
      <c r="A62" s="168"/>
      <c r="B62" s="160"/>
      <c r="C62" s="160"/>
      <c r="D62" s="164"/>
    </row>
    <row r="63" spans="1:4">
      <c r="A63" s="168"/>
      <c r="B63" s="160"/>
      <c r="C63" s="160"/>
      <c r="D63" s="164"/>
    </row>
    <row r="64" spans="1:4">
      <c r="A64" s="168"/>
      <c r="B64" s="160"/>
      <c r="C64" s="160"/>
      <c r="D64" s="164"/>
    </row>
    <row r="65" spans="1:4">
      <c r="A65" s="168"/>
      <c r="B65" s="160"/>
      <c r="C65" s="160"/>
      <c r="D65" s="164"/>
    </row>
    <row r="66" spans="1:4">
      <c r="A66" s="168"/>
      <c r="B66" s="160"/>
      <c r="C66" s="160"/>
      <c r="D66" s="164"/>
    </row>
    <row r="67" spans="1:4">
      <c r="A67" s="168"/>
      <c r="B67" s="160"/>
      <c r="C67" s="160"/>
      <c r="D67" s="164"/>
    </row>
    <row r="68" spans="1:4">
      <c r="A68" s="168"/>
      <c r="B68" s="160"/>
      <c r="C68" s="160"/>
      <c r="D68" s="164"/>
    </row>
    <row r="69" spans="1:4">
      <c r="A69" s="168"/>
      <c r="B69" s="160"/>
      <c r="C69" s="160"/>
      <c r="D69" s="164"/>
    </row>
    <row r="70" spans="1:4">
      <c r="A70" s="168"/>
      <c r="B70" s="160"/>
      <c r="C70" s="160"/>
      <c r="D70" s="164"/>
    </row>
    <row r="71" spans="1:4">
      <c r="A71" s="168"/>
      <c r="B71" s="160"/>
      <c r="C71" s="160"/>
      <c r="D71" s="164"/>
    </row>
    <row r="72" spans="1:4">
      <c r="A72" s="168"/>
      <c r="B72" s="160"/>
      <c r="C72" s="160"/>
      <c r="D72" s="164"/>
    </row>
    <row r="73" spans="1:4">
      <c r="A73" s="168"/>
      <c r="B73" s="160"/>
      <c r="C73" s="160"/>
      <c r="D73" s="164"/>
    </row>
    <row r="74" spans="1:4">
      <c r="A74" s="168"/>
      <c r="B74" s="160"/>
      <c r="C74" s="160"/>
      <c r="D74" s="164"/>
    </row>
    <row r="75" spans="1:4">
      <c r="A75" s="168"/>
      <c r="B75" s="160"/>
      <c r="C75" s="160"/>
      <c r="D75" s="164"/>
    </row>
    <row r="76" spans="1:4">
      <c r="A76" s="168"/>
      <c r="B76" s="160"/>
      <c r="C76" s="160"/>
      <c r="D76" s="164"/>
    </row>
    <row r="77" spans="1:4">
      <c r="A77" s="168"/>
      <c r="B77" s="160"/>
      <c r="C77" s="160"/>
      <c r="D77" s="164"/>
    </row>
    <row r="78" spans="1:4">
      <c r="A78" s="168"/>
      <c r="B78" s="160"/>
      <c r="C78" s="160"/>
      <c r="D78" s="164"/>
    </row>
    <row r="79" spans="1:4">
      <c r="A79" s="168"/>
      <c r="B79" s="160"/>
      <c r="C79" s="160"/>
      <c r="D79" s="164"/>
    </row>
    <row r="80" spans="1:4">
      <c r="A80" s="168"/>
      <c r="B80" s="160"/>
      <c r="C80" s="160"/>
      <c r="D80" s="164"/>
    </row>
    <row r="81" spans="1:4">
      <c r="A81" s="160"/>
      <c r="B81" s="160"/>
      <c r="C81" s="160"/>
      <c r="D81" s="164"/>
    </row>
    <row r="82" spans="1:4">
      <c r="A82" s="160"/>
      <c r="B82" s="160"/>
      <c r="C82" s="160"/>
      <c r="D82" s="164"/>
    </row>
    <row r="83" spans="1:4">
      <c r="A83" s="160"/>
      <c r="B83" s="160"/>
      <c r="C83" s="160"/>
      <c r="D83" s="164"/>
    </row>
    <row r="84" spans="1:4">
      <c r="A84" s="160"/>
      <c r="B84" s="160"/>
      <c r="C84" s="160"/>
      <c r="D84" s="164"/>
    </row>
    <row r="85" spans="1:4">
      <c r="A85" s="160"/>
      <c r="B85" s="160"/>
      <c r="C85" s="160"/>
      <c r="D85" s="164"/>
    </row>
    <row r="86" spans="1:4">
      <c r="A86" s="160"/>
      <c r="B86" s="160"/>
      <c r="C86" s="160"/>
      <c r="D86" s="164"/>
    </row>
    <row r="87" spans="1:4">
      <c r="A87" s="160"/>
      <c r="B87" s="160"/>
      <c r="C87" s="160"/>
      <c r="D87" s="164"/>
    </row>
    <row r="88" spans="1:4">
      <c r="A88" s="160"/>
      <c r="B88" s="160"/>
      <c r="C88" s="160"/>
      <c r="D88" s="164"/>
    </row>
    <row r="89" spans="1:4">
      <c r="A89" s="160"/>
      <c r="B89" s="160"/>
      <c r="C89" s="160"/>
      <c r="D89" s="164"/>
    </row>
    <row r="90" spans="1:4">
      <c r="A90" s="160"/>
      <c r="B90" s="160"/>
      <c r="C90" s="160"/>
      <c r="D90" s="164"/>
    </row>
    <row r="91" spans="1:4">
      <c r="A91" s="160"/>
      <c r="B91" s="160"/>
      <c r="C91" s="160"/>
      <c r="D91" s="164"/>
    </row>
    <row r="92" spans="1:4">
      <c r="A92" s="160"/>
      <c r="B92" s="160"/>
      <c r="C92" s="160"/>
      <c r="D92" s="164"/>
    </row>
    <row r="93" spans="1:4">
      <c r="A93" s="160"/>
      <c r="B93" s="160"/>
      <c r="C93" s="160"/>
      <c r="D93" s="164"/>
    </row>
    <row r="94" spans="1:4">
      <c r="A94" s="160"/>
      <c r="B94" s="160"/>
      <c r="C94" s="160"/>
      <c r="D94" s="164"/>
    </row>
    <row r="95" spans="1:4">
      <c r="A95" s="160"/>
      <c r="B95" s="160"/>
      <c r="C95" s="160"/>
      <c r="D95" s="164"/>
    </row>
    <row r="96" spans="1:4">
      <c r="A96" s="160"/>
      <c r="B96" s="160"/>
      <c r="C96" s="160"/>
      <c r="D96" s="164"/>
    </row>
    <row r="97" spans="1:4">
      <c r="A97" s="160"/>
      <c r="B97" s="160"/>
      <c r="C97" s="160"/>
      <c r="D97" s="164"/>
    </row>
    <row r="98" spans="1:4">
      <c r="A98" s="160"/>
      <c r="B98" s="160"/>
      <c r="C98" s="160"/>
      <c r="D98" s="164"/>
    </row>
    <row r="99" spans="1:4">
      <c r="A99" s="160"/>
      <c r="B99" s="160"/>
      <c r="C99" s="160"/>
      <c r="D99" s="164"/>
    </row>
    <row r="100" spans="1:4">
      <c r="A100" s="160"/>
      <c r="B100" s="160"/>
      <c r="C100" s="160"/>
      <c r="D100" s="164"/>
    </row>
    <row r="101" spans="1:4">
      <c r="A101" s="160"/>
      <c r="B101" s="160"/>
      <c r="C101" s="160"/>
      <c r="D101" s="164"/>
    </row>
    <row r="102" spans="1:4">
      <c r="A102" s="160"/>
      <c r="B102" s="160"/>
      <c r="C102" s="160"/>
      <c r="D102" s="164"/>
    </row>
    <row r="103" spans="1:4">
      <c r="A103" s="160"/>
      <c r="B103" s="160"/>
      <c r="C103" s="160"/>
      <c r="D103" s="164"/>
    </row>
    <row r="104" spans="1:4">
      <c r="A104" s="160"/>
      <c r="B104" s="160"/>
      <c r="C104" s="160"/>
      <c r="D104" s="164"/>
    </row>
    <row r="105" spans="1:4">
      <c r="A105" s="160"/>
      <c r="B105" s="160"/>
      <c r="C105" s="160"/>
      <c r="D105" s="164"/>
    </row>
    <row r="106" spans="1:4">
      <c r="A106" s="160"/>
      <c r="B106" s="160"/>
      <c r="C106" s="160"/>
      <c r="D106" s="164"/>
    </row>
    <row r="107" spans="1:4">
      <c r="A107" s="160"/>
      <c r="B107" s="160"/>
      <c r="C107" s="160"/>
      <c r="D107" s="164"/>
    </row>
    <row r="108" spans="1:4">
      <c r="A108" s="160"/>
      <c r="B108" s="160"/>
      <c r="C108" s="160"/>
      <c r="D108" s="164"/>
    </row>
    <row r="109" spans="1:4">
      <c r="A109" s="160"/>
      <c r="B109" s="160"/>
      <c r="C109" s="160"/>
      <c r="D109" s="164"/>
    </row>
    <row r="110" spans="1:4">
      <c r="A110" s="160"/>
      <c r="B110" s="160"/>
      <c r="C110" s="160"/>
      <c r="D110" s="164"/>
    </row>
    <row r="111" spans="1:4">
      <c r="A111" s="160"/>
      <c r="B111" s="160"/>
      <c r="C111" s="160"/>
      <c r="D111" s="164"/>
    </row>
    <row r="112" spans="1:4">
      <c r="A112" s="160"/>
      <c r="B112" s="160"/>
      <c r="C112" s="160"/>
      <c r="D112" s="164"/>
    </row>
    <row r="113" spans="1:4">
      <c r="A113" s="160"/>
      <c r="B113" s="160"/>
      <c r="C113" s="160"/>
      <c r="D113" s="164"/>
    </row>
    <row r="114" spans="1:4">
      <c r="A114" s="160"/>
      <c r="B114" s="160"/>
      <c r="C114" s="160"/>
      <c r="D114" s="164"/>
    </row>
    <row r="115" spans="1:4">
      <c r="A115" s="160"/>
      <c r="B115" s="160"/>
      <c r="C115" s="160"/>
      <c r="D115" s="164"/>
    </row>
    <row r="116" spans="1:4">
      <c r="A116" s="160"/>
      <c r="B116" s="160"/>
      <c r="C116" s="160"/>
      <c r="D116" s="164"/>
    </row>
    <row r="117" spans="1:4">
      <c r="A117" s="160"/>
      <c r="B117" s="160"/>
      <c r="C117" s="160"/>
      <c r="D117" s="164"/>
    </row>
    <row r="118" spans="1:4">
      <c r="A118" s="160"/>
      <c r="B118" s="160"/>
      <c r="C118" s="160"/>
      <c r="D118" s="164"/>
    </row>
    <row r="119" spans="1:4">
      <c r="A119" s="160"/>
      <c r="B119" s="160"/>
      <c r="C119" s="160"/>
      <c r="D119" s="164"/>
    </row>
    <row r="120" spans="1:4">
      <c r="A120" s="160"/>
      <c r="B120" s="160"/>
      <c r="C120" s="160"/>
      <c r="D120" s="164"/>
    </row>
    <row r="121" spans="1:4">
      <c r="A121" s="160"/>
      <c r="B121" s="160"/>
      <c r="C121" s="160"/>
      <c r="D121" s="164"/>
    </row>
    <row r="122" spans="1:4">
      <c r="A122" s="160"/>
      <c r="B122" s="160"/>
      <c r="C122" s="160"/>
      <c r="D122" s="164"/>
    </row>
    <row r="123" spans="1:4">
      <c r="A123" s="160"/>
      <c r="B123" s="160"/>
      <c r="C123" s="160"/>
      <c r="D123" s="164"/>
    </row>
    <row r="124" spans="1:4">
      <c r="A124" s="160"/>
      <c r="B124" s="160"/>
      <c r="C124" s="160"/>
      <c r="D124" s="164"/>
    </row>
    <row r="125" spans="1:4">
      <c r="A125" s="160"/>
      <c r="B125" s="160"/>
      <c r="C125" s="160"/>
      <c r="D125" s="164"/>
    </row>
    <row r="126" spans="1:4">
      <c r="A126" s="160"/>
      <c r="B126" s="160"/>
      <c r="C126" s="160"/>
      <c r="D126" s="164"/>
    </row>
    <row r="127" spans="1:4">
      <c r="A127" s="160"/>
      <c r="B127" s="160"/>
      <c r="C127" s="160"/>
      <c r="D127" s="164"/>
    </row>
    <row r="128" spans="1:4">
      <c r="A128" s="160"/>
      <c r="B128" s="160"/>
      <c r="C128" s="160"/>
      <c r="D128" s="164"/>
    </row>
    <row r="129" spans="1:4">
      <c r="A129" s="160"/>
      <c r="B129" s="160"/>
      <c r="C129" s="160"/>
      <c r="D129" s="164"/>
    </row>
    <row r="130" spans="1:4">
      <c r="A130" s="160"/>
      <c r="B130" s="160"/>
      <c r="C130" s="160"/>
      <c r="D130" s="164"/>
    </row>
    <row r="131" spans="1:4">
      <c r="A131" s="160"/>
      <c r="B131" s="160"/>
      <c r="C131" s="160"/>
      <c r="D131" s="164"/>
    </row>
    <row r="132" spans="1:4">
      <c r="A132" s="160"/>
      <c r="B132" s="160"/>
      <c r="C132" s="160"/>
      <c r="D132" s="164"/>
    </row>
    <row r="133" spans="1:4">
      <c r="A133" s="160"/>
      <c r="B133" s="160"/>
      <c r="C133" s="160"/>
      <c r="D133" s="164"/>
    </row>
    <row r="134" spans="1:4">
      <c r="A134" s="160"/>
      <c r="B134" s="160"/>
      <c r="C134" s="160"/>
      <c r="D134" s="164"/>
    </row>
    <row r="135" spans="1:4">
      <c r="A135" s="160"/>
      <c r="B135" s="160"/>
      <c r="C135" s="160"/>
      <c r="D135" s="164"/>
    </row>
    <row r="136" spans="1:4">
      <c r="A136" s="160"/>
      <c r="B136" s="160"/>
      <c r="C136" s="160"/>
      <c r="D136" s="164"/>
    </row>
    <row r="137" spans="1:4">
      <c r="A137" s="160"/>
      <c r="B137" s="160"/>
      <c r="C137" s="160"/>
      <c r="D137" s="164"/>
    </row>
    <row r="138" spans="1:4">
      <c r="A138" s="160"/>
      <c r="B138" s="160"/>
      <c r="C138" s="160"/>
      <c r="D138" s="164"/>
    </row>
    <row r="139" spans="1:4">
      <c r="A139" s="160"/>
      <c r="B139" s="160"/>
      <c r="C139" s="160"/>
      <c r="D139" s="164"/>
    </row>
    <row r="140" spans="1:4">
      <c r="A140" s="160"/>
      <c r="B140" s="160"/>
      <c r="C140" s="160"/>
      <c r="D140" s="164"/>
    </row>
    <row r="141" spans="1:4">
      <c r="A141" s="160"/>
      <c r="B141" s="160"/>
      <c r="C141" s="160"/>
      <c r="D141" s="164"/>
    </row>
    <row r="142" spans="1:4">
      <c r="A142" s="160"/>
      <c r="B142" s="160"/>
      <c r="C142" s="160"/>
      <c r="D142" s="164"/>
    </row>
    <row r="143" spans="1:4">
      <c r="A143" s="160"/>
      <c r="B143" s="160"/>
      <c r="C143" s="160"/>
      <c r="D143" s="164"/>
    </row>
    <row r="144" spans="1:4">
      <c r="A144" s="160"/>
      <c r="B144" s="160"/>
      <c r="C144" s="160"/>
      <c r="D144" s="164"/>
    </row>
    <row r="145" spans="1:4">
      <c r="A145" s="160"/>
      <c r="B145" s="160"/>
      <c r="C145" s="160"/>
      <c r="D145" s="164"/>
    </row>
    <row r="146" spans="1:4">
      <c r="A146" s="160"/>
      <c r="B146" s="160"/>
      <c r="C146" s="160"/>
      <c r="D146" s="164"/>
    </row>
    <row r="147" spans="1:4">
      <c r="A147" s="160"/>
      <c r="B147" s="160"/>
      <c r="C147" s="160"/>
      <c r="D147" s="164"/>
    </row>
    <row r="148" spans="1:4">
      <c r="A148" s="160"/>
      <c r="B148" s="160"/>
      <c r="C148" s="160"/>
      <c r="D148" s="164"/>
    </row>
    <row r="149" spans="1:4">
      <c r="A149" s="160"/>
      <c r="B149" s="160"/>
      <c r="C149" s="160"/>
      <c r="D149" s="164"/>
    </row>
    <row r="150" spans="1:4">
      <c r="A150" s="160"/>
      <c r="B150" s="160"/>
      <c r="C150" s="160"/>
      <c r="D150" s="164"/>
    </row>
    <row r="151" spans="1:4">
      <c r="A151" s="160"/>
      <c r="B151" s="160"/>
      <c r="C151" s="160"/>
      <c r="D151" s="164"/>
    </row>
    <row r="152" spans="1:4">
      <c r="A152" s="160"/>
      <c r="B152" s="160"/>
      <c r="C152" s="160"/>
      <c r="D152" s="164"/>
    </row>
    <row r="153" spans="1:4">
      <c r="A153" s="160"/>
      <c r="B153" s="160"/>
      <c r="C153" s="160"/>
      <c r="D153" s="164"/>
    </row>
    <row r="154" spans="1:4">
      <c r="A154" s="160"/>
      <c r="B154" s="160"/>
      <c r="C154" s="160"/>
      <c r="D154" s="164"/>
    </row>
    <row r="155" spans="1:4">
      <c r="A155" s="160"/>
      <c r="B155" s="160"/>
      <c r="C155" s="160"/>
      <c r="D155" s="164"/>
    </row>
    <row r="156" spans="1:4">
      <c r="A156" s="160"/>
      <c r="B156" s="160"/>
      <c r="C156" s="160"/>
      <c r="D156" s="164"/>
    </row>
    <row r="157" spans="1:4">
      <c r="A157" s="160"/>
      <c r="B157" s="160"/>
      <c r="C157" s="160"/>
      <c r="D157" s="164"/>
    </row>
    <row r="158" spans="1:4">
      <c r="A158" s="160"/>
      <c r="B158" s="160"/>
      <c r="C158" s="160"/>
      <c r="D158" s="164"/>
    </row>
    <row r="159" spans="1:4">
      <c r="A159" s="160"/>
      <c r="B159" s="160"/>
      <c r="C159" s="160"/>
      <c r="D159" s="164"/>
    </row>
    <row r="160" spans="1:4">
      <c r="A160" s="160"/>
      <c r="B160" s="160"/>
      <c r="C160" s="160"/>
      <c r="D160" s="164"/>
    </row>
    <row r="161" spans="1:4">
      <c r="A161" s="160"/>
      <c r="B161" s="160"/>
      <c r="C161" s="160"/>
      <c r="D161" s="164"/>
    </row>
    <row r="162" spans="1:4">
      <c r="A162" s="160"/>
      <c r="B162" s="160"/>
      <c r="C162" s="160"/>
      <c r="D162" s="164"/>
    </row>
    <row r="163" spans="1:4">
      <c r="A163" s="160"/>
      <c r="B163" s="160"/>
      <c r="C163" s="160"/>
      <c r="D163" s="164"/>
    </row>
    <row r="164" spans="1:4">
      <c r="A164" s="160"/>
      <c r="B164" s="160"/>
      <c r="C164" s="160"/>
      <c r="D164" s="164"/>
    </row>
    <row r="165" spans="1:4">
      <c r="A165" s="160"/>
      <c r="B165" s="160"/>
      <c r="C165" s="160"/>
      <c r="D165" s="164"/>
    </row>
    <row r="166" spans="1:4">
      <c r="A166" s="160"/>
      <c r="B166" s="160"/>
      <c r="C166" s="160"/>
      <c r="D166" s="164"/>
    </row>
    <row r="167" spans="1:4">
      <c r="A167" s="160"/>
      <c r="B167" s="160"/>
      <c r="C167" s="160"/>
      <c r="D167" s="164"/>
    </row>
    <row r="168" spans="1:4">
      <c r="A168" s="160"/>
      <c r="B168" s="160"/>
      <c r="C168" s="160"/>
      <c r="D168" s="164"/>
    </row>
    <row r="169" spans="1:4">
      <c r="A169" s="160"/>
      <c r="B169" s="160"/>
      <c r="C169" s="160"/>
      <c r="D169" s="164"/>
    </row>
    <row r="170" spans="1:4">
      <c r="A170" s="160"/>
      <c r="B170" s="160"/>
      <c r="C170" s="160"/>
      <c r="D170" s="164"/>
    </row>
    <row r="171" spans="1:4">
      <c r="A171" s="160"/>
      <c r="B171" s="160"/>
      <c r="C171" s="160"/>
      <c r="D171" s="164"/>
    </row>
    <row r="172" spans="1:4">
      <c r="A172" s="160"/>
      <c r="B172" s="160"/>
      <c r="C172" s="160"/>
      <c r="D172" s="164"/>
    </row>
    <row r="173" spans="1:4">
      <c r="A173" s="160"/>
      <c r="B173" s="160"/>
      <c r="C173" s="160"/>
      <c r="D173" s="164"/>
    </row>
    <row r="174" spans="1:4">
      <c r="A174" s="160"/>
      <c r="B174" s="160"/>
      <c r="C174" s="160"/>
      <c r="D174" s="164"/>
    </row>
    <row r="175" spans="1:4">
      <c r="A175" s="160"/>
      <c r="B175" s="160"/>
      <c r="C175" s="160"/>
      <c r="D175" s="164"/>
    </row>
    <row r="176" spans="1:4">
      <c r="A176" s="160"/>
      <c r="B176" s="160"/>
      <c r="C176" s="160"/>
      <c r="D176" s="164"/>
    </row>
    <row r="177" spans="1:4">
      <c r="A177" s="160"/>
      <c r="B177" s="160"/>
      <c r="C177" s="160"/>
      <c r="D177" s="164"/>
    </row>
    <row r="178" spans="1:4">
      <c r="A178" s="160"/>
      <c r="B178" s="160"/>
      <c r="C178" s="160"/>
      <c r="D178" s="164"/>
    </row>
    <row r="179" spans="1:4">
      <c r="A179" s="160"/>
      <c r="B179" s="160"/>
      <c r="C179" s="160"/>
      <c r="D179" s="164"/>
    </row>
    <row r="180" spans="1:4">
      <c r="A180" s="160"/>
      <c r="B180" s="160"/>
      <c r="C180" s="160"/>
      <c r="D180" s="164"/>
    </row>
    <row r="181" spans="1:4">
      <c r="A181" s="160"/>
      <c r="B181" s="160"/>
      <c r="C181" s="160"/>
      <c r="D181" s="164"/>
    </row>
    <row r="182" spans="1:4">
      <c r="A182" s="160"/>
      <c r="B182" s="160"/>
      <c r="C182" s="160"/>
      <c r="D182" s="164"/>
    </row>
    <row r="183" spans="1:4">
      <c r="A183" s="160"/>
      <c r="B183" s="160"/>
      <c r="C183" s="160"/>
      <c r="D183" s="164"/>
    </row>
    <row r="184" spans="1:4">
      <c r="A184" s="160"/>
      <c r="B184" s="160"/>
      <c r="C184" s="160"/>
      <c r="D184" s="164"/>
    </row>
    <row r="185" spans="1:4">
      <c r="A185" s="160"/>
      <c r="B185" s="160"/>
      <c r="C185" s="160"/>
      <c r="D185" s="164"/>
    </row>
    <row r="186" spans="1:4">
      <c r="A186" s="160"/>
      <c r="B186" s="160"/>
      <c r="C186" s="160"/>
      <c r="D186" s="164"/>
    </row>
    <row r="187" spans="1:4">
      <c r="A187" s="160"/>
      <c r="B187" s="160"/>
      <c r="C187" s="160"/>
      <c r="D187" s="164"/>
    </row>
    <row r="188" spans="1:4">
      <c r="A188" s="160"/>
      <c r="B188" s="160"/>
      <c r="C188" s="160"/>
      <c r="D188" s="164"/>
    </row>
    <row r="189" spans="1:4">
      <c r="A189" s="160"/>
      <c r="B189" s="160"/>
      <c r="C189" s="160"/>
      <c r="D189" s="164"/>
    </row>
    <row r="190" spans="1:4">
      <c r="A190" s="160"/>
      <c r="B190" s="160"/>
      <c r="C190" s="160"/>
      <c r="D190" s="164"/>
    </row>
    <row r="191" spans="1:4">
      <c r="A191" s="160"/>
      <c r="B191" s="160"/>
      <c r="C191" s="160"/>
      <c r="D191" s="164"/>
    </row>
    <row r="192" spans="1:4">
      <c r="A192" s="160"/>
      <c r="B192" s="160"/>
      <c r="C192" s="160"/>
      <c r="D192" s="164"/>
    </row>
    <row r="193" spans="1:4">
      <c r="A193" s="160"/>
      <c r="B193" s="160"/>
      <c r="C193" s="160"/>
      <c r="D193" s="164"/>
    </row>
    <row r="194" spans="1:4">
      <c r="A194" s="160"/>
      <c r="B194" s="160"/>
      <c r="C194" s="160"/>
      <c r="D194" s="164"/>
    </row>
    <row r="195" spans="1:4">
      <c r="A195" s="160"/>
      <c r="B195" s="160"/>
      <c r="C195" s="160"/>
      <c r="D195" s="164"/>
    </row>
    <row r="196" spans="1:4">
      <c r="A196" s="160"/>
      <c r="B196" s="160"/>
      <c r="C196" s="160"/>
      <c r="D196" s="164"/>
    </row>
    <row r="197" spans="1:4">
      <c r="A197" s="160"/>
      <c r="B197" s="160"/>
      <c r="C197" s="160"/>
      <c r="D197" s="164"/>
    </row>
    <row r="198" spans="1:4">
      <c r="A198" s="160"/>
      <c r="B198" s="160"/>
      <c r="C198" s="160"/>
      <c r="D198" s="164"/>
    </row>
    <row r="199" spans="1:4">
      <c r="A199" s="160"/>
      <c r="B199" s="160"/>
      <c r="C199" s="160"/>
      <c r="D199" s="164"/>
    </row>
    <row r="200" spans="1:4">
      <c r="A200" s="160"/>
      <c r="B200" s="160"/>
      <c r="C200" s="160"/>
      <c r="D200" s="164"/>
    </row>
    <row r="201" spans="1:4">
      <c r="A201" s="160"/>
      <c r="B201" s="160"/>
      <c r="C201" s="160"/>
      <c r="D201" s="164"/>
    </row>
    <row r="202" spans="1:4">
      <c r="A202" s="160"/>
      <c r="B202" s="160"/>
      <c r="C202" s="160"/>
      <c r="D202" s="164"/>
    </row>
    <row r="203" spans="1:4">
      <c r="A203" s="160"/>
      <c r="B203" s="160"/>
      <c r="C203" s="160"/>
      <c r="D203" s="164"/>
    </row>
    <row r="204" spans="1:4">
      <c r="A204" s="160"/>
      <c r="B204" s="160"/>
      <c r="C204" s="160"/>
      <c r="D204" s="164"/>
    </row>
    <row r="205" spans="1:4">
      <c r="A205" s="160"/>
      <c r="B205" s="160"/>
      <c r="C205" s="160"/>
      <c r="D205" s="164"/>
    </row>
    <row r="206" spans="1:4">
      <c r="A206" s="160"/>
      <c r="B206" s="160"/>
      <c r="C206" s="160"/>
      <c r="D206" s="164"/>
    </row>
    <row r="207" spans="1:4">
      <c r="A207" s="160"/>
      <c r="B207" s="160"/>
      <c r="C207" s="160"/>
      <c r="D207" s="164"/>
    </row>
    <row r="208" spans="1:4">
      <c r="A208" s="160"/>
      <c r="B208" s="160"/>
      <c r="C208" s="160"/>
      <c r="D208" s="164"/>
    </row>
    <row r="209" spans="1:4">
      <c r="A209" s="160"/>
      <c r="B209" s="160"/>
      <c r="C209" s="160"/>
      <c r="D209" s="164"/>
    </row>
    <row r="210" spans="1:4">
      <c r="A210" s="160"/>
      <c r="B210" s="160"/>
      <c r="C210" s="160"/>
      <c r="D210" s="164"/>
    </row>
    <row r="211" spans="1:4">
      <c r="A211" s="160"/>
      <c r="B211" s="160"/>
      <c r="C211" s="160"/>
      <c r="D211" s="164"/>
    </row>
    <row r="212" spans="1:4">
      <c r="A212" s="160"/>
      <c r="B212" s="160"/>
      <c r="C212" s="160"/>
      <c r="D212" s="164"/>
    </row>
    <row r="213" spans="1:4">
      <c r="A213" s="160"/>
      <c r="B213" s="160"/>
      <c r="C213" s="160"/>
      <c r="D213" s="164"/>
    </row>
    <row r="214" spans="1:4">
      <c r="A214" s="160"/>
      <c r="B214" s="160"/>
      <c r="C214" s="160"/>
      <c r="D214" s="164"/>
    </row>
    <row r="215" spans="1:4">
      <c r="A215" s="160"/>
      <c r="B215" s="160"/>
      <c r="C215" s="160"/>
      <c r="D215" s="164"/>
    </row>
    <row r="216" spans="1:4">
      <c r="A216" s="160"/>
      <c r="B216" s="160"/>
      <c r="C216" s="160"/>
      <c r="D216" s="164"/>
    </row>
    <row r="217" spans="1:4">
      <c r="A217" s="160"/>
      <c r="B217" s="160"/>
      <c r="C217" s="160"/>
      <c r="D217" s="164"/>
    </row>
    <row r="218" spans="1:4">
      <c r="A218" s="160"/>
      <c r="B218" s="160"/>
      <c r="C218" s="160"/>
      <c r="D218" s="164"/>
    </row>
    <row r="219" spans="1:4">
      <c r="A219" s="160"/>
      <c r="B219" s="160"/>
      <c r="C219" s="160"/>
      <c r="D219" s="164"/>
    </row>
    <row r="220" spans="1:4">
      <c r="A220" s="160"/>
      <c r="B220" s="160"/>
      <c r="C220" s="160"/>
      <c r="D220" s="164"/>
    </row>
    <row r="221" spans="1:4">
      <c r="A221" s="160"/>
      <c r="B221" s="160"/>
      <c r="C221" s="160"/>
      <c r="D221" s="164"/>
    </row>
    <row r="222" spans="1:4">
      <c r="A222" s="160"/>
      <c r="B222" s="160"/>
      <c r="C222" s="160"/>
      <c r="D222" s="164"/>
    </row>
    <row r="223" spans="1:4">
      <c r="A223" s="160"/>
      <c r="B223" s="160"/>
      <c r="C223" s="160"/>
      <c r="D223" s="164"/>
    </row>
    <row r="224" spans="1:4">
      <c r="A224" s="160"/>
      <c r="B224" s="160"/>
      <c r="C224" s="160"/>
      <c r="D224" s="164"/>
    </row>
    <row r="225" spans="1:4">
      <c r="A225" s="160"/>
      <c r="B225" s="160"/>
      <c r="C225" s="160"/>
      <c r="D225" s="164"/>
    </row>
    <row r="226" spans="1:4">
      <c r="A226" s="160"/>
      <c r="B226" s="160"/>
      <c r="C226" s="160"/>
      <c r="D226" s="164"/>
    </row>
    <row r="227" spans="1:4">
      <c r="A227" s="160"/>
      <c r="B227" s="160"/>
      <c r="C227" s="160"/>
      <c r="D227" s="164"/>
    </row>
    <row r="228" spans="1:4">
      <c r="A228" s="160"/>
      <c r="B228" s="160"/>
      <c r="C228" s="160"/>
      <c r="D228" s="164"/>
    </row>
    <row r="229" spans="1:4">
      <c r="A229" s="160"/>
      <c r="B229" s="160"/>
      <c r="C229" s="160"/>
      <c r="D229" s="164"/>
    </row>
    <row r="230" spans="1:4">
      <c r="A230" s="160"/>
      <c r="B230" s="160"/>
      <c r="C230" s="160"/>
      <c r="D230" s="164"/>
    </row>
    <row r="231" spans="1:4">
      <c r="A231" s="160"/>
      <c r="B231" s="160"/>
      <c r="C231" s="160"/>
      <c r="D231" s="164"/>
    </row>
    <row r="232" spans="1:4">
      <c r="A232" s="160"/>
      <c r="B232" s="160"/>
      <c r="C232" s="160"/>
      <c r="D232" s="164"/>
    </row>
    <row r="233" spans="1:4">
      <c r="A233" s="160"/>
      <c r="B233" s="160"/>
      <c r="C233" s="160"/>
      <c r="D233" s="164"/>
    </row>
    <row r="234" spans="1:4">
      <c r="A234" s="160"/>
      <c r="B234" s="160"/>
      <c r="C234" s="160"/>
      <c r="D234" s="164"/>
    </row>
    <row r="235" spans="1:4">
      <c r="A235" s="160"/>
      <c r="B235" s="160"/>
      <c r="C235" s="160"/>
      <c r="D235" s="164"/>
    </row>
    <row r="236" spans="1:4">
      <c r="A236" s="160"/>
      <c r="B236" s="160"/>
      <c r="C236" s="160"/>
      <c r="D236" s="164"/>
    </row>
    <row r="237" spans="1:4">
      <c r="A237" s="160"/>
      <c r="B237" s="160"/>
      <c r="C237" s="160"/>
      <c r="D237" s="164"/>
    </row>
    <row r="238" spans="1:4">
      <c r="A238" s="160"/>
      <c r="B238" s="160"/>
      <c r="C238" s="160"/>
      <c r="D238" s="164"/>
    </row>
    <row r="239" spans="1:4">
      <c r="A239" s="160"/>
      <c r="B239" s="160"/>
      <c r="C239" s="160"/>
      <c r="D239" s="164"/>
    </row>
    <row r="240" spans="1:4">
      <c r="A240" s="160"/>
      <c r="B240" s="160"/>
      <c r="C240" s="160"/>
      <c r="D240" s="164"/>
    </row>
    <row r="241" spans="1:4">
      <c r="A241" s="160"/>
      <c r="B241" s="160"/>
      <c r="C241" s="160"/>
      <c r="D241" s="164"/>
    </row>
    <row r="242" spans="1:4">
      <c r="A242" s="160"/>
      <c r="B242" s="160"/>
      <c r="C242" s="160"/>
      <c r="D242" s="164"/>
    </row>
    <row r="243" spans="1:4">
      <c r="A243" s="160"/>
      <c r="B243" s="160"/>
      <c r="C243" s="160"/>
      <c r="D243" s="164"/>
    </row>
    <row r="244" spans="1:4">
      <c r="A244" s="160"/>
      <c r="B244" s="160"/>
      <c r="C244" s="160"/>
      <c r="D244" s="164"/>
    </row>
    <row r="245" spans="1:4">
      <c r="A245" s="160"/>
      <c r="B245" s="160"/>
      <c r="C245" s="160"/>
      <c r="D245" s="164"/>
    </row>
    <row r="246" spans="1:4">
      <c r="A246" s="160"/>
      <c r="B246" s="160"/>
      <c r="C246" s="160"/>
      <c r="D246" s="164"/>
    </row>
    <row r="247" spans="1:4">
      <c r="A247" s="160"/>
      <c r="B247" s="160"/>
      <c r="C247" s="160"/>
      <c r="D247" s="164"/>
    </row>
    <row r="248" spans="1:4">
      <c r="A248" s="160"/>
      <c r="B248" s="160"/>
      <c r="C248" s="160"/>
      <c r="D248" s="164"/>
    </row>
    <row r="249" spans="1:4">
      <c r="A249" s="160"/>
      <c r="B249" s="160"/>
      <c r="C249" s="160"/>
      <c r="D249" s="164"/>
    </row>
    <row r="250" spans="1:4">
      <c r="A250" s="160"/>
      <c r="B250" s="160"/>
      <c r="C250" s="160"/>
      <c r="D250" s="164"/>
    </row>
    <row r="251" spans="1:4">
      <c r="A251" s="160"/>
      <c r="B251" s="160"/>
      <c r="C251" s="160"/>
      <c r="D251" s="164"/>
    </row>
    <row r="252" spans="1:4">
      <c r="A252" s="160"/>
      <c r="B252" s="160"/>
      <c r="C252" s="160"/>
      <c r="D252" s="164"/>
    </row>
    <row r="253" spans="1:4">
      <c r="A253" s="160"/>
      <c r="B253" s="160"/>
      <c r="C253" s="160"/>
      <c r="D253" s="164"/>
    </row>
    <row r="254" spans="1:4">
      <c r="A254" s="160"/>
      <c r="B254" s="160"/>
      <c r="C254" s="160"/>
      <c r="D254" s="164"/>
    </row>
    <row r="255" spans="1:4">
      <c r="A255" s="160"/>
      <c r="B255" s="160"/>
      <c r="C255" s="160"/>
      <c r="D255" s="164"/>
    </row>
    <row r="256" spans="1:4">
      <c r="A256" s="160"/>
      <c r="B256" s="160"/>
      <c r="C256" s="160"/>
      <c r="D256" s="164"/>
    </row>
    <row r="257" spans="1:4">
      <c r="A257" s="160"/>
      <c r="B257" s="160"/>
      <c r="C257" s="160"/>
      <c r="D257" s="164"/>
    </row>
    <row r="258" spans="1:4">
      <c r="A258" s="160"/>
      <c r="B258" s="160"/>
      <c r="C258" s="160"/>
      <c r="D258" s="164"/>
    </row>
    <row r="259" spans="1:4">
      <c r="A259" s="160"/>
      <c r="B259" s="160"/>
      <c r="C259" s="160"/>
      <c r="D259" s="164"/>
    </row>
    <row r="260" spans="1:4">
      <c r="A260" s="160"/>
      <c r="B260" s="160"/>
      <c r="C260" s="160"/>
      <c r="D260" s="164"/>
    </row>
    <row r="261" spans="1:4">
      <c r="A261" s="160"/>
      <c r="B261" s="160"/>
      <c r="C261" s="160"/>
      <c r="D261" s="164"/>
    </row>
    <row r="262" spans="1:4">
      <c r="A262" s="160"/>
      <c r="B262" s="160"/>
      <c r="C262" s="160"/>
      <c r="D262" s="164"/>
    </row>
    <row r="263" spans="1:4">
      <c r="A263" s="160"/>
      <c r="B263" s="160"/>
      <c r="C263" s="160"/>
      <c r="D263" s="164"/>
    </row>
    <row r="264" spans="1:4">
      <c r="A264" s="160"/>
      <c r="B264" s="160"/>
      <c r="C264" s="160"/>
      <c r="D264" s="164"/>
    </row>
    <row r="265" spans="1:4">
      <c r="A265" s="160"/>
      <c r="B265" s="160"/>
      <c r="C265" s="160"/>
      <c r="D265" s="164"/>
    </row>
    <row r="266" spans="1:4">
      <c r="A266" s="160"/>
      <c r="B266" s="160"/>
      <c r="C266" s="160"/>
      <c r="D266" s="164"/>
    </row>
    <row r="267" spans="1:4">
      <c r="A267" s="160"/>
      <c r="B267" s="160"/>
      <c r="C267" s="160"/>
      <c r="D267" s="164"/>
    </row>
    <row r="268" spans="1:4">
      <c r="A268" s="160"/>
      <c r="B268" s="160"/>
      <c r="C268" s="160"/>
      <c r="D268" s="164"/>
    </row>
    <row r="269" spans="1:4">
      <c r="A269" s="160"/>
      <c r="B269" s="160"/>
      <c r="C269" s="160"/>
      <c r="D269" s="164"/>
    </row>
    <row r="270" spans="1:4">
      <c r="A270" s="160"/>
      <c r="B270" s="160"/>
      <c r="C270" s="160"/>
      <c r="D270" s="164"/>
    </row>
    <row r="271" spans="1:4">
      <c r="A271" s="160"/>
      <c r="B271" s="160"/>
      <c r="C271" s="160"/>
      <c r="D271" s="164"/>
    </row>
    <row r="272" spans="1:4">
      <c r="A272" s="160"/>
      <c r="B272" s="160"/>
      <c r="C272" s="160"/>
      <c r="D272" s="164"/>
    </row>
    <row r="273" spans="1:4">
      <c r="A273" s="160"/>
      <c r="B273" s="160"/>
      <c r="C273" s="160"/>
      <c r="D273" s="164"/>
    </row>
    <row r="274" spans="1:4">
      <c r="A274" s="160"/>
      <c r="B274" s="160"/>
      <c r="C274" s="160"/>
      <c r="D274" s="164"/>
    </row>
    <row r="275" spans="1:4">
      <c r="A275" s="160"/>
      <c r="B275" s="160"/>
      <c r="C275" s="160"/>
      <c r="D275" s="164"/>
    </row>
    <row r="276" spans="1:4">
      <c r="A276" s="160"/>
      <c r="B276" s="160"/>
      <c r="C276" s="160"/>
      <c r="D276" s="164"/>
    </row>
    <row r="277" spans="1:4">
      <c r="A277" s="160"/>
      <c r="B277" s="160"/>
      <c r="C277" s="160"/>
      <c r="D277" s="164"/>
    </row>
    <row r="278" spans="1:4">
      <c r="A278" s="160"/>
      <c r="B278" s="160"/>
      <c r="C278" s="160"/>
      <c r="D278" s="164"/>
    </row>
    <row r="279" spans="1:4">
      <c r="A279" s="160"/>
      <c r="B279" s="160"/>
      <c r="C279" s="160"/>
      <c r="D279" s="164"/>
    </row>
    <row r="280" spans="1:4">
      <c r="A280" s="160"/>
      <c r="B280" s="160"/>
      <c r="C280" s="160"/>
      <c r="D280" s="164"/>
    </row>
    <row r="281" spans="1:4">
      <c r="A281" s="160"/>
      <c r="B281" s="160"/>
      <c r="C281" s="160"/>
      <c r="D281" s="164"/>
    </row>
    <row r="282" spans="1:4">
      <c r="A282" s="160"/>
      <c r="B282" s="160"/>
      <c r="C282" s="160"/>
      <c r="D282" s="164"/>
    </row>
    <row r="283" spans="1:4">
      <c r="A283" s="160"/>
      <c r="B283" s="160"/>
      <c r="C283" s="160"/>
      <c r="D283" s="164"/>
    </row>
    <row r="284" spans="1:4">
      <c r="A284" s="160"/>
      <c r="B284" s="160"/>
      <c r="C284" s="160"/>
      <c r="D284" s="164"/>
    </row>
    <row r="285" spans="1:4">
      <c r="A285" s="160"/>
      <c r="B285" s="160"/>
      <c r="C285" s="160"/>
      <c r="D285" s="164"/>
    </row>
    <row r="286" spans="1:4">
      <c r="A286" s="160"/>
      <c r="B286" s="160"/>
      <c r="C286" s="160"/>
      <c r="D286" s="164"/>
    </row>
    <row r="287" spans="1:4">
      <c r="A287" s="160"/>
      <c r="B287" s="160"/>
      <c r="C287" s="160"/>
      <c r="D287" s="164"/>
    </row>
    <row r="288" spans="1:4">
      <c r="A288" s="160"/>
      <c r="B288" s="160"/>
      <c r="C288" s="160"/>
      <c r="D288" s="164"/>
    </row>
    <row r="289" spans="1:4">
      <c r="A289" s="160"/>
      <c r="B289" s="160"/>
      <c r="C289" s="160"/>
      <c r="D289" s="164"/>
    </row>
    <row r="290" spans="1:4">
      <c r="A290" s="160"/>
      <c r="B290" s="160"/>
      <c r="C290" s="160"/>
      <c r="D290" s="164"/>
    </row>
    <row r="291" spans="1:4">
      <c r="A291" s="160"/>
      <c r="B291" s="160"/>
      <c r="C291" s="160"/>
      <c r="D291" s="164"/>
    </row>
    <row r="292" spans="1:4">
      <c r="A292" s="160"/>
      <c r="B292" s="160"/>
      <c r="C292" s="160"/>
      <c r="D292" s="164"/>
    </row>
    <row r="293" spans="1:4">
      <c r="A293" s="160"/>
      <c r="B293" s="160"/>
      <c r="C293" s="160"/>
      <c r="D293" s="164"/>
    </row>
    <row r="294" spans="1:4">
      <c r="A294" s="160"/>
      <c r="B294" s="160"/>
      <c r="C294" s="160"/>
      <c r="D294" s="164"/>
    </row>
    <row r="295" spans="1:4">
      <c r="A295" s="160"/>
      <c r="B295" s="160"/>
      <c r="C295" s="160"/>
      <c r="D295" s="164"/>
    </row>
    <row r="296" spans="1:4">
      <c r="A296" s="160"/>
      <c r="B296" s="160"/>
      <c r="C296" s="160"/>
      <c r="D296" s="164"/>
    </row>
    <row r="297" spans="1:4">
      <c r="A297" s="160"/>
      <c r="B297" s="160"/>
      <c r="C297" s="160"/>
      <c r="D297" s="164"/>
    </row>
    <row r="298" spans="1:4">
      <c r="A298" s="160"/>
      <c r="B298" s="160"/>
      <c r="C298" s="160"/>
      <c r="D298" s="164"/>
    </row>
    <row r="299" spans="1:4">
      <c r="A299" s="160"/>
      <c r="B299" s="160"/>
      <c r="C299" s="160"/>
      <c r="D299" s="164"/>
    </row>
    <row r="300" spans="1:4">
      <c r="A300" s="160"/>
      <c r="B300" s="160"/>
      <c r="C300" s="160"/>
      <c r="D300" s="164"/>
    </row>
    <row r="301" spans="1:4">
      <c r="A301" s="160"/>
      <c r="B301" s="160"/>
      <c r="C301" s="160"/>
      <c r="D301" s="164"/>
    </row>
    <row r="302" spans="1:4">
      <c r="A302" s="160"/>
      <c r="B302" s="160"/>
      <c r="C302" s="160"/>
      <c r="D302" s="164"/>
    </row>
    <row r="303" spans="1:4">
      <c r="A303" s="160"/>
      <c r="B303" s="160"/>
      <c r="C303" s="160"/>
      <c r="D303" s="164"/>
    </row>
    <row r="304" spans="1:4">
      <c r="A304" s="160"/>
      <c r="B304" s="160"/>
      <c r="C304" s="160"/>
      <c r="D304" s="164"/>
    </row>
    <row r="305" spans="1:4">
      <c r="A305" s="160"/>
      <c r="B305" s="160"/>
      <c r="C305" s="160"/>
      <c r="D305" s="164"/>
    </row>
    <row r="306" spans="1:4">
      <c r="A306" s="160"/>
      <c r="B306" s="160"/>
      <c r="C306" s="160"/>
      <c r="D306" s="164"/>
    </row>
    <row r="307" spans="1:4">
      <c r="A307" s="160"/>
      <c r="B307" s="160"/>
      <c r="C307" s="160"/>
      <c r="D307" s="164"/>
    </row>
    <row r="308" spans="1:4">
      <c r="A308" s="160"/>
      <c r="B308" s="160"/>
      <c r="C308" s="160"/>
      <c r="D308" s="164"/>
    </row>
    <row r="309" spans="1:4">
      <c r="A309" s="160"/>
      <c r="B309" s="160"/>
      <c r="C309" s="160"/>
      <c r="D309" s="164"/>
    </row>
    <row r="310" spans="1:4">
      <c r="A310" s="160"/>
      <c r="B310" s="160"/>
      <c r="C310" s="160"/>
      <c r="D310" s="164"/>
    </row>
    <row r="311" spans="1:4">
      <c r="A311" s="160"/>
      <c r="B311" s="160"/>
      <c r="C311" s="160"/>
      <c r="D311" s="164"/>
    </row>
    <row r="312" spans="1:4">
      <c r="A312" s="160"/>
      <c r="B312" s="160"/>
      <c r="C312" s="160"/>
      <c r="D312" s="164"/>
    </row>
    <row r="313" spans="1:4">
      <c r="A313" s="160"/>
      <c r="B313" s="160"/>
      <c r="C313" s="160"/>
      <c r="D313" s="164"/>
    </row>
    <row r="314" spans="1:4">
      <c r="A314" s="160"/>
      <c r="B314" s="160"/>
      <c r="C314" s="160"/>
      <c r="D314" s="164"/>
    </row>
    <row r="315" spans="1:4">
      <c r="A315" s="160"/>
      <c r="B315" s="160"/>
      <c r="C315" s="160"/>
      <c r="D315" s="164"/>
    </row>
    <row r="316" spans="1:4">
      <c r="A316" s="160"/>
      <c r="B316" s="160"/>
      <c r="C316" s="160"/>
      <c r="D316" s="164"/>
    </row>
    <row r="317" spans="1:4">
      <c r="A317" s="160"/>
      <c r="B317" s="160"/>
      <c r="C317" s="160"/>
      <c r="D317" s="164"/>
    </row>
    <row r="318" spans="1:4">
      <c r="A318" s="160"/>
      <c r="B318" s="160"/>
      <c r="C318" s="160"/>
      <c r="D318" s="164"/>
    </row>
    <row r="319" spans="1:4">
      <c r="A319" s="160"/>
      <c r="B319" s="160"/>
      <c r="C319" s="160"/>
      <c r="D319" s="164"/>
    </row>
    <row r="320" spans="1:4">
      <c r="A320" s="160"/>
      <c r="B320" s="160"/>
      <c r="C320" s="160"/>
      <c r="D320" s="164"/>
    </row>
    <row r="321" spans="1:4">
      <c r="A321" s="160"/>
      <c r="B321" s="160"/>
      <c r="C321" s="160"/>
      <c r="D321" s="164"/>
    </row>
    <row r="322" spans="1:4">
      <c r="A322" s="160"/>
      <c r="B322" s="160"/>
      <c r="C322" s="160"/>
      <c r="D322" s="164"/>
    </row>
    <row r="323" spans="1:4">
      <c r="A323" s="160"/>
      <c r="B323" s="160"/>
      <c r="C323" s="160"/>
      <c r="D323" s="164"/>
    </row>
    <row r="324" spans="1:4">
      <c r="A324" s="160"/>
      <c r="B324" s="160"/>
      <c r="C324" s="160"/>
      <c r="D324" s="164"/>
    </row>
    <row r="325" spans="1:4">
      <c r="A325" s="160"/>
      <c r="B325" s="160"/>
      <c r="C325" s="160"/>
      <c r="D325" s="164"/>
    </row>
    <row r="326" spans="1:4">
      <c r="A326" s="160"/>
      <c r="B326" s="160"/>
      <c r="C326" s="160"/>
      <c r="D326" s="164"/>
    </row>
    <row r="327" spans="1:4">
      <c r="A327" s="160"/>
      <c r="B327" s="160"/>
      <c r="C327" s="160"/>
      <c r="D327" s="164"/>
    </row>
    <row r="328" spans="1:4">
      <c r="A328" s="160"/>
      <c r="B328" s="160"/>
      <c r="C328" s="160"/>
      <c r="D328" s="164"/>
    </row>
    <row r="329" spans="1:4">
      <c r="A329" s="160"/>
      <c r="B329" s="160"/>
      <c r="C329" s="160"/>
      <c r="D329" s="164"/>
    </row>
    <row r="330" spans="1:4">
      <c r="A330" s="160"/>
      <c r="B330" s="160"/>
      <c r="C330" s="160"/>
      <c r="D330" s="164"/>
    </row>
    <row r="331" spans="1:4">
      <c r="A331" s="160"/>
      <c r="B331" s="160"/>
      <c r="C331" s="160"/>
      <c r="D331" s="164"/>
    </row>
    <row r="332" spans="1:4">
      <c r="A332" s="160"/>
      <c r="B332" s="160"/>
      <c r="C332" s="160"/>
      <c r="D332" s="164"/>
    </row>
    <row r="333" spans="1:4">
      <c r="A333" s="160"/>
      <c r="B333" s="160"/>
      <c r="C333" s="160"/>
      <c r="D333" s="164"/>
    </row>
    <row r="334" spans="1:4">
      <c r="A334" s="160"/>
      <c r="B334" s="160"/>
      <c r="C334" s="160"/>
      <c r="D334" s="164"/>
    </row>
    <row r="335" spans="1:4">
      <c r="A335" s="160"/>
      <c r="B335" s="160"/>
      <c r="C335" s="160"/>
      <c r="D335" s="164"/>
    </row>
    <row r="336" spans="1:4">
      <c r="A336" s="160"/>
      <c r="B336" s="160"/>
      <c r="C336" s="160"/>
      <c r="D336" s="164"/>
    </row>
    <row r="337" spans="1:4">
      <c r="A337" s="160"/>
      <c r="B337" s="160"/>
      <c r="C337" s="160"/>
      <c r="D337" s="164"/>
    </row>
    <row r="338" spans="1:4">
      <c r="A338" s="160"/>
      <c r="B338" s="160"/>
      <c r="C338" s="160"/>
      <c r="D338" s="164"/>
    </row>
    <row r="339" spans="1:4">
      <c r="A339" s="160"/>
      <c r="B339" s="160"/>
      <c r="C339" s="160"/>
      <c r="D339" s="164"/>
    </row>
    <row r="340" spans="1:4">
      <c r="A340" s="160"/>
      <c r="B340" s="160"/>
      <c r="C340" s="160"/>
      <c r="D340" s="164"/>
    </row>
    <row r="341" spans="1:4">
      <c r="A341" s="160"/>
      <c r="B341" s="160"/>
      <c r="C341" s="160"/>
      <c r="D341" s="164"/>
    </row>
    <row r="342" spans="1:4">
      <c r="A342" s="160"/>
      <c r="B342" s="160"/>
      <c r="C342" s="160"/>
      <c r="D342" s="164"/>
    </row>
    <row r="343" spans="1:4">
      <c r="A343" s="160"/>
      <c r="B343" s="160"/>
      <c r="C343" s="160"/>
      <c r="D343" s="164"/>
    </row>
    <row r="344" spans="1:4">
      <c r="A344" s="160"/>
      <c r="B344" s="160"/>
      <c r="C344" s="160"/>
      <c r="D344" s="164"/>
    </row>
    <row r="345" spans="1:4">
      <c r="A345" s="160"/>
      <c r="B345" s="160"/>
      <c r="C345" s="160"/>
      <c r="D345" s="164"/>
    </row>
    <row r="346" spans="1:4">
      <c r="A346" s="160"/>
      <c r="B346" s="160"/>
      <c r="C346" s="160"/>
      <c r="D346" s="164"/>
    </row>
    <row r="347" spans="1:4">
      <c r="A347" s="160"/>
      <c r="B347" s="160"/>
      <c r="C347" s="160"/>
      <c r="D347" s="164"/>
    </row>
    <row r="348" spans="1:4">
      <c r="A348" s="160"/>
      <c r="B348" s="160"/>
      <c r="C348" s="160"/>
      <c r="D348" s="164"/>
    </row>
    <row r="349" spans="1:4">
      <c r="A349" s="160"/>
      <c r="B349" s="160"/>
      <c r="C349" s="160"/>
      <c r="D349" s="164"/>
    </row>
    <row r="350" spans="1:4">
      <c r="A350" s="160"/>
      <c r="B350" s="160"/>
      <c r="C350" s="160"/>
      <c r="D350" s="164"/>
    </row>
    <row r="351" spans="1:4">
      <c r="A351" s="160"/>
      <c r="B351" s="160"/>
      <c r="C351" s="160"/>
      <c r="D351" s="164"/>
    </row>
    <row r="352" spans="1:4">
      <c r="A352" s="160"/>
      <c r="B352" s="160"/>
      <c r="C352" s="160"/>
      <c r="D352" s="164"/>
    </row>
    <row r="353" spans="1:4">
      <c r="A353" s="160"/>
      <c r="B353" s="160"/>
      <c r="C353" s="160"/>
      <c r="D353" s="164"/>
    </row>
    <row r="354" spans="1:4">
      <c r="A354" s="160"/>
      <c r="B354" s="160"/>
      <c r="C354" s="160"/>
      <c r="D354" s="164"/>
    </row>
    <row r="355" spans="1:4">
      <c r="A355" s="160"/>
      <c r="B355" s="160"/>
      <c r="C355" s="160"/>
      <c r="D355" s="164"/>
    </row>
    <row r="356" spans="1:4">
      <c r="A356" s="160"/>
      <c r="B356" s="160"/>
      <c r="C356" s="160"/>
      <c r="D356" s="164"/>
    </row>
    <row r="357" spans="1:4">
      <c r="A357" s="160"/>
      <c r="B357" s="160"/>
      <c r="C357" s="160"/>
      <c r="D357" s="164"/>
    </row>
    <row r="358" spans="1:4">
      <c r="A358" s="160"/>
      <c r="B358" s="160"/>
      <c r="C358" s="160"/>
      <c r="D358" s="164"/>
    </row>
    <row r="359" spans="1:4">
      <c r="A359" s="160"/>
      <c r="B359" s="160"/>
      <c r="C359" s="160"/>
      <c r="D359" s="164"/>
    </row>
    <row r="360" spans="1:4">
      <c r="A360" s="160"/>
      <c r="B360" s="160"/>
      <c r="C360" s="160"/>
      <c r="D360" s="164"/>
    </row>
    <row r="361" spans="1:4">
      <c r="A361" s="160"/>
      <c r="B361" s="160"/>
      <c r="C361" s="160"/>
      <c r="D361" s="164"/>
    </row>
    <row r="362" spans="1:4">
      <c r="A362" s="160"/>
      <c r="B362" s="160"/>
      <c r="C362" s="160"/>
      <c r="D362" s="164"/>
    </row>
    <row r="363" spans="1:4">
      <c r="A363" s="160"/>
      <c r="B363" s="160"/>
      <c r="C363" s="160"/>
      <c r="D363" s="164"/>
    </row>
    <row r="364" spans="1:4">
      <c r="A364" s="160"/>
      <c r="B364" s="160"/>
      <c r="C364" s="160"/>
      <c r="D364" s="164"/>
    </row>
    <row r="365" spans="1:4">
      <c r="A365" s="160"/>
      <c r="B365" s="160"/>
      <c r="C365" s="160"/>
      <c r="D365" s="164"/>
    </row>
    <row r="366" spans="1:4">
      <c r="A366" s="160"/>
      <c r="B366" s="160"/>
      <c r="C366" s="160"/>
      <c r="D366" s="164"/>
    </row>
    <row r="367" spans="1:4">
      <c r="A367" s="160"/>
      <c r="B367" s="160"/>
      <c r="C367" s="160"/>
      <c r="D367" s="164"/>
    </row>
    <row r="368" spans="1:4">
      <c r="A368" s="160"/>
      <c r="B368" s="160"/>
      <c r="C368" s="160"/>
      <c r="D368" s="164"/>
    </row>
    <row r="369" spans="1:4">
      <c r="A369" s="160"/>
      <c r="B369" s="160"/>
      <c r="C369" s="160"/>
      <c r="D369" s="164"/>
    </row>
    <row r="370" spans="1:4">
      <c r="A370" s="160"/>
      <c r="B370" s="160"/>
      <c r="C370" s="160"/>
      <c r="D370" s="164"/>
    </row>
    <row r="371" spans="1:4">
      <c r="A371" s="160"/>
      <c r="B371" s="160"/>
      <c r="C371" s="160"/>
      <c r="D371" s="164"/>
    </row>
    <row r="372" spans="1:4">
      <c r="A372" s="160"/>
      <c r="B372" s="160"/>
      <c r="C372" s="160"/>
      <c r="D372" s="164"/>
    </row>
    <row r="373" spans="1:4">
      <c r="A373" s="160"/>
      <c r="B373" s="160"/>
      <c r="C373" s="160"/>
      <c r="D373" s="164"/>
    </row>
    <row r="374" spans="1:4">
      <c r="A374" s="160"/>
      <c r="B374" s="160"/>
      <c r="C374" s="160"/>
      <c r="D374" s="164"/>
    </row>
    <row r="375" spans="1:4">
      <c r="A375" s="160"/>
      <c r="B375" s="160"/>
      <c r="C375" s="160"/>
      <c r="D375" s="164"/>
    </row>
    <row r="376" spans="1:4">
      <c r="A376" s="160"/>
      <c r="B376" s="160"/>
      <c r="C376" s="160"/>
      <c r="D376" s="164"/>
    </row>
    <row r="377" spans="1:4">
      <c r="A377" s="160"/>
      <c r="B377" s="160"/>
      <c r="C377" s="160"/>
      <c r="D377" s="164"/>
    </row>
    <row r="378" spans="1:4">
      <c r="A378" s="160"/>
      <c r="B378" s="160"/>
      <c r="C378" s="160"/>
      <c r="D378" s="164"/>
    </row>
    <row r="379" spans="1:4">
      <c r="A379" s="160"/>
      <c r="B379" s="160"/>
      <c r="C379" s="160"/>
      <c r="D379" s="164"/>
    </row>
    <row r="380" spans="1:4">
      <c r="A380" s="160"/>
      <c r="B380" s="160"/>
      <c r="C380" s="160"/>
      <c r="D380" s="164"/>
    </row>
    <row r="381" spans="1:4">
      <c r="A381" s="160"/>
      <c r="B381" s="160"/>
      <c r="C381" s="160"/>
      <c r="D381" s="164"/>
    </row>
    <row r="382" spans="1:4">
      <c r="A382" s="160"/>
      <c r="B382" s="160"/>
      <c r="C382" s="160"/>
      <c r="D382" s="164"/>
    </row>
    <row r="383" spans="1:4">
      <c r="A383" s="160"/>
      <c r="B383" s="160"/>
      <c r="C383" s="160"/>
      <c r="D383" s="164"/>
    </row>
    <row r="384" spans="1:4">
      <c r="A384" s="160"/>
      <c r="B384" s="160"/>
      <c r="C384" s="160"/>
      <c r="D384" s="164"/>
    </row>
    <row r="385" spans="1:4">
      <c r="A385" s="160"/>
      <c r="B385" s="160"/>
      <c r="C385" s="160"/>
      <c r="D385" s="164"/>
    </row>
    <row r="386" spans="1:4">
      <c r="A386" s="160"/>
      <c r="B386" s="160"/>
      <c r="C386" s="160"/>
      <c r="D386" s="164"/>
    </row>
    <row r="387" spans="1:4">
      <c r="A387" s="160"/>
      <c r="B387" s="160"/>
      <c r="C387" s="160"/>
      <c r="D387" s="164"/>
    </row>
    <row r="388" spans="1:4">
      <c r="A388" s="160"/>
      <c r="B388" s="160"/>
      <c r="C388" s="160"/>
      <c r="D388" s="164"/>
    </row>
    <row r="389" spans="1:4">
      <c r="A389" s="160"/>
      <c r="B389" s="160"/>
      <c r="C389" s="160"/>
      <c r="D389" s="164"/>
    </row>
    <row r="390" spans="1:4">
      <c r="A390" s="160"/>
      <c r="B390" s="160"/>
      <c r="C390" s="160"/>
      <c r="D390" s="164"/>
    </row>
    <row r="391" spans="1:4">
      <c r="A391" s="160"/>
      <c r="B391" s="160"/>
      <c r="C391" s="160"/>
      <c r="D391" s="164"/>
    </row>
    <row r="392" spans="1:4">
      <c r="A392" s="160"/>
      <c r="B392" s="160"/>
      <c r="C392" s="160"/>
      <c r="D392" s="164"/>
    </row>
    <row r="393" spans="1:4">
      <c r="A393" s="160"/>
      <c r="B393" s="160"/>
      <c r="C393" s="160"/>
      <c r="D393" s="164"/>
    </row>
    <row r="394" spans="1:4">
      <c r="A394" s="160"/>
      <c r="B394" s="160"/>
      <c r="C394" s="160"/>
      <c r="D394" s="164"/>
    </row>
    <row r="395" spans="1:4">
      <c r="A395" s="160"/>
      <c r="B395" s="160"/>
      <c r="C395" s="160"/>
      <c r="D395" s="164"/>
    </row>
    <row r="396" spans="1:4">
      <c r="A396" s="160"/>
      <c r="B396" s="160"/>
      <c r="C396" s="160"/>
      <c r="D396" s="164"/>
    </row>
    <row r="397" spans="1:4">
      <c r="A397" s="160"/>
      <c r="B397" s="160"/>
      <c r="C397" s="160"/>
      <c r="D397" s="164"/>
    </row>
    <row r="398" spans="1:4">
      <c r="A398" s="160"/>
      <c r="B398" s="160"/>
      <c r="C398" s="160"/>
      <c r="D398" s="164"/>
    </row>
    <row r="399" spans="1:4">
      <c r="A399" s="160"/>
      <c r="B399" s="160"/>
      <c r="C399" s="160"/>
      <c r="D399" s="164"/>
    </row>
    <row r="400" spans="1:4">
      <c r="A400" s="160"/>
      <c r="B400" s="160"/>
      <c r="C400" s="160"/>
      <c r="D400" s="164"/>
    </row>
    <row r="401" spans="1:4">
      <c r="A401" s="160"/>
      <c r="B401" s="160"/>
      <c r="C401" s="160"/>
      <c r="D401" s="164"/>
    </row>
    <row r="402" spans="1:4">
      <c r="A402" s="160"/>
      <c r="B402" s="160"/>
      <c r="C402" s="160"/>
      <c r="D402" s="164"/>
    </row>
    <row r="403" spans="1:4">
      <c r="A403" s="160"/>
      <c r="B403" s="160"/>
      <c r="C403" s="160"/>
      <c r="D403" s="164"/>
    </row>
    <row r="404" spans="1:4">
      <c r="A404" s="160"/>
      <c r="B404" s="160"/>
      <c r="C404" s="160"/>
      <c r="D404" s="164"/>
    </row>
    <row r="405" spans="1:4">
      <c r="A405" s="160"/>
      <c r="B405" s="160"/>
      <c r="C405" s="160"/>
      <c r="D405" s="164"/>
    </row>
    <row r="406" spans="1:4">
      <c r="A406" s="160"/>
      <c r="B406" s="160"/>
      <c r="C406" s="160"/>
      <c r="D406" s="164"/>
    </row>
    <row r="407" spans="1:4">
      <c r="A407" s="160"/>
      <c r="B407" s="160"/>
      <c r="C407" s="160"/>
      <c r="D407" s="164"/>
    </row>
    <row r="408" spans="1:4">
      <c r="A408" s="160"/>
      <c r="B408" s="160"/>
      <c r="C408" s="160"/>
      <c r="D408" s="164"/>
    </row>
    <row r="409" spans="1:4">
      <c r="A409" s="160"/>
      <c r="B409" s="160"/>
      <c r="C409" s="160"/>
      <c r="D409" s="164"/>
    </row>
    <row r="410" spans="1:4">
      <c r="A410" s="160"/>
      <c r="B410" s="160"/>
      <c r="C410" s="160"/>
      <c r="D410" s="164"/>
    </row>
    <row r="411" spans="1:4">
      <c r="A411" s="160"/>
      <c r="B411" s="160"/>
      <c r="C411" s="160"/>
      <c r="D411" s="164"/>
    </row>
    <row r="412" spans="1:4">
      <c r="A412" s="160"/>
      <c r="B412" s="160"/>
      <c r="C412" s="160"/>
      <c r="D412" s="164"/>
    </row>
    <row r="413" spans="1:4">
      <c r="A413" s="160"/>
      <c r="B413" s="160"/>
      <c r="C413" s="160"/>
      <c r="D413" s="164"/>
    </row>
    <row r="414" spans="1:4">
      <c r="A414" s="160"/>
      <c r="B414" s="160"/>
      <c r="C414" s="160"/>
      <c r="D414" s="164"/>
    </row>
    <row r="415" spans="1:4">
      <c r="A415" s="160"/>
      <c r="B415" s="160"/>
      <c r="C415" s="160"/>
      <c r="D415" s="164"/>
    </row>
    <row r="416" spans="1:4">
      <c r="A416" s="160"/>
      <c r="B416" s="160"/>
      <c r="C416" s="160"/>
      <c r="D416" s="164"/>
    </row>
    <row r="417" spans="1:4">
      <c r="A417" s="160"/>
      <c r="B417" s="160"/>
      <c r="C417" s="160"/>
      <c r="D417" s="164"/>
    </row>
    <row r="418" spans="1:4">
      <c r="A418" s="160"/>
      <c r="B418" s="160"/>
      <c r="C418" s="160"/>
      <c r="D418" s="164"/>
    </row>
    <row r="419" spans="1:4">
      <c r="A419" s="160"/>
      <c r="B419" s="160"/>
      <c r="C419" s="160"/>
      <c r="D419" s="164"/>
    </row>
    <row r="420" spans="1:4">
      <c r="A420" s="160"/>
      <c r="B420" s="160"/>
      <c r="C420" s="160"/>
      <c r="D420" s="164"/>
    </row>
    <row r="421" spans="1:4">
      <c r="A421" s="160"/>
      <c r="B421" s="160"/>
      <c r="C421" s="160"/>
      <c r="D421" s="164"/>
    </row>
    <row r="422" spans="1:4">
      <c r="A422" s="160"/>
      <c r="B422" s="160"/>
      <c r="C422" s="160"/>
      <c r="D422" s="164"/>
    </row>
    <row r="423" spans="1:4">
      <c r="A423" s="160"/>
      <c r="B423" s="160"/>
      <c r="C423" s="160"/>
      <c r="D423" s="164"/>
    </row>
    <row r="424" spans="1:4">
      <c r="A424" s="160"/>
      <c r="B424" s="160"/>
      <c r="C424" s="160"/>
      <c r="D424" s="164"/>
    </row>
    <row r="425" spans="1:4">
      <c r="A425" s="160"/>
      <c r="B425" s="160"/>
      <c r="C425" s="160"/>
      <c r="D425" s="164"/>
    </row>
    <row r="426" spans="1:4">
      <c r="A426" s="160"/>
      <c r="B426" s="160"/>
      <c r="C426" s="160"/>
      <c r="D426" s="164"/>
    </row>
    <row r="427" spans="1:4">
      <c r="A427" s="160"/>
      <c r="B427" s="160"/>
      <c r="C427" s="160"/>
      <c r="D427" s="164"/>
    </row>
    <row r="428" spans="1:4">
      <c r="A428" s="160"/>
      <c r="B428" s="160"/>
      <c r="C428" s="160"/>
      <c r="D428" s="164"/>
    </row>
    <row r="429" spans="1:4">
      <c r="A429" s="160"/>
      <c r="B429" s="160"/>
      <c r="C429" s="160"/>
      <c r="D429" s="164"/>
    </row>
    <row r="430" spans="1:4">
      <c r="A430" s="160"/>
      <c r="B430" s="160"/>
      <c r="C430" s="160"/>
      <c r="D430" s="164"/>
    </row>
    <row r="431" spans="1:4">
      <c r="A431" s="160"/>
      <c r="B431" s="160"/>
      <c r="C431" s="160"/>
      <c r="D431" s="164"/>
    </row>
    <row r="432" spans="1:4">
      <c r="A432" s="160"/>
      <c r="B432" s="160"/>
      <c r="C432" s="160"/>
      <c r="D432" s="164"/>
    </row>
    <row r="433" spans="1:4">
      <c r="A433" s="160"/>
      <c r="B433" s="160"/>
      <c r="C433" s="160"/>
      <c r="D433" s="164"/>
    </row>
    <row r="434" spans="1:4">
      <c r="A434" s="160"/>
      <c r="B434" s="160"/>
      <c r="C434" s="160"/>
      <c r="D434" s="164"/>
    </row>
    <row r="435" spans="1:4">
      <c r="A435" s="160"/>
      <c r="B435" s="160"/>
      <c r="C435" s="160"/>
      <c r="D435" s="164"/>
    </row>
    <row r="436" spans="1:4">
      <c r="A436" s="160"/>
      <c r="B436" s="160"/>
      <c r="C436" s="160"/>
      <c r="D436" s="164"/>
    </row>
    <row r="437" spans="1:4">
      <c r="A437" s="160"/>
      <c r="B437" s="160"/>
      <c r="C437" s="160"/>
      <c r="D437" s="164"/>
    </row>
    <row r="438" spans="1:4">
      <c r="A438" s="160"/>
      <c r="B438" s="160"/>
      <c r="C438" s="160"/>
      <c r="D438" s="164"/>
    </row>
    <row r="439" spans="1:4">
      <c r="A439" s="160"/>
      <c r="B439" s="160"/>
      <c r="C439" s="160"/>
      <c r="D439" s="164"/>
    </row>
    <row r="440" spans="1:4">
      <c r="A440" s="160"/>
      <c r="B440" s="160"/>
      <c r="C440" s="160"/>
      <c r="D440" s="164"/>
    </row>
    <row r="441" spans="1:4">
      <c r="A441" s="160"/>
      <c r="B441" s="160"/>
      <c r="C441" s="160"/>
      <c r="D441" s="164"/>
    </row>
    <row r="442" spans="1:4">
      <c r="A442" s="160"/>
      <c r="B442" s="160"/>
      <c r="C442" s="160"/>
      <c r="D442" s="164"/>
    </row>
    <row r="443" spans="1:4">
      <c r="A443" s="160"/>
      <c r="B443" s="160"/>
      <c r="C443" s="160"/>
      <c r="D443" s="164"/>
    </row>
    <row r="444" spans="1:4">
      <c r="A444" s="160"/>
      <c r="B444" s="160"/>
      <c r="C444" s="160"/>
      <c r="D444" s="164"/>
    </row>
    <row r="445" spans="1:4">
      <c r="A445" s="160"/>
      <c r="B445" s="160"/>
      <c r="C445" s="160"/>
      <c r="D445" s="164"/>
    </row>
    <row r="446" spans="1:4">
      <c r="A446" s="160"/>
      <c r="B446" s="160"/>
      <c r="C446" s="160"/>
      <c r="D446" s="164"/>
    </row>
    <row r="447" spans="1:4">
      <c r="A447" s="160"/>
      <c r="B447" s="160"/>
      <c r="C447" s="160"/>
      <c r="D447" s="164"/>
    </row>
    <row r="448" spans="1:4">
      <c r="A448" s="160"/>
      <c r="B448" s="160"/>
      <c r="C448" s="160"/>
      <c r="D448" s="164"/>
    </row>
    <row r="449" spans="1:4">
      <c r="A449" s="160"/>
      <c r="B449" s="160"/>
      <c r="C449" s="160"/>
      <c r="D449" s="164"/>
    </row>
    <row r="450" spans="1:4">
      <c r="A450" s="160"/>
      <c r="B450" s="160"/>
      <c r="C450" s="160"/>
      <c r="D450" s="164"/>
    </row>
    <row r="451" spans="1:4">
      <c r="A451" s="160"/>
      <c r="B451" s="160"/>
      <c r="C451" s="160"/>
      <c r="D451" s="164"/>
    </row>
    <row r="452" spans="1:4">
      <c r="A452" s="160"/>
      <c r="B452" s="160"/>
      <c r="C452" s="160"/>
      <c r="D452" s="164"/>
    </row>
    <row r="453" spans="1:4">
      <c r="A453" s="160"/>
      <c r="B453" s="160"/>
      <c r="C453" s="160"/>
      <c r="D453" s="164"/>
    </row>
    <row r="454" spans="1:4">
      <c r="A454" s="160"/>
      <c r="B454" s="160"/>
      <c r="C454" s="160"/>
      <c r="D454" s="164"/>
    </row>
    <row r="455" spans="1:4">
      <c r="A455" s="160"/>
      <c r="B455" s="160"/>
      <c r="C455" s="160"/>
      <c r="D455" s="164"/>
    </row>
    <row r="456" spans="1:4">
      <c r="A456" s="160"/>
      <c r="B456" s="160"/>
      <c r="C456" s="160"/>
      <c r="D456" s="164"/>
    </row>
    <row r="457" spans="1:4">
      <c r="A457" s="160"/>
      <c r="B457" s="160"/>
      <c r="C457" s="160"/>
      <c r="D457" s="164"/>
    </row>
    <row r="458" spans="1:4">
      <c r="A458" s="160"/>
      <c r="B458" s="160"/>
      <c r="C458" s="160"/>
      <c r="D458" s="164"/>
    </row>
    <row r="459" spans="1:4">
      <c r="A459" s="160"/>
      <c r="B459" s="160"/>
      <c r="C459" s="160"/>
      <c r="D459" s="164"/>
    </row>
    <row r="460" spans="1:4">
      <c r="A460" s="160"/>
      <c r="B460" s="160"/>
      <c r="C460" s="160"/>
      <c r="D460" s="164"/>
    </row>
    <row r="461" spans="1:4">
      <c r="A461" s="160"/>
      <c r="B461" s="160"/>
      <c r="C461" s="160"/>
      <c r="D461" s="164"/>
    </row>
    <row r="462" spans="1:4">
      <c r="A462" s="160"/>
      <c r="B462" s="160"/>
      <c r="C462" s="160"/>
      <c r="D462" s="164"/>
    </row>
    <row r="463" spans="1:4">
      <c r="A463" s="160"/>
      <c r="B463" s="160"/>
      <c r="C463" s="160"/>
      <c r="D463" s="164"/>
    </row>
    <row r="464" spans="1:4">
      <c r="A464" s="160"/>
      <c r="B464" s="160"/>
      <c r="C464" s="160"/>
      <c r="D464" s="164"/>
    </row>
    <row r="465" spans="1:4">
      <c r="A465" s="160"/>
      <c r="B465" s="160"/>
      <c r="C465" s="160"/>
      <c r="D465" s="164"/>
    </row>
    <row r="466" spans="1:4">
      <c r="A466" s="160"/>
      <c r="B466" s="160"/>
      <c r="C466" s="160"/>
      <c r="D466" s="164"/>
    </row>
    <row r="467" spans="1:4">
      <c r="A467" s="160"/>
      <c r="B467" s="160"/>
      <c r="C467" s="160"/>
      <c r="D467" s="164"/>
    </row>
    <row r="468" spans="1:4">
      <c r="A468" s="160"/>
      <c r="B468" s="160"/>
      <c r="C468" s="160"/>
      <c r="D468" s="164"/>
    </row>
    <row r="469" spans="1:4">
      <c r="A469" s="160"/>
      <c r="B469" s="160"/>
      <c r="C469" s="160"/>
      <c r="D469" s="164"/>
    </row>
    <row r="470" spans="1:4">
      <c r="A470" s="160"/>
      <c r="B470" s="160"/>
      <c r="C470" s="160"/>
      <c r="D470" s="164"/>
    </row>
    <row r="471" spans="1:4">
      <c r="A471" s="160"/>
      <c r="B471" s="160"/>
      <c r="C471" s="160"/>
      <c r="D471" s="164"/>
    </row>
    <row r="472" spans="1:4">
      <c r="A472" s="160"/>
      <c r="B472" s="160"/>
      <c r="C472" s="160"/>
      <c r="D472" s="164"/>
    </row>
    <row r="473" spans="1:4">
      <c r="A473" s="160"/>
      <c r="B473" s="160"/>
      <c r="C473" s="160"/>
      <c r="D473" s="164"/>
    </row>
    <row r="474" spans="1:4">
      <c r="A474" s="160"/>
      <c r="B474" s="160"/>
      <c r="C474" s="160"/>
      <c r="D474" s="164"/>
    </row>
    <row r="475" spans="1:4">
      <c r="A475" s="160"/>
      <c r="B475" s="160"/>
      <c r="C475" s="160"/>
      <c r="D475" s="164"/>
    </row>
    <row r="476" spans="1:4">
      <c r="A476" s="160"/>
      <c r="B476" s="160"/>
      <c r="C476" s="160"/>
      <c r="D476" s="164"/>
    </row>
    <row r="477" spans="1:4">
      <c r="A477" s="160"/>
      <c r="B477" s="160"/>
      <c r="C477" s="160"/>
      <c r="D477" s="164"/>
    </row>
    <row r="478" spans="1:4">
      <c r="A478" s="160"/>
      <c r="B478" s="160"/>
      <c r="C478" s="160"/>
      <c r="D478" s="164"/>
    </row>
    <row r="479" spans="1:4">
      <c r="A479" s="160"/>
      <c r="B479" s="160"/>
      <c r="C479" s="160"/>
      <c r="D479" s="164"/>
    </row>
    <row r="480" spans="1:4">
      <c r="A480" s="160"/>
      <c r="B480" s="160"/>
      <c r="C480" s="160"/>
      <c r="D480" s="164"/>
    </row>
    <row r="481" spans="1:4">
      <c r="A481" s="160"/>
      <c r="B481" s="160"/>
      <c r="C481" s="160"/>
      <c r="D481" s="164"/>
    </row>
    <row r="482" spans="1:4">
      <c r="A482" s="160"/>
      <c r="B482" s="160"/>
      <c r="C482" s="160"/>
      <c r="D482" s="164"/>
    </row>
    <row r="483" spans="1:4">
      <c r="A483" s="160"/>
      <c r="B483" s="160"/>
      <c r="C483" s="160"/>
      <c r="D483" s="164"/>
    </row>
    <row r="484" spans="1:4">
      <c r="A484" s="160"/>
      <c r="B484" s="160"/>
      <c r="C484" s="160"/>
      <c r="D484" s="164"/>
    </row>
    <row r="485" spans="1:4">
      <c r="A485" s="160"/>
      <c r="B485" s="160"/>
      <c r="C485" s="160"/>
      <c r="D485" s="164"/>
    </row>
    <row r="486" spans="1:4">
      <c r="A486" s="160"/>
      <c r="B486" s="160"/>
      <c r="C486" s="160"/>
      <c r="D486" s="164"/>
    </row>
    <row r="487" spans="1:4">
      <c r="A487" s="160"/>
      <c r="B487" s="160"/>
      <c r="C487" s="160"/>
      <c r="D487" s="164"/>
    </row>
    <row r="488" spans="1:4">
      <c r="A488" s="160"/>
      <c r="B488" s="160"/>
      <c r="C488" s="160"/>
      <c r="D488" s="164"/>
    </row>
    <row r="489" spans="1:4">
      <c r="A489" s="160"/>
      <c r="B489" s="160"/>
      <c r="C489" s="160"/>
      <c r="D489" s="164"/>
    </row>
    <row r="490" spans="1:4">
      <c r="A490" s="160"/>
      <c r="B490" s="160"/>
      <c r="C490" s="160"/>
      <c r="D490" s="164"/>
    </row>
    <row r="491" spans="1:4">
      <c r="A491" s="160"/>
      <c r="B491" s="160"/>
      <c r="C491" s="160"/>
      <c r="D491" s="164"/>
    </row>
    <row r="492" spans="1:4">
      <c r="A492" s="160"/>
      <c r="B492" s="160"/>
      <c r="C492" s="160"/>
      <c r="D492" s="164"/>
    </row>
    <row r="493" spans="1:4">
      <c r="A493" s="160"/>
      <c r="B493" s="160"/>
      <c r="C493" s="160"/>
      <c r="D493" s="164"/>
    </row>
    <row r="494" spans="1:4">
      <c r="A494" s="160"/>
      <c r="B494" s="160"/>
      <c r="C494" s="160"/>
      <c r="D494" s="164"/>
    </row>
    <row r="495" spans="1:4">
      <c r="A495" s="160"/>
      <c r="B495" s="160"/>
      <c r="C495" s="160"/>
      <c r="D495" s="164"/>
    </row>
    <row r="496" spans="1:4">
      <c r="A496" s="160"/>
      <c r="B496" s="160"/>
      <c r="C496" s="160"/>
      <c r="D496" s="164"/>
    </row>
    <row r="497" spans="1:5">
      <c r="A497" s="160"/>
      <c r="B497" s="160"/>
      <c r="C497" s="160"/>
      <c r="D497" s="164"/>
      <c r="E497" s="160"/>
    </row>
    <row r="498" spans="1:5">
      <c r="A498" s="160"/>
      <c r="B498" s="160"/>
      <c r="C498" s="160"/>
      <c r="D498" s="164"/>
      <c r="E498" s="160"/>
    </row>
    <row r="499" spans="1:5">
      <c r="A499" s="160"/>
      <c r="B499" s="160"/>
      <c r="C499" s="160"/>
      <c r="D499" s="164"/>
      <c r="E499" s="160"/>
    </row>
    <row r="500" spans="1:5">
      <c r="A500" s="160"/>
      <c r="B500" s="160"/>
      <c r="C500" s="160"/>
      <c r="D500" s="164"/>
      <c r="E500" s="160"/>
    </row>
    <row r="501" spans="1:5">
      <c r="A501" s="160"/>
      <c r="B501" s="160"/>
      <c r="C501" s="160"/>
      <c r="D501" s="164"/>
      <c r="E501" s="160"/>
    </row>
    <row r="502" spans="1:5">
      <c r="A502" s="160"/>
      <c r="B502" s="160"/>
      <c r="C502" s="160"/>
      <c r="D502" s="164"/>
      <c r="E502" s="160"/>
    </row>
    <row r="503" spans="1:5">
      <c r="A503" s="160"/>
      <c r="B503" s="160"/>
      <c r="C503" s="160"/>
      <c r="D503" s="164"/>
      <c r="E503" s="160"/>
    </row>
    <row r="504" spans="1:5">
      <c r="A504" s="160"/>
      <c r="B504" s="160"/>
      <c r="C504" s="160"/>
      <c r="D504" s="164"/>
      <c r="E504" s="160"/>
    </row>
    <row r="505" spans="1:5">
      <c r="A505" s="160"/>
      <c r="B505" s="160"/>
      <c r="C505" s="160"/>
      <c r="D505" s="164"/>
      <c r="E505" s="160"/>
    </row>
    <row r="506" spans="1:5">
      <c r="A506" s="160"/>
      <c r="B506" s="160"/>
      <c r="C506" s="160"/>
      <c r="D506" s="164"/>
      <c r="E506" s="160"/>
    </row>
    <row r="507" spans="1:5">
      <c r="A507" s="160"/>
      <c r="B507" s="160"/>
      <c r="C507" s="160"/>
      <c r="D507" s="164"/>
      <c r="E507" s="160"/>
    </row>
    <row r="508" spans="1:5">
      <c r="A508" s="160"/>
      <c r="B508" s="160"/>
      <c r="C508" s="160"/>
      <c r="D508" s="164"/>
      <c r="E508" s="160"/>
    </row>
    <row r="509" spans="1:5">
      <c r="A509" s="160"/>
      <c r="B509" s="160"/>
      <c r="C509" s="160"/>
      <c r="D509" s="164"/>
      <c r="E509" s="160"/>
    </row>
    <row r="510" spans="1:5">
      <c r="A510" s="160"/>
      <c r="B510" s="160"/>
      <c r="C510" s="160"/>
      <c r="D510" s="164"/>
      <c r="E510" s="160"/>
    </row>
    <row r="511" spans="1:5">
      <c r="A511" s="160"/>
      <c r="B511" s="160"/>
      <c r="C511" s="160"/>
      <c r="D511" s="160"/>
      <c r="E511" s="169"/>
    </row>
    <row r="512" spans="1:5">
      <c r="E512" s="2"/>
    </row>
  </sheetData>
  <sheetProtection password="CC17" sheet="1" objects="1" scenarios="1"/>
  <mergeCells count="1">
    <mergeCell ref="B6:L6"/>
  </mergeCells>
  <phoneticPr fontId="4" type="noConversion"/>
  <dataValidations count="1">
    <dataValidation allowBlank="1" showInputMessage="1" showErrorMessage="1" sqref="E10 B47:B48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>
      <selection activeCell="P25" sqref="P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258</v>
      </c>
    </row>
    <row r="2" spans="2:18">
      <c r="B2" s="55" t="s">
        <v>198</v>
      </c>
      <c r="C2" s="79" t="s">
        <v>259</v>
      </c>
    </row>
    <row r="3" spans="2:18">
      <c r="B3" s="55" t="s">
        <v>200</v>
      </c>
      <c r="C3" s="79" t="s">
        <v>260</v>
      </c>
    </row>
    <row r="4" spans="2:18">
      <c r="B4" s="55" t="s">
        <v>201</v>
      </c>
      <c r="C4" s="79">
        <v>414</v>
      </c>
    </row>
    <row r="6" spans="2:18" ht="26.25" customHeight="1">
      <c r="B6" s="206" t="s">
        <v>240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</row>
    <row r="7" spans="2:18" s="3" customFormat="1" ht="78.75">
      <c r="B7" s="20" t="s">
        <v>137</v>
      </c>
      <c r="C7" s="28" t="s">
        <v>56</v>
      </c>
      <c r="D7" s="71" t="s">
        <v>78</v>
      </c>
      <c r="E7" s="28" t="s">
        <v>15</v>
      </c>
      <c r="F7" s="28" t="s">
        <v>79</v>
      </c>
      <c r="G7" s="28" t="s">
        <v>123</v>
      </c>
      <c r="H7" s="28" t="s">
        <v>18</v>
      </c>
      <c r="I7" s="28" t="s">
        <v>122</v>
      </c>
      <c r="J7" s="28" t="s">
        <v>17</v>
      </c>
      <c r="K7" s="28" t="s">
        <v>237</v>
      </c>
      <c r="L7" s="28" t="s">
        <v>0</v>
      </c>
      <c r="M7" s="28" t="s">
        <v>238</v>
      </c>
      <c r="N7" s="28" t="s">
        <v>71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zoomScaleNormal="100" workbookViewId="0">
      <selection activeCell="L27" sqref="L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199</v>
      </c>
      <c r="C1" s="79" t="s" vm="1">
        <v>258</v>
      </c>
    </row>
    <row r="2" spans="2:18">
      <c r="B2" s="55" t="s">
        <v>198</v>
      </c>
      <c r="C2" s="79" t="s">
        <v>259</v>
      </c>
    </row>
    <row r="3" spans="2:18">
      <c r="B3" s="55" t="s">
        <v>200</v>
      </c>
      <c r="C3" s="79" t="s">
        <v>260</v>
      </c>
    </row>
    <row r="4" spans="2:18">
      <c r="B4" s="55" t="s">
        <v>201</v>
      </c>
      <c r="C4" s="79">
        <v>414</v>
      </c>
    </row>
    <row r="6" spans="2:18" ht="26.25" customHeight="1">
      <c r="B6" s="206" t="s">
        <v>243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8"/>
    </row>
    <row r="7" spans="2:18" s="3" customFormat="1" ht="78.75">
      <c r="B7" s="20" t="s">
        <v>137</v>
      </c>
      <c r="C7" s="28" t="s">
        <v>56</v>
      </c>
      <c r="D7" s="71" t="s">
        <v>78</v>
      </c>
      <c r="E7" s="28" t="s">
        <v>15</v>
      </c>
      <c r="F7" s="28" t="s">
        <v>79</v>
      </c>
      <c r="G7" s="28" t="s">
        <v>123</v>
      </c>
      <c r="H7" s="28" t="s">
        <v>18</v>
      </c>
      <c r="I7" s="28" t="s">
        <v>122</v>
      </c>
      <c r="J7" s="28" t="s">
        <v>17</v>
      </c>
      <c r="K7" s="28" t="s">
        <v>237</v>
      </c>
      <c r="L7" s="28" t="s">
        <v>0</v>
      </c>
      <c r="M7" s="28" t="s">
        <v>238</v>
      </c>
      <c r="N7" s="28" t="s">
        <v>71</v>
      </c>
      <c r="O7" s="71" t="s">
        <v>202</v>
      </c>
      <c r="P7" s="29" t="s">
        <v>204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7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rintOptions horizontalCentered="1"/>
  <pageMargins left="0" right="0" top="0.11811023622047245" bottom="0.11811023622047245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</sheetPr>
  <dimension ref="B1:AZ878"/>
  <sheetViews>
    <sheetView rightToLeft="1" zoomScale="90" zoomScaleNormal="90" workbookViewId="0">
      <pane ySplit="10" topLeftCell="A11" activePane="bottomLeft" state="frozen"/>
      <selection pane="bottomLeft" activeCell="D12" sqref="D1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31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5" t="s">
        <v>199</v>
      </c>
      <c r="C1" s="79" t="s" vm="1">
        <v>258</v>
      </c>
    </row>
    <row r="2" spans="2:52">
      <c r="B2" s="55" t="s">
        <v>198</v>
      </c>
      <c r="C2" s="79" t="s">
        <v>259</v>
      </c>
    </row>
    <row r="3" spans="2:52">
      <c r="B3" s="55" t="s">
        <v>200</v>
      </c>
      <c r="C3" s="79" t="s">
        <v>260</v>
      </c>
    </row>
    <row r="4" spans="2:52">
      <c r="B4" s="55" t="s">
        <v>201</v>
      </c>
      <c r="C4" s="79">
        <v>414</v>
      </c>
    </row>
    <row r="6" spans="2:52" ht="21.75" customHeight="1">
      <c r="B6" s="198" t="s">
        <v>229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0"/>
    </row>
    <row r="7" spans="2:52" ht="27.75" customHeight="1">
      <c r="B7" s="201" t="s">
        <v>107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  <c r="AT7" s="3"/>
      <c r="AU7" s="3"/>
    </row>
    <row r="8" spans="2:52" s="3" customFormat="1" ht="55.5" customHeight="1">
      <c r="B8" s="20" t="s">
        <v>136</v>
      </c>
      <c r="C8" s="28" t="s">
        <v>56</v>
      </c>
      <c r="D8" s="71" t="s">
        <v>141</v>
      </c>
      <c r="E8" s="28" t="s">
        <v>15</v>
      </c>
      <c r="F8" s="28" t="s">
        <v>79</v>
      </c>
      <c r="G8" s="28" t="s">
        <v>123</v>
      </c>
      <c r="H8" s="28" t="s">
        <v>18</v>
      </c>
      <c r="I8" s="28" t="s">
        <v>122</v>
      </c>
      <c r="J8" s="28" t="s">
        <v>17</v>
      </c>
      <c r="K8" s="28" t="s">
        <v>19</v>
      </c>
      <c r="L8" s="28" t="s">
        <v>0</v>
      </c>
      <c r="M8" s="28" t="s">
        <v>126</v>
      </c>
      <c r="N8" s="28" t="s">
        <v>74</v>
      </c>
      <c r="O8" s="28" t="s">
        <v>71</v>
      </c>
      <c r="P8" s="71" t="s">
        <v>202</v>
      </c>
      <c r="Q8" s="72" t="s">
        <v>204</v>
      </c>
      <c r="AL8" s="1"/>
      <c r="AT8" s="1"/>
      <c r="AU8" s="1"/>
      <c r="AV8" s="1"/>
    </row>
    <row r="9" spans="2:52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75</v>
      </c>
      <c r="N9" s="30" t="s">
        <v>23</v>
      </c>
      <c r="O9" s="30" t="s">
        <v>20</v>
      </c>
      <c r="P9" s="30" t="s">
        <v>20</v>
      </c>
      <c r="Q9" s="31" t="s">
        <v>20</v>
      </c>
      <c r="AT9" s="1"/>
      <c r="AU9" s="1"/>
    </row>
    <row r="10" spans="2:52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134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0" t="s">
        <v>31</v>
      </c>
      <c r="C11" s="81"/>
      <c r="D11" s="81"/>
      <c r="E11" s="81"/>
      <c r="F11" s="81"/>
      <c r="G11" s="81"/>
      <c r="H11" s="89">
        <v>6.1232539372791699</v>
      </c>
      <c r="I11" s="81"/>
      <c r="J11" s="81"/>
      <c r="K11" s="90">
        <v>7.7467576197188083E-3</v>
      </c>
      <c r="L11" s="89"/>
      <c r="M11" s="91"/>
      <c r="N11" s="89">
        <v>374667.55721</v>
      </c>
      <c r="O11" s="81"/>
      <c r="P11" s="90">
        <v>1</v>
      </c>
      <c r="Q11" s="90">
        <f>N11/'סכום נכסי הקרן'!$C$42</f>
        <v>0.21874801174403247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2" t="s">
        <v>254</v>
      </c>
      <c r="C12" s="83"/>
      <c r="D12" s="83"/>
      <c r="E12" s="83"/>
      <c r="F12" s="83"/>
      <c r="G12" s="83"/>
      <c r="H12" s="92">
        <v>6.1232539372791672</v>
      </c>
      <c r="I12" s="83"/>
      <c r="J12" s="83"/>
      <c r="K12" s="93">
        <v>7.7467576197188057E-3</v>
      </c>
      <c r="L12" s="92"/>
      <c r="M12" s="94"/>
      <c r="N12" s="92">
        <v>374667.55721000012</v>
      </c>
      <c r="O12" s="83"/>
      <c r="P12" s="93">
        <v>1.0000000000000002</v>
      </c>
      <c r="Q12" s="93">
        <f>N12/'סכום נכסי הקרן'!$C$42</f>
        <v>0.21874801174403252</v>
      </c>
      <c r="AV12" s="4"/>
    </row>
    <row r="13" spans="2:52" s="130" customFormat="1">
      <c r="B13" s="125" t="s">
        <v>29</v>
      </c>
      <c r="C13" s="126"/>
      <c r="D13" s="126"/>
      <c r="E13" s="126"/>
      <c r="F13" s="126"/>
      <c r="G13" s="126"/>
      <c r="H13" s="127">
        <v>6.3700883449636718</v>
      </c>
      <c r="I13" s="126"/>
      <c r="J13" s="126"/>
      <c r="K13" s="128">
        <v>4.843083237728087E-3</v>
      </c>
      <c r="L13" s="127"/>
      <c r="M13" s="129"/>
      <c r="N13" s="127">
        <v>230032.28656000007</v>
      </c>
      <c r="O13" s="126"/>
      <c r="P13" s="128">
        <v>0.61396371832394259</v>
      </c>
      <c r="Q13" s="128">
        <f>N13/'סכום נכסי הקרן'!$C$42</f>
        <v>0.13430334266633562</v>
      </c>
    </row>
    <row r="14" spans="2:52">
      <c r="B14" s="86" t="s">
        <v>28</v>
      </c>
      <c r="C14" s="83"/>
      <c r="D14" s="83"/>
      <c r="E14" s="83"/>
      <c r="F14" s="83"/>
      <c r="G14" s="83"/>
      <c r="H14" s="92">
        <v>6.3700883449636718</v>
      </c>
      <c r="I14" s="83"/>
      <c r="J14" s="83"/>
      <c r="K14" s="93">
        <v>4.843083237728087E-3</v>
      </c>
      <c r="L14" s="92"/>
      <c r="M14" s="94"/>
      <c r="N14" s="92">
        <v>230032.28656000007</v>
      </c>
      <c r="O14" s="83"/>
      <c r="P14" s="93">
        <v>0.61396371832394259</v>
      </c>
      <c r="Q14" s="93">
        <f>N14/'סכום נכסי הקרן'!$C$42</f>
        <v>0.13430334266633562</v>
      </c>
    </row>
    <row r="15" spans="2:52">
      <c r="B15" s="87" t="s">
        <v>261</v>
      </c>
      <c r="C15" s="85" t="s">
        <v>262</v>
      </c>
      <c r="D15" s="98" t="s">
        <v>142</v>
      </c>
      <c r="E15" s="85" t="s">
        <v>263</v>
      </c>
      <c r="F15" s="85"/>
      <c r="G15" s="85"/>
      <c r="H15" s="95">
        <v>4.25</v>
      </c>
      <c r="I15" s="98" t="s">
        <v>184</v>
      </c>
      <c r="J15" s="99">
        <v>0.04</v>
      </c>
      <c r="K15" s="96">
        <v>6.9999999999999988E-4</v>
      </c>
      <c r="L15" s="95">
        <v>9531161.0000000019</v>
      </c>
      <c r="M15" s="97">
        <v>154.33000000000001</v>
      </c>
      <c r="N15" s="95">
        <v>14709.440940000004</v>
      </c>
      <c r="O15" s="96">
        <v>6.1302285267626506E-4</v>
      </c>
      <c r="P15" s="96">
        <v>3.9259980366422302E-2</v>
      </c>
      <c r="Q15" s="96">
        <f>N15/'סכום נכסי הקרן'!$C$42</f>
        <v>8.5880426462646292E-3</v>
      </c>
    </row>
    <row r="16" spans="2:52" ht="20.25">
      <c r="B16" s="87" t="s">
        <v>264</v>
      </c>
      <c r="C16" s="85" t="s">
        <v>265</v>
      </c>
      <c r="D16" s="98" t="s">
        <v>142</v>
      </c>
      <c r="E16" s="85" t="s">
        <v>263</v>
      </c>
      <c r="F16" s="85"/>
      <c r="G16" s="85"/>
      <c r="H16" s="95">
        <v>6.72</v>
      </c>
      <c r="I16" s="98" t="s">
        <v>184</v>
      </c>
      <c r="J16" s="99">
        <v>0.04</v>
      </c>
      <c r="K16" s="96">
        <v>4.8999999999999998E-3</v>
      </c>
      <c r="L16" s="95">
        <v>20723324.000000004</v>
      </c>
      <c r="M16" s="97">
        <v>155.97999999999999</v>
      </c>
      <c r="N16" s="95">
        <v>32324.240110000002</v>
      </c>
      <c r="O16" s="96">
        <v>1.9601539646929987E-3</v>
      </c>
      <c r="P16" s="96">
        <v>8.6274457149975128E-2</v>
      </c>
      <c r="Q16" s="96">
        <f>N16/'סכום נכסי הקרן'!$C$42</f>
        <v>1.8872365965852785E-2</v>
      </c>
      <c r="AT16" s="4"/>
    </row>
    <row r="17" spans="2:47" ht="20.25">
      <c r="B17" s="87" t="s">
        <v>266</v>
      </c>
      <c r="C17" s="85" t="s">
        <v>267</v>
      </c>
      <c r="D17" s="98" t="s">
        <v>142</v>
      </c>
      <c r="E17" s="85" t="s">
        <v>263</v>
      </c>
      <c r="F17" s="85"/>
      <c r="G17" s="85"/>
      <c r="H17" s="95">
        <v>1.2999999999999998</v>
      </c>
      <c r="I17" s="98" t="s">
        <v>184</v>
      </c>
      <c r="J17" s="99">
        <v>3.5000000000000003E-2</v>
      </c>
      <c r="K17" s="96">
        <v>3.0000000000000001E-3</v>
      </c>
      <c r="L17" s="95">
        <v>61899927.000000007</v>
      </c>
      <c r="M17" s="97">
        <v>123.8</v>
      </c>
      <c r="N17" s="95">
        <v>76632.11371000002</v>
      </c>
      <c r="O17" s="96">
        <v>3.1461094600370187E-3</v>
      </c>
      <c r="P17" s="96">
        <v>0.2045336251706682</v>
      </c>
      <c r="Q17" s="96">
        <f>N17/'סכום נכסי הקרן'!$C$42</f>
        <v>4.4741323840882856E-2</v>
      </c>
      <c r="AU17" s="4"/>
    </row>
    <row r="18" spans="2:47">
      <c r="B18" s="87" t="s">
        <v>268</v>
      </c>
      <c r="C18" s="85" t="s">
        <v>269</v>
      </c>
      <c r="D18" s="98" t="s">
        <v>142</v>
      </c>
      <c r="E18" s="85" t="s">
        <v>263</v>
      </c>
      <c r="F18" s="85"/>
      <c r="G18" s="85"/>
      <c r="H18" s="95">
        <v>14.77</v>
      </c>
      <c r="I18" s="98" t="s">
        <v>184</v>
      </c>
      <c r="J18" s="99">
        <v>0.04</v>
      </c>
      <c r="K18" s="96">
        <v>1.1399999999999999E-2</v>
      </c>
      <c r="L18" s="95">
        <v>20470342.000000004</v>
      </c>
      <c r="M18" s="97">
        <v>178.62</v>
      </c>
      <c r="N18" s="95">
        <v>36564.124460000006</v>
      </c>
      <c r="O18" s="96">
        <v>1.2619185662477378E-3</v>
      </c>
      <c r="P18" s="96">
        <v>9.7590847556373636E-2</v>
      </c>
      <c r="Q18" s="96">
        <f>N18/'סכום נכסי הקרן'!$C$42</f>
        <v>2.1347803867371701E-2</v>
      </c>
      <c r="AT18" s="3"/>
    </row>
    <row r="19" spans="2:47">
      <c r="B19" s="87" t="s">
        <v>270</v>
      </c>
      <c r="C19" s="85" t="s">
        <v>271</v>
      </c>
      <c r="D19" s="98" t="s">
        <v>142</v>
      </c>
      <c r="E19" s="85" t="s">
        <v>263</v>
      </c>
      <c r="F19" s="85"/>
      <c r="G19" s="85"/>
      <c r="H19" s="95">
        <v>18.989999999999998</v>
      </c>
      <c r="I19" s="98" t="s">
        <v>184</v>
      </c>
      <c r="J19" s="99">
        <v>2.75E-2</v>
      </c>
      <c r="K19" s="96">
        <v>1.3499999999999996E-2</v>
      </c>
      <c r="L19" s="95">
        <v>12583611.000000002</v>
      </c>
      <c r="M19" s="97">
        <v>137.66999999999999</v>
      </c>
      <c r="N19" s="95">
        <v>17323.856980000004</v>
      </c>
      <c r="O19" s="96">
        <v>7.1194134653068089E-4</v>
      </c>
      <c r="P19" s="96">
        <v>4.6237942534987184E-2</v>
      </c>
      <c r="Q19" s="96">
        <f>N19/'סכום נכסי הקרן'!$C$42</f>
        <v>1.0114457996663275E-2</v>
      </c>
      <c r="AU19" s="3"/>
    </row>
    <row r="20" spans="2:47">
      <c r="B20" s="87" t="s">
        <v>272</v>
      </c>
      <c r="C20" s="85" t="s">
        <v>273</v>
      </c>
      <c r="D20" s="98" t="s">
        <v>142</v>
      </c>
      <c r="E20" s="85" t="s">
        <v>263</v>
      </c>
      <c r="F20" s="85"/>
      <c r="G20" s="85"/>
      <c r="H20" s="95">
        <v>6.4199999999999973</v>
      </c>
      <c r="I20" s="98" t="s">
        <v>184</v>
      </c>
      <c r="J20" s="99">
        <v>1.7500000000000002E-2</v>
      </c>
      <c r="K20" s="96">
        <v>4.0000000000000001E-3</v>
      </c>
      <c r="L20" s="95">
        <v>1412681.0000000002</v>
      </c>
      <c r="M20" s="97">
        <v>110.03</v>
      </c>
      <c r="N20" s="95">
        <v>1554.3729100000003</v>
      </c>
      <c r="O20" s="96">
        <v>1.0190239109923626E-4</v>
      </c>
      <c r="P20" s="96">
        <v>4.1486722831696344E-3</v>
      </c>
      <c r="Q20" s="96">
        <f>N20/'סכום נכסי הקרן'!$C$42</f>
        <v>9.0751381332093315E-4</v>
      </c>
    </row>
    <row r="21" spans="2:47">
      <c r="B21" s="87" t="s">
        <v>274</v>
      </c>
      <c r="C21" s="85" t="s">
        <v>275</v>
      </c>
      <c r="D21" s="98" t="s">
        <v>142</v>
      </c>
      <c r="E21" s="85" t="s">
        <v>263</v>
      </c>
      <c r="F21" s="85"/>
      <c r="G21" s="85"/>
      <c r="H21" s="95">
        <v>2.75</v>
      </c>
      <c r="I21" s="98" t="s">
        <v>184</v>
      </c>
      <c r="J21" s="99">
        <v>0.03</v>
      </c>
      <c r="K21" s="96">
        <v>-7.000000000000001E-4</v>
      </c>
      <c r="L21" s="95">
        <v>30357787.000000004</v>
      </c>
      <c r="M21" s="97">
        <v>118.92</v>
      </c>
      <c r="N21" s="95">
        <v>36101.479090000001</v>
      </c>
      <c r="O21" s="96">
        <v>1.9802527145823174E-3</v>
      </c>
      <c r="P21" s="96">
        <v>9.6356031888197982E-2</v>
      </c>
      <c r="Q21" s="96">
        <f>N21/'סכום נכסי הקרן'!$C$42</f>
        <v>2.10776903950879E-2</v>
      </c>
    </row>
    <row r="22" spans="2:47">
      <c r="B22" s="87" t="s">
        <v>276</v>
      </c>
      <c r="C22" s="85" t="s">
        <v>277</v>
      </c>
      <c r="D22" s="98" t="s">
        <v>142</v>
      </c>
      <c r="E22" s="85" t="s">
        <v>263</v>
      </c>
      <c r="F22" s="85"/>
      <c r="G22" s="85"/>
      <c r="H22" s="95">
        <v>8.5799999999999983</v>
      </c>
      <c r="I22" s="98" t="s">
        <v>184</v>
      </c>
      <c r="J22" s="99">
        <v>7.4999999999999997E-3</v>
      </c>
      <c r="K22" s="96">
        <v>5.6999999999999993E-3</v>
      </c>
      <c r="L22" s="95">
        <v>11506080.000000002</v>
      </c>
      <c r="M22" s="97">
        <v>100.95</v>
      </c>
      <c r="N22" s="95">
        <v>11615.387960000004</v>
      </c>
      <c r="O22" s="96">
        <v>1.1251019390419198E-3</v>
      </c>
      <c r="P22" s="96">
        <v>3.1001851471996054E-2</v>
      </c>
      <c r="Q22" s="96">
        <f>N22/'סכום נכסי הקרן'!$C$42</f>
        <v>6.7815933698829427E-3</v>
      </c>
    </row>
    <row r="23" spans="2:47">
      <c r="B23" s="87" t="s">
        <v>278</v>
      </c>
      <c r="C23" s="85" t="s">
        <v>279</v>
      </c>
      <c r="D23" s="98" t="s">
        <v>142</v>
      </c>
      <c r="E23" s="85" t="s">
        <v>263</v>
      </c>
      <c r="F23" s="85"/>
      <c r="G23" s="85"/>
      <c r="H23" s="95">
        <v>5.3999999999999995</v>
      </c>
      <c r="I23" s="98" t="s">
        <v>184</v>
      </c>
      <c r="J23" s="99">
        <v>2.75E-2</v>
      </c>
      <c r="K23" s="96">
        <v>2.3E-3</v>
      </c>
      <c r="L23" s="95">
        <v>1140152.0000000002</v>
      </c>
      <c r="M23" s="97">
        <v>117.85</v>
      </c>
      <c r="N23" s="95">
        <v>1343.6690900000003</v>
      </c>
      <c r="O23" s="96">
        <v>7.0306217990269947E-5</v>
      </c>
      <c r="P23" s="96">
        <v>3.5862968761046954E-3</v>
      </c>
      <c r="Q23" s="96">
        <f>N23/'סכום נכסי הקרן'!$C$42</f>
        <v>7.8449531117173689E-4</v>
      </c>
    </row>
    <row r="24" spans="2:47">
      <c r="B24" s="87" t="s">
        <v>280</v>
      </c>
      <c r="C24" s="85" t="s">
        <v>281</v>
      </c>
      <c r="D24" s="98" t="s">
        <v>142</v>
      </c>
      <c r="E24" s="85" t="s">
        <v>263</v>
      </c>
      <c r="F24" s="85"/>
      <c r="G24" s="85"/>
      <c r="H24" s="95">
        <v>0.41</v>
      </c>
      <c r="I24" s="98" t="s">
        <v>184</v>
      </c>
      <c r="J24" s="99">
        <v>0.01</v>
      </c>
      <c r="K24" s="96">
        <v>7.7999999999999988E-3</v>
      </c>
      <c r="L24" s="95">
        <v>1814077.0000000002</v>
      </c>
      <c r="M24" s="97">
        <v>102.73</v>
      </c>
      <c r="N24" s="95">
        <v>1863.6013100000002</v>
      </c>
      <c r="O24" s="96">
        <v>1.3719538761258334E-4</v>
      </c>
      <c r="P24" s="96">
        <v>4.9740130260476686E-3</v>
      </c>
      <c r="Q24" s="96">
        <f>N24/'סכום נכסי הקרן'!$C$42</f>
        <v>1.088055459836846E-3</v>
      </c>
    </row>
    <row r="25" spans="2:47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96"/>
      <c r="Q25" s="85"/>
    </row>
    <row r="26" spans="2:47" s="130" customFormat="1">
      <c r="B26" s="125" t="s">
        <v>57</v>
      </c>
      <c r="C26" s="126"/>
      <c r="D26" s="126"/>
      <c r="E26" s="126"/>
      <c r="F26" s="126"/>
      <c r="G26" s="126"/>
      <c r="H26" s="127">
        <v>5.7306810679771081</v>
      </c>
      <c r="I26" s="126"/>
      <c r="J26" s="126"/>
      <c r="K26" s="128">
        <v>1.2364848729261186E-2</v>
      </c>
      <c r="L26" s="127"/>
      <c r="M26" s="129"/>
      <c r="N26" s="127">
        <v>144635.27065000002</v>
      </c>
      <c r="O26" s="126"/>
      <c r="P26" s="128">
        <v>0.38603628167605769</v>
      </c>
      <c r="Q26" s="128">
        <f>N26/'סכום נכסי הקרן'!$C$42</f>
        <v>8.4444669077696891E-2</v>
      </c>
    </row>
    <row r="27" spans="2:47">
      <c r="B27" s="86" t="s">
        <v>25</v>
      </c>
      <c r="C27" s="83"/>
      <c r="D27" s="83"/>
      <c r="E27" s="83"/>
      <c r="F27" s="83"/>
      <c r="G27" s="83"/>
      <c r="H27" s="92">
        <v>0.78957623637922425</v>
      </c>
      <c r="I27" s="83"/>
      <c r="J27" s="83"/>
      <c r="K27" s="93">
        <v>1.4684831691380313E-3</v>
      </c>
      <c r="L27" s="92"/>
      <c r="M27" s="94"/>
      <c r="N27" s="92">
        <v>17597.047350000004</v>
      </c>
      <c r="O27" s="83"/>
      <c r="P27" s="93">
        <v>4.6967096593679487E-2</v>
      </c>
      <c r="Q27" s="93">
        <f>N27/'סכום נכסי הקרן'!$C$42</f>
        <v>1.0273958997257308E-2</v>
      </c>
    </row>
    <row r="28" spans="2:47">
      <c r="B28" s="87" t="s">
        <v>282</v>
      </c>
      <c r="C28" s="85" t="s">
        <v>283</v>
      </c>
      <c r="D28" s="98" t="s">
        <v>142</v>
      </c>
      <c r="E28" s="85" t="s">
        <v>263</v>
      </c>
      <c r="F28" s="85"/>
      <c r="G28" s="85"/>
      <c r="H28" s="95">
        <v>0.76</v>
      </c>
      <c r="I28" s="98" t="s">
        <v>184</v>
      </c>
      <c r="J28" s="99">
        <v>0</v>
      </c>
      <c r="K28" s="96">
        <v>1.4000000000000002E-3</v>
      </c>
      <c r="L28" s="95">
        <v>8000000.0000000009</v>
      </c>
      <c r="M28" s="97">
        <v>99.89</v>
      </c>
      <c r="N28" s="95">
        <v>7991.2000000000007</v>
      </c>
      <c r="O28" s="96">
        <v>8.8888888888888904E-4</v>
      </c>
      <c r="P28" s="96">
        <v>2.1328774926516945E-2</v>
      </c>
      <c r="Q28" s="96">
        <f>N28/'סכום נכסי הקרן'!$C$42</f>
        <v>4.6656271081115539E-3</v>
      </c>
    </row>
    <row r="29" spans="2:47">
      <c r="B29" s="87" t="s">
        <v>284</v>
      </c>
      <c r="C29" s="85" t="s">
        <v>285</v>
      </c>
      <c r="D29" s="98" t="s">
        <v>142</v>
      </c>
      <c r="E29" s="85" t="s">
        <v>263</v>
      </c>
      <c r="F29" s="85"/>
      <c r="G29" s="85"/>
      <c r="H29" s="95">
        <v>0.8600000000000001</v>
      </c>
      <c r="I29" s="98" t="s">
        <v>184</v>
      </c>
      <c r="J29" s="99">
        <v>0</v>
      </c>
      <c r="K29" s="96">
        <v>1.5000000000000002E-3</v>
      </c>
      <c r="L29" s="95">
        <v>7170000.0000000009</v>
      </c>
      <c r="M29" s="97">
        <v>99.87</v>
      </c>
      <c r="N29" s="95">
        <v>7160.679000000001</v>
      </c>
      <c r="O29" s="96">
        <v>1.0242857142857143E-3</v>
      </c>
      <c r="P29" s="96">
        <v>1.9112087134852893E-2</v>
      </c>
      <c r="Q29" s="96">
        <f>N29/'סכום נכסי הקרן'!$C$42</f>
        <v>4.1807310610277723E-3</v>
      </c>
    </row>
    <row r="30" spans="2:47">
      <c r="B30" s="87" t="s">
        <v>286</v>
      </c>
      <c r="C30" s="85" t="s">
        <v>287</v>
      </c>
      <c r="D30" s="98" t="s">
        <v>142</v>
      </c>
      <c r="E30" s="85" t="s">
        <v>263</v>
      </c>
      <c r="F30" s="85"/>
      <c r="G30" s="85"/>
      <c r="H30" s="95">
        <v>0.68</v>
      </c>
      <c r="I30" s="98" t="s">
        <v>184</v>
      </c>
      <c r="J30" s="99">
        <v>0</v>
      </c>
      <c r="K30" s="96">
        <v>1.5999999999999999E-3</v>
      </c>
      <c r="L30" s="95">
        <v>2447861.0000000005</v>
      </c>
      <c r="M30" s="97">
        <v>99.89</v>
      </c>
      <c r="N30" s="95">
        <v>2445.1683499999999</v>
      </c>
      <c r="O30" s="96">
        <v>2.7198455555555562E-4</v>
      </c>
      <c r="P30" s="96">
        <v>6.5262345323096405E-3</v>
      </c>
      <c r="Q30" s="96">
        <f>N30/'סכום נכסי הקרן'!$C$42</f>
        <v>1.4276008281179796E-3</v>
      </c>
    </row>
    <row r="31" spans="2:47">
      <c r="B31" s="88"/>
      <c r="C31" s="85"/>
      <c r="D31" s="85"/>
      <c r="E31" s="85"/>
      <c r="F31" s="85"/>
      <c r="G31" s="85"/>
      <c r="H31" s="85"/>
      <c r="I31" s="85"/>
      <c r="J31" s="85"/>
      <c r="K31" s="96"/>
      <c r="L31" s="95"/>
      <c r="M31" s="97"/>
      <c r="N31" s="85"/>
      <c r="O31" s="85"/>
      <c r="P31" s="96"/>
      <c r="Q31" s="85"/>
    </row>
    <row r="32" spans="2:47">
      <c r="B32" s="86" t="s">
        <v>26</v>
      </c>
      <c r="C32" s="83"/>
      <c r="D32" s="83"/>
      <c r="E32" s="83"/>
      <c r="F32" s="83"/>
      <c r="G32" s="83"/>
      <c r="H32" s="92">
        <v>3.9503040186945748</v>
      </c>
      <c r="I32" s="83"/>
      <c r="J32" s="83"/>
      <c r="K32" s="93">
        <v>3.4072001495998399E-3</v>
      </c>
      <c r="L32" s="92"/>
      <c r="M32" s="94"/>
      <c r="N32" s="92">
        <v>32727.414720000008</v>
      </c>
      <c r="O32" s="83"/>
      <c r="P32" s="93">
        <v>8.7350543408957065E-2</v>
      </c>
      <c r="Q32" s="93">
        <f>N32/'סכום נכסי הקרן'!$C$42</f>
        <v>1.9107757695470157E-2</v>
      </c>
    </row>
    <row r="33" spans="2:17">
      <c r="B33" s="87" t="s">
        <v>288</v>
      </c>
      <c r="C33" s="85" t="s">
        <v>289</v>
      </c>
      <c r="D33" s="98" t="s">
        <v>142</v>
      </c>
      <c r="E33" s="85" t="s">
        <v>263</v>
      </c>
      <c r="F33" s="85"/>
      <c r="G33" s="85"/>
      <c r="H33" s="95">
        <v>0.66999999999999982</v>
      </c>
      <c r="I33" s="98" t="s">
        <v>184</v>
      </c>
      <c r="J33" s="99">
        <v>1.8E-3</v>
      </c>
      <c r="K33" s="96">
        <v>2E-3</v>
      </c>
      <c r="L33" s="95">
        <v>69372.000000000015</v>
      </c>
      <c r="M33" s="97">
        <v>99.98</v>
      </c>
      <c r="N33" s="95">
        <v>69.358130000000017</v>
      </c>
      <c r="O33" s="96">
        <v>4.5126031479329444E-6</v>
      </c>
      <c r="P33" s="96">
        <v>1.851191240482159E-4</v>
      </c>
      <c r="Q33" s="96">
        <f>N33/'סכום נכסי הקרן'!$C$42</f>
        <v>4.0494440321344133E-5</v>
      </c>
    </row>
    <row r="34" spans="2:17">
      <c r="B34" s="87" t="s">
        <v>290</v>
      </c>
      <c r="C34" s="85" t="s">
        <v>291</v>
      </c>
      <c r="D34" s="98" t="s">
        <v>142</v>
      </c>
      <c r="E34" s="85" t="s">
        <v>263</v>
      </c>
      <c r="F34" s="85"/>
      <c r="G34" s="85"/>
      <c r="H34" s="95">
        <v>4.8999999999999995</v>
      </c>
      <c r="I34" s="98" t="s">
        <v>184</v>
      </c>
      <c r="J34" s="99">
        <v>1.8E-3</v>
      </c>
      <c r="K34" s="96">
        <v>3.5999999999999999E-3</v>
      </c>
      <c r="L34" s="95">
        <v>12120000.000000002</v>
      </c>
      <c r="M34" s="97">
        <v>98.97</v>
      </c>
      <c r="N34" s="95">
        <v>11995.164410000001</v>
      </c>
      <c r="O34" s="96">
        <v>1.206636020115515E-3</v>
      </c>
      <c r="P34" s="96">
        <v>3.2015487274433929E-2</v>
      </c>
      <c r="Q34" s="96">
        <f>N34/'סכום נכסי הקרן'!$C$42</f>
        <v>7.003324186298795E-3</v>
      </c>
    </row>
    <row r="35" spans="2:17">
      <c r="B35" s="87" t="s">
        <v>292</v>
      </c>
      <c r="C35" s="85" t="s">
        <v>293</v>
      </c>
      <c r="D35" s="98" t="s">
        <v>142</v>
      </c>
      <c r="E35" s="85" t="s">
        <v>263</v>
      </c>
      <c r="F35" s="85"/>
      <c r="G35" s="85"/>
      <c r="H35" s="95">
        <v>3.41</v>
      </c>
      <c r="I35" s="98" t="s">
        <v>184</v>
      </c>
      <c r="J35" s="99">
        <v>1.8E-3</v>
      </c>
      <c r="K35" s="96">
        <v>3.3E-3</v>
      </c>
      <c r="L35" s="95">
        <v>20793893.000000004</v>
      </c>
      <c r="M35" s="97">
        <v>99.37</v>
      </c>
      <c r="N35" s="95">
        <v>20662.892180000003</v>
      </c>
      <c r="O35" s="96">
        <v>1.1286445368079369E-3</v>
      </c>
      <c r="P35" s="96">
        <v>5.5149937010474902E-2</v>
      </c>
      <c r="Q35" s="96">
        <f>N35/'סכום נכסי הקרן'!$C$42</f>
        <v>1.2063939068850015E-2</v>
      </c>
    </row>
    <row r="36" spans="2:17">
      <c r="B36" s="88"/>
      <c r="C36" s="85"/>
      <c r="D36" s="85"/>
      <c r="E36" s="85"/>
      <c r="F36" s="85"/>
      <c r="G36" s="85"/>
      <c r="H36" s="85"/>
      <c r="I36" s="85"/>
      <c r="J36" s="85"/>
      <c r="K36" s="96"/>
      <c r="L36" s="95"/>
      <c r="M36" s="97"/>
      <c r="N36" s="85"/>
      <c r="O36" s="85"/>
      <c r="P36" s="96"/>
      <c r="Q36" s="85"/>
    </row>
    <row r="37" spans="2:17">
      <c r="B37" s="86" t="s">
        <v>27</v>
      </c>
      <c r="C37" s="83"/>
      <c r="D37" s="83"/>
      <c r="E37" s="83"/>
      <c r="F37" s="83"/>
      <c r="G37" s="83"/>
      <c r="H37" s="92">
        <v>7.2704408889270074</v>
      </c>
      <c r="I37" s="83"/>
      <c r="J37" s="83"/>
      <c r="K37" s="93">
        <v>1.7506407241885614E-2</v>
      </c>
      <c r="L37" s="92"/>
      <c r="M37" s="94"/>
      <c r="N37" s="92">
        <v>94310.808580000012</v>
      </c>
      <c r="O37" s="83"/>
      <c r="P37" s="93">
        <v>0.25171864167342117</v>
      </c>
      <c r="Q37" s="93">
        <f>N37/'סכום נכסי הקרן'!$C$42</f>
        <v>5.506295238496943E-2</v>
      </c>
    </row>
    <row r="38" spans="2:17">
      <c r="B38" s="87" t="s">
        <v>294</v>
      </c>
      <c r="C38" s="85" t="s">
        <v>295</v>
      </c>
      <c r="D38" s="98" t="s">
        <v>142</v>
      </c>
      <c r="E38" s="85" t="s">
        <v>263</v>
      </c>
      <c r="F38" s="85"/>
      <c r="G38" s="85"/>
      <c r="H38" s="95">
        <v>0.15999999999999998</v>
      </c>
      <c r="I38" s="98" t="s">
        <v>184</v>
      </c>
      <c r="J38" s="99">
        <v>5.5E-2</v>
      </c>
      <c r="K38" s="96">
        <v>1.6999999999999999E-3</v>
      </c>
      <c r="L38" s="95">
        <v>9138.0000000000018</v>
      </c>
      <c r="M38" s="97">
        <v>105.47</v>
      </c>
      <c r="N38" s="95">
        <v>9.6378600000000016</v>
      </c>
      <c r="O38" s="96">
        <v>7.1789800164632499E-7</v>
      </c>
      <c r="P38" s="96">
        <v>2.5723764480088172E-5</v>
      </c>
      <c r="Q38" s="96">
        <f>N38/'סכום נכסי הקרן'!$C$42</f>
        <v>5.6270223345910532E-6</v>
      </c>
    </row>
    <row r="39" spans="2:17">
      <c r="B39" s="87" t="s">
        <v>296</v>
      </c>
      <c r="C39" s="85" t="s">
        <v>297</v>
      </c>
      <c r="D39" s="98" t="s">
        <v>142</v>
      </c>
      <c r="E39" s="85" t="s">
        <v>263</v>
      </c>
      <c r="F39" s="85"/>
      <c r="G39" s="85"/>
      <c r="H39" s="95">
        <v>2.0099999999999998</v>
      </c>
      <c r="I39" s="98" t="s">
        <v>184</v>
      </c>
      <c r="J39" s="99">
        <v>0.06</v>
      </c>
      <c r="K39" s="96">
        <v>3.7999999999999991E-3</v>
      </c>
      <c r="L39" s="95">
        <v>73875.000000000015</v>
      </c>
      <c r="M39" s="97">
        <v>117.11</v>
      </c>
      <c r="N39" s="95">
        <v>86.515000000000015</v>
      </c>
      <c r="O39" s="96">
        <v>4.0306527117075125E-6</v>
      </c>
      <c r="P39" s="96">
        <v>2.309113728560934E-4</v>
      </c>
      <c r="Q39" s="96">
        <f>N39/'סכום נכסי הקרן'!$C$42</f>
        <v>5.0511403701355376E-5</v>
      </c>
    </row>
    <row r="40" spans="2:17">
      <c r="B40" s="87" t="s">
        <v>298</v>
      </c>
      <c r="C40" s="85" t="s">
        <v>299</v>
      </c>
      <c r="D40" s="98" t="s">
        <v>142</v>
      </c>
      <c r="E40" s="85" t="s">
        <v>263</v>
      </c>
      <c r="F40" s="85"/>
      <c r="G40" s="85"/>
      <c r="H40" s="95">
        <v>7.94</v>
      </c>
      <c r="I40" s="98" t="s">
        <v>184</v>
      </c>
      <c r="J40" s="99">
        <v>6.25E-2</v>
      </c>
      <c r="K40" s="96">
        <v>2.0899999999999998E-2</v>
      </c>
      <c r="L40" s="95">
        <v>3051473.0000000005</v>
      </c>
      <c r="M40" s="97">
        <v>137.69999999999999</v>
      </c>
      <c r="N40" s="95">
        <v>4201.8784500000002</v>
      </c>
      <c r="O40" s="96">
        <v>1.8207254266272192E-4</v>
      </c>
      <c r="P40" s="96">
        <v>1.121495141263288E-2</v>
      </c>
      <c r="Q40" s="96">
        <f>N40/'סכום נכסי הקרן'!$C$42</f>
        <v>2.4532483233193707E-3</v>
      </c>
    </row>
    <row r="41" spans="2:17">
      <c r="B41" s="87" t="s">
        <v>300</v>
      </c>
      <c r="C41" s="85" t="s">
        <v>301</v>
      </c>
      <c r="D41" s="98" t="s">
        <v>142</v>
      </c>
      <c r="E41" s="85" t="s">
        <v>263</v>
      </c>
      <c r="F41" s="85"/>
      <c r="G41" s="85"/>
      <c r="H41" s="95">
        <v>6.3900000000000015</v>
      </c>
      <c r="I41" s="98" t="s">
        <v>184</v>
      </c>
      <c r="J41" s="99">
        <v>3.7499999999999999E-2</v>
      </c>
      <c r="K41" s="96">
        <v>1.7100000000000004E-2</v>
      </c>
      <c r="L41" s="95">
        <v>19228744.000000004</v>
      </c>
      <c r="M41" s="97">
        <v>116.64</v>
      </c>
      <c r="N41" s="95">
        <v>22428.407469999998</v>
      </c>
      <c r="O41" s="96">
        <v>1.293455441350039E-3</v>
      </c>
      <c r="P41" s="96">
        <v>5.9862155231735062E-2</v>
      </c>
      <c r="Q41" s="96">
        <f>N41/'סכום נכסי הקרן'!$C$42</f>
        <v>1.3094727435654676E-2</v>
      </c>
    </row>
    <row r="42" spans="2:17">
      <c r="B42" s="87" t="s">
        <v>302</v>
      </c>
      <c r="C42" s="85" t="s">
        <v>303</v>
      </c>
      <c r="D42" s="98" t="s">
        <v>142</v>
      </c>
      <c r="E42" s="85" t="s">
        <v>263</v>
      </c>
      <c r="F42" s="85"/>
      <c r="G42" s="85"/>
      <c r="H42" s="95">
        <v>2.35</v>
      </c>
      <c r="I42" s="98" t="s">
        <v>184</v>
      </c>
      <c r="J42" s="99">
        <v>2.2499999999999999E-2</v>
      </c>
      <c r="K42" s="96">
        <v>4.6000000000000008E-3</v>
      </c>
      <c r="L42" s="95">
        <v>494791.00000000006</v>
      </c>
      <c r="M42" s="97">
        <v>105.61</v>
      </c>
      <c r="N42" s="95">
        <v>522.54876000000002</v>
      </c>
      <c r="O42" s="96">
        <v>3.2246043612850401E-5</v>
      </c>
      <c r="P42" s="96">
        <v>1.3946997810304485E-3</v>
      </c>
      <c r="Q42" s="96">
        <f>N42/'סכום נכסי הקרן'!$C$42</f>
        <v>3.0508780408024802E-4</v>
      </c>
    </row>
    <row r="43" spans="2:17">
      <c r="B43" s="87" t="s">
        <v>304</v>
      </c>
      <c r="C43" s="85" t="s">
        <v>305</v>
      </c>
      <c r="D43" s="98" t="s">
        <v>142</v>
      </c>
      <c r="E43" s="85" t="s">
        <v>263</v>
      </c>
      <c r="F43" s="85"/>
      <c r="G43" s="85"/>
      <c r="H43" s="95">
        <v>1.83</v>
      </c>
      <c r="I43" s="98" t="s">
        <v>184</v>
      </c>
      <c r="J43" s="99">
        <v>5.0000000000000001E-3</v>
      </c>
      <c r="K43" s="96">
        <v>3.2000000000000002E-3</v>
      </c>
      <c r="L43" s="95">
        <v>86514.000000000015</v>
      </c>
      <c r="M43" s="97">
        <v>100.42</v>
      </c>
      <c r="N43" s="95">
        <v>86.87736000000001</v>
      </c>
      <c r="O43" s="96">
        <v>6.5720954633443539E-6</v>
      </c>
      <c r="P43" s="96">
        <v>2.3187852358218868E-4</v>
      </c>
      <c r="Q43" s="96">
        <f>N43/'סכום נכסי הקרן'!$C$42</f>
        <v>5.072296599974552E-5</v>
      </c>
    </row>
    <row r="44" spans="2:17">
      <c r="B44" s="87" t="s">
        <v>306</v>
      </c>
      <c r="C44" s="85" t="s">
        <v>307</v>
      </c>
      <c r="D44" s="98" t="s">
        <v>142</v>
      </c>
      <c r="E44" s="85" t="s">
        <v>263</v>
      </c>
      <c r="F44" s="85"/>
      <c r="G44" s="85"/>
      <c r="H44" s="95">
        <v>1.0499999999999996</v>
      </c>
      <c r="I44" s="98" t="s">
        <v>184</v>
      </c>
      <c r="J44" s="99">
        <v>0.04</v>
      </c>
      <c r="K44" s="96">
        <v>2E-3</v>
      </c>
      <c r="L44" s="95">
        <v>4103597.0000000005</v>
      </c>
      <c r="M44" s="97">
        <v>107.78</v>
      </c>
      <c r="N44" s="95">
        <v>4422.8569800000014</v>
      </c>
      <c r="O44" s="96">
        <v>2.4469644107024899E-4</v>
      </c>
      <c r="P44" s="96">
        <v>1.1804750357717799E-2</v>
      </c>
      <c r="Q44" s="96">
        <f>N44/'סכום נכסי הקרן'!$C$42</f>
        <v>2.5822656698854243E-3</v>
      </c>
    </row>
    <row r="45" spans="2:17">
      <c r="B45" s="87" t="s">
        <v>308</v>
      </c>
      <c r="C45" s="85" t="s">
        <v>309</v>
      </c>
      <c r="D45" s="98" t="s">
        <v>142</v>
      </c>
      <c r="E45" s="85" t="s">
        <v>263</v>
      </c>
      <c r="F45" s="85"/>
      <c r="G45" s="85"/>
      <c r="H45" s="95">
        <v>4.4500000000000011</v>
      </c>
      <c r="I45" s="98" t="s">
        <v>184</v>
      </c>
      <c r="J45" s="99">
        <v>5.5E-2</v>
      </c>
      <c r="K45" s="96">
        <v>1.14E-2</v>
      </c>
      <c r="L45" s="95">
        <v>6556427.0000000009</v>
      </c>
      <c r="M45" s="97">
        <v>126.49</v>
      </c>
      <c r="N45" s="95">
        <v>8293.2242100000003</v>
      </c>
      <c r="O45" s="96">
        <v>3.6511199010525819E-4</v>
      </c>
      <c r="P45" s="96">
        <v>2.213488744997388E-2</v>
      </c>
      <c r="Q45" s="96">
        <f>N45/'סכום נכסי הקרן'!$C$42</f>
        <v>4.8419626198597234E-3</v>
      </c>
    </row>
    <row r="46" spans="2:17">
      <c r="B46" s="87" t="s">
        <v>310</v>
      </c>
      <c r="C46" s="85" t="s">
        <v>311</v>
      </c>
      <c r="D46" s="98" t="s">
        <v>142</v>
      </c>
      <c r="E46" s="85" t="s">
        <v>263</v>
      </c>
      <c r="F46" s="85"/>
      <c r="G46" s="85"/>
      <c r="H46" s="95">
        <v>5.5299999999999994</v>
      </c>
      <c r="I46" s="98" t="s">
        <v>184</v>
      </c>
      <c r="J46" s="99">
        <v>4.2500000000000003E-2</v>
      </c>
      <c r="K46" s="96">
        <v>1.4599999999999997E-2</v>
      </c>
      <c r="L46" s="95">
        <v>17125654.000000004</v>
      </c>
      <c r="M46" s="97">
        <v>119.77</v>
      </c>
      <c r="N46" s="95">
        <v>20511.395560000004</v>
      </c>
      <c r="O46" s="96">
        <v>9.7009755217170068E-4</v>
      </c>
      <c r="P46" s="96">
        <v>5.4745587562318426E-2</v>
      </c>
      <c r="Q46" s="96">
        <f>N46/'סכום נכסי הקרן'!$C$42</f>
        <v>1.197548843101599E-2</v>
      </c>
    </row>
    <row r="47" spans="2:17">
      <c r="B47" s="87" t="s">
        <v>312</v>
      </c>
      <c r="C47" s="85" t="s">
        <v>313</v>
      </c>
      <c r="D47" s="98" t="s">
        <v>142</v>
      </c>
      <c r="E47" s="85" t="s">
        <v>263</v>
      </c>
      <c r="F47" s="85"/>
      <c r="G47" s="85"/>
      <c r="H47" s="95">
        <v>9.3300000000000018</v>
      </c>
      <c r="I47" s="98" t="s">
        <v>184</v>
      </c>
      <c r="J47" s="99">
        <v>0.02</v>
      </c>
      <c r="K47" s="96">
        <v>2.2399999999999996E-2</v>
      </c>
      <c r="L47" s="95">
        <v>4143900.0000000005</v>
      </c>
      <c r="M47" s="97">
        <v>98.08</v>
      </c>
      <c r="N47" s="95">
        <v>4064.3371600000005</v>
      </c>
      <c r="O47" s="96">
        <v>2.1645889976258945E-3</v>
      </c>
      <c r="P47" s="96">
        <v>1.0847849198007695E-2</v>
      </c>
      <c r="Q47" s="96">
        <f>N47/'סכום נכסי הקרן'!$C$42</f>
        <v>2.3729454437632805E-3</v>
      </c>
    </row>
    <row r="48" spans="2:17">
      <c r="B48" s="87" t="s">
        <v>314</v>
      </c>
      <c r="C48" s="85" t="s">
        <v>315</v>
      </c>
      <c r="D48" s="98" t="s">
        <v>142</v>
      </c>
      <c r="E48" s="85" t="s">
        <v>263</v>
      </c>
      <c r="F48" s="85"/>
      <c r="G48" s="85"/>
      <c r="H48" s="95">
        <v>4.24</v>
      </c>
      <c r="I48" s="98" t="s">
        <v>184</v>
      </c>
      <c r="J48" s="99">
        <v>0.01</v>
      </c>
      <c r="K48" s="96">
        <v>9.9000000000000025E-3</v>
      </c>
      <c r="L48" s="95">
        <v>10346106.000000002</v>
      </c>
      <c r="M48" s="97">
        <v>100.71</v>
      </c>
      <c r="N48" s="95">
        <v>10419.562930000002</v>
      </c>
      <c r="O48" s="96">
        <v>1.3393568822638916E-3</v>
      </c>
      <c r="P48" s="96">
        <v>2.7810155241596936E-2</v>
      </c>
      <c r="Q48" s="96">
        <f>N48/'סכום נכסי הקרן'!$C$42</f>
        <v>6.0834161653922124E-3</v>
      </c>
    </row>
    <row r="49" spans="2:17">
      <c r="B49" s="87" t="s">
        <v>316</v>
      </c>
      <c r="C49" s="85" t="s">
        <v>317</v>
      </c>
      <c r="D49" s="98" t="s">
        <v>142</v>
      </c>
      <c r="E49" s="85" t="s">
        <v>263</v>
      </c>
      <c r="F49" s="85"/>
      <c r="G49" s="85"/>
      <c r="H49" s="95">
        <v>8.0700000000000021</v>
      </c>
      <c r="I49" s="98" t="s">
        <v>184</v>
      </c>
      <c r="J49" s="99">
        <v>1.7500000000000002E-2</v>
      </c>
      <c r="K49" s="96">
        <v>2.06E-2</v>
      </c>
      <c r="L49" s="95">
        <v>2482298.0000000005</v>
      </c>
      <c r="M49" s="97">
        <v>98.14</v>
      </c>
      <c r="N49" s="95">
        <v>2436.12716</v>
      </c>
      <c r="O49" s="96">
        <v>1.6977724575438564E-4</v>
      </c>
      <c r="P49" s="96">
        <v>6.5021032996314607E-3</v>
      </c>
      <c r="Q49" s="96">
        <f>N49/'סכום נכסי הקרן'!$C$42</f>
        <v>1.4223221689486948E-3</v>
      </c>
    </row>
    <row r="50" spans="2:17">
      <c r="B50" s="87" t="s">
        <v>318</v>
      </c>
      <c r="C50" s="85" t="s">
        <v>319</v>
      </c>
      <c r="D50" s="98" t="s">
        <v>142</v>
      </c>
      <c r="E50" s="85" t="s">
        <v>263</v>
      </c>
      <c r="F50" s="85"/>
      <c r="G50" s="85"/>
      <c r="H50" s="95">
        <v>2.8299999999999996</v>
      </c>
      <c r="I50" s="98" t="s">
        <v>184</v>
      </c>
      <c r="J50" s="99">
        <v>0.05</v>
      </c>
      <c r="K50" s="96">
        <v>6.2999999999999992E-3</v>
      </c>
      <c r="L50" s="95">
        <v>459564.00000000006</v>
      </c>
      <c r="M50" s="97">
        <v>117.91</v>
      </c>
      <c r="N50" s="95">
        <v>541.87192000000016</v>
      </c>
      <c r="O50" s="96">
        <v>2.4828990170818036E-5</v>
      </c>
      <c r="P50" s="96">
        <v>1.4462739289067472E-3</v>
      </c>
      <c r="Q50" s="96">
        <f>N50/'סכום נכסי הקרן'!$C$42</f>
        <v>3.1636954638558109E-4</v>
      </c>
    </row>
    <row r="51" spans="2:17">
      <c r="B51" s="87" t="s">
        <v>320</v>
      </c>
      <c r="C51" s="85" t="s">
        <v>321</v>
      </c>
      <c r="D51" s="98" t="s">
        <v>142</v>
      </c>
      <c r="E51" s="85" t="s">
        <v>263</v>
      </c>
      <c r="F51" s="85"/>
      <c r="G51" s="85"/>
      <c r="H51" s="95">
        <v>15.3</v>
      </c>
      <c r="I51" s="98" t="s">
        <v>184</v>
      </c>
      <c r="J51" s="99">
        <v>5.5E-2</v>
      </c>
      <c r="K51" s="96">
        <v>3.2300000000000002E-2</v>
      </c>
      <c r="L51" s="95">
        <v>11340925.000000002</v>
      </c>
      <c r="M51" s="97">
        <v>143.6</v>
      </c>
      <c r="N51" s="95">
        <v>16285.567760000002</v>
      </c>
      <c r="O51" s="96">
        <v>6.7101594296143361E-4</v>
      </c>
      <c r="P51" s="96">
        <v>4.3466714548951436E-2</v>
      </c>
      <c r="Q51" s="96">
        <f>N51/'סכום נכסי הקרן'!$C$42</f>
        <v>9.5082573846285347E-3</v>
      </c>
    </row>
    <row r="52" spans="2:17">
      <c r="C52" s="1"/>
      <c r="D52" s="1"/>
    </row>
    <row r="53" spans="2:17">
      <c r="C53" s="1"/>
      <c r="D53" s="1"/>
    </row>
    <row r="54" spans="2:17">
      <c r="C54" s="1"/>
      <c r="D54" s="1"/>
    </row>
    <row r="55" spans="2:17">
      <c r="B55" s="111" t="s">
        <v>1793</v>
      </c>
      <c r="C55" s="1"/>
      <c r="D55" s="1"/>
    </row>
    <row r="56" spans="2:17">
      <c r="B56" s="111" t="s">
        <v>133</v>
      </c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17"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H1:XFD2 D3:XFD1048576 D1:AF2 A1:B1048576"/>
  </dataValidations>
  <printOptions horizontalCentered="1"/>
  <pageMargins left="0" right="0" top="0.11811023622047245" bottom="0.11811023622047245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  <rowBreaks count="1" manualBreakCount="1"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1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199</v>
      </c>
      <c r="C1" s="79" t="s" vm="1">
        <v>258</v>
      </c>
    </row>
    <row r="2" spans="2:67">
      <c r="B2" s="55" t="s">
        <v>198</v>
      </c>
      <c r="C2" s="79" t="s">
        <v>259</v>
      </c>
    </row>
    <row r="3" spans="2:67">
      <c r="B3" s="55" t="s">
        <v>200</v>
      </c>
      <c r="C3" s="79" t="s">
        <v>260</v>
      </c>
    </row>
    <row r="4" spans="2:67">
      <c r="B4" s="55" t="s">
        <v>201</v>
      </c>
      <c r="C4" s="79">
        <v>414</v>
      </c>
    </row>
    <row r="6" spans="2:67" ht="26.25" customHeight="1">
      <c r="B6" s="201" t="s">
        <v>229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5"/>
      <c r="BO6" s="3"/>
    </row>
    <row r="7" spans="2:67" ht="26.25" customHeight="1">
      <c r="B7" s="201" t="s">
        <v>108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5"/>
      <c r="AZ7" s="42"/>
      <c r="BJ7" s="3"/>
      <c r="BO7" s="3"/>
    </row>
    <row r="8" spans="2:67" s="3" customFormat="1" ht="78.75">
      <c r="B8" s="36" t="s">
        <v>136</v>
      </c>
      <c r="C8" s="12" t="s">
        <v>56</v>
      </c>
      <c r="D8" s="75" t="s">
        <v>141</v>
      </c>
      <c r="E8" s="75" t="s">
        <v>246</v>
      </c>
      <c r="F8" s="75" t="s">
        <v>138</v>
      </c>
      <c r="G8" s="12" t="s">
        <v>78</v>
      </c>
      <c r="H8" s="12" t="s">
        <v>15</v>
      </c>
      <c r="I8" s="12" t="s">
        <v>79</v>
      </c>
      <c r="J8" s="12" t="s">
        <v>123</v>
      </c>
      <c r="K8" s="12" t="s">
        <v>18</v>
      </c>
      <c r="L8" s="12" t="s">
        <v>122</v>
      </c>
      <c r="M8" s="12" t="s">
        <v>17</v>
      </c>
      <c r="N8" s="12" t="s">
        <v>19</v>
      </c>
      <c r="O8" s="12" t="s">
        <v>0</v>
      </c>
      <c r="P8" s="12" t="s">
        <v>126</v>
      </c>
      <c r="Q8" s="12" t="s">
        <v>74</v>
      </c>
      <c r="R8" s="12" t="s">
        <v>71</v>
      </c>
      <c r="S8" s="75" t="s">
        <v>202</v>
      </c>
      <c r="T8" s="37" t="s">
        <v>204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75</v>
      </c>
      <c r="Q9" s="15" t="s">
        <v>23</v>
      </c>
      <c r="R9" s="15" t="s">
        <v>20</v>
      </c>
      <c r="S9" s="15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134</v>
      </c>
      <c r="R10" s="18" t="s">
        <v>135</v>
      </c>
      <c r="S10" s="44" t="s">
        <v>205</v>
      </c>
      <c r="T10" s="74" t="s">
        <v>247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17"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rintOptions horizontalCentered="1"/>
  <pageMargins left="0" right="0" top="0.11811023622047245" bottom="0.11811023622047245" header="0" footer="0.23622047244094491"/>
  <pageSetup paperSize="9" scale="82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Z830"/>
  <sheetViews>
    <sheetView rightToLeft="1" zoomScale="90" zoomScaleNormal="90" workbookViewId="0">
      <pane ySplit="10" topLeftCell="A11" activePane="bottomLeft" state="frozen"/>
      <selection pane="bottomLeft" activeCell="F12" sqref="F12"/>
    </sheetView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31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4.28515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2">
      <c r="B1" s="55" t="s">
        <v>199</v>
      </c>
      <c r="C1" s="79" t="s" vm="1">
        <v>258</v>
      </c>
    </row>
    <row r="2" spans="2:52">
      <c r="B2" s="55" t="s">
        <v>198</v>
      </c>
      <c r="C2" s="79" t="s">
        <v>259</v>
      </c>
    </row>
    <row r="3" spans="2:52">
      <c r="B3" s="55" t="s">
        <v>200</v>
      </c>
      <c r="C3" s="79" t="s">
        <v>260</v>
      </c>
    </row>
    <row r="4" spans="2:52">
      <c r="B4" s="55" t="s">
        <v>201</v>
      </c>
      <c r="C4" s="79">
        <v>414</v>
      </c>
    </row>
    <row r="6" spans="2:52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8"/>
    </row>
    <row r="7" spans="2:52" ht="26.25" customHeight="1">
      <c r="B7" s="206" t="s">
        <v>109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8"/>
      <c r="AZ7" s="3"/>
    </row>
    <row r="8" spans="2:52" s="3" customFormat="1" ht="78.75">
      <c r="B8" s="20" t="s">
        <v>136</v>
      </c>
      <c r="C8" s="28" t="s">
        <v>56</v>
      </c>
      <c r="D8" s="75" t="s">
        <v>141</v>
      </c>
      <c r="E8" s="75" t="s">
        <v>246</v>
      </c>
      <c r="F8" s="71" t="s">
        <v>138</v>
      </c>
      <c r="G8" s="28" t="s">
        <v>78</v>
      </c>
      <c r="H8" s="28" t="s">
        <v>15</v>
      </c>
      <c r="I8" s="28" t="s">
        <v>79</v>
      </c>
      <c r="J8" s="28" t="s">
        <v>123</v>
      </c>
      <c r="K8" s="28" t="s">
        <v>18</v>
      </c>
      <c r="L8" s="28" t="s">
        <v>122</v>
      </c>
      <c r="M8" s="28" t="s">
        <v>17</v>
      </c>
      <c r="N8" s="28" t="s">
        <v>19</v>
      </c>
      <c r="O8" s="28" t="s">
        <v>0</v>
      </c>
      <c r="P8" s="28" t="s">
        <v>126</v>
      </c>
      <c r="Q8" s="28" t="s">
        <v>74</v>
      </c>
      <c r="R8" s="12" t="s">
        <v>71</v>
      </c>
      <c r="S8" s="75" t="s">
        <v>202</v>
      </c>
      <c r="T8" s="29" t="s">
        <v>204</v>
      </c>
      <c r="AV8" s="1"/>
      <c r="AW8" s="1"/>
    </row>
    <row r="9" spans="2:52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75</v>
      </c>
      <c r="Q9" s="30" t="s">
        <v>23</v>
      </c>
      <c r="R9" s="15" t="s">
        <v>20</v>
      </c>
      <c r="S9" s="30" t="s">
        <v>23</v>
      </c>
      <c r="T9" s="16" t="s">
        <v>20</v>
      </c>
      <c r="AU9" s="1"/>
      <c r="AV9" s="1"/>
      <c r="AW9" s="1"/>
      <c r="AZ9" s="4"/>
    </row>
    <row r="10" spans="2:5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1" t="s">
        <v>134</v>
      </c>
      <c r="R10" s="18" t="s">
        <v>135</v>
      </c>
      <c r="S10" s="18" t="s">
        <v>205</v>
      </c>
      <c r="T10" s="19" t="s">
        <v>247</v>
      </c>
      <c r="U10" s="5"/>
      <c r="AU10" s="1"/>
      <c r="AV10" s="3"/>
      <c r="AW10" s="1"/>
    </row>
    <row r="11" spans="2:52" s="4" customFormat="1" ht="18" customHeight="1">
      <c r="B11" s="80" t="s">
        <v>40</v>
      </c>
      <c r="C11" s="81"/>
      <c r="D11" s="81"/>
      <c r="E11" s="81"/>
      <c r="F11" s="81"/>
      <c r="G11" s="81"/>
      <c r="H11" s="81"/>
      <c r="I11" s="81"/>
      <c r="J11" s="81"/>
      <c r="K11" s="89">
        <v>3.7577628563766634</v>
      </c>
      <c r="L11" s="81"/>
      <c r="M11" s="81"/>
      <c r="N11" s="103">
        <v>1.6824439191238185E-2</v>
      </c>
      <c r="O11" s="89"/>
      <c r="P11" s="91"/>
      <c r="Q11" s="89">
        <v>290868.90520000004</v>
      </c>
      <c r="R11" s="81"/>
      <c r="S11" s="90">
        <v>1</v>
      </c>
      <c r="T11" s="90">
        <f>Q11/'סכום נכסי הקרן'!$C$42</f>
        <v>0.16982253591548824</v>
      </c>
      <c r="U11" s="5"/>
      <c r="AU11" s="1"/>
      <c r="AV11" s="3"/>
      <c r="AW11" s="1"/>
      <c r="AZ11" s="1"/>
    </row>
    <row r="12" spans="2:52">
      <c r="B12" s="82" t="s">
        <v>254</v>
      </c>
      <c r="C12" s="83"/>
      <c r="D12" s="83"/>
      <c r="E12" s="83"/>
      <c r="F12" s="83"/>
      <c r="G12" s="83"/>
      <c r="H12" s="83"/>
      <c r="I12" s="83"/>
      <c r="J12" s="83"/>
      <c r="K12" s="92">
        <v>3.7577628563766643</v>
      </c>
      <c r="L12" s="83"/>
      <c r="M12" s="83"/>
      <c r="N12" s="104">
        <v>1.6824439191238182E-2</v>
      </c>
      <c r="O12" s="92"/>
      <c r="P12" s="94"/>
      <c r="Q12" s="92">
        <v>290868.90520000004</v>
      </c>
      <c r="R12" s="83"/>
      <c r="S12" s="93">
        <v>1</v>
      </c>
      <c r="T12" s="93">
        <f>Q12/'סכום נכסי הקרן'!$C$42</f>
        <v>0.16982253591548824</v>
      </c>
      <c r="AV12" s="3"/>
    </row>
    <row r="13" spans="2:52" ht="20.25">
      <c r="B13" s="102" t="s">
        <v>39</v>
      </c>
      <c r="C13" s="83"/>
      <c r="D13" s="83"/>
      <c r="E13" s="83"/>
      <c r="F13" s="83"/>
      <c r="G13" s="83"/>
      <c r="H13" s="83"/>
      <c r="I13" s="83"/>
      <c r="J13" s="83"/>
      <c r="K13" s="92">
        <v>3.7437212292583388</v>
      </c>
      <c r="L13" s="83"/>
      <c r="M13" s="83"/>
      <c r="N13" s="104">
        <v>1.3604628323316277E-2</v>
      </c>
      <c r="O13" s="92"/>
      <c r="P13" s="94"/>
      <c r="Q13" s="92">
        <v>213033.55884000001</v>
      </c>
      <c r="R13" s="83"/>
      <c r="S13" s="93">
        <v>0.73240403161527068</v>
      </c>
      <c r="T13" s="93">
        <f>Q13/'סכום נכסי הקרן'!$C$42</f>
        <v>0.12437870996363271</v>
      </c>
      <c r="AV13" s="4"/>
    </row>
    <row r="14" spans="2:52">
      <c r="B14" s="88" t="s">
        <v>322</v>
      </c>
      <c r="C14" s="85" t="s">
        <v>323</v>
      </c>
      <c r="D14" s="98" t="s">
        <v>142</v>
      </c>
      <c r="E14" s="98" t="s">
        <v>324</v>
      </c>
      <c r="F14" s="85" t="s">
        <v>325</v>
      </c>
      <c r="G14" s="98" t="s">
        <v>326</v>
      </c>
      <c r="H14" s="85" t="s">
        <v>327</v>
      </c>
      <c r="I14" s="85" t="s">
        <v>180</v>
      </c>
      <c r="J14" s="85"/>
      <c r="K14" s="95">
        <v>3.47</v>
      </c>
      <c r="L14" s="98" t="s">
        <v>184</v>
      </c>
      <c r="M14" s="99">
        <v>5.8999999999999999E-3</v>
      </c>
      <c r="N14" s="99">
        <v>6.0000000000000001E-3</v>
      </c>
      <c r="O14" s="95">
        <v>3923476.0000000005</v>
      </c>
      <c r="P14" s="97">
        <v>98.95</v>
      </c>
      <c r="Q14" s="95">
        <v>3882.2795000000006</v>
      </c>
      <c r="R14" s="96">
        <v>7.3498782630914718E-4</v>
      </c>
      <c r="S14" s="96">
        <v>1.3347179538942343E-2</v>
      </c>
      <c r="T14" s="96">
        <f>Q14/'סכום נכסי הקרן'!$C$42</f>
        <v>2.2666518766225061E-3</v>
      </c>
    </row>
    <row r="15" spans="2:52">
      <c r="B15" s="88" t="s">
        <v>328</v>
      </c>
      <c r="C15" s="85" t="s">
        <v>329</v>
      </c>
      <c r="D15" s="98" t="s">
        <v>142</v>
      </c>
      <c r="E15" s="98" t="s">
        <v>324</v>
      </c>
      <c r="F15" s="85" t="s">
        <v>330</v>
      </c>
      <c r="G15" s="98" t="s">
        <v>326</v>
      </c>
      <c r="H15" s="85" t="s">
        <v>327</v>
      </c>
      <c r="I15" s="85" t="s">
        <v>182</v>
      </c>
      <c r="J15" s="85"/>
      <c r="K15" s="95">
        <v>4.25</v>
      </c>
      <c r="L15" s="98" t="s">
        <v>184</v>
      </c>
      <c r="M15" s="99">
        <v>0.04</v>
      </c>
      <c r="N15" s="99">
        <v>8.0000000000000019E-3</v>
      </c>
      <c r="O15" s="95">
        <v>2254878.0000000005</v>
      </c>
      <c r="P15" s="97">
        <v>116.35</v>
      </c>
      <c r="Q15" s="95">
        <v>2623.5506900000005</v>
      </c>
      <c r="R15" s="96">
        <v>1.0884212741637772E-3</v>
      </c>
      <c r="S15" s="96">
        <v>9.0197014637781927E-3</v>
      </c>
      <c r="T15" s="96">
        <f>Q15/'סכום נכסי הקרן'!$C$42</f>
        <v>1.5317485757794539E-3</v>
      </c>
    </row>
    <row r="16" spans="2:52">
      <c r="B16" s="88" t="s">
        <v>331</v>
      </c>
      <c r="C16" s="85" t="s">
        <v>332</v>
      </c>
      <c r="D16" s="98" t="s">
        <v>142</v>
      </c>
      <c r="E16" s="98" t="s">
        <v>324</v>
      </c>
      <c r="F16" s="85" t="s">
        <v>330</v>
      </c>
      <c r="G16" s="98" t="s">
        <v>326</v>
      </c>
      <c r="H16" s="85" t="s">
        <v>327</v>
      </c>
      <c r="I16" s="85" t="s">
        <v>182</v>
      </c>
      <c r="J16" s="85"/>
      <c r="K16" s="95">
        <v>5.59</v>
      </c>
      <c r="L16" s="98" t="s">
        <v>184</v>
      </c>
      <c r="M16" s="99">
        <v>9.8999999999999991E-3</v>
      </c>
      <c r="N16" s="99">
        <v>1.0500000000000001E-2</v>
      </c>
      <c r="O16" s="95">
        <v>3517922.0000000005</v>
      </c>
      <c r="P16" s="97">
        <v>99.61</v>
      </c>
      <c r="Q16" s="95">
        <v>3504.2021200000004</v>
      </c>
      <c r="R16" s="96">
        <v>1.1672425589125492E-3</v>
      </c>
      <c r="S16" s="96">
        <v>1.2047358990093933E-2</v>
      </c>
      <c r="T16" s="96">
        <f>Q16/'סכום נכסי הקרן'!$C$42</f>
        <v>2.045913054782007E-3</v>
      </c>
    </row>
    <row r="17" spans="2:47" ht="20.25">
      <c r="B17" s="88" t="s">
        <v>333</v>
      </c>
      <c r="C17" s="85" t="s">
        <v>334</v>
      </c>
      <c r="D17" s="98" t="s">
        <v>142</v>
      </c>
      <c r="E17" s="98" t="s">
        <v>324</v>
      </c>
      <c r="F17" s="85" t="s">
        <v>330</v>
      </c>
      <c r="G17" s="98" t="s">
        <v>326</v>
      </c>
      <c r="H17" s="85" t="s">
        <v>327</v>
      </c>
      <c r="I17" s="85" t="s">
        <v>182</v>
      </c>
      <c r="J17" s="85"/>
      <c r="K17" s="95">
        <v>1.99</v>
      </c>
      <c r="L17" s="98" t="s">
        <v>184</v>
      </c>
      <c r="M17" s="99">
        <v>2.58E-2</v>
      </c>
      <c r="N17" s="99">
        <v>7.5999999999999991E-3</v>
      </c>
      <c r="O17" s="95">
        <v>3568770.0000000005</v>
      </c>
      <c r="P17" s="97">
        <v>108.3</v>
      </c>
      <c r="Q17" s="95">
        <v>3864.9777300000005</v>
      </c>
      <c r="R17" s="96">
        <v>1.3103188476675446E-3</v>
      </c>
      <c r="S17" s="96">
        <v>1.3287696487675301E-2</v>
      </c>
      <c r="T17" s="96">
        <f>Q17/'סכום נכסי הקרן'!$C$42</f>
        <v>2.2565503140123456E-3</v>
      </c>
      <c r="AU17" s="4"/>
    </row>
    <row r="18" spans="2:47">
      <c r="B18" s="88" t="s">
        <v>335</v>
      </c>
      <c r="C18" s="85" t="s">
        <v>336</v>
      </c>
      <c r="D18" s="98" t="s">
        <v>142</v>
      </c>
      <c r="E18" s="98" t="s">
        <v>324</v>
      </c>
      <c r="F18" s="85" t="s">
        <v>330</v>
      </c>
      <c r="G18" s="98" t="s">
        <v>326</v>
      </c>
      <c r="H18" s="85" t="s">
        <v>327</v>
      </c>
      <c r="I18" s="85" t="s">
        <v>182</v>
      </c>
      <c r="J18" s="85"/>
      <c r="K18" s="95">
        <v>2.6799999999999997</v>
      </c>
      <c r="L18" s="98" t="s">
        <v>184</v>
      </c>
      <c r="M18" s="99">
        <v>4.0999999999999995E-3</v>
      </c>
      <c r="N18" s="99">
        <v>4.0999999999999986E-3</v>
      </c>
      <c r="O18" s="95">
        <v>1588221.8500000003</v>
      </c>
      <c r="P18" s="97">
        <v>98.63</v>
      </c>
      <c r="Q18" s="95">
        <v>1566.4631800000004</v>
      </c>
      <c r="R18" s="96">
        <v>7.7299557646785648E-4</v>
      </c>
      <c r="S18" s="96">
        <v>5.3854611200977566E-3</v>
      </c>
      <c r="T18" s="96">
        <f>Q18/'סכום נכסי הקרן'!$C$42</f>
        <v>9.1457266448926689E-4</v>
      </c>
    </row>
    <row r="19" spans="2:47">
      <c r="B19" s="88" t="s">
        <v>337</v>
      </c>
      <c r="C19" s="85" t="s">
        <v>338</v>
      </c>
      <c r="D19" s="98" t="s">
        <v>142</v>
      </c>
      <c r="E19" s="98" t="s">
        <v>324</v>
      </c>
      <c r="F19" s="85" t="s">
        <v>330</v>
      </c>
      <c r="G19" s="98" t="s">
        <v>326</v>
      </c>
      <c r="H19" s="85" t="s">
        <v>327</v>
      </c>
      <c r="I19" s="85" t="s">
        <v>182</v>
      </c>
      <c r="J19" s="85"/>
      <c r="K19" s="95">
        <v>3.0600000000000005</v>
      </c>
      <c r="L19" s="98" t="s">
        <v>184</v>
      </c>
      <c r="M19" s="99">
        <v>6.4000000000000003E-3</v>
      </c>
      <c r="N19" s="99">
        <v>5.8000000000000005E-3</v>
      </c>
      <c r="O19" s="95">
        <v>6796673.0000000009</v>
      </c>
      <c r="P19" s="97">
        <v>99.57</v>
      </c>
      <c r="Q19" s="95">
        <v>6767.4469900000004</v>
      </c>
      <c r="R19" s="96">
        <v>2.1576088975094406E-3</v>
      </c>
      <c r="S19" s="96">
        <v>2.3266312998794895E-2</v>
      </c>
      <c r="T19" s="96">
        <f>Q19/'סכום נכסי הקרן'!$C$42</f>
        <v>3.9511442748588364E-3</v>
      </c>
      <c r="AU19" s="3"/>
    </row>
    <row r="20" spans="2:47">
      <c r="B20" s="88" t="s">
        <v>339</v>
      </c>
      <c r="C20" s="85" t="s">
        <v>340</v>
      </c>
      <c r="D20" s="98" t="s">
        <v>142</v>
      </c>
      <c r="E20" s="98" t="s">
        <v>324</v>
      </c>
      <c r="F20" s="85" t="s">
        <v>341</v>
      </c>
      <c r="G20" s="98" t="s">
        <v>326</v>
      </c>
      <c r="H20" s="85" t="s">
        <v>327</v>
      </c>
      <c r="I20" s="85" t="s">
        <v>182</v>
      </c>
      <c r="J20" s="85"/>
      <c r="K20" s="95">
        <v>3.1899999999999995</v>
      </c>
      <c r="L20" s="98" t="s">
        <v>184</v>
      </c>
      <c r="M20" s="99">
        <v>6.9999999999999993E-3</v>
      </c>
      <c r="N20" s="99">
        <v>5.8999999999999999E-3</v>
      </c>
      <c r="O20" s="95">
        <v>10309150.000000002</v>
      </c>
      <c r="P20" s="97">
        <v>101.29</v>
      </c>
      <c r="Q20" s="95">
        <v>10442.138410000001</v>
      </c>
      <c r="R20" s="96">
        <v>2.0713407682715962E-3</v>
      </c>
      <c r="S20" s="96">
        <v>3.5899809925780957E-2</v>
      </c>
      <c r="T20" s="96">
        <f>Q20/'סכום נכסי הקרן'!$C$42</f>
        <v>6.0965967604801382E-3</v>
      </c>
    </row>
    <row r="21" spans="2:47">
      <c r="B21" s="88" t="s">
        <v>342</v>
      </c>
      <c r="C21" s="85" t="s">
        <v>343</v>
      </c>
      <c r="D21" s="98" t="s">
        <v>142</v>
      </c>
      <c r="E21" s="98" t="s">
        <v>324</v>
      </c>
      <c r="F21" s="85" t="s">
        <v>341</v>
      </c>
      <c r="G21" s="98" t="s">
        <v>326</v>
      </c>
      <c r="H21" s="85" t="s">
        <v>327</v>
      </c>
      <c r="I21" s="85" t="s">
        <v>182</v>
      </c>
      <c r="J21" s="85"/>
      <c r="K21" s="95">
        <v>2.6700000000000004</v>
      </c>
      <c r="L21" s="98" t="s">
        <v>184</v>
      </c>
      <c r="M21" s="99">
        <v>1.6E-2</v>
      </c>
      <c r="N21" s="99">
        <v>4.2999999999999991E-3</v>
      </c>
      <c r="O21" s="95">
        <v>1376760.0000000002</v>
      </c>
      <c r="P21" s="97">
        <v>102.07</v>
      </c>
      <c r="Q21" s="95">
        <v>1405.2589500000001</v>
      </c>
      <c r="R21" s="96">
        <v>4.3723138547113152E-4</v>
      </c>
      <c r="S21" s="96">
        <v>4.8312450209614223E-3</v>
      </c>
      <c r="T21" s="96">
        <f>Q21/'סכום נכסי הקרן'!$C$42</f>
        <v>8.2045428108874492E-4</v>
      </c>
    </row>
    <row r="22" spans="2:47">
      <c r="B22" s="88" t="s">
        <v>344</v>
      </c>
      <c r="C22" s="85" t="s">
        <v>345</v>
      </c>
      <c r="D22" s="98" t="s">
        <v>142</v>
      </c>
      <c r="E22" s="98" t="s">
        <v>324</v>
      </c>
      <c r="F22" s="85" t="s">
        <v>341</v>
      </c>
      <c r="G22" s="98" t="s">
        <v>326</v>
      </c>
      <c r="H22" s="85" t="s">
        <v>327</v>
      </c>
      <c r="I22" s="85" t="s">
        <v>182</v>
      </c>
      <c r="J22" s="85"/>
      <c r="K22" s="95">
        <v>1.0800000000000003</v>
      </c>
      <c r="L22" s="98" t="s">
        <v>184</v>
      </c>
      <c r="M22" s="99">
        <v>4.4999999999999998E-2</v>
      </c>
      <c r="N22" s="99">
        <v>3.5000000000000009E-3</v>
      </c>
      <c r="O22" s="95">
        <v>698467.50000000012</v>
      </c>
      <c r="P22" s="97">
        <v>108.52</v>
      </c>
      <c r="Q22" s="95">
        <v>757.9769399999999</v>
      </c>
      <c r="R22" s="96">
        <v>2.1679451982512857E-3</v>
      </c>
      <c r="S22" s="96">
        <v>2.605905706829744E-3</v>
      </c>
      <c r="T22" s="96">
        <f>Q22/'סכום נכסי הקרן'!$C$42</f>
        <v>4.4254151549046999E-4</v>
      </c>
    </row>
    <row r="23" spans="2:47">
      <c r="B23" s="88" t="s">
        <v>346</v>
      </c>
      <c r="C23" s="85" t="s">
        <v>347</v>
      </c>
      <c r="D23" s="98" t="s">
        <v>142</v>
      </c>
      <c r="E23" s="98" t="s">
        <v>324</v>
      </c>
      <c r="F23" s="85" t="s">
        <v>341</v>
      </c>
      <c r="G23" s="98" t="s">
        <v>326</v>
      </c>
      <c r="H23" s="85" t="s">
        <v>327</v>
      </c>
      <c r="I23" s="85" t="s">
        <v>182</v>
      </c>
      <c r="J23" s="85"/>
      <c r="K23" s="95">
        <v>4.96</v>
      </c>
      <c r="L23" s="98" t="s">
        <v>184</v>
      </c>
      <c r="M23" s="99">
        <v>0.05</v>
      </c>
      <c r="N23" s="99">
        <v>9.5999999999999974E-3</v>
      </c>
      <c r="O23" s="95">
        <v>1159918.0000000002</v>
      </c>
      <c r="P23" s="97">
        <v>126.5</v>
      </c>
      <c r="Q23" s="95">
        <v>1467.2962500000003</v>
      </c>
      <c r="R23" s="96">
        <v>3.6804017759828567E-4</v>
      </c>
      <c r="S23" s="96">
        <v>5.0445277022344295E-3</v>
      </c>
      <c r="T23" s="96">
        <f>Q23/'סכום נכסי הקרן'!$C$42</f>
        <v>8.5667448688938187E-4</v>
      </c>
    </row>
    <row r="24" spans="2:47">
      <c r="B24" s="88" t="s">
        <v>348</v>
      </c>
      <c r="C24" s="85" t="s">
        <v>349</v>
      </c>
      <c r="D24" s="98" t="s">
        <v>142</v>
      </c>
      <c r="E24" s="98" t="s">
        <v>324</v>
      </c>
      <c r="F24" s="85" t="s">
        <v>350</v>
      </c>
      <c r="G24" s="98" t="s">
        <v>326</v>
      </c>
      <c r="H24" s="85" t="s">
        <v>351</v>
      </c>
      <c r="I24" s="85" t="s">
        <v>180</v>
      </c>
      <c r="J24" s="85"/>
      <c r="K24" s="95">
        <v>3.2000000000000006</v>
      </c>
      <c r="L24" s="98" t="s">
        <v>184</v>
      </c>
      <c r="M24" s="99">
        <v>8.0000000000000002E-3</v>
      </c>
      <c r="N24" s="99">
        <v>7.4000000000000021E-3</v>
      </c>
      <c r="O24" s="95">
        <v>2141413.0000000005</v>
      </c>
      <c r="P24" s="97">
        <v>101.19</v>
      </c>
      <c r="Q24" s="95">
        <v>2166.8957799999998</v>
      </c>
      <c r="R24" s="96">
        <v>3.3223896111955822E-3</v>
      </c>
      <c r="S24" s="96">
        <v>7.4497333378074669E-3</v>
      </c>
      <c r="T24" s="96">
        <f>Q24/'סכום נכסי הקרן'!$C$42</f>
        <v>1.2651326073206187E-3</v>
      </c>
    </row>
    <row r="25" spans="2:47">
      <c r="B25" s="88" t="s">
        <v>352</v>
      </c>
      <c r="C25" s="85" t="s">
        <v>353</v>
      </c>
      <c r="D25" s="98" t="s">
        <v>142</v>
      </c>
      <c r="E25" s="98" t="s">
        <v>324</v>
      </c>
      <c r="F25" s="85" t="s">
        <v>341</v>
      </c>
      <c r="G25" s="98" t="s">
        <v>326</v>
      </c>
      <c r="H25" s="85" t="s">
        <v>351</v>
      </c>
      <c r="I25" s="85" t="s">
        <v>182</v>
      </c>
      <c r="J25" s="85"/>
      <c r="K25" s="95">
        <v>2.15</v>
      </c>
      <c r="L25" s="98" t="s">
        <v>184</v>
      </c>
      <c r="M25" s="99">
        <v>4.0999999999999995E-2</v>
      </c>
      <c r="N25" s="99">
        <v>8.199999999999999E-3</v>
      </c>
      <c r="O25" s="95">
        <v>3327548.0000000005</v>
      </c>
      <c r="P25" s="97">
        <v>132.30000000000001</v>
      </c>
      <c r="Q25" s="95">
        <v>4402.3458400000009</v>
      </c>
      <c r="R25" s="96">
        <v>8.541905560616878E-4</v>
      </c>
      <c r="S25" s="96">
        <v>1.5135154570657765E-2</v>
      </c>
      <c r="T25" s="96">
        <f>Q25/'סכום נכסי הקרן'!$C$42</f>
        <v>2.5702903306619946E-3</v>
      </c>
    </row>
    <row r="26" spans="2:47">
      <c r="B26" s="88" t="s">
        <v>354</v>
      </c>
      <c r="C26" s="85" t="s">
        <v>355</v>
      </c>
      <c r="D26" s="98" t="s">
        <v>142</v>
      </c>
      <c r="E26" s="98" t="s">
        <v>324</v>
      </c>
      <c r="F26" s="85" t="s">
        <v>325</v>
      </c>
      <c r="G26" s="98" t="s">
        <v>326</v>
      </c>
      <c r="H26" s="85" t="s">
        <v>351</v>
      </c>
      <c r="I26" s="85" t="s">
        <v>180</v>
      </c>
      <c r="J26" s="85"/>
      <c r="K26" s="95">
        <v>0.70000000000000018</v>
      </c>
      <c r="L26" s="98" t="s">
        <v>184</v>
      </c>
      <c r="M26" s="99">
        <v>2.6000000000000002E-2</v>
      </c>
      <c r="N26" s="99">
        <v>6.2000000000000006E-3</v>
      </c>
      <c r="O26" s="95">
        <v>3109168.0000000005</v>
      </c>
      <c r="P26" s="97">
        <v>108.11</v>
      </c>
      <c r="Q26" s="95">
        <v>3361.3215099999998</v>
      </c>
      <c r="R26" s="96">
        <v>9.5034799380121725E-4</v>
      </c>
      <c r="S26" s="96">
        <v>1.1556139036892827E-2</v>
      </c>
      <c r="T26" s="96">
        <f>Q26/'סכום נכסי הקרן'!$C$42</f>
        <v>1.9624928366371083E-3</v>
      </c>
    </row>
    <row r="27" spans="2:47">
      <c r="B27" s="88" t="s">
        <v>356</v>
      </c>
      <c r="C27" s="85" t="s">
        <v>357</v>
      </c>
      <c r="D27" s="98" t="s">
        <v>142</v>
      </c>
      <c r="E27" s="98" t="s">
        <v>324</v>
      </c>
      <c r="F27" s="85" t="s">
        <v>325</v>
      </c>
      <c r="G27" s="98" t="s">
        <v>326</v>
      </c>
      <c r="H27" s="85" t="s">
        <v>351</v>
      </c>
      <c r="I27" s="85" t="s">
        <v>180</v>
      </c>
      <c r="J27" s="85"/>
      <c r="K27" s="95">
        <v>3.6799999999999997</v>
      </c>
      <c r="L27" s="98" t="s">
        <v>184</v>
      </c>
      <c r="M27" s="99">
        <v>3.4000000000000002E-2</v>
      </c>
      <c r="N27" s="99">
        <v>7.9000000000000008E-3</v>
      </c>
      <c r="O27" s="95">
        <v>174339.00000000003</v>
      </c>
      <c r="P27" s="97">
        <v>112.62</v>
      </c>
      <c r="Q27" s="95">
        <v>196.34059000000002</v>
      </c>
      <c r="R27" s="96">
        <v>9.3192284357301525E-5</v>
      </c>
      <c r="S27" s="96">
        <v>6.7501402346530374E-4</v>
      </c>
      <c r="T27" s="96">
        <f>Q27/'סכום נכסי הקרן'!$C$42</f>
        <v>1.1463259324339477E-4</v>
      </c>
    </row>
    <row r="28" spans="2:47">
      <c r="B28" s="88" t="s">
        <v>358</v>
      </c>
      <c r="C28" s="85" t="s">
        <v>359</v>
      </c>
      <c r="D28" s="98" t="s">
        <v>142</v>
      </c>
      <c r="E28" s="98" t="s">
        <v>324</v>
      </c>
      <c r="F28" s="85" t="s">
        <v>325</v>
      </c>
      <c r="G28" s="98" t="s">
        <v>326</v>
      </c>
      <c r="H28" s="85" t="s">
        <v>351</v>
      </c>
      <c r="I28" s="85" t="s">
        <v>180</v>
      </c>
      <c r="J28" s="85"/>
      <c r="K28" s="95">
        <v>0.8500000000000002</v>
      </c>
      <c r="L28" s="98" t="s">
        <v>184</v>
      </c>
      <c r="M28" s="99">
        <v>4.4000000000000004E-2</v>
      </c>
      <c r="N28" s="99">
        <v>4.2000000000000015E-3</v>
      </c>
      <c r="O28" s="95">
        <v>2243272.6800000006</v>
      </c>
      <c r="P28" s="97">
        <v>121.41</v>
      </c>
      <c r="Q28" s="95">
        <v>2723.5573199999999</v>
      </c>
      <c r="R28" s="96">
        <v>3.488595493461965E-3</v>
      </c>
      <c r="S28" s="96">
        <v>9.3635217491787066E-3</v>
      </c>
      <c r="T28" s="96">
        <f>Q28/'סכום נכסי הקרן'!$C$42</f>
        <v>1.5901370085453564E-3</v>
      </c>
    </row>
    <row r="29" spans="2:47">
      <c r="B29" s="88" t="s">
        <v>360</v>
      </c>
      <c r="C29" s="85" t="s">
        <v>361</v>
      </c>
      <c r="D29" s="98" t="s">
        <v>142</v>
      </c>
      <c r="E29" s="98" t="s">
        <v>324</v>
      </c>
      <c r="F29" s="85" t="s">
        <v>330</v>
      </c>
      <c r="G29" s="98" t="s">
        <v>326</v>
      </c>
      <c r="H29" s="85" t="s">
        <v>351</v>
      </c>
      <c r="I29" s="85" t="s">
        <v>182</v>
      </c>
      <c r="J29" s="85"/>
      <c r="K29" s="95">
        <v>0.41</v>
      </c>
      <c r="L29" s="98" t="s">
        <v>184</v>
      </c>
      <c r="M29" s="99">
        <v>3.9E-2</v>
      </c>
      <c r="N29" s="99">
        <v>1.5600000000000001E-2</v>
      </c>
      <c r="O29" s="95">
        <v>2681920.0000000005</v>
      </c>
      <c r="P29" s="97">
        <v>122.92</v>
      </c>
      <c r="Q29" s="95">
        <v>3296.6161500000003</v>
      </c>
      <c r="R29" s="96">
        <v>1.8481417524283084E-3</v>
      </c>
      <c r="S29" s="96">
        <v>1.1333683632264724E-2</v>
      </c>
      <c r="T29" s="96">
        <f>Q29/'סכום נכסי הקרן'!$C$42</f>
        <v>1.9247148956950575E-3</v>
      </c>
    </row>
    <row r="30" spans="2:47">
      <c r="B30" s="88" t="s">
        <v>362</v>
      </c>
      <c r="C30" s="85" t="s">
        <v>363</v>
      </c>
      <c r="D30" s="98" t="s">
        <v>142</v>
      </c>
      <c r="E30" s="98" t="s">
        <v>324</v>
      </c>
      <c r="F30" s="85" t="s">
        <v>330</v>
      </c>
      <c r="G30" s="98" t="s">
        <v>326</v>
      </c>
      <c r="H30" s="85" t="s">
        <v>351</v>
      </c>
      <c r="I30" s="85" t="s">
        <v>182</v>
      </c>
      <c r="J30" s="85"/>
      <c r="K30" s="95">
        <v>2.64</v>
      </c>
      <c r="L30" s="98" t="s">
        <v>184</v>
      </c>
      <c r="M30" s="99">
        <v>0.03</v>
      </c>
      <c r="N30" s="99">
        <v>7.4000000000000003E-3</v>
      </c>
      <c r="O30" s="95">
        <v>2191838.0000000005</v>
      </c>
      <c r="P30" s="97">
        <v>112.61</v>
      </c>
      <c r="Q30" s="95">
        <v>2468.2286200000008</v>
      </c>
      <c r="R30" s="96">
        <v>4.5663291666666675E-3</v>
      </c>
      <c r="S30" s="96">
        <v>8.4857080831753362E-3</v>
      </c>
      <c r="T30" s="96">
        <f>Q30/'סכום נכסי הקרן'!$C$42</f>
        <v>1.4410644657233923E-3</v>
      </c>
    </row>
    <row r="31" spans="2:47">
      <c r="B31" s="88" t="s">
        <v>364</v>
      </c>
      <c r="C31" s="85" t="s">
        <v>365</v>
      </c>
      <c r="D31" s="98" t="s">
        <v>142</v>
      </c>
      <c r="E31" s="98" t="s">
        <v>324</v>
      </c>
      <c r="F31" s="85" t="s">
        <v>366</v>
      </c>
      <c r="G31" s="98" t="s">
        <v>367</v>
      </c>
      <c r="H31" s="85" t="s">
        <v>351</v>
      </c>
      <c r="I31" s="85" t="s">
        <v>182</v>
      </c>
      <c r="J31" s="85"/>
      <c r="K31" s="95">
        <v>4.1599999999999993</v>
      </c>
      <c r="L31" s="98" t="s">
        <v>184</v>
      </c>
      <c r="M31" s="99">
        <v>6.5000000000000006E-3</v>
      </c>
      <c r="N31" s="99">
        <v>8.3000000000000001E-3</v>
      </c>
      <c r="O31" s="95">
        <v>543950.10000000009</v>
      </c>
      <c r="P31" s="97">
        <v>98.22</v>
      </c>
      <c r="Q31" s="95">
        <v>534.2677900000001</v>
      </c>
      <c r="R31" s="96">
        <v>4.939517595512837E-4</v>
      </c>
      <c r="S31" s="96">
        <v>1.8367992605900592E-3</v>
      </c>
      <c r="T31" s="96">
        <f>Q31/'סכום נכסי הקרן'!$C$42</f>
        <v>3.1192990840109758E-4</v>
      </c>
    </row>
    <row r="32" spans="2:47">
      <c r="B32" s="88" t="s">
        <v>368</v>
      </c>
      <c r="C32" s="85" t="s">
        <v>369</v>
      </c>
      <c r="D32" s="98" t="s">
        <v>142</v>
      </c>
      <c r="E32" s="98" t="s">
        <v>324</v>
      </c>
      <c r="F32" s="85" t="s">
        <v>366</v>
      </c>
      <c r="G32" s="98" t="s">
        <v>367</v>
      </c>
      <c r="H32" s="85" t="s">
        <v>351</v>
      </c>
      <c r="I32" s="85" t="s">
        <v>182</v>
      </c>
      <c r="J32" s="85"/>
      <c r="K32" s="95">
        <v>5.7099999999999991</v>
      </c>
      <c r="L32" s="98" t="s">
        <v>184</v>
      </c>
      <c r="M32" s="99">
        <v>1.6399999999999998E-2</v>
      </c>
      <c r="N32" s="99">
        <v>1.2899999999999998E-2</v>
      </c>
      <c r="O32" s="95">
        <v>2207838.0000000005</v>
      </c>
      <c r="P32" s="97">
        <v>100.78</v>
      </c>
      <c r="Q32" s="95">
        <v>2243.1634100000006</v>
      </c>
      <c r="R32" s="96">
        <v>2.1966133060063084E-3</v>
      </c>
      <c r="S32" s="96">
        <v>7.711939536670695E-3</v>
      </c>
      <c r="T32" s="96">
        <f>Q32/'סכום נכסי הקרן'!$C$42</f>
        <v>1.3096611289443328E-3</v>
      </c>
    </row>
    <row r="33" spans="2:20">
      <c r="B33" s="88" t="s">
        <v>370</v>
      </c>
      <c r="C33" s="85" t="s">
        <v>371</v>
      </c>
      <c r="D33" s="98" t="s">
        <v>142</v>
      </c>
      <c r="E33" s="98" t="s">
        <v>324</v>
      </c>
      <c r="F33" s="85" t="s">
        <v>366</v>
      </c>
      <c r="G33" s="98" t="s">
        <v>367</v>
      </c>
      <c r="H33" s="85" t="s">
        <v>351</v>
      </c>
      <c r="I33" s="85" t="s">
        <v>180</v>
      </c>
      <c r="J33" s="85"/>
      <c r="K33" s="95">
        <v>6.99</v>
      </c>
      <c r="L33" s="98" t="s">
        <v>184</v>
      </c>
      <c r="M33" s="99">
        <v>1.34E-2</v>
      </c>
      <c r="N33" s="99">
        <v>1.8400000000000003E-2</v>
      </c>
      <c r="O33" s="95">
        <v>4140204.0000000005</v>
      </c>
      <c r="P33" s="97">
        <v>97.37</v>
      </c>
      <c r="Q33" s="95">
        <v>4031.3166600000004</v>
      </c>
      <c r="R33" s="96">
        <v>1.8869447630975545E-3</v>
      </c>
      <c r="S33" s="96">
        <v>1.3859565556614196E-2</v>
      </c>
      <c r="T33" s="96">
        <f>Q33/'סכום נכסי הקרן'!$C$42</f>
        <v>2.3536665695111782E-3</v>
      </c>
    </row>
    <row r="34" spans="2:20">
      <c r="B34" s="88" t="s">
        <v>372</v>
      </c>
      <c r="C34" s="85" t="s">
        <v>373</v>
      </c>
      <c r="D34" s="98" t="s">
        <v>142</v>
      </c>
      <c r="E34" s="98" t="s">
        <v>324</v>
      </c>
      <c r="F34" s="85" t="s">
        <v>341</v>
      </c>
      <c r="G34" s="98" t="s">
        <v>326</v>
      </c>
      <c r="H34" s="85" t="s">
        <v>351</v>
      </c>
      <c r="I34" s="85" t="s">
        <v>182</v>
      </c>
      <c r="J34" s="85"/>
      <c r="K34" s="95">
        <v>4.1400000000000006</v>
      </c>
      <c r="L34" s="98" t="s">
        <v>184</v>
      </c>
      <c r="M34" s="99">
        <v>0.04</v>
      </c>
      <c r="N34" s="99">
        <v>8.3999999999999995E-3</v>
      </c>
      <c r="O34" s="95">
        <v>5177652.0000000009</v>
      </c>
      <c r="P34" s="97">
        <v>119.39</v>
      </c>
      <c r="Q34" s="95">
        <v>6181.5987000000014</v>
      </c>
      <c r="R34" s="96">
        <v>1.7825298270196393E-3</v>
      </c>
      <c r="S34" s="96">
        <v>2.1252181273036266E-2</v>
      </c>
      <c r="T34" s="96">
        <f>Q34/'סכום נכסי הקרן'!$C$42</f>
        <v>3.6090993175226676E-3</v>
      </c>
    </row>
    <row r="35" spans="2:20">
      <c r="B35" s="88" t="s">
        <v>374</v>
      </c>
      <c r="C35" s="85" t="s">
        <v>375</v>
      </c>
      <c r="D35" s="98" t="s">
        <v>142</v>
      </c>
      <c r="E35" s="98" t="s">
        <v>324</v>
      </c>
      <c r="F35" s="85" t="s">
        <v>341</v>
      </c>
      <c r="G35" s="98" t="s">
        <v>326</v>
      </c>
      <c r="H35" s="85" t="s">
        <v>351</v>
      </c>
      <c r="I35" s="85" t="s">
        <v>182</v>
      </c>
      <c r="J35" s="85"/>
      <c r="K35" s="95">
        <v>0.97</v>
      </c>
      <c r="L35" s="98" t="s">
        <v>184</v>
      </c>
      <c r="M35" s="99">
        <v>4.7E-2</v>
      </c>
      <c r="N35" s="99">
        <v>8.0999999999999978E-3</v>
      </c>
      <c r="O35" s="95">
        <v>22396.480000000003</v>
      </c>
      <c r="P35" s="97">
        <v>123.65</v>
      </c>
      <c r="Q35" s="95">
        <v>27.693240000000007</v>
      </c>
      <c r="R35" s="96">
        <v>1.5677441935348389E-4</v>
      </c>
      <c r="S35" s="96">
        <v>9.520866447019584E-5</v>
      </c>
      <c r="T35" s="96">
        <f>Q35/'סכום נכסי הקרן'!$C$42</f>
        <v>1.6168576841455504E-5</v>
      </c>
    </row>
    <row r="36" spans="2:20">
      <c r="B36" s="88" t="s">
        <v>376</v>
      </c>
      <c r="C36" s="85" t="s">
        <v>377</v>
      </c>
      <c r="D36" s="98" t="s">
        <v>142</v>
      </c>
      <c r="E36" s="98" t="s">
        <v>324</v>
      </c>
      <c r="F36" s="85" t="s">
        <v>341</v>
      </c>
      <c r="G36" s="98" t="s">
        <v>326</v>
      </c>
      <c r="H36" s="85" t="s">
        <v>351</v>
      </c>
      <c r="I36" s="85" t="s">
        <v>182</v>
      </c>
      <c r="J36" s="85"/>
      <c r="K36" s="95">
        <v>4.8999999999999995</v>
      </c>
      <c r="L36" s="98" t="s">
        <v>184</v>
      </c>
      <c r="M36" s="99">
        <v>4.2000000000000003E-2</v>
      </c>
      <c r="N36" s="99">
        <v>9.8999999999999973E-3</v>
      </c>
      <c r="O36" s="95">
        <v>346400.00000000006</v>
      </c>
      <c r="P36" s="97">
        <v>120.24</v>
      </c>
      <c r="Q36" s="95">
        <v>416.5113300000001</v>
      </c>
      <c r="R36" s="96">
        <v>3.4718672511912E-4</v>
      </c>
      <c r="S36" s="96">
        <v>1.4319555048815167E-3</v>
      </c>
      <c r="T36" s="96">
        <f>Q36/'סכום נכסי הקרן'!$C$42</f>
        <v>2.4317831515712249E-4</v>
      </c>
    </row>
    <row r="37" spans="2:20">
      <c r="B37" s="88" t="s">
        <v>378</v>
      </c>
      <c r="C37" s="85" t="s">
        <v>379</v>
      </c>
      <c r="D37" s="98" t="s">
        <v>142</v>
      </c>
      <c r="E37" s="98" t="s">
        <v>324</v>
      </c>
      <c r="F37" s="85" t="s">
        <v>380</v>
      </c>
      <c r="G37" s="98" t="s">
        <v>367</v>
      </c>
      <c r="H37" s="85" t="s">
        <v>381</v>
      </c>
      <c r="I37" s="85" t="s">
        <v>182</v>
      </c>
      <c r="J37" s="85"/>
      <c r="K37" s="95">
        <v>2.64</v>
      </c>
      <c r="L37" s="98" t="s">
        <v>184</v>
      </c>
      <c r="M37" s="99">
        <v>1.6399999999999998E-2</v>
      </c>
      <c r="N37" s="99">
        <v>7.4999999999999997E-3</v>
      </c>
      <c r="O37" s="95">
        <v>884586.9700000002</v>
      </c>
      <c r="P37" s="97">
        <v>101.5</v>
      </c>
      <c r="Q37" s="95">
        <v>897.85579000000018</v>
      </c>
      <c r="R37" s="96">
        <v>1.3980604336249617E-3</v>
      </c>
      <c r="S37" s="96">
        <v>3.0868056844461905E-3</v>
      </c>
      <c r="T37" s="96">
        <f>Q37/'סכום נכסי הקרן'!$C$42</f>
        <v>5.2420916921099643E-4</v>
      </c>
    </row>
    <row r="38" spans="2:20">
      <c r="B38" s="88" t="s">
        <v>382</v>
      </c>
      <c r="C38" s="85" t="s">
        <v>383</v>
      </c>
      <c r="D38" s="98" t="s">
        <v>142</v>
      </c>
      <c r="E38" s="98" t="s">
        <v>324</v>
      </c>
      <c r="F38" s="85" t="s">
        <v>380</v>
      </c>
      <c r="G38" s="98" t="s">
        <v>367</v>
      </c>
      <c r="H38" s="85" t="s">
        <v>381</v>
      </c>
      <c r="I38" s="85" t="s">
        <v>182</v>
      </c>
      <c r="J38" s="85"/>
      <c r="K38" s="95">
        <v>6.620000000000001</v>
      </c>
      <c r="L38" s="98" t="s">
        <v>184</v>
      </c>
      <c r="M38" s="99">
        <v>2.3399999999999997E-2</v>
      </c>
      <c r="N38" s="99">
        <v>2.1400000000000002E-2</v>
      </c>
      <c r="O38" s="95">
        <v>2901909.0000000005</v>
      </c>
      <c r="P38" s="97">
        <v>101.81</v>
      </c>
      <c r="Q38" s="95">
        <v>2954.4334200000003</v>
      </c>
      <c r="R38" s="96">
        <v>2.0765978584878896E-3</v>
      </c>
      <c r="S38" s="96">
        <v>1.0157267989744543E-2</v>
      </c>
      <c r="T38" s="96">
        <f>Q38/'סכום נכסי הקרן'!$C$42</f>
        <v>1.7249330079916318E-3</v>
      </c>
    </row>
    <row r="39" spans="2:20">
      <c r="B39" s="88" t="s">
        <v>384</v>
      </c>
      <c r="C39" s="85" t="s">
        <v>385</v>
      </c>
      <c r="D39" s="98" t="s">
        <v>142</v>
      </c>
      <c r="E39" s="98" t="s">
        <v>324</v>
      </c>
      <c r="F39" s="85" t="s">
        <v>386</v>
      </c>
      <c r="G39" s="98" t="s">
        <v>387</v>
      </c>
      <c r="H39" s="85" t="s">
        <v>381</v>
      </c>
      <c r="I39" s="85" t="s">
        <v>182</v>
      </c>
      <c r="J39" s="85"/>
      <c r="K39" s="95">
        <v>3.6999999999999997</v>
      </c>
      <c r="L39" s="98" t="s">
        <v>184</v>
      </c>
      <c r="M39" s="99">
        <v>3.7000000000000005E-2</v>
      </c>
      <c r="N39" s="99">
        <v>1.0799999999999999E-2</v>
      </c>
      <c r="O39" s="95">
        <v>2535498.0000000005</v>
      </c>
      <c r="P39" s="97">
        <v>112.98</v>
      </c>
      <c r="Q39" s="95">
        <v>2864.6057400000009</v>
      </c>
      <c r="R39" s="96">
        <v>8.8214811640810974E-4</v>
      </c>
      <c r="S39" s="96">
        <v>9.8484426791179761E-3</v>
      </c>
      <c r="T39" s="96">
        <f>Q39/'סכום נכסי הקרן'!$C$42</f>
        <v>1.6724875105861398E-3</v>
      </c>
    </row>
    <row r="40" spans="2:20">
      <c r="B40" s="88" t="s">
        <v>388</v>
      </c>
      <c r="C40" s="85" t="s">
        <v>389</v>
      </c>
      <c r="D40" s="98" t="s">
        <v>142</v>
      </c>
      <c r="E40" s="98" t="s">
        <v>324</v>
      </c>
      <c r="F40" s="85" t="s">
        <v>386</v>
      </c>
      <c r="G40" s="98" t="s">
        <v>387</v>
      </c>
      <c r="H40" s="85" t="s">
        <v>381</v>
      </c>
      <c r="I40" s="85" t="s">
        <v>182</v>
      </c>
      <c r="J40" s="85"/>
      <c r="K40" s="95">
        <v>7.1400000000000023</v>
      </c>
      <c r="L40" s="98" t="s">
        <v>184</v>
      </c>
      <c r="M40" s="99">
        <v>2.2000000000000002E-2</v>
      </c>
      <c r="N40" s="99">
        <v>1.7800000000000003E-2</v>
      </c>
      <c r="O40" s="95">
        <v>1407096.0000000002</v>
      </c>
      <c r="P40" s="97">
        <v>102.19</v>
      </c>
      <c r="Q40" s="95">
        <v>1437.9114399999999</v>
      </c>
      <c r="R40" s="96">
        <v>3.5177400000000005E-3</v>
      </c>
      <c r="S40" s="96">
        <v>4.9435034625351206E-3</v>
      </c>
      <c r="T40" s="96">
        <f>Q40/'סכום נכסי הקרן'!$C$42</f>
        <v>8.3951829431471098E-4</v>
      </c>
    </row>
    <row r="41" spans="2:20">
      <c r="B41" s="88" t="s">
        <v>390</v>
      </c>
      <c r="C41" s="85" t="s">
        <v>391</v>
      </c>
      <c r="D41" s="98" t="s">
        <v>142</v>
      </c>
      <c r="E41" s="98" t="s">
        <v>324</v>
      </c>
      <c r="F41" s="85" t="s">
        <v>350</v>
      </c>
      <c r="G41" s="98" t="s">
        <v>326</v>
      </c>
      <c r="H41" s="85" t="s">
        <v>381</v>
      </c>
      <c r="I41" s="85" t="s">
        <v>180</v>
      </c>
      <c r="J41" s="85"/>
      <c r="K41" s="95">
        <v>0.45000000000000007</v>
      </c>
      <c r="L41" s="98" t="s">
        <v>184</v>
      </c>
      <c r="M41" s="99">
        <v>3.85E-2</v>
      </c>
      <c r="N41" s="99">
        <v>1.4500000000000004E-2</v>
      </c>
      <c r="O41" s="95">
        <v>531000.00000000012</v>
      </c>
      <c r="P41" s="97">
        <v>120.57</v>
      </c>
      <c r="Q41" s="95">
        <v>640.22668999999996</v>
      </c>
      <c r="R41" s="96">
        <v>1.4457555774581932E-3</v>
      </c>
      <c r="S41" s="96">
        <v>2.2010833009454317E-3</v>
      </c>
      <c r="T41" s="96">
        <f>Q41/'סכום נכסי הקרן'!$C$42</f>
        <v>3.7379354792778705E-4</v>
      </c>
    </row>
    <row r="42" spans="2:20">
      <c r="B42" s="88" t="s">
        <v>392</v>
      </c>
      <c r="C42" s="85" t="s">
        <v>393</v>
      </c>
      <c r="D42" s="98" t="s">
        <v>142</v>
      </c>
      <c r="E42" s="98" t="s">
        <v>324</v>
      </c>
      <c r="F42" s="85" t="s">
        <v>350</v>
      </c>
      <c r="G42" s="98" t="s">
        <v>326</v>
      </c>
      <c r="H42" s="85" t="s">
        <v>381</v>
      </c>
      <c r="I42" s="85" t="s">
        <v>180</v>
      </c>
      <c r="J42" s="85"/>
      <c r="K42" s="95">
        <v>2.0100000000000002</v>
      </c>
      <c r="L42" s="98" t="s">
        <v>184</v>
      </c>
      <c r="M42" s="99">
        <v>3.1E-2</v>
      </c>
      <c r="N42" s="99">
        <v>7.7000000000000002E-3</v>
      </c>
      <c r="O42" s="95">
        <v>1264722.0000000002</v>
      </c>
      <c r="P42" s="97">
        <v>112.61</v>
      </c>
      <c r="Q42" s="95">
        <v>1424.2034099999998</v>
      </c>
      <c r="R42" s="96">
        <v>1.4704582210869367E-3</v>
      </c>
      <c r="S42" s="96">
        <v>4.8963755992436683E-3</v>
      </c>
      <c r="T42" s="96">
        <f>Q42/'סכום נכסי הקרן'!$C$42</f>
        <v>8.3151492105827814E-4</v>
      </c>
    </row>
    <row r="43" spans="2:20">
      <c r="B43" s="88" t="s">
        <v>394</v>
      </c>
      <c r="C43" s="85" t="s">
        <v>395</v>
      </c>
      <c r="D43" s="98" t="s">
        <v>142</v>
      </c>
      <c r="E43" s="98" t="s">
        <v>324</v>
      </c>
      <c r="F43" s="85" t="s">
        <v>350</v>
      </c>
      <c r="G43" s="98" t="s">
        <v>326</v>
      </c>
      <c r="H43" s="85" t="s">
        <v>381</v>
      </c>
      <c r="I43" s="85" t="s">
        <v>180</v>
      </c>
      <c r="J43" s="85"/>
      <c r="K43" s="95">
        <v>2.4499999999999997</v>
      </c>
      <c r="L43" s="98" t="s">
        <v>184</v>
      </c>
      <c r="M43" s="99">
        <v>2.7999999999999997E-2</v>
      </c>
      <c r="N43" s="99">
        <v>7.7000000000000011E-3</v>
      </c>
      <c r="O43" s="95">
        <v>3817910.0000000005</v>
      </c>
      <c r="P43" s="97">
        <v>107.21</v>
      </c>
      <c r="Q43" s="95">
        <v>4093.1812000000004</v>
      </c>
      <c r="R43" s="96">
        <v>3.8818321296794317E-3</v>
      </c>
      <c r="S43" s="96">
        <v>1.4072254293340669E-2</v>
      </c>
      <c r="T43" s="96">
        <f>Q43/'סכום נכסי הקרן'!$C$42</f>
        <v>2.3897859101427296E-3</v>
      </c>
    </row>
    <row r="44" spans="2:20">
      <c r="B44" s="88" t="s">
        <v>396</v>
      </c>
      <c r="C44" s="85" t="s">
        <v>397</v>
      </c>
      <c r="D44" s="98" t="s">
        <v>142</v>
      </c>
      <c r="E44" s="98" t="s">
        <v>324</v>
      </c>
      <c r="F44" s="85" t="s">
        <v>325</v>
      </c>
      <c r="G44" s="98" t="s">
        <v>326</v>
      </c>
      <c r="H44" s="85" t="s">
        <v>381</v>
      </c>
      <c r="I44" s="85" t="s">
        <v>180</v>
      </c>
      <c r="J44" s="85"/>
      <c r="K44" s="95">
        <v>3.8000000000000003</v>
      </c>
      <c r="L44" s="98" t="s">
        <v>184</v>
      </c>
      <c r="M44" s="99">
        <v>0.04</v>
      </c>
      <c r="N44" s="99">
        <v>1.1600000000000001E-2</v>
      </c>
      <c r="O44" s="95">
        <v>2253643.0000000005</v>
      </c>
      <c r="P44" s="97">
        <v>119.86</v>
      </c>
      <c r="Q44" s="95">
        <v>2701.2165800000007</v>
      </c>
      <c r="R44" s="96">
        <v>1.669367658322457E-3</v>
      </c>
      <c r="S44" s="96">
        <v>9.2867148454478399E-3</v>
      </c>
      <c r="T44" s="96">
        <f>Q44/'סכום נכסי הקרן'!$C$42</f>
        <v>1.5770934653779637E-3</v>
      </c>
    </row>
    <row r="45" spans="2:20">
      <c r="B45" s="88" t="s">
        <v>398</v>
      </c>
      <c r="C45" s="85" t="s">
        <v>399</v>
      </c>
      <c r="D45" s="98" t="s">
        <v>142</v>
      </c>
      <c r="E45" s="98" t="s">
        <v>324</v>
      </c>
      <c r="F45" s="85" t="s">
        <v>400</v>
      </c>
      <c r="G45" s="98" t="s">
        <v>326</v>
      </c>
      <c r="H45" s="85" t="s">
        <v>381</v>
      </c>
      <c r="I45" s="85" t="s">
        <v>182</v>
      </c>
      <c r="J45" s="85"/>
      <c r="K45" s="95">
        <v>3.7199999999999998</v>
      </c>
      <c r="L45" s="98" t="s">
        <v>184</v>
      </c>
      <c r="M45" s="99">
        <v>3.85E-2</v>
      </c>
      <c r="N45" s="99">
        <v>8.3999999999999995E-3</v>
      </c>
      <c r="O45" s="95">
        <v>1100000.0000000002</v>
      </c>
      <c r="P45" s="97">
        <v>119.25</v>
      </c>
      <c r="Q45" s="95">
        <v>1311.7500500000003</v>
      </c>
      <c r="R45" s="96">
        <v>2.5825658026027575E-3</v>
      </c>
      <c r="S45" s="96">
        <v>4.5097637683135889E-3</v>
      </c>
      <c r="T45" s="96">
        <f>Q45/'סכום נכסי הקרן'!$C$42</f>
        <v>7.6585951951480208E-4</v>
      </c>
    </row>
    <row r="46" spans="2:20">
      <c r="B46" s="88" t="s">
        <v>401</v>
      </c>
      <c r="C46" s="85" t="s">
        <v>402</v>
      </c>
      <c r="D46" s="98" t="s">
        <v>142</v>
      </c>
      <c r="E46" s="98" t="s">
        <v>324</v>
      </c>
      <c r="F46" s="85" t="s">
        <v>400</v>
      </c>
      <c r="G46" s="98" t="s">
        <v>326</v>
      </c>
      <c r="H46" s="85" t="s">
        <v>381</v>
      </c>
      <c r="I46" s="85" t="s">
        <v>182</v>
      </c>
      <c r="J46" s="85"/>
      <c r="K46" s="95">
        <v>0.19000000000000003</v>
      </c>
      <c r="L46" s="98" t="s">
        <v>184</v>
      </c>
      <c r="M46" s="99">
        <v>4.2900000000000001E-2</v>
      </c>
      <c r="N46" s="99">
        <v>3.9000000000000007E-2</v>
      </c>
      <c r="O46" s="95">
        <v>257540.33000000005</v>
      </c>
      <c r="P46" s="97">
        <v>119.54</v>
      </c>
      <c r="Q46" s="95">
        <v>307.86371000000003</v>
      </c>
      <c r="R46" s="96">
        <v>9.0723390556115082E-4</v>
      </c>
      <c r="S46" s="96">
        <v>1.0584277126092748E-3</v>
      </c>
      <c r="T46" s="96">
        <f>Q46/'סכום נכסי הקרן'!$C$42</f>
        <v>1.7974487823853663E-4</v>
      </c>
    </row>
    <row r="47" spans="2:20">
      <c r="B47" s="88" t="s">
        <v>403</v>
      </c>
      <c r="C47" s="85" t="s">
        <v>404</v>
      </c>
      <c r="D47" s="98" t="s">
        <v>142</v>
      </c>
      <c r="E47" s="98" t="s">
        <v>324</v>
      </c>
      <c r="F47" s="85" t="s">
        <v>400</v>
      </c>
      <c r="G47" s="98" t="s">
        <v>326</v>
      </c>
      <c r="H47" s="85" t="s">
        <v>381</v>
      </c>
      <c r="I47" s="85" t="s">
        <v>182</v>
      </c>
      <c r="J47" s="85"/>
      <c r="K47" s="95">
        <v>3.1900000000000004</v>
      </c>
      <c r="L47" s="98" t="s">
        <v>184</v>
      </c>
      <c r="M47" s="99">
        <v>4.7500000000000001E-2</v>
      </c>
      <c r="N47" s="99">
        <v>8.0000000000000002E-3</v>
      </c>
      <c r="O47" s="95">
        <v>1524457.5000000002</v>
      </c>
      <c r="P47" s="97">
        <v>132.66999999999999</v>
      </c>
      <c r="Q47" s="95">
        <v>2022.4977500000002</v>
      </c>
      <c r="R47" s="96">
        <v>3.5016165998481255E-3</v>
      </c>
      <c r="S47" s="96">
        <v>6.9532965327089215E-3</v>
      </c>
      <c r="T47" s="96">
        <f>Q47/'סכום נכסי הקרן'!$C$42</f>
        <v>1.1808264501570007E-3</v>
      </c>
    </row>
    <row r="48" spans="2:20">
      <c r="B48" s="88" t="s">
        <v>405</v>
      </c>
      <c r="C48" s="85" t="s">
        <v>406</v>
      </c>
      <c r="D48" s="98" t="s">
        <v>142</v>
      </c>
      <c r="E48" s="98" t="s">
        <v>324</v>
      </c>
      <c r="F48" s="85" t="s">
        <v>407</v>
      </c>
      <c r="G48" s="98" t="s">
        <v>408</v>
      </c>
      <c r="H48" s="85" t="s">
        <v>381</v>
      </c>
      <c r="I48" s="85" t="s">
        <v>182</v>
      </c>
      <c r="J48" s="85"/>
      <c r="K48" s="95">
        <v>2.9099999999999997</v>
      </c>
      <c r="L48" s="98" t="s">
        <v>184</v>
      </c>
      <c r="M48" s="99">
        <v>4.6500000000000007E-2</v>
      </c>
      <c r="N48" s="99">
        <v>7.4999999999999997E-3</v>
      </c>
      <c r="O48" s="95">
        <v>26976.620000000006</v>
      </c>
      <c r="P48" s="97">
        <v>132.84</v>
      </c>
      <c r="Q48" s="95">
        <v>37.32961000000001</v>
      </c>
      <c r="R48" s="96">
        <v>2.1297868733615645E-4</v>
      </c>
      <c r="S48" s="96">
        <v>1.2833826281407546E-4</v>
      </c>
      <c r="T48" s="96">
        <f>Q48/'סכום נכסי הקרן'!$C$42</f>
        <v>2.1794729246074702E-5</v>
      </c>
    </row>
    <row r="49" spans="2:20">
      <c r="B49" s="88" t="s">
        <v>409</v>
      </c>
      <c r="C49" s="85" t="s">
        <v>410</v>
      </c>
      <c r="D49" s="98" t="s">
        <v>142</v>
      </c>
      <c r="E49" s="98" t="s">
        <v>324</v>
      </c>
      <c r="F49" s="85" t="s">
        <v>411</v>
      </c>
      <c r="G49" s="98" t="s">
        <v>367</v>
      </c>
      <c r="H49" s="85" t="s">
        <v>381</v>
      </c>
      <c r="I49" s="85" t="s">
        <v>182</v>
      </c>
      <c r="J49" s="85"/>
      <c r="K49" s="95">
        <v>3.02</v>
      </c>
      <c r="L49" s="98" t="s">
        <v>184</v>
      </c>
      <c r="M49" s="99">
        <v>3.6400000000000002E-2</v>
      </c>
      <c r="N49" s="99">
        <v>1.11E-2</v>
      </c>
      <c r="O49" s="95">
        <v>1002775.7000000002</v>
      </c>
      <c r="P49" s="97">
        <v>117.48</v>
      </c>
      <c r="Q49" s="95">
        <v>1178.0609300000001</v>
      </c>
      <c r="R49" s="96">
        <v>9.0954712018140611E-3</v>
      </c>
      <c r="S49" s="96">
        <v>4.0501439271756158E-3</v>
      </c>
      <c r="T49" s="96">
        <f>Q49/'סכום נכסי הקרן'!$C$42</f>
        <v>6.878057125356777E-4</v>
      </c>
    </row>
    <row r="50" spans="2:20">
      <c r="B50" s="88" t="s">
        <v>412</v>
      </c>
      <c r="C50" s="85" t="s">
        <v>413</v>
      </c>
      <c r="D50" s="98" t="s">
        <v>142</v>
      </c>
      <c r="E50" s="98" t="s">
        <v>324</v>
      </c>
      <c r="F50" s="85" t="s">
        <v>414</v>
      </c>
      <c r="G50" s="98" t="s">
        <v>415</v>
      </c>
      <c r="H50" s="85" t="s">
        <v>381</v>
      </c>
      <c r="I50" s="85" t="s">
        <v>182</v>
      </c>
      <c r="J50" s="85"/>
      <c r="K50" s="95">
        <v>8.9699999999999989</v>
      </c>
      <c r="L50" s="98" t="s">
        <v>184</v>
      </c>
      <c r="M50" s="99">
        <v>3.85E-2</v>
      </c>
      <c r="N50" s="99">
        <v>2.5400000000000006E-2</v>
      </c>
      <c r="O50" s="95">
        <v>3404839.0000000005</v>
      </c>
      <c r="P50" s="97">
        <v>112.62</v>
      </c>
      <c r="Q50" s="95">
        <v>3834.52972</v>
      </c>
      <c r="R50" s="96">
        <v>1.2260751891503962E-3</v>
      </c>
      <c r="S50" s="96">
        <v>1.3183016993045015E-2</v>
      </c>
      <c r="T50" s="96">
        <f>Q50/'סכום נכסי הקרן'!$C$42</f>
        <v>2.2387733767758791E-3</v>
      </c>
    </row>
    <row r="51" spans="2:20">
      <c r="B51" s="88" t="s">
        <v>416</v>
      </c>
      <c r="C51" s="85" t="s">
        <v>417</v>
      </c>
      <c r="D51" s="98" t="s">
        <v>142</v>
      </c>
      <c r="E51" s="98" t="s">
        <v>324</v>
      </c>
      <c r="F51" s="85" t="s">
        <v>325</v>
      </c>
      <c r="G51" s="98" t="s">
        <v>326</v>
      </c>
      <c r="H51" s="85" t="s">
        <v>381</v>
      </c>
      <c r="I51" s="85" t="s">
        <v>180</v>
      </c>
      <c r="J51" s="85"/>
      <c r="K51" s="95">
        <v>3.3300000000000005</v>
      </c>
      <c r="L51" s="98" t="s">
        <v>184</v>
      </c>
      <c r="M51" s="99">
        <v>0.05</v>
      </c>
      <c r="N51" s="99">
        <v>1.0699999999999998E-2</v>
      </c>
      <c r="O51" s="95">
        <v>4779585.0000000009</v>
      </c>
      <c r="P51" s="97">
        <v>124.81</v>
      </c>
      <c r="Q51" s="95">
        <v>5965.4002200000014</v>
      </c>
      <c r="R51" s="96">
        <v>4.7795897795897806E-3</v>
      </c>
      <c r="S51" s="96">
        <v>2.0508896321860946E-2</v>
      </c>
      <c r="T51" s="96">
        <f>Q51/'סכום נכסי הקרן'!$C$42</f>
        <v>3.4828727822062556E-3</v>
      </c>
    </row>
    <row r="52" spans="2:20">
      <c r="B52" s="88" t="s">
        <v>418</v>
      </c>
      <c r="C52" s="85" t="s">
        <v>419</v>
      </c>
      <c r="D52" s="98" t="s">
        <v>142</v>
      </c>
      <c r="E52" s="98" t="s">
        <v>324</v>
      </c>
      <c r="F52" s="85" t="s">
        <v>400</v>
      </c>
      <c r="G52" s="98" t="s">
        <v>326</v>
      </c>
      <c r="H52" s="85" t="s">
        <v>381</v>
      </c>
      <c r="I52" s="85" t="s">
        <v>182</v>
      </c>
      <c r="J52" s="85"/>
      <c r="K52" s="95">
        <v>1.8800000000000006</v>
      </c>
      <c r="L52" s="98" t="s">
        <v>184</v>
      </c>
      <c r="M52" s="99">
        <v>5.2499999999999998E-2</v>
      </c>
      <c r="N52" s="99">
        <v>8.8000000000000023E-3</v>
      </c>
      <c r="O52" s="95">
        <v>436560.00000000006</v>
      </c>
      <c r="P52" s="97">
        <v>132.72</v>
      </c>
      <c r="Q52" s="95">
        <v>579.40243999999996</v>
      </c>
      <c r="R52" s="96">
        <v>1.2126666666666668E-3</v>
      </c>
      <c r="S52" s="96">
        <v>1.9919710551446041E-3</v>
      </c>
      <c r="T52" s="96">
        <f>Q52/'סכום נכסי הקרן'!$C$42</f>
        <v>3.3828157605490756E-4</v>
      </c>
    </row>
    <row r="53" spans="2:20">
      <c r="B53" s="88" t="s">
        <v>420</v>
      </c>
      <c r="C53" s="85" t="s">
        <v>421</v>
      </c>
      <c r="D53" s="98" t="s">
        <v>142</v>
      </c>
      <c r="E53" s="98" t="s">
        <v>324</v>
      </c>
      <c r="F53" s="85" t="s">
        <v>400</v>
      </c>
      <c r="G53" s="98" t="s">
        <v>326</v>
      </c>
      <c r="H53" s="85" t="s">
        <v>381</v>
      </c>
      <c r="I53" s="85" t="s">
        <v>182</v>
      </c>
      <c r="J53" s="85"/>
      <c r="K53" s="95">
        <v>0.73000000000000009</v>
      </c>
      <c r="L53" s="98" t="s">
        <v>184</v>
      </c>
      <c r="M53" s="99">
        <v>5.5E-2</v>
      </c>
      <c r="N53" s="99">
        <v>1.18E-2</v>
      </c>
      <c r="O53" s="95">
        <v>164990.14000000004</v>
      </c>
      <c r="P53" s="97">
        <v>132.62</v>
      </c>
      <c r="Q53" s="95">
        <v>218.80991000000003</v>
      </c>
      <c r="R53" s="96">
        <v>1.0311883750000002E-3</v>
      </c>
      <c r="S53" s="96">
        <v>7.5226298201090766E-4</v>
      </c>
      <c r="T53" s="96">
        <f>Q53/'סכום נכסי הקרן'!$C$42</f>
        <v>1.2775120728043964E-4</v>
      </c>
    </row>
    <row r="54" spans="2:20">
      <c r="B54" s="88" t="s">
        <v>422</v>
      </c>
      <c r="C54" s="85" t="s">
        <v>423</v>
      </c>
      <c r="D54" s="98" t="s">
        <v>142</v>
      </c>
      <c r="E54" s="98" t="s">
        <v>324</v>
      </c>
      <c r="F54" s="85" t="s">
        <v>424</v>
      </c>
      <c r="G54" s="98" t="s">
        <v>367</v>
      </c>
      <c r="H54" s="85" t="s">
        <v>381</v>
      </c>
      <c r="I54" s="85" t="s">
        <v>182</v>
      </c>
      <c r="J54" s="85"/>
      <c r="K54" s="95">
        <v>5.660000000000001</v>
      </c>
      <c r="L54" s="98" t="s">
        <v>184</v>
      </c>
      <c r="M54" s="99">
        <v>3.0499999999999999E-2</v>
      </c>
      <c r="N54" s="99">
        <v>1.6500000000000004E-2</v>
      </c>
      <c r="O54" s="95">
        <v>315170.20000000007</v>
      </c>
      <c r="P54" s="97">
        <v>109.22</v>
      </c>
      <c r="Q54" s="95">
        <v>344.22890999999998</v>
      </c>
      <c r="R54" s="96">
        <v>1.1884104246721648E-3</v>
      </c>
      <c r="S54" s="96">
        <v>1.1834503580343519E-3</v>
      </c>
      <c r="T54" s="96">
        <f>Q54/'סכום נכסי הקרן'!$C$42</f>
        <v>2.0097654093148614E-4</v>
      </c>
    </row>
    <row r="55" spans="2:20">
      <c r="B55" s="88" t="s">
        <v>425</v>
      </c>
      <c r="C55" s="85" t="s">
        <v>426</v>
      </c>
      <c r="D55" s="98" t="s">
        <v>142</v>
      </c>
      <c r="E55" s="98" t="s">
        <v>324</v>
      </c>
      <c r="F55" s="85" t="s">
        <v>424</v>
      </c>
      <c r="G55" s="98" t="s">
        <v>367</v>
      </c>
      <c r="H55" s="85" t="s">
        <v>381</v>
      </c>
      <c r="I55" s="85" t="s">
        <v>182</v>
      </c>
      <c r="J55" s="85"/>
      <c r="K55" s="95">
        <v>2.9799999999999995</v>
      </c>
      <c r="L55" s="98" t="s">
        <v>184</v>
      </c>
      <c r="M55" s="99">
        <v>0.03</v>
      </c>
      <c r="N55" s="99">
        <v>1.1799999999999998E-2</v>
      </c>
      <c r="O55" s="95">
        <v>140210.78000000003</v>
      </c>
      <c r="P55" s="97">
        <v>112.89</v>
      </c>
      <c r="Q55" s="95">
        <v>158.28395000000003</v>
      </c>
      <c r="R55" s="96">
        <v>1.3337864992269403E-4</v>
      </c>
      <c r="S55" s="96">
        <v>5.4417624974785386E-4</v>
      </c>
      <c r="T55" s="96">
        <f>Q55/'סכום נכסי הקרן'!$C$42</f>
        <v>9.2413390717160609E-5</v>
      </c>
    </row>
    <row r="56" spans="2:20">
      <c r="B56" s="88" t="s">
        <v>427</v>
      </c>
      <c r="C56" s="85" t="s">
        <v>428</v>
      </c>
      <c r="D56" s="98" t="s">
        <v>142</v>
      </c>
      <c r="E56" s="98" t="s">
        <v>324</v>
      </c>
      <c r="F56" s="85" t="s">
        <v>341</v>
      </c>
      <c r="G56" s="98" t="s">
        <v>326</v>
      </c>
      <c r="H56" s="85" t="s">
        <v>381</v>
      </c>
      <c r="I56" s="85" t="s">
        <v>182</v>
      </c>
      <c r="J56" s="85"/>
      <c r="K56" s="95">
        <v>3.1999999999999997</v>
      </c>
      <c r="L56" s="98" t="s">
        <v>184</v>
      </c>
      <c r="M56" s="99">
        <v>6.5000000000000002E-2</v>
      </c>
      <c r="N56" s="99">
        <v>1.1199999999999996E-2</v>
      </c>
      <c r="O56" s="95">
        <v>6428764.0000000009</v>
      </c>
      <c r="P56" s="97">
        <v>130.1</v>
      </c>
      <c r="Q56" s="95">
        <v>8478.5808000000034</v>
      </c>
      <c r="R56" s="96">
        <v>4.0817549206349215E-3</v>
      </c>
      <c r="S56" s="96">
        <v>2.9149148115953379E-2</v>
      </c>
      <c r="T56" s="96">
        <f>Q56/'סכום נכסי הקרן'!$C$42</f>
        <v>4.9501822528273797E-3</v>
      </c>
    </row>
    <row r="57" spans="2:20">
      <c r="B57" s="88" t="s">
        <v>429</v>
      </c>
      <c r="C57" s="85" t="s">
        <v>430</v>
      </c>
      <c r="D57" s="98" t="s">
        <v>142</v>
      </c>
      <c r="E57" s="98" t="s">
        <v>324</v>
      </c>
      <c r="F57" s="85" t="s">
        <v>431</v>
      </c>
      <c r="G57" s="98" t="s">
        <v>408</v>
      </c>
      <c r="H57" s="85" t="s">
        <v>381</v>
      </c>
      <c r="I57" s="85" t="s">
        <v>182</v>
      </c>
      <c r="J57" s="85"/>
      <c r="K57" s="95">
        <v>1.1399999999999999</v>
      </c>
      <c r="L57" s="98" t="s">
        <v>184</v>
      </c>
      <c r="M57" s="99">
        <v>4.4000000000000004E-2</v>
      </c>
      <c r="N57" s="99">
        <v>7.3999999999999986E-3</v>
      </c>
      <c r="O57" s="95">
        <v>7624.6600000000008</v>
      </c>
      <c r="P57" s="97">
        <v>113.9</v>
      </c>
      <c r="Q57" s="95">
        <v>8.6844800000000006</v>
      </c>
      <c r="R57" s="96">
        <v>6.3631700087762259E-5</v>
      </c>
      <c r="S57" s="96">
        <v>2.9857024400833065E-5</v>
      </c>
      <c r="T57" s="96">
        <f>Q57/'סכום נכסי הקרן'!$C$42</f>
        <v>5.0703955986400817E-6</v>
      </c>
    </row>
    <row r="58" spans="2:20">
      <c r="B58" s="88" t="s">
        <v>432</v>
      </c>
      <c r="C58" s="85" t="s">
        <v>433</v>
      </c>
      <c r="D58" s="98" t="s">
        <v>142</v>
      </c>
      <c r="E58" s="98" t="s">
        <v>324</v>
      </c>
      <c r="F58" s="85" t="s">
        <v>434</v>
      </c>
      <c r="G58" s="98" t="s">
        <v>435</v>
      </c>
      <c r="H58" s="85" t="s">
        <v>436</v>
      </c>
      <c r="I58" s="85" t="s">
        <v>182</v>
      </c>
      <c r="J58" s="85"/>
      <c r="K58" s="95">
        <v>8.93</v>
      </c>
      <c r="L58" s="98" t="s">
        <v>184</v>
      </c>
      <c r="M58" s="99">
        <v>5.1500000000000004E-2</v>
      </c>
      <c r="N58" s="99">
        <v>4.2700000000000002E-2</v>
      </c>
      <c r="O58" s="95">
        <v>2718292.0000000005</v>
      </c>
      <c r="P58" s="97">
        <v>129.56</v>
      </c>
      <c r="Q58" s="95">
        <v>3521.8189200000006</v>
      </c>
      <c r="R58" s="96">
        <v>7.6549567983527004E-4</v>
      </c>
      <c r="S58" s="96">
        <v>1.2107925106598848E-2</v>
      </c>
      <c r="T58" s="96">
        <f>Q58/'סכום נכסי הקרן'!$C$42</f>
        <v>2.0561985462774247E-3</v>
      </c>
    </row>
    <row r="59" spans="2:20">
      <c r="B59" s="88" t="s">
        <v>437</v>
      </c>
      <c r="C59" s="85" t="s">
        <v>438</v>
      </c>
      <c r="D59" s="98" t="s">
        <v>142</v>
      </c>
      <c r="E59" s="98" t="s">
        <v>324</v>
      </c>
      <c r="F59" s="85" t="s">
        <v>439</v>
      </c>
      <c r="G59" s="98" t="s">
        <v>367</v>
      </c>
      <c r="H59" s="85" t="s">
        <v>436</v>
      </c>
      <c r="I59" s="85" t="s">
        <v>180</v>
      </c>
      <c r="J59" s="85"/>
      <c r="K59" s="95">
        <v>1.48</v>
      </c>
      <c r="L59" s="98" t="s">
        <v>184</v>
      </c>
      <c r="M59" s="99">
        <v>4.9500000000000002E-2</v>
      </c>
      <c r="N59" s="99">
        <v>0.01</v>
      </c>
      <c r="O59" s="95">
        <v>69171.259999999995</v>
      </c>
      <c r="P59" s="97">
        <v>127.29</v>
      </c>
      <c r="Q59" s="95">
        <v>88.048110000000008</v>
      </c>
      <c r="R59" s="96">
        <v>1.7875876485396383E-4</v>
      </c>
      <c r="S59" s="96">
        <v>3.0270719360482536E-4</v>
      </c>
      <c r="T59" s="96">
        <f>Q59/'סכום נכסי הקרן'!$C$42</f>
        <v>5.1406503257832111E-5</v>
      </c>
    </row>
    <row r="60" spans="2:20">
      <c r="B60" s="88" t="s">
        <v>440</v>
      </c>
      <c r="C60" s="85" t="s">
        <v>441</v>
      </c>
      <c r="D60" s="98" t="s">
        <v>142</v>
      </c>
      <c r="E60" s="98" t="s">
        <v>324</v>
      </c>
      <c r="F60" s="85" t="s">
        <v>439</v>
      </c>
      <c r="G60" s="98" t="s">
        <v>367</v>
      </c>
      <c r="H60" s="85" t="s">
        <v>436</v>
      </c>
      <c r="I60" s="85" t="s">
        <v>180</v>
      </c>
      <c r="J60" s="85"/>
      <c r="K60" s="95">
        <v>3.9499999999999997</v>
      </c>
      <c r="L60" s="98" t="s">
        <v>184</v>
      </c>
      <c r="M60" s="99">
        <v>4.8000000000000001E-2</v>
      </c>
      <c r="N60" s="99">
        <v>1.23E-2</v>
      </c>
      <c r="O60" s="95">
        <v>3797051.0000000005</v>
      </c>
      <c r="P60" s="97">
        <v>118.14</v>
      </c>
      <c r="Q60" s="95">
        <v>4485.8362900000011</v>
      </c>
      <c r="R60" s="96">
        <v>2.7928815942969199E-3</v>
      </c>
      <c r="S60" s="96">
        <v>1.5422192643505713E-2</v>
      </c>
      <c r="T60" s="96">
        <f>Q60/'סכום נכסי הקרן'!$C$42</f>
        <v>2.6190358640973276E-3</v>
      </c>
    </row>
    <row r="61" spans="2:20">
      <c r="B61" s="88" t="s">
        <v>442</v>
      </c>
      <c r="C61" s="85" t="s">
        <v>443</v>
      </c>
      <c r="D61" s="98" t="s">
        <v>142</v>
      </c>
      <c r="E61" s="98" t="s">
        <v>324</v>
      </c>
      <c r="F61" s="85" t="s">
        <v>439</v>
      </c>
      <c r="G61" s="98" t="s">
        <v>367</v>
      </c>
      <c r="H61" s="85" t="s">
        <v>436</v>
      </c>
      <c r="I61" s="85" t="s">
        <v>180</v>
      </c>
      <c r="J61" s="85"/>
      <c r="K61" s="95">
        <v>7.7199999999999989</v>
      </c>
      <c r="L61" s="98" t="s">
        <v>184</v>
      </c>
      <c r="M61" s="99">
        <v>3.2000000000000001E-2</v>
      </c>
      <c r="N61" s="99">
        <v>2.3799999999999995E-2</v>
      </c>
      <c r="O61" s="95">
        <v>131007.00000000001</v>
      </c>
      <c r="P61" s="97">
        <v>106.49</v>
      </c>
      <c r="Q61" s="95">
        <v>139.50936000000004</v>
      </c>
      <c r="R61" s="96">
        <v>2.8872447900137526E-4</v>
      </c>
      <c r="S61" s="96">
        <v>4.796296802646336E-4</v>
      </c>
      <c r="T61" s="96">
        <f>Q61/'סכום נכסי הקרן'!$C$42</f>
        <v>8.1451928602874882E-5</v>
      </c>
    </row>
    <row r="62" spans="2:20">
      <c r="B62" s="88" t="s">
        <v>444</v>
      </c>
      <c r="C62" s="85" t="s">
        <v>445</v>
      </c>
      <c r="D62" s="98" t="s">
        <v>142</v>
      </c>
      <c r="E62" s="98" t="s">
        <v>324</v>
      </c>
      <c r="F62" s="85" t="s">
        <v>439</v>
      </c>
      <c r="G62" s="98" t="s">
        <v>367</v>
      </c>
      <c r="H62" s="85" t="s">
        <v>436</v>
      </c>
      <c r="I62" s="85" t="s">
        <v>180</v>
      </c>
      <c r="J62" s="85"/>
      <c r="K62" s="95">
        <v>2.44</v>
      </c>
      <c r="L62" s="98" t="s">
        <v>184</v>
      </c>
      <c r="M62" s="99">
        <v>4.9000000000000002E-2</v>
      </c>
      <c r="N62" s="99">
        <v>8.6999999999999994E-3</v>
      </c>
      <c r="O62" s="95">
        <v>699281.71</v>
      </c>
      <c r="P62" s="97">
        <v>117.63</v>
      </c>
      <c r="Q62" s="95">
        <v>822.56508000000019</v>
      </c>
      <c r="R62" s="96">
        <v>1.7649382457623855E-3</v>
      </c>
      <c r="S62" s="96">
        <v>2.8279581120381654E-3</v>
      </c>
      <c r="T62" s="96">
        <f>Q62/'סכום נכסי הקרן'!$C$42</f>
        <v>4.8025101804909765E-4</v>
      </c>
    </row>
    <row r="63" spans="2:20">
      <c r="B63" s="88" t="s">
        <v>446</v>
      </c>
      <c r="C63" s="85" t="s">
        <v>447</v>
      </c>
      <c r="D63" s="98" t="s">
        <v>142</v>
      </c>
      <c r="E63" s="98" t="s">
        <v>324</v>
      </c>
      <c r="F63" s="85" t="s">
        <v>448</v>
      </c>
      <c r="G63" s="98" t="s">
        <v>367</v>
      </c>
      <c r="H63" s="85" t="s">
        <v>436</v>
      </c>
      <c r="I63" s="85" t="s">
        <v>182</v>
      </c>
      <c r="J63" s="85"/>
      <c r="K63" s="95">
        <v>1.95</v>
      </c>
      <c r="L63" s="98" t="s">
        <v>184</v>
      </c>
      <c r="M63" s="99">
        <v>4.8000000000000001E-2</v>
      </c>
      <c r="N63" s="99">
        <v>9.8999999999999991E-3</v>
      </c>
      <c r="O63" s="95">
        <v>101857.41000000002</v>
      </c>
      <c r="P63" s="97">
        <v>114.32</v>
      </c>
      <c r="Q63" s="95">
        <v>116.44340000000003</v>
      </c>
      <c r="R63" s="96">
        <v>4.4549252099370198E-4</v>
      </c>
      <c r="S63" s="96">
        <v>4.0032948836498733E-4</v>
      </c>
      <c r="T63" s="96">
        <f>Q63/'סכום נכסי הקרן'!$C$42</f>
        <v>6.7984968915892104E-5</v>
      </c>
    </row>
    <row r="64" spans="2:20">
      <c r="B64" s="88" t="s">
        <v>449</v>
      </c>
      <c r="C64" s="85" t="s">
        <v>450</v>
      </c>
      <c r="D64" s="98" t="s">
        <v>142</v>
      </c>
      <c r="E64" s="98" t="s">
        <v>324</v>
      </c>
      <c r="F64" s="85" t="s">
        <v>448</v>
      </c>
      <c r="G64" s="98" t="s">
        <v>367</v>
      </c>
      <c r="H64" s="85" t="s">
        <v>436</v>
      </c>
      <c r="I64" s="85" t="s">
        <v>182</v>
      </c>
      <c r="J64" s="85"/>
      <c r="K64" s="95">
        <v>5.0399999999999983</v>
      </c>
      <c r="L64" s="98" t="s">
        <v>184</v>
      </c>
      <c r="M64" s="99">
        <v>3.2899999999999999E-2</v>
      </c>
      <c r="N64" s="99">
        <v>1.7399999999999995E-2</v>
      </c>
      <c r="O64" s="95">
        <v>1090375.7000000002</v>
      </c>
      <c r="P64" s="97">
        <v>107.95</v>
      </c>
      <c r="Q64" s="95">
        <v>1177.0605700000003</v>
      </c>
      <c r="R64" s="96">
        <v>5.1922652380952386E-3</v>
      </c>
      <c r="S64" s="96">
        <v>4.0467047145883788E-3</v>
      </c>
      <c r="T64" s="96">
        <f>Q64/'סכום נכסי הקרן'!$C$42</f>
        <v>6.872216567325606E-4</v>
      </c>
    </row>
    <row r="65" spans="2:20">
      <c r="B65" s="88" t="s">
        <v>451</v>
      </c>
      <c r="C65" s="85" t="s">
        <v>452</v>
      </c>
      <c r="D65" s="98" t="s">
        <v>142</v>
      </c>
      <c r="E65" s="98" t="s">
        <v>324</v>
      </c>
      <c r="F65" s="85" t="s">
        <v>453</v>
      </c>
      <c r="G65" s="98" t="s">
        <v>367</v>
      </c>
      <c r="H65" s="85" t="s">
        <v>436</v>
      </c>
      <c r="I65" s="85" t="s">
        <v>182</v>
      </c>
      <c r="J65" s="85"/>
      <c r="K65" s="95">
        <v>0.74</v>
      </c>
      <c r="L65" s="98" t="s">
        <v>184</v>
      </c>
      <c r="M65" s="99">
        <v>4.5499999999999999E-2</v>
      </c>
      <c r="N65" s="99">
        <v>1.1899999999999999E-2</v>
      </c>
      <c r="O65" s="95">
        <v>531806.00000000012</v>
      </c>
      <c r="P65" s="97">
        <v>124.26</v>
      </c>
      <c r="Q65" s="95">
        <v>660.82213000000013</v>
      </c>
      <c r="R65" s="96">
        <v>1.8802095854958921E-3</v>
      </c>
      <c r="S65" s="96">
        <v>2.2718899070549394E-3</v>
      </c>
      <c r="T65" s="96">
        <f>Q65/'סכום נכסי הקרן'!$C$42</f>
        <v>3.8581810533687275E-4</v>
      </c>
    </row>
    <row r="66" spans="2:20">
      <c r="B66" s="88" t="s">
        <v>454</v>
      </c>
      <c r="C66" s="85" t="s">
        <v>455</v>
      </c>
      <c r="D66" s="98" t="s">
        <v>142</v>
      </c>
      <c r="E66" s="98" t="s">
        <v>324</v>
      </c>
      <c r="F66" s="85" t="s">
        <v>453</v>
      </c>
      <c r="G66" s="98" t="s">
        <v>367</v>
      </c>
      <c r="H66" s="85" t="s">
        <v>436</v>
      </c>
      <c r="I66" s="85" t="s">
        <v>182</v>
      </c>
      <c r="J66" s="85"/>
      <c r="K66" s="95">
        <v>5.89</v>
      </c>
      <c r="L66" s="98" t="s">
        <v>184</v>
      </c>
      <c r="M66" s="99">
        <v>4.7500000000000001E-2</v>
      </c>
      <c r="N66" s="99">
        <v>1.9699999999999999E-2</v>
      </c>
      <c r="O66" s="95">
        <v>2080846.0000000002</v>
      </c>
      <c r="P66" s="97">
        <v>142.25</v>
      </c>
      <c r="Q66" s="95">
        <v>2960.0035200000007</v>
      </c>
      <c r="R66" s="96">
        <v>1.3130876123322E-3</v>
      </c>
      <c r="S66" s="96">
        <v>1.0176417853825649E-2</v>
      </c>
      <c r="T66" s="96">
        <f>Q66/'סכום נכסי הקרן'!$C$42</f>
        <v>1.7281850864723223E-3</v>
      </c>
    </row>
    <row r="67" spans="2:20">
      <c r="B67" s="88" t="s">
        <v>456</v>
      </c>
      <c r="C67" s="85" t="s">
        <v>457</v>
      </c>
      <c r="D67" s="98" t="s">
        <v>142</v>
      </c>
      <c r="E67" s="98" t="s">
        <v>324</v>
      </c>
      <c r="F67" s="85" t="s">
        <v>458</v>
      </c>
      <c r="G67" s="98" t="s">
        <v>367</v>
      </c>
      <c r="H67" s="85" t="s">
        <v>436</v>
      </c>
      <c r="I67" s="85" t="s">
        <v>182</v>
      </c>
      <c r="J67" s="85"/>
      <c r="K67" s="95">
        <v>1.2299999999999998</v>
      </c>
      <c r="L67" s="98" t="s">
        <v>184</v>
      </c>
      <c r="M67" s="99">
        <v>4.9500000000000002E-2</v>
      </c>
      <c r="N67" s="99">
        <v>1.2499999999999997E-2</v>
      </c>
      <c r="O67" s="95">
        <v>126333.06000000001</v>
      </c>
      <c r="P67" s="97">
        <v>128.46</v>
      </c>
      <c r="Q67" s="95">
        <v>162.28745000000004</v>
      </c>
      <c r="R67" s="96">
        <v>2.5233836829163748E-4</v>
      </c>
      <c r="S67" s="96">
        <v>5.5794018232513366E-4</v>
      </c>
      <c r="T67" s="96">
        <f>Q67/'סכום נכסי הקרן'!$C$42</f>
        <v>9.4750816651604074E-5</v>
      </c>
    </row>
    <row r="68" spans="2:20">
      <c r="B68" s="88" t="s">
        <v>459</v>
      </c>
      <c r="C68" s="85" t="s">
        <v>460</v>
      </c>
      <c r="D68" s="98" t="s">
        <v>142</v>
      </c>
      <c r="E68" s="98" t="s">
        <v>324</v>
      </c>
      <c r="F68" s="85" t="s">
        <v>458</v>
      </c>
      <c r="G68" s="98" t="s">
        <v>367</v>
      </c>
      <c r="H68" s="85" t="s">
        <v>436</v>
      </c>
      <c r="I68" s="85" t="s">
        <v>182</v>
      </c>
      <c r="J68" s="85"/>
      <c r="K68" s="95">
        <v>2.4800000000000004</v>
      </c>
      <c r="L68" s="98" t="s">
        <v>184</v>
      </c>
      <c r="M68" s="99">
        <v>6.5000000000000002E-2</v>
      </c>
      <c r="N68" s="99">
        <v>1.0500000000000001E-2</v>
      </c>
      <c r="O68" s="95">
        <v>714186.84</v>
      </c>
      <c r="P68" s="97">
        <v>129.63</v>
      </c>
      <c r="Q68" s="95">
        <v>925.80038000000013</v>
      </c>
      <c r="R68" s="96">
        <v>1.0230993062522562E-3</v>
      </c>
      <c r="S68" s="96">
        <v>3.1828784839115901E-3</v>
      </c>
      <c r="T68" s="96">
        <f>Q68/'סכום נכסי הקרן'!$C$42</f>
        <v>5.4052449564871079E-4</v>
      </c>
    </row>
    <row r="69" spans="2:20">
      <c r="B69" s="88" t="s">
        <v>461</v>
      </c>
      <c r="C69" s="85" t="s">
        <v>462</v>
      </c>
      <c r="D69" s="98" t="s">
        <v>142</v>
      </c>
      <c r="E69" s="98" t="s">
        <v>324</v>
      </c>
      <c r="F69" s="85" t="s">
        <v>458</v>
      </c>
      <c r="G69" s="98" t="s">
        <v>367</v>
      </c>
      <c r="H69" s="85" t="s">
        <v>436</v>
      </c>
      <c r="I69" s="85" t="s">
        <v>182</v>
      </c>
      <c r="J69" s="85"/>
      <c r="K69" s="95">
        <v>3.08</v>
      </c>
      <c r="L69" s="98" t="s">
        <v>184</v>
      </c>
      <c r="M69" s="99">
        <v>5.0999999999999997E-2</v>
      </c>
      <c r="N69" s="99">
        <v>1.9300000000000001E-2</v>
      </c>
      <c r="O69" s="95">
        <v>366760.00000000006</v>
      </c>
      <c r="P69" s="97">
        <v>133.72999999999999</v>
      </c>
      <c r="Q69" s="95">
        <v>490.46812000000006</v>
      </c>
      <c r="R69" s="96">
        <v>1.7726029303014265E-4</v>
      </c>
      <c r="S69" s="96">
        <v>1.6862170937892332E-3</v>
      </c>
      <c r="T69" s="96">
        <f>Q69/'סכום נכסי הקרן'!$C$42</f>
        <v>2.8635766297133229E-4</v>
      </c>
    </row>
    <row r="70" spans="2:20">
      <c r="B70" s="88" t="s">
        <v>463</v>
      </c>
      <c r="C70" s="85" t="s">
        <v>464</v>
      </c>
      <c r="D70" s="98" t="s">
        <v>142</v>
      </c>
      <c r="E70" s="98" t="s">
        <v>324</v>
      </c>
      <c r="F70" s="85" t="s">
        <v>458</v>
      </c>
      <c r="G70" s="98" t="s">
        <v>367</v>
      </c>
      <c r="H70" s="85" t="s">
        <v>436</v>
      </c>
      <c r="I70" s="85" t="s">
        <v>182</v>
      </c>
      <c r="J70" s="85"/>
      <c r="K70" s="95">
        <v>1.4600000000000002</v>
      </c>
      <c r="L70" s="98" t="s">
        <v>184</v>
      </c>
      <c r="M70" s="99">
        <v>5.2999999999999999E-2</v>
      </c>
      <c r="N70" s="99">
        <v>1.2300000000000002E-2</v>
      </c>
      <c r="O70" s="95">
        <v>392992.18000000005</v>
      </c>
      <c r="P70" s="97">
        <v>123.15</v>
      </c>
      <c r="Q70" s="95">
        <v>483.96987000000007</v>
      </c>
      <c r="R70" s="96">
        <v>8.2041503100471693E-4</v>
      </c>
      <c r="S70" s="96">
        <v>1.6638762732895933E-3</v>
      </c>
      <c r="T70" s="96">
        <f>Q70/'סכום נכסי הקרן'!$C$42</f>
        <v>2.8256368817965069E-4</v>
      </c>
    </row>
    <row r="71" spans="2:20">
      <c r="B71" s="88" t="s">
        <v>465</v>
      </c>
      <c r="C71" s="85" t="s">
        <v>466</v>
      </c>
      <c r="D71" s="98" t="s">
        <v>142</v>
      </c>
      <c r="E71" s="98" t="s">
        <v>324</v>
      </c>
      <c r="F71" s="85" t="s">
        <v>467</v>
      </c>
      <c r="G71" s="98" t="s">
        <v>326</v>
      </c>
      <c r="H71" s="85" t="s">
        <v>436</v>
      </c>
      <c r="I71" s="85" t="s">
        <v>182</v>
      </c>
      <c r="J71" s="85"/>
      <c r="K71" s="95">
        <v>3.43</v>
      </c>
      <c r="L71" s="98" t="s">
        <v>184</v>
      </c>
      <c r="M71" s="99">
        <v>3.5499999999999997E-2</v>
      </c>
      <c r="N71" s="99">
        <v>8.3000000000000001E-3</v>
      </c>
      <c r="O71" s="95">
        <v>2167900.0000000005</v>
      </c>
      <c r="P71" s="97">
        <v>118.35</v>
      </c>
      <c r="Q71" s="95">
        <v>2565.7095200000003</v>
      </c>
      <c r="R71" s="96">
        <v>4.3452411226492368E-3</v>
      </c>
      <c r="S71" s="96">
        <v>8.8208449721905845E-3</v>
      </c>
      <c r="T71" s="96">
        <f>Q71/'סכום נכסי הקרן'!$C$42</f>
        <v>1.4979782620947895E-3</v>
      </c>
    </row>
    <row r="72" spans="2:20">
      <c r="B72" s="88" t="s">
        <v>468</v>
      </c>
      <c r="C72" s="85" t="s">
        <v>469</v>
      </c>
      <c r="D72" s="98" t="s">
        <v>142</v>
      </c>
      <c r="E72" s="98" t="s">
        <v>324</v>
      </c>
      <c r="F72" s="85" t="s">
        <v>467</v>
      </c>
      <c r="G72" s="98" t="s">
        <v>326</v>
      </c>
      <c r="H72" s="85" t="s">
        <v>436</v>
      </c>
      <c r="I72" s="85" t="s">
        <v>182</v>
      </c>
      <c r="J72" s="85"/>
      <c r="K72" s="95">
        <v>2.3800000000000003</v>
      </c>
      <c r="L72" s="98" t="s">
        <v>184</v>
      </c>
      <c r="M72" s="99">
        <v>4.6500000000000007E-2</v>
      </c>
      <c r="N72" s="99">
        <v>8.1000000000000013E-3</v>
      </c>
      <c r="O72" s="95">
        <v>391493.09</v>
      </c>
      <c r="P72" s="97">
        <v>130.22</v>
      </c>
      <c r="Q72" s="95">
        <v>509.80229000000008</v>
      </c>
      <c r="R72" s="96">
        <v>7.4620394160951548E-4</v>
      </c>
      <c r="S72" s="96">
        <v>1.752687485276099E-3</v>
      </c>
      <c r="T72" s="96">
        <f>Q72/'סכום נכסי הקרן'!$C$42</f>
        <v>2.9764583341692708E-4</v>
      </c>
    </row>
    <row r="73" spans="2:20">
      <c r="B73" s="88" t="s">
        <v>470</v>
      </c>
      <c r="C73" s="85" t="s">
        <v>471</v>
      </c>
      <c r="D73" s="98" t="s">
        <v>142</v>
      </c>
      <c r="E73" s="98" t="s">
        <v>324</v>
      </c>
      <c r="F73" s="85" t="s">
        <v>467</v>
      </c>
      <c r="G73" s="98" t="s">
        <v>326</v>
      </c>
      <c r="H73" s="85" t="s">
        <v>436</v>
      </c>
      <c r="I73" s="85" t="s">
        <v>182</v>
      </c>
      <c r="J73" s="85"/>
      <c r="K73" s="95">
        <v>6.17</v>
      </c>
      <c r="L73" s="98" t="s">
        <v>184</v>
      </c>
      <c r="M73" s="99">
        <v>1.4999999999999999E-2</v>
      </c>
      <c r="N73" s="99">
        <v>1.2800000000000001E-2</v>
      </c>
      <c r="O73" s="95">
        <v>2436511.89</v>
      </c>
      <c r="P73" s="97">
        <v>101.47</v>
      </c>
      <c r="Q73" s="95">
        <v>2472.3286700000003</v>
      </c>
      <c r="R73" s="96">
        <v>3.746187239102645E-3</v>
      </c>
      <c r="S73" s="96">
        <v>8.4998039522307806E-3</v>
      </c>
      <c r="T73" s="96">
        <f>Q73/'סכום נכסי הקרן'!$C$42</f>
        <v>1.4434582619523206E-3</v>
      </c>
    </row>
    <row r="74" spans="2:20">
      <c r="B74" s="88" t="s">
        <v>472</v>
      </c>
      <c r="C74" s="85" t="s">
        <v>473</v>
      </c>
      <c r="D74" s="98" t="s">
        <v>142</v>
      </c>
      <c r="E74" s="98" t="s">
        <v>324</v>
      </c>
      <c r="F74" s="85" t="s">
        <v>407</v>
      </c>
      <c r="G74" s="98" t="s">
        <v>408</v>
      </c>
      <c r="H74" s="85" t="s">
        <v>436</v>
      </c>
      <c r="I74" s="85" t="s">
        <v>182</v>
      </c>
      <c r="J74" s="85"/>
      <c r="K74" s="95">
        <v>5.7800000000000011</v>
      </c>
      <c r="L74" s="98" t="s">
        <v>184</v>
      </c>
      <c r="M74" s="99">
        <v>3.85E-2</v>
      </c>
      <c r="N74" s="99">
        <v>1.7400000000000006E-2</v>
      </c>
      <c r="O74" s="95">
        <v>1048659.0000000002</v>
      </c>
      <c r="P74" s="97">
        <v>115.4</v>
      </c>
      <c r="Q74" s="95">
        <v>1210.15254</v>
      </c>
      <c r="R74" s="96">
        <v>4.3776775552242641E-3</v>
      </c>
      <c r="S74" s="96">
        <v>4.1604740773782782E-3</v>
      </c>
      <c r="T74" s="96">
        <f>Q74/'סכום נכסי הקרן'!$C$42</f>
        <v>7.0654225843103048E-4</v>
      </c>
    </row>
    <row r="75" spans="2:20">
      <c r="B75" s="88" t="s">
        <v>474</v>
      </c>
      <c r="C75" s="85" t="s">
        <v>475</v>
      </c>
      <c r="D75" s="98" t="s">
        <v>142</v>
      </c>
      <c r="E75" s="98" t="s">
        <v>324</v>
      </c>
      <c r="F75" s="85" t="s">
        <v>407</v>
      </c>
      <c r="G75" s="98" t="s">
        <v>408</v>
      </c>
      <c r="H75" s="85" t="s">
        <v>436</v>
      </c>
      <c r="I75" s="85" t="s">
        <v>182</v>
      </c>
      <c r="J75" s="85"/>
      <c r="K75" s="95">
        <v>4.1100000000000003</v>
      </c>
      <c r="L75" s="98" t="s">
        <v>184</v>
      </c>
      <c r="M75" s="99">
        <v>3.9E-2</v>
      </c>
      <c r="N75" s="99">
        <v>1.44E-2</v>
      </c>
      <c r="O75" s="95">
        <v>1005358.0000000001</v>
      </c>
      <c r="P75" s="97">
        <v>118.62</v>
      </c>
      <c r="Q75" s="95">
        <v>1192.5557000000001</v>
      </c>
      <c r="R75" s="96">
        <v>2.5194890140527405E-3</v>
      </c>
      <c r="S75" s="96">
        <v>4.0999765828526932E-3</v>
      </c>
      <c r="T75" s="96">
        <f>Q75/'סכום נכסי הקרן'!$C$42</f>
        <v>6.9626842049416227E-4</v>
      </c>
    </row>
    <row r="76" spans="2:20">
      <c r="B76" s="88" t="s">
        <v>476</v>
      </c>
      <c r="C76" s="85" t="s">
        <v>477</v>
      </c>
      <c r="D76" s="98" t="s">
        <v>142</v>
      </c>
      <c r="E76" s="98" t="s">
        <v>324</v>
      </c>
      <c r="F76" s="85" t="s">
        <v>407</v>
      </c>
      <c r="G76" s="98" t="s">
        <v>408</v>
      </c>
      <c r="H76" s="85" t="s">
        <v>436</v>
      </c>
      <c r="I76" s="85" t="s">
        <v>182</v>
      </c>
      <c r="J76" s="85"/>
      <c r="K76" s="95">
        <v>6.5699999999999994</v>
      </c>
      <c r="L76" s="98" t="s">
        <v>184</v>
      </c>
      <c r="M76" s="99">
        <v>3.85E-2</v>
      </c>
      <c r="N76" s="99">
        <v>1.9099999999999999E-2</v>
      </c>
      <c r="O76" s="95">
        <v>731625.00000000012</v>
      </c>
      <c r="P76" s="97">
        <v>116.04</v>
      </c>
      <c r="Q76" s="95">
        <v>848.97769000000017</v>
      </c>
      <c r="R76" s="96">
        <v>2.9265000000000003E-3</v>
      </c>
      <c r="S76" s="96">
        <v>2.9187640026913405E-3</v>
      </c>
      <c r="T76" s="96">
        <f>Q76/'סכום נכסי הקרן'!$C$42</f>
        <v>4.9567190467588438E-4</v>
      </c>
    </row>
    <row r="77" spans="2:20">
      <c r="B77" s="88" t="s">
        <v>478</v>
      </c>
      <c r="C77" s="85" t="s">
        <v>479</v>
      </c>
      <c r="D77" s="98" t="s">
        <v>142</v>
      </c>
      <c r="E77" s="98" t="s">
        <v>324</v>
      </c>
      <c r="F77" s="85" t="s">
        <v>480</v>
      </c>
      <c r="G77" s="98" t="s">
        <v>481</v>
      </c>
      <c r="H77" s="85" t="s">
        <v>436</v>
      </c>
      <c r="I77" s="85" t="s">
        <v>182</v>
      </c>
      <c r="J77" s="85"/>
      <c r="K77" s="95">
        <v>0.53</v>
      </c>
      <c r="L77" s="98" t="s">
        <v>184</v>
      </c>
      <c r="M77" s="99">
        <v>1.2800000000000001E-2</v>
      </c>
      <c r="N77" s="99">
        <v>9.5999999999999992E-3</v>
      </c>
      <c r="O77" s="95">
        <v>212910.00000000003</v>
      </c>
      <c r="P77" s="97">
        <v>100.33</v>
      </c>
      <c r="Q77" s="95">
        <v>213.61260000000004</v>
      </c>
      <c r="R77" s="96">
        <v>2.8388000000000003E-3</v>
      </c>
      <c r="S77" s="96">
        <v>7.3439476059883769E-4</v>
      </c>
      <c r="T77" s="96">
        <f>Q77/'סכום נכסי הקרן'!$C$42</f>
        <v>1.2471678060794252E-4</v>
      </c>
    </row>
    <row r="78" spans="2:20">
      <c r="B78" s="88" t="s">
        <v>482</v>
      </c>
      <c r="C78" s="85" t="s">
        <v>483</v>
      </c>
      <c r="D78" s="98" t="s">
        <v>142</v>
      </c>
      <c r="E78" s="98" t="s">
        <v>324</v>
      </c>
      <c r="F78" s="85" t="s">
        <v>484</v>
      </c>
      <c r="G78" s="98" t="s">
        <v>408</v>
      </c>
      <c r="H78" s="85" t="s">
        <v>436</v>
      </c>
      <c r="I78" s="85" t="s">
        <v>182</v>
      </c>
      <c r="J78" s="85"/>
      <c r="K78" s="95">
        <v>4.2200000000000006</v>
      </c>
      <c r="L78" s="98" t="s">
        <v>184</v>
      </c>
      <c r="M78" s="99">
        <v>3.7499999999999999E-2</v>
      </c>
      <c r="N78" s="99">
        <v>1.43E-2</v>
      </c>
      <c r="O78" s="95">
        <v>155434.00000000003</v>
      </c>
      <c r="P78" s="97">
        <v>118.93</v>
      </c>
      <c r="Q78" s="95">
        <v>184.85765000000004</v>
      </c>
      <c r="R78" s="96">
        <v>2.006373282151629E-4</v>
      </c>
      <c r="S78" s="96">
        <v>6.3553596378029072E-4</v>
      </c>
      <c r="T78" s="96">
        <f>Q78/'סכום נכסי הקרן'!$C$42</f>
        <v>1.0792832903466285E-4</v>
      </c>
    </row>
    <row r="79" spans="2:20">
      <c r="B79" s="88" t="s">
        <v>485</v>
      </c>
      <c r="C79" s="85" t="s">
        <v>486</v>
      </c>
      <c r="D79" s="98" t="s">
        <v>142</v>
      </c>
      <c r="E79" s="98" t="s">
        <v>324</v>
      </c>
      <c r="F79" s="85" t="s">
        <v>484</v>
      </c>
      <c r="G79" s="98" t="s">
        <v>408</v>
      </c>
      <c r="H79" s="85" t="s">
        <v>436</v>
      </c>
      <c r="I79" s="85" t="s">
        <v>180</v>
      </c>
      <c r="J79" s="85"/>
      <c r="K79" s="95">
        <v>7.7199999999999989</v>
      </c>
      <c r="L79" s="98" t="s">
        <v>184</v>
      </c>
      <c r="M79" s="99">
        <v>2.4799999999999999E-2</v>
      </c>
      <c r="N79" s="99">
        <v>2.3699999999999992E-2</v>
      </c>
      <c r="O79" s="95">
        <v>1048557.0000000001</v>
      </c>
      <c r="P79" s="97">
        <v>100.95</v>
      </c>
      <c r="Q79" s="95">
        <v>1058.5183300000003</v>
      </c>
      <c r="R79" s="96">
        <v>2.4760121410422973E-3</v>
      </c>
      <c r="S79" s="96">
        <v>3.6391594669501312E-3</v>
      </c>
      <c r="T79" s="96">
        <f>Q79/'סכום נכסי הקרן'!$C$42</f>
        <v>6.1801128927832765E-4</v>
      </c>
    </row>
    <row r="80" spans="2:20">
      <c r="B80" s="88" t="s">
        <v>487</v>
      </c>
      <c r="C80" s="85" t="s">
        <v>488</v>
      </c>
      <c r="D80" s="98" t="s">
        <v>142</v>
      </c>
      <c r="E80" s="98" t="s">
        <v>324</v>
      </c>
      <c r="F80" s="85" t="s">
        <v>489</v>
      </c>
      <c r="G80" s="98" t="s">
        <v>367</v>
      </c>
      <c r="H80" s="85" t="s">
        <v>436</v>
      </c>
      <c r="I80" s="85" t="s">
        <v>182</v>
      </c>
      <c r="J80" s="85"/>
      <c r="K80" s="95">
        <v>3.19</v>
      </c>
      <c r="L80" s="98" t="s">
        <v>184</v>
      </c>
      <c r="M80" s="99">
        <v>5.0999999999999997E-2</v>
      </c>
      <c r="N80" s="99">
        <v>1.0700000000000001E-2</v>
      </c>
      <c r="O80" s="95">
        <v>4216895.1300000008</v>
      </c>
      <c r="P80" s="97">
        <v>124.46</v>
      </c>
      <c r="Q80" s="95">
        <v>5366.4716400000007</v>
      </c>
      <c r="R80" s="96">
        <v>3.7164381720829909E-3</v>
      </c>
      <c r="S80" s="96">
        <v>1.84497948871848E-2</v>
      </c>
      <c r="T80" s="96">
        <f>Q80/'סכום נכסי הקרן'!$C$42</f>
        <v>3.1331909548623321E-3</v>
      </c>
    </row>
    <row r="81" spans="2:20">
      <c r="B81" s="88" t="s">
        <v>490</v>
      </c>
      <c r="C81" s="85" t="s">
        <v>491</v>
      </c>
      <c r="D81" s="98" t="s">
        <v>142</v>
      </c>
      <c r="E81" s="98" t="s">
        <v>324</v>
      </c>
      <c r="F81" s="85" t="s">
        <v>489</v>
      </c>
      <c r="G81" s="98" t="s">
        <v>367</v>
      </c>
      <c r="H81" s="85" t="s">
        <v>436</v>
      </c>
      <c r="I81" s="85" t="s">
        <v>182</v>
      </c>
      <c r="J81" s="85"/>
      <c r="K81" s="95">
        <v>3.4799999999999991</v>
      </c>
      <c r="L81" s="98" t="s">
        <v>184</v>
      </c>
      <c r="M81" s="99">
        <v>3.4000000000000002E-2</v>
      </c>
      <c r="N81" s="99">
        <v>1.2199999999999997E-2</v>
      </c>
      <c r="O81" s="95">
        <v>1304010.4100000001</v>
      </c>
      <c r="P81" s="97">
        <v>109.45</v>
      </c>
      <c r="Q81" s="95">
        <v>1427.2394100000004</v>
      </c>
      <c r="R81" s="96">
        <v>3.813959997055904E-3</v>
      </c>
      <c r="S81" s="96">
        <v>4.9068132910894601E-3</v>
      </c>
      <c r="T81" s="96">
        <f>Q81/'סכום נכסי הקרן'!$C$42</f>
        <v>8.3328747635663496E-4</v>
      </c>
    </row>
    <row r="82" spans="2:20">
      <c r="B82" s="88" t="s">
        <v>492</v>
      </c>
      <c r="C82" s="85" t="s">
        <v>493</v>
      </c>
      <c r="D82" s="98" t="s">
        <v>142</v>
      </c>
      <c r="E82" s="98" t="s">
        <v>324</v>
      </c>
      <c r="F82" s="85" t="s">
        <v>489</v>
      </c>
      <c r="G82" s="98" t="s">
        <v>367</v>
      </c>
      <c r="H82" s="85" t="s">
        <v>436</v>
      </c>
      <c r="I82" s="85" t="s">
        <v>182</v>
      </c>
      <c r="J82" s="85"/>
      <c r="K82" s="95">
        <v>4.53</v>
      </c>
      <c r="L82" s="98" t="s">
        <v>184</v>
      </c>
      <c r="M82" s="99">
        <v>2.5499999999999998E-2</v>
      </c>
      <c r="N82" s="99">
        <v>1.3400000000000002E-2</v>
      </c>
      <c r="O82" s="95">
        <v>3340200.4600000004</v>
      </c>
      <c r="P82" s="97">
        <v>105.55</v>
      </c>
      <c r="Q82" s="95">
        <v>3568.1691500000002</v>
      </c>
      <c r="R82" s="96">
        <v>3.6858777922546718E-3</v>
      </c>
      <c r="S82" s="96">
        <v>1.226727603470211E-2</v>
      </c>
      <c r="T82" s="96">
        <f>Q82/'סכום נכסי הקרן'!$C$42</f>
        <v>2.0832599249884071E-3</v>
      </c>
    </row>
    <row r="83" spans="2:20">
      <c r="B83" s="88" t="s">
        <v>494</v>
      </c>
      <c r="C83" s="85" t="s">
        <v>495</v>
      </c>
      <c r="D83" s="98" t="s">
        <v>142</v>
      </c>
      <c r="E83" s="98" t="s">
        <v>324</v>
      </c>
      <c r="F83" s="85" t="s">
        <v>489</v>
      </c>
      <c r="G83" s="98" t="s">
        <v>367</v>
      </c>
      <c r="H83" s="85" t="s">
        <v>436</v>
      </c>
      <c r="I83" s="85" t="s">
        <v>182</v>
      </c>
      <c r="J83" s="85"/>
      <c r="K83" s="95">
        <v>3.51</v>
      </c>
      <c r="L83" s="98" t="s">
        <v>184</v>
      </c>
      <c r="M83" s="99">
        <v>4.9000000000000002E-2</v>
      </c>
      <c r="N83" s="99">
        <v>1.5800000000000002E-2</v>
      </c>
      <c r="O83" s="95">
        <v>1917945.9000000004</v>
      </c>
      <c r="P83" s="97">
        <v>115.23</v>
      </c>
      <c r="Q83" s="95">
        <v>2210.0491300000003</v>
      </c>
      <c r="R83" s="96">
        <v>2.0600511317394859E-3</v>
      </c>
      <c r="S83" s="96">
        <v>7.5980934726604119E-3</v>
      </c>
      <c r="T83" s="96">
        <f>Q83/'סכום נכסי הקרן'!$C$42</f>
        <v>1.2903275016501097E-3</v>
      </c>
    </row>
    <row r="84" spans="2:20">
      <c r="B84" s="88" t="s">
        <v>496</v>
      </c>
      <c r="C84" s="85" t="s">
        <v>497</v>
      </c>
      <c r="D84" s="98" t="s">
        <v>142</v>
      </c>
      <c r="E84" s="98" t="s">
        <v>324</v>
      </c>
      <c r="F84" s="85" t="s">
        <v>489</v>
      </c>
      <c r="G84" s="98" t="s">
        <v>367</v>
      </c>
      <c r="H84" s="85" t="s">
        <v>436</v>
      </c>
      <c r="I84" s="85" t="s">
        <v>182</v>
      </c>
      <c r="J84" s="85"/>
      <c r="K84" s="95">
        <v>7.1599999999999993</v>
      </c>
      <c r="L84" s="98" t="s">
        <v>184</v>
      </c>
      <c r="M84" s="99">
        <v>2.3E-2</v>
      </c>
      <c r="N84" s="99">
        <v>2.6699999999999998E-2</v>
      </c>
      <c r="O84" s="95">
        <v>756200.00000000012</v>
      </c>
      <c r="P84" s="97">
        <v>97.88</v>
      </c>
      <c r="Q84" s="95">
        <v>748.90016000000014</v>
      </c>
      <c r="R84" s="96">
        <v>1.3908712912537495E-3</v>
      </c>
      <c r="S84" s="96">
        <v>2.5746999648692597E-3</v>
      </c>
      <c r="T84" s="96">
        <f>Q84/'סכום נכסי הקרן'!$C$42</f>
        <v>4.372420772556162E-4</v>
      </c>
    </row>
    <row r="85" spans="2:20">
      <c r="B85" s="88" t="s">
        <v>498</v>
      </c>
      <c r="C85" s="85" t="s">
        <v>499</v>
      </c>
      <c r="D85" s="98" t="s">
        <v>142</v>
      </c>
      <c r="E85" s="98" t="s">
        <v>324</v>
      </c>
      <c r="F85" s="85" t="s">
        <v>489</v>
      </c>
      <c r="G85" s="98" t="s">
        <v>367</v>
      </c>
      <c r="H85" s="85" t="s">
        <v>436</v>
      </c>
      <c r="I85" s="85" t="s">
        <v>182</v>
      </c>
      <c r="J85" s="85"/>
      <c r="K85" s="95">
        <v>0.9099999999999997</v>
      </c>
      <c r="L85" s="98" t="s">
        <v>184</v>
      </c>
      <c r="M85" s="99">
        <v>5.5E-2</v>
      </c>
      <c r="N85" s="99">
        <v>9.300000000000001E-3</v>
      </c>
      <c r="O85" s="95">
        <v>20940.000000000004</v>
      </c>
      <c r="P85" s="97">
        <v>124.55</v>
      </c>
      <c r="Q85" s="95">
        <v>26.080770000000005</v>
      </c>
      <c r="R85" s="96">
        <v>4.6658284218470403E-4</v>
      </c>
      <c r="S85" s="96">
        <v>8.9665033056960817E-5</v>
      </c>
      <c r="T85" s="96">
        <f>Q85/'סכום נכסי הקרן'!$C$42</f>
        <v>1.5227143296679169E-5</v>
      </c>
    </row>
    <row r="86" spans="2:20">
      <c r="B86" s="88" t="s">
        <v>500</v>
      </c>
      <c r="C86" s="85" t="s">
        <v>501</v>
      </c>
      <c r="D86" s="98" t="s">
        <v>142</v>
      </c>
      <c r="E86" s="98" t="s">
        <v>324</v>
      </c>
      <c r="F86" s="85" t="s">
        <v>489</v>
      </c>
      <c r="G86" s="98" t="s">
        <v>367</v>
      </c>
      <c r="H86" s="85" t="s">
        <v>436</v>
      </c>
      <c r="I86" s="85" t="s">
        <v>182</v>
      </c>
      <c r="J86" s="85"/>
      <c r="K86" s="95">
        <v>7.68</v>
      </c>
      <c r="L86" s="98" t="s">
        <v>184</v>
      </c>
      <c r="M86" s="99">
        <v>2.1499999999999998E-2</v>
      </c>
      <c r="N86" s="99">
        <v>2.6400000000000007E-2</v>
      </c>
      <c r="O86" s="95">
        <v>1999800.0000000002</v>
      </c>
      <c r="P86" s="97">
        <v>97.4</v>
      </c>
      <c r="Q86" s="95">
        <v>1947.8052900000002</v>
      </c>
      <c r="R86" s="96">
        <v>3.7091375153552788E-3</v>
      </c>
      <c r="S86" s="96">
        <v>6.6965057287945535E-3</v>
      </c>
      <c r="T86" s="96">
        <f>Q86/'סכום נכסי הקרן'!$C$42</f>
        <v>1.137217584636486E-3</v>
      </c>
    </row>
    <row r="87" spans="2:20">
      <c r="B87" s="88" t="s">
        <v>502</v>
      </c>
      <c r="C87" s="85" t="s">
        <v>503</v>
      </c>
      <c r="D87" s="98" t="s">
        <v>142</v>
      </c>
      <c r="E87" s="98" t="s">
        <v>324</v>
      </c>
      <c r="F87" s="85" t="s">
        <v>504</v>
      </c>
      <c r="G87" s="98" t="s">
        <v>481</v>
      </c>
      <c r="H87" s="85" t="s">
        <v>436</v>
      </c>
      <c r="I87" s="85" t="s">
        <v>182</v>
      </c>
      <c r="J87" s="85"/>
      <c r="K87" s="95">
        <v>5.9799999999999986</v>
      </c>
      <c r="L87" s="98" t="s">
        <v>184</v>
      </c>
      <c r="M87" s="99">
        <v>1.9400000000000001E-2</v>
      </c>
      <c r="N87" s="99">
        <v>1.7699999999999997E-2</v>
      </c>
      <c r="O87" s="95">
        <v>1336000.0000000002</v>
      </c>
      <c r="P87" s="97">
        <v>100.81</v>
      </c>
      <c r="Q87" s="95">
        <v>1346.8216400000003</v>
      </c>
      <c r="R87" s="96">
        <v>1.8488688133472832E-3</v>
      </c>
      <c r="S87" s="96">
        <v>4.6303390150072331E-3</v>
      </c>
      <c r="T87" s="96">
        <f>Q87/'סכום נכסי הקרן'!$C$42</f>
        <v>7.8633591367695222E-4</v>
      </c>
    </row>
    <row r="88" spans="2:20">
      <c r="B88" s="88" t="s">
        <v>505</v>
      </c>
      <c r="C88" s="85" t="s">
        <v>506</v>
      </c>
      <c r="D88" s="98" t="s">
        <v>142</v>
      </c>
      <c r="E88" s="98" t="s">
        <v>324</v>
      </c>
      <c r="F88" s="85" t="s">
        <v>431</v>
      </c>
      <c r="G88" s="98" t="s">
        <v>408</v>
      </c>
      <c r="H88" s="85" t="s">
        <v>436</v>
      </c>
      <c r="I88" s="85" t="s">
        <v>182</v>
      </c>
      <c r="J88" s="85"/>
      <c r="K88" s="95">
        <v>2.63</v>
      </c>
      <c r="L88" s="98" t="s">
        <v>184</v>
      </c>
      <c r="M88" s="99">
        <v>3.6000000000000004E-2</v>
      </c>
      <c r="N88" s="99">
        <v>1.06E-2</v>
      </c>
      <c r="O88" s="95">
        <v>2295900.0000000005</v>
      </c>
      <c r="P88" s="97">
        <v>113.5</v>
      </c>
      <c r="Q88" s="95">
        <v>2605.8464000000004</v>
      </c>
      <c r="R88" s="96">
        <v>5.5495127044900812E-3</v>
      </c>
      <c r="S88" s="96">
        <v>8.958834558847854E-3</v>
      </c>
      <c r="T88" s="96">
        <f>Q88/'סכום נכסי הקרן'!$C$42</f>
        <v>1.5214120036308569E-3</v>
      </c>
    </row>
    <row r="89" spans="2:20">
      <c r="B89" s="88" t="s">
        <v>507</v>
      </c>
      <c r="C89" s="85" t="s">
        <v>508</v>
      </c>
      <c r="D89" s="98" t="s">
        <v>142</v>
      </c>
      <c r="E89" s="98" t="s">
        <v>324</v>
      </c>
      <c r="F89" s="85" t="s">
        <v>509</v>
      </c>
      <c r="G89" s="98" t="s">
        <v>367</v>
      </c>
      <c r="H89" s="85" t="s">
        <v>436</v>
      </c>
      <c r="I89" s="85" t="s">
        <v>182</v>
      </c>
      <c r="J89" s="85"/>
      <c r="K89" s="95">
        <v>8.5</v>
      </c>
      <c r="L89" s="98" t="s">
        <v>184</v>
      </c>
      <c r="M89" s="99">
        <v>3.5000000000000003E-2</v>
      </c>
      <c r="N89" s="99">
        <v>2.4799999999999999E-2</v>
      </c>
      <c r="O89" s="95">
        <v>82635.000000000015</v>
      </c>
      <c r="P89" s="97">
        <v>110.45</v>
      </c>
      <c r="Q89" s="95">
        <v>91.270360000000011</v>
      </c>
      <c r="R89" s="96">
        <v>4.4096223525456657E-4</v>
      </c>
      <c r="S89" s="96">
        <v>3.1378520827877066E-4</v>
      </c>
      <c r="T89" s="96">
        <f>Q89/'סכום נכסי הקרן'!$C$42</f>
        <v>5.328779980267049E-5</v>
      </c>
    </row>
    <row r="90" spans="2:20">
      <c r="B90" s="88" t="s">
        <v>510</v>
      </c>
      <c r="C90" s="85" t="s">
        <v>511</v>
      </c>
      <c r="D90" s="98" t="s">
        <v>142</v>
      </c>
      <c r="E90" s="98" t="s">
        <v>324</v>
      </c>
      <c r="F90" s="85" t="s">
        <v>509</v>
      </c>
      <c r="G90" s="98" t="s">
        <v>367</v>
      </c>
      <c r="H90" s="85" t="s">
        <v>436</v>
      </c>
      <c r="I90" s="85" t="s">
        <v>182</v>
      </c>
      <c r="J90" s="85"/>
      <c r="K90" s="95">
        <v>2.4299999999999997</v>
      </c>
      <c r="L90" s="98" t="s">
        <v>184</v>
      </c>
      <c r="M90" s="99">
        <v>3.9E-2</v>
      </c>
      <c r="N90" s="99">
        <v>1.0899999999999998E-2</v>
      </c>
      <c r="O90" s="95">
        <v>593670.68999999994</v>
      </c>
      <c r="P90" s="97">
        <v>114.92</v>
      </c>
      <c r="Q90" s="95">
        <v>682.24631000000022</v>
      </c>
      <c r="R90" s="96">
        <v>1.374924158315541E-3</v>
      </c>
      <c r="S90" s="96">
        <v>2.3455457004965554E-3</v>
      </c>
      <c r="T90" s="96">
        <f>Q90/'סכום נכסי הקרן'!$C$42</f>
        <v>3.9832651896399532E-4</v>
      </c>
    </row>
    <row r="91" spans="2:20">
      <c r="B91" s="88" t="s">
        <v>512</v>
      </c>
      <c r="C91" s="85" t="s">
        <v>513</v>
      </c>
      <c r="D91" s="98" t="s">
        <v>142</v>
      </c>
      <c r="E91" s="98" t="s">
        <v>324</v>
      </c>
      <c r="F91" s="85" t="s">
        <v>509</v>
      </c>
      <c r="G91" s="98" t="s">
        <v>367</v>
      </c>
      <c r="H91" s="85" t="s">
        <v>436</v>
      </c>
      <c r="I91" s="85" t="s">
        <v>182</v>
      </c>
      <c r="J91" s="85"/>
      <c r="K91" s="95">
        <v>5.27</v>
      </c>
      <c r="L91" s="98" t="s">
        <v>184</v>
      </c>
      <c r="M91" s="99">
        <v>0.04</v>
      </c>
      <c r="N91" s="99">
        <v>1.5799999999999998E-2</v>
      </c>
      <c r="O91" s="95">
        <v>2803989.08</v>
      </c>
      <c r="P91" s="97">
        <v>112.92</v>
      </c>
      <c r="Q91" s="95">
        <v>3166.2645300000008</v>
      </c>
      <c r="R91" s="96">
        <v>4.4750901785253847E-3</v>
      </c>
      <c r="S91" s="96">
        <v>1.0885538032409799E-2</v>
      </c>
      <c r="T91" s="96">
        <f>Q91/'סכום נכסי הקרן'!$C$42</f>
        <v>1.8486096734683264E-3</v>
      </c>
    </row>
    <row r="92" spans="2:20">
      <c r="B92" s="88" t="s">
        <v>514</v>
      </c>
      <c r="C92" s="85" t="s">
        <v>515</v>
      </c>
      <c r="D92" s="98" t="s">
        <v>142</v>
      </c>
      <c r="E92" s="98" t="s">
        <v>324</v>
      </c>
      <c r="F92" s="85" t="s">
        <v>509</v>
      </c>
      <c r="G92" s="98" t="s">
        <v>367</v>
      </c>
      <c r="H92" s="85" t="s">
        <v>436</v>
      </c>
      <c r="I92" s="85" t="s">
        <v>182</v>
      </c>
      <c r="J92" s="85"/>
      <c r="K92" s="95">
        <v>7.1400000000000006</v>
      </c>
      <c r="L92" s="98" t="s">
        <v>184</v>
      </c>
      <c r="M92" s="99">
        <v>0.04</v>
      </c>
      <c r="N92" s="99">
        <v>2.1599999999999998E-2</v>
      </c>
      <c r="O92" s="95">
        <v>1085840.0000000002</v>
      </c>
      <c r="P92" s="97">
        <v>114.15</v>
      </c>
      <c r="Q92" s="95">
        <v>1239.4863500000004</v>
      </c>
      <c r="R92" s="96">
        <v>5.1576468013223012E-3</v>
      </c>
      <c r="S92" s="96">
        <v>4.261322980356857E-3</v>
      </c>
      <c r="T92" s="96">
        <f>Q92/'סכום נכסי הקרן'!$C$42</f>
        <v>7.236686748791478E-4</v>
      </c>
    </row>
    <row r="93" spans="2:20">
      <c r="B93" s="88" t="s">
        <v>516</v>
      </c>
      <c r="C93" s="85" t="s">
        <v>517</v>
      </c>
      <c r="D93" s="98" t="s">
        <v>142</v>
      </c>
      <c r="E93" s="98" t="s">
        <v>324</v>
      </c>
      <c r="F93" s="85" t="s">
        <v>518</v>
      </c>
      <c r="G93" s="98" t="s">
        <v>326</v>
      </c>
      <c r="H93" s="85" t="s">
        <v>519</v>
      </c>
      <c r="I93" s="85" t="s">
        <v>180</v>
      </c>
      <c r="J93" s="85"/>
      <c r="K93" s="95">
        <v>3.3000000000000003</v>
      </c>
      <c r="L93" s="98" t="s">
        <v>184</v>
      </c>
      <c r="M93" s="99">
        <v>4.1500000000000002E-2</v>
      </c>
      <c r="N93" s="99">
        <v>9.7000000000000003E-3</v>
      </c>
      <c r="O93" s="95">
        <v>106000.00000000001</v>
      </c>
      <c r="P93" s="97">
        <v>115.68</v>
      </c>
      <c r="Q93" s="95">
        <v>122.62080000000002</v>
      </c>
      <c r="R93" s="96">
        <v>3.5228235763306139E-4</v>
      </c>
      <c r="S93" s="96">
        <v>4.2156723461274267E-4</v>
      </c>
      <c r="T93" s="96">
        <f>Q93/'סכום נכסי הקרן'!$C$42</f>
        <v>7.1591616840815554E-5</v>
      </c>
    </row>
    <row r="94" spans="2:20">
      <c r="B94" s="88" t="s">
        <v>520</v>
      </c>
      <c r="C94" s="85" t="s">
        <v>521</v>
      </c>
      <c r="D94" s="98" t="s">
        <v>142</v>
      </c>
      <c r="E94" s="98" t="s">
        <v>324</v>
      </c>
      <c r="F94" s="85" t="s">
        <v>522</v>
      </c>
      <c r="G94" s="98" t="s">
        <v>367</v>
      </c>
      <c r="H94" s="85" t="s">
        <v>519</v>
      </c>
      <c r="I94" s="85" t="s">
        <v>182</v>
      </c>
      <c r="J94" s="85"/>
      <c r="K94" s="95">
        <v>4.13</v>
      </c>
      <c r="L94" s="98" t="s">
        <v>184</v>
      </c>
      <c r="M94" s="99">
        <v>2.8500000000000001E-2</v>
      </c>
      <c r="N94" s="99">
        <v>1.7100000000000001E-2</v>
      </c>
      <c r="O94" s="95">
        <v>1104044.0200000003</v>
      </c>
      <c r="P94" s="97">
        <v>105.81</v>
      </c>
      <c r="Q94" s="95">
        <v>1168.1889700000002</v>
      </c>
      <c r="R94" s="96">
        <v>2.1238220161374534E-3</v>
      </c>
      <c r="S94" s="96">
        <v>4.0162043763212127E-3</v>
      </c>
      <c r="T94" s="96">
        <f>Q94/'סכום נכסי הקרן'!$C$42</f>
        <v>6.8204201194175021E-4</v>
      </c>
    </row>
    <row r="95" spans="2:20">
      <c r="B95" s="88" t="s">
        <v>523</v>
      </c>
      <c r="C95" s="85" t="s">
        <v>524</v>
      </c>
      <c r="D95" s="98" t="s">
        <v>142</v>
      </c>
      <c r="E95" s="98" t="s">
        <v>324</v>
      </c>
      <c r="F95" s="85" t="s">
        <v>522</v>
      </c>
      <c r="G95" s="98" t="s">
        <v>367</v>
      </c>
      <c r="H95" s="85" t="s">
        <v>519</v>
      </c>
      <c r="I95" s="85" t="s">
        <v>182</v>
      </c>
      <c r="J95" s="85"/>
      <c r="K95" s="95">
        <v>1.2199999999999998</v>
      </c>
      <c r="L95" s="98" t="s">
        <v>184</v>
      </c>
      <c r="M95" s="99">
        <v>4.8499999999999995E-2</v>
      </c>
      <c r="N95" s="99">
        <v>1.0999999999999999E-2</v>
      </c>
      <c r="O95" s="95">
        <v>57821.000000000007</v>
      </c>
      <c r="P95" s="97">
        <v>126.9</v>
      </c>
      <c r="Q95" s="95">
        <v>73.374850000000023</v>
      </c>
      <c r="R95" s="96">
        <v>1.5390289787836441E-4</v>
      </c>
      <c r="S95" s="96">
        <v>2.5226089378494354E-4</v>
      </c>
      <c r="T95" s="96">
        <f>Q95/'סכום נכסי הקרן'!$C$42</f>
        <v>4.2839584694866743E-5</v>
      </c>
    </row>
    <row r="96" spans="2:20">
      <c r="B96" s="88" t="s">
        <v>525</v>
      </c>
      <c r="C96" s="85" t="s">
        <v>526</v>
      </c>
      <c r="D96" s="98" t="s">
        <v>142</v>
      </c>
      <c r="E96" s="98" t="s">
        <v>324</v>
      </c>
      <c r="F96" s="85" t="s">
        <v>522</v>
      </c>
      <c r="G96" s="98" t="s">
        <v>367</v>
      </c>
      <c r="H96" s="85" t="s">
        <v>519</v>
      </c>
      <c r="I96" s="85" t="s">
        <v>182</v>
      </c>
      <c r="J96" s="85"/>
      <c r="K96" s="95">
        <v>2.7500000000000004</v>
      </c>
      <c r="L96" s="98" t="s">
        <v>184</v>
      </c>
      <c r="M96" s="99">
        <v>3.7699999999999997E-2</v>
      </c>
      <c r="N96" s="99">
        <v>1.09E-2</v>
      </c>
      <c r="O96" s="95">
        <v>1910534.8600000003</v>
      </c>
      <c r="P96" s="97">
        <v>115.74</v>
      </c>
      <c r="Q96" s="95">
        <v>2250.0571</v>
      </c>
      <c r="R96" s="96">
        <v>4.9747006262602887E-3</v>
      </c>
      <c r="S96" s="96">
        <v>7.7356398699712217E-3</v>
      </c>
      <c r="T96" s="96">
        <f>Q96/'סכום נכסי הקרן'!$C$42</f>
        <v>1.3136859796474708E-3</v>
      </c>
    </row>
    <row r="97" spans="2:20">
      <c r="B97" s="88" t="s">
        <v>527</v>
      </c>
      <c r="C97" s="85" t="s">
        <v>528</v>
      </c>
      <c r="D97" s="98" t="s">
        <v>142</v>
      </c>
      <c r="E97" s="98" t="s">
        <v>324</v>
      </c>
      <c r="F97" s="85" t="s">
        <v>522</v>
      </c>
      <c r="G97" s="98" t="s">
        <v>367</v>
      </c>
      <c r="H97" s="85" t="s">
        <v>519</v>
      </c>
      <c r="I97" s="85" t="s">
        <v>180</v>
      </c>
      <c r="J97" s="85"/>
      <c r="K97" s="95">
        <v>6.01</v>
      </c>
      <c r="L97" s="98" t="s">
        <v>184</v>
      </c>
      <c r="M97" s="99">
        <v>2.5000000000000001E-2</v>
      </c>
      <c r="N97" s="99">
        <v>2.2399999999999996E-2</v>
      </c>
      <c r="O97" s="95">
        <v>126000.00000000001</v>
      </c>
      <c r="P97" s="97">
        <v>100.94</v>
      </c>
      <c r="Q97" s="95">
        <v>127.18440000000002</v>
      </c>
      <c r="R97" s="96">
        <v>3.244556599667603E-4</v>
      </c>
      <c r="S97" s="96">
        <v>4.3725677694062432E-4</v>
      </c>
      <c r="T97" s="96">
        <f>Q97/'סכום נכסי הקרן'!$C$42</f>
        <v>7.4256054706289807E-5</v>
      </c>
    </row>
    <row r="98" spans="2:20" s="147" customFormat="1">
      <c r="B98" s="88" t="s">
        <v>529</v>
      </c>
      <c r="C98" s="85" t="s">
        <v>530</v>
      </c>
      <c r="D98" s="98" t="s">
        <v>142</v>
      </c>
      <c r="E98" s="98" t="s">
        <v>324</v>
      </c>
      <c r="F98" s="85" t="s">
        <v>350</v>
      </c>
      <c r="G98" s="98" t="s">
        <v>326</v>
      </c>
      <c r="H98" s="85" t="s">
        <v>519</v>
      </c>
      <c r="I98" s="85" t="s">
        <v>182</v>
      </c>
      <c r="J98" s="85"/>
      <c r="K98" s="95">
        <v>4.2300000000000004</v>
      </c>
      <c r="L98" s="98" t="s">
        <v>184</v>
      </c>
      <c r="M98" s="99">
        <v>2.7999999999999997E-2</v>
      </c>
      <c r="N98" s="99">
        <v>2.5600000000000005E-2</v>
      </c>
      <c r="O98" s="95">
        <f>1450000/50000</f>
        <v>29</v>
      </c>
      <c r="P98" s="97">
        <f>102.536*50000</f>
        <v>5126800</v>
      </c>
      <c r="Q98" s="95">
        <v>1486.77163</v>
      </c>
      <c r="R98" s="96">
        <v>1.6999999999999999E-3</v>
      </c>
      <c r="S98" s="96">
        <v>5.1114835701592202E-3</v>
      </c>
      <c r="T98" s="96">
        <f>Q98/'סכום נכסי הקרן'!$C$42</f>
        <v>8.680451021747923E-4</v>
      </c>
    </row>
    <row r="99" spans="2:20" s="147" customFormat="1">
      <c r="B99" s="88" t="s">
        <v>531</v>
      </c>
      <c r="C99" s="85" t="s">
        <v>532</v>
      </c>
      <c r="D99" s="98" t="s">
        <v>142</v>
      </c>
      <c r="E99" s="98" t="s">
        <v>324</v>
      </c>
      <c r="F99" s="85" t="s">
        <v>400</v>
      </c>
      <c r="G99" s="98" t="s">
        <v>326</v>
      </c>
      <c r="H99" s="85" t="s">
        <v>519</v>
      </c>
      <c r="I99" s="85" t="s">
        <v>182</v>
      </c>
      <c r="J99" s="85"/>
      <c r="K99" s="95">
        <v>3</v>
      </c>
      <c r="L99" s="98" t="s">
        <v>184</v>
      </c>
      <c r="M99" s="99">
        <v>6.4000000000000001E-2</v>
      </c>
      <c r="N99" s="99">
        <v>1.34E-2</v>
      </c>
      <c r="O99" s="95">
        <v>3053160.0000000005</v>
      </c>
      <c r="P99" s="97">
        <v>131.61000000000001</v>
      </c>
      <c r="Q99" s="95">
        <v>4018.2639700000009</v>
      </c>
      <c r="R99" s="96">
        <v>2.43866418047246E-3</v>
      </c>
      <c r="S99" s="96">
        <v>1.3814690735804373E-2</v>
      </c>
      <c r="T99" s="96">
        <f>Q99/'סכום נכסי הקרן'!$C$42</f>
        <v>2.3460458136425008E-3</v>
      </c>
    </row>
    <row r="100" spans="2:20" s="147" customFormat="1">
      <c r="B100" s="88" t="s">
        <v>533</v>
      </c>
      <c r="C100" s="85" t="s">
        <v>534</v>
      </c>
      <c r="D100" s="98" t="s">
        <v>142</v>
      </c>
      <c r="E100" s="98" t="s">
        <v>324</v>
      </c>
      <c r="F100" s="85" t="s">
        <v>535</v>
      </c>
      <c r="G100" s="98" t="s">
        <v>367</v>
      </c>
      <c r="H100" s="85" t="s">
        <v>519</v>
      </c>
      <c r="I100" s="85" t="s">
        <v>180</v>
      </c>
      <c r="J100" s="85"/>
      <c r="K100" s="95">
        <v>7.04</v>
      </c>
      <c r="L100" s="98" t="s">
        <v>184</v>
      </c>
      <c r="M100" s="99">
        <v>1.5800000000000002E-2</v>
      </c>
      <c r="N100" s="99">
        <v>1.9799999999999998E-2</v>
      </c>
      <c r="O100" s="95">
        <v>881884.00000000012</v>
      </c>
      <c r="P100" s="97">
        <v>97.69</v>
      </c>
      <c r="Q100" s="95">
        <v>861.51246000000015</v>
      </c>
      <c r="R100" s="96">
        <v>2.7946634554442901E-3</v>
      </c>
      <c r="S100" s="96">
        <v>2.9618582275325318E-3</v>
      </c>
      <c r="T100" s="96">
        <f>Q100/'סכום נכסי הקרן'!$C$42</f>
        <v>5.0299027522172771E-4</v>
      </c>
    </row>
    <row r="101" spans="2:20" s="147" customFormat="1">
      <c r="B101" s="88" t="s">
        <v>536</v>
      </c>
      <c r="C101" s="85" t="s">
        <v>537</v>
      </c>
      <c r="D101" s="98" t="s">
        <v>142</v>
      </c>
      <c r="E101" s="98" t="s">
        <v>324</v>
      </c>
      <c r="F101" s="85" t="s">
        <v>330</v>
      </c>
      <c r="G101" s="98" t="s">
        <v>326</v>
      </c>
      <c r="H101" s="85" t="s">
        <v>519</v>
      </c>
      <c r="I101" s="85" t="s">
        <v>182</v>
      </c>
      <c r="J101" s="85"/>
      <c r="K101" s="95">
        <v>4.5500000000000007</v>
      </c>
      <c r="L101" s="98" t="s">
        <v>184</v>
      </c>
      <c r="M101" s="99">
        <v>4.4999999999999998E-2</v>
      </c>
      <c r="N101" s="99">
        <v>1.7000000000000005E-2</v>
      </c>
      <c r="O101" s="95">
        <v>3639650.0000000005</v>
      </c>
      <c r="P101" s="97">
        <v>135.15</v>
      </c>
      <c r="Q101" s="95">
        <v>4967.7713000000003</v>
      </c>
      <c r="R101" s="96">
        <v>2.1384744828275158E-3</v>
      </c>
      <c r="S101" s="96">
        <v>1.7079073119157184E-2</v>
      </c>
      <c r="T101" s="96">
        <f>Q101/'סכום נכסי הקרן'!$C$42</f>
        <v>2.9004115081813211E-3</v>
      </c>
    </row>
    <row r="102" spans="2:20" s="147" customFormat="1">
      <c r="B102" s="88" t="s">
        <v>538</v>
      </c>
      <c r="C102" s="85" t="s">
        <v>539</v>
      </c>
      <c r="D102" s="98" t="s">
        <v>142</v>
      </c>
      <c r="E102" s="98" t="s">
        <v>324</v>
      </c>
      <c r="F102" s="85" t="s">
        <v>540</v>
      </c>
      <c r="G102" s="98" t="s">
        <v>367</v>
      </c>
      <c r="H102" s="85" t="s">
        <v>519</v>
      </c>
      <c r="I102" s="85" t="s">
        <v>180</v>
      </c>
      <c r="J102" s="85"/>
      <c r="K102" s="95">
        <v>3.73</v>
      </c>
      <c r="L102" s="98" t="s">
        <v>184</v>
      </c>
      <c r="M102" s="99">
        <v>4.9500000000000002E-2</v>
      </c>
      <c r="N102" s="99">
        <v>1.78E-2</v>
      </c>
      <c r="O102" s="95">
        <v>806949.07000000018</v>
      </c>
      <c r="P102" s="97">
        <v>112.76</v>
      </c>
      <c r="Q102" s="95">
        <v>909.91577000000018</v>
      </c>
      <c r="R102" s="96">
        <v>9.3218291528532793E-4</v>
      </c>
      <c r="S102" s="96">
        <v>3.1282675931768866E-3</v>
      </c>
      <c r="T102" s="96">
        <f>Q102/'סכום נכסי הקרן'!$C$42</f>
        <v>5.3125033569553987E-4</v>
      </c>
    </row>
    <row r="103" spans="2:20" s="147" customFormat="1">
      <c r="B103" s="88" t="s">
        <v>541</v>
      </c>
      <c r="C103" s="85" t="s">
        <v>542</v>
      </c>
      <c r="D103" s="98" t="s">
        <v>142</v>
      </c>
      <c r="E103" s="98" t="s">
        <v>324</v>
      </c>
      <c r="F103" s="85" t="s">
        <v>543</v>
      </c>
      <c r="G103" s="98" t="s">
        <v>367</v>
      </c>
      <c r="H103" s="85" t="s">
        <v>519</v>
      </c>
      <c r="I103" s="85" t="s">
        <v>180</v>
      </c>
      <c r="J103" s="85"/>
      <c r="K103" s="95">
        <v>7.26</v>
      </c>
      <c r="L103" s="98" t="s">
        <v>184</v>
      </c>
      <c r="M103" s="99">
        <v>1.9599999999999999E-2</v>
      </c>
      <c r="N103" s="99">
        <v>2.29E-2</v>
      </c>
      <c r="O103" s="95">
        <v>837000.00000000012</v>
      </c>
      <c r="P103" s="97">
        <v>97.85</v>
      </c>
      <c r="Q103" s="95">
        <v>819.00450000000012</v>
      </c>
      <c r="R103" s="96">
        <v>3.3847584770608815E-3</v>
      </c>
      <c r="S103" s="96">
        <v>2.8157169273107987E-3</v>
      </c>
      <c r="T103" s="96">
        <f>Q103/'סכום נכסי הקרן'!$C$42</f>
        <v>4.7817218901608633E-4</v>
      </c>
    </row>
    <row r="104" spans="2:20" s="147" customFormat="1">
      <c r="B104" s="88" t="s">
        <v>544</v>
      </c>
      <c r="C104" s="85" t="s">
        <v>545</v>
      </c>
      <c r="D104" s="98" t="s">
        <v>142</v>
      </c>
      <c r="E104" s="98" t="s">
        <v>324</v>
      </c>
      <c r="F104" s="85" t="s">
        <v>543</v>
      </c>
      <c r="G104" s="98" t="s">
        <v>367</v>
      </c>
      <c r="H104" s="85" t="s">
        <v>519</v>
      </c>
      <c r="I104" s="85" t="s">
        <v>180</v>
      </c>
      <c r="J104" s="85"/>
      <c r="K104" s="95">
        <v>5.1800000000000006</v>
      </c>
      <c r="L104" s="98" t="s">
        <v>184</v>
      </c>
      <c r="M104" s="99">
        <v>2.75E-2</v>
      </c>
      <c r="N104" s="99">
        <v>1.7800000000000003E-2</v>
      </c>
      <c r="O104" s="95">
        <v>485000.00000000006</v>
      </c>
      <c r="P104" s="97">
        <v>104.93</v>
      </c>
      <c r="Q104" s="95">
        <v>508.91051000000004</v>
      </c>
      <c r="R104" s="96">
        <v>9.7310838454301167E-4</v>
      </c>
      <c r="S104" s="96">
        <v>1.7496215680052692E-3</v>
      </c>
      <c r="T104" s="96">
        <f>Q104/'סכום נכסי הקרן'!$C$42</f>
        <v>2.9712517157108766E-4</v>
      </c>
    </row>
    <row r="105" spans="2:20" s="147" customFormat="1">
      <c r="B105" s="88" t="s">
        <v>546</v>
      </c>
      <c r="C105" s="85" t="s">
        <v>547</v>
      </c>
      <c r="D105" s="98" t="s">
        <v>142</v>
      </c>
      <c r="E105" s="98" t="s">
        <v>324</v>
      </c>
      <c r="F105" s="85" t="s">
        <v>548</v>
      </c>
      <c r="G105" s="98" t="s">
        <v>387</v>
      </c>
      <c r="H105" s="85" t="s">
        <v>519</v>
      </c>
      <c r="I105" s="85" t="s">
        <v>182</v>
      </c>
      <c r="J105" s="85"/>
      <c r="K105" s="95">
        <v>0.5</v>
      </c>
      <c r="L105" s="98" t="s">
        <v>184</v>
      </c>
      <c r="M105" s="99">
        <v>5.1900000000000002E-2</v>
      </c>
      <c r="N105" s="99">
        <v>1.5699999999999999E-2</v>
      </c>
      <c r="O105" s="95">
        <v>455092.33</v>
      </c>
      <c r="P105" s="97">
        <v>121.21</v>
      </c>
      <c r="Q105" s="95">
        <v>551.61742000000015</v>
      </c>
      <c r="R105" s="96">
        <v>1.5189920699934505E-3</v>
      </c>
      <c r="S105" s="96">
        <v>1.8964468533365941E-3</v>
      </c>
      <c r="T105" s="96">
        <f>Q105/'סכום נכסי הקרן'!$C$42</f>
        <v>3.2205941386256843E-4</v>
      </c>
    </row>
    <row r="106" spans="2:20" s="147" customFormat="1">
      <c r="B106" s="88" t="s">
        <v>549</v>
      </c>
      <c r="C106" s="85" t="s">
        <v>550</v>
      </c>
      <c r="D106" s="98" t="s">
        <v>142</v>
      </c>
      <c r="E106" s="98" t="s">
        <v>324</v>
      </c>
      <c r="F106" s="85" t="s">
        <v>548</v>
      </c>
      <c r="G106" s="98" t="s">
        <v>387</v>
      </c>
      <c r="H106" s="85" t="s">
        <v>519</v>
      </c>
      <c r="I106" s="85" t="s">
        <v>182</v>
      </c>
      <c r="J106" s="85"/>
      <c r="K106" s="95">
        <v>1.96</v>
      </c>
      <c r="L106" s="98" t="s">
        <v>184</v>
      </c>
      <c r="M106" s="99">
        <v>4.5999999999999999E-2</v>
      </c>
      <c r="N106" s="99">
        <v>1.15E-2</v>
      </c>
      <c r="O106" s="95">
        <v>111908.00000000001</v>
      </c>
      <c r="P106" s="97">
        <v>108.95</v>
      </c>
      <c r="Q106" s="95">
        <v>124.55019000000001</v>
      </c>
      <c r="R106" s="96">
        <v>1.7395337760977479E-4</v>
      </c>
      <c r="S106" s="96">
        <v>4.2820042903644141E-4</v>
      </c>
      <c r="T106" s="96">
        <f>Q106/'סכום נכסי הקרן'!$C$42</f>
        <v>7.2718082739068544E-5</v>
      </c>
    </row>
    <row r="107" spans="2:20" s="147" customFormat="1">
      <c r="B107" s="88" t="s">
        <v>551</v>
      </c>
      <c r="C107" s="85" t="s">
        <v>552</v>
      </c>
      <c r="D107" s="98" t="s">
        <v>142</v>
      </c>
      <c r="E107" s="98" t="s">
        <v>324</v>
      </c>
      <c r="F107" s="85" t="s">
        <v>548</v>
      </c>
      <c r="G107" s="98" t="s">
        <v>387</v>
      </c>
      <c r="H107" s="85" t="s">
        <v>519</v>
      </c>
      <c r="I107" s="85" t="s">
        <v>182</v>
      </c>
      <c r="J107" s="85"/>
      <c r="K107" s="95">
        <v>4.5399999999999991</v>
      </c>
      <c r="L107" s="98" t="s">
        <v>184</v>
      </c>
      <c r="M107" s="99">
        <v>1.9799999999999998E-2</v>
      </c>
      <c r="N107" s="99">
        <v>1.7299999999999999E-2</v>
      </c>
      <c r="O107" s="95">
        <v>3934111.0000000005</v>
      </c>
      <c r="P107" s="97">
        <v>100.02</v>
      </c>
      <c r="Q107" s="95">
        <v>3973.8455100000006</v>
      </c>
      <c r="R107" s="96">
        <v>4.142810519426313E-3</v>
      </c>
      <c r="S107" s="96">
        <v>1.3661981184505107E-2</v>
      </c>
      <c r="T107" s="96">
        <f>Q107/'סכום נכסי הקרן'!$C$42</f>
        <v>2.3201122903823432E-3</v>
      </c>
    </row>
    <row r="108" spans="2:20" s="147" customFormat="1">
      <c r="B108" s="88" t="s">
        <v>553</v>
      </c>
      <c r="C108" s="85" t="s">
        <v>554</v>
      </c>
      <c r="D108" s="98" t="s">
        <v>142</v>
      </c>
      <c r="E108" s="98" t="s">
        <v>324</v>
      </c>
      <c r="F108" s="85" t="s">
        <v>431</v>
      </c>
      <c r="G108" s="98" t="s">
        <v>408</v>
      </c>
      <c r="H108" s="85" t="s">
        <v>519</v>
      </c>
      <c r="I108" s="85" t="s">
        <v>182</v>
      </c>
      <c r="J108" s="85"/>
      <c r="K108" s="95">
        <v>1.2</v>
      </c>
      <c r="L108" s="98" t="s">
        <v>184</v>
      </c>
      <c r="M108" s="99">
        <v>4.4999999999999998E-2</v>
      </c>
      <c r="N108" s="99">
        <v>9.1999999999999998E-3</v>
      </c>
      <c r="O108" s="95">
        <v>40057.000000000007</v>
      </c>
      <c r="P108" s="97">
        <v>129.25</v>
      </c>
      <c r="Q108" s="95">
        <v>51.773680000000006</v>
      </c>
      <c r="R108" s="96">
        <v>2.5596222098068339E-4</v>
      </c>
      <c r="S108" s="96">
        <v>1.7799661316289782E-4</v>
      </c>
      <c r="T108" s="96">
        <f>Q108/'סכום נכסי הקרן'!$C$42</f>
        <v>3.0227836231691484E-5</v>
      </c>
    </row>
    <row r="109" spans="2:20" s="147" customFormat="1">
      <c r="B109" s="88" t="s">
        <v>555</v>
      </c>
      <c r="C109" s="85" t="s">
        <v>556</v>
      </c>
      <c r="D109" s="98" t="s">
        <v>142</v>
      </c>
      <c r="E109" s="98" t="s">
        <v>324</v>
      </c>
      <c r="F109" s="85" t="s">
        <v>557</v>
      </c>
      <c r="G109" s="98" t="s">
        <v>387</v>
      </c>
      <c r="H109" s="85" t="s">
        <v>519</v>
      </c>
      <c r="I109" s="85" t="s">
        <v>182</v>
      </c>
      <c r="J109" s="85"/>
      <c r="K109" s="95">
        <v>1.48</v>
      </c>
      <c r="L109" s="98" t="s">
        <v>184</v>
      </c>
      <c r="M109" s="99">
        <v>3.3500000000000002E-2</v>
      </c>
      <c r="N109" s="99">
        <v>8.5000000000000006E-3</v>
      </c>
      <c r="O109" s="95">
        <v>854880.66</v>
      </c>
      <c r="P109" s="97">
        <v>111.96</v>
      </c>
      <c r="Q109" s="95">
        <v>957.12438000000009</v>
      </c>
      <c r="R109" s="96">
        <v>2.1757126062187061E-3</v>
      </c>
      <c r="S109" s="96">
        <v>3.2905696101887759E-3</v>
      </c>
      <c r="T109" s="96">
        <f>Q109/'סכום נכסי הקרן'!$C$42</f>
        <v>5.5881287580869749E-4</v>
      </c>
    </row>
    <row r="110" spans="2:20" s="147" customFormat="1">
      <c r="B110" s="88" t="s">
        <v>558</v>
      </c>
      <c r="C110" s="85" t="s">
        <v>559</v>
      </c>
      <c r="D110" s="98" t="s">
        <v>142</v>
      </c>
      <c r="E110" s="98" t="s">
        <v>324</v>
      </c>
      <c r="F110" s="85" t="s">
        <v>560</v>
      </c>
      <c r="G110" s="98" t="s">
        <v>367</v>
      </c>
      <c r="H110" s="85" t="s">
        <v>561</v>
      </c>
      <c r="I110" s="85" t="s">
        <v>180</v>
      </c>
      <c r="J110" s="85"/>
      <c r="K110" s="95">
        <v>2.8400000000000007</v>
      </c>
      <c r="L110" s="98" t="s">
        <v>184</v>
      </c>
      <c r="M110" s="99">
        <v>5.3499999999999999E-2</v>
      </c>
      <c r="N110" s="99">
        <v>1.6500000000000004E-2</v>
      </c>
      <c r="O110" s="95">
        <v>407114.37000000005</v>
      </c>
      <c r="P110" s="97">
        <v>111.38</v>
      </c>
      <c r="Q110" s="95">
        <v>453.44396999999998</v>
      </c>
      <c r="R110" s="96">
        <v>1.3862840530606947E-3</v>
      </c>
      <c r="S110" s="96">
        <v>1.5589289947930808E-3</v>
      </c>
      <c r="T110" s="96">
        <f>Q110/'סכום נכסי הקרן'!$C$42</f>
        <v>2.6474127520794398E-4</v>
      </c>
    </row>
    <row r="111" spans="2:20" s="147" customFormat="1">
      <c r="B111" s="88" t="s">
        <v>562</v>
      </c>
      <c r="C111" s="85" t="s">
        <v>563</v>
      </c>
      <c r="D111" s="98" t="s">
        <v>142</v>
      </c>
      <c r="E111" s="98" t="s">
        <v>324</v>
      </c>
      <c r="F111" s="85" t="s">
        <v>564</v>
      </c>
      <c r="G111" s="98" t="s">
        <v>367</v>
      </c>
      <c r="H111" s="85" t="s">
        <v>561</v>
      </c>
      <c r="I111" s="85" t="s">
        <v>182</v>
      </c>
      <c r="J111" s="85"/>
      <c r="K111" s="95">
        <v>2.42</v>
      </c>
      <c r="L111" s="98" t="s">
        <v>184</v>
      </c>
      <c r="M111" s="99">
        <v>4.2500000000000003E-2</v>
      </c>
      <c r="N111" s="99">
        <v>1.1399999999999999E-2</v>
      </c>
      <c r="O111" s="95">
        <v>29654.950000000004</v>
      </c>
      <c r="P111" s="97">
        <v>114.43</v>
      </c>
      <c r="Q111" s="95">
        <v>34.604180000000007</v>
      </c>
      <c r="R111" s="96">
        <v>1.2842029775977549E-4</v>
      </c>
      <c r="S111" s="96">
        <v>1.1896830283803056E-4</v>
      </c>
      <c r="T111" s="96">
        <f>Q111/'סכום נכסי הקרן'!$C$42</f>
        <v>2.0203498881516128E-5</v>
      </c>
    </row>
    <row r="112" spans="2:20" s="147" customFormat="1">
      <c r="B112" s="88" t="s">
        <v>565</v>
      </c>
      <c r="C112" s="85" t="s">
        <v>566</v>
      </c>
      <c r="D112" s="98" t="s">
        <v>142</v>
      </c>
      <c r="E112" s="98" t="s">
        <v>324</v>
      </c>
      <c r="F112" s="85" t="s">
        <v>564</v>
      </c>
      <c r="G112" s="98" t="s">
        <v>367</v>
      </c>
      <c r="H112" s="85" t="s">
        <v>561</v>
      </c>
      <c r="I112" s="85" t="s">
        <v>182</v>
      </c>
      <c r="J112" s="85"/>
      <c r="K112" s="95">
        <v>2.9999999999999991</v>
      </c>
      <c r="L112" s="98" t="s">
        <v>184</v>
      </c>
      <c r="M112" s="99">
        <v>4.5999999999999999E-2</v>
      </c>
      <c r="N112" s="99">
        <v>1.6899999999999998E-2</v>
      </c>
      <c r="O112" s="95">
        <v>1897789.8400000003</v>
      </c>
      <c r="P112" s="97">
        <v>109.4</v>
      </c>
      <c r="Q112" s="95">
        <v>2076.1820900000002</v>
      </c>
      <c r="R112" s="96">
        <v>4.0312525921668597E-3</v>
      </c>
      <c r="S112" s="96">
        <v>7.1378619470253363E-3</v>
      </c>
      <c r="T112" s="96">
        <f>Q112/'סכום נכסי הקרן'!$C$42</f>
        <v>1.212169816858507E-3</v>
      </c>
    </row>
    <row r="113" spans="2:20" s="147" customFormat="1">
      <c r="B113" s="88" t="s">
        <v>567</v>
      </c>
      <c r="C113" s="85" t="s">
        <v>568</v>
      </c>
      <c r="D113" s="98" t="s">
        <v>142</v>
      </c>
      <c r="E113" s="98" t="s">
        <v>324</v>
      </c>
      <c r="F113" s="85" t="s">
        <v>564</v>
      </c>
      <c r="G113" s="98" t="s">
        <v>367</v>
      </c>
      <c r="H113" s="85" t="s">
        <v>561</v>
      </c>
      <c r="I113" s="85" t="s">
        <v>182</v>
      </c>
      <c r="J113" s="85"/>
      <c r="K113" s="95">
        <v>6.6599999999999984</v>
      </c>
      <c r="L113" s="98" t="s">
        <v>184</v>
      </c>
      <c r="M113" s="99">
        <v>3.0600000000000002E-2</v>
      </c>
      <c r="N113" s="99">
        <v>3.0099999999999998E-2</v>
      </c>
      <c r="O113" s="95">
        <v>583000.00000000012</v>
      </c>
      <c r="P113" s="97">
        <v>100.14</v>
      </c>
      <c r="Q113" s="95">
        <v>588.50831000000017</v>
      </c>
      <c r="R113" s="96">
        <v>4.7202655655412522E-3</v>
      </c>
      <c r="S113" s="96">
        <v>2.0232768077954044E-3</v>
      </c>
      <c r="T113" s="96">
        <f>Q113/'סכום נכסי הקרן'!$C$42</f>
        <v>3.4359799835880948E-4</v>
      </c>
    </row>
    <row r="114" spans="2:20" s="147" customFormat="1">
      <c r="B114" s="88" t="s">
        <v>569</v>
      </c>
      <c r="C114" s="85" t="s">
        <v>570</v>
      </c>
      <c r="D114" s="98" t="s">
        <v>32</v>
      </c>
      <c r="E114" s="98" t="s">
        <v>324</v>
      </c>
      <c r="F114" s="85" t="s">
        <v>571</v>
      </c>
      <c r="G114" s="98" t="s">
        <v>367</v>
      </c>
      <c r="H114" s="85" t="s">
        <v>561</v>
      </c>
      <c r="I114" s="85" t="s">
        <v>180</v>
      </c>
      <c r="J114" s="85"/>
      <c r="K114" s="85">
        <v>1.82</v>
      </c>
      <c r="L114" s="98" t="s">
        <v>184</v>
      </c>
      <c r="M114" s="99">
        <v>4.4500000000000005E-2</v>
      </c>
      <c r="N114" s="96">
        <v>1.67E-2</v>
      </c>
      <c r="O114" s="95">
        <v>384250.1100000001</v>
      </c>
      <c r="P114" s="97">
        <v>109.27</v>
      </c>
      <c r="Q114" s="95">
        <v>419.87009</v>
      </c>
      <c r="R114" s="96">
        <v>3.6214048119366151E-3</v>
      </c>
      <c r="S114" s="96">
        <v>1.4435028375112816E-3</v>
      </c>
      <c r="T114" s="96">
        <f>Q114/'סכום נכסי הקרן'!$C$42</f>
        <v>2.4513931246736878E-4</v>
      </c>
    </row>
    <row r="115" spans="2:20" s="147" customFormat="1">
      <c r="B115" s="88" t="s">
        <v>572</v>
      </c>
      <c r="C115" s="85" t="s">
        <v>573</v>
      </c>
      <c r="D115" s="98" t="s">
        <v>142</v>
      </c>
      <c r="E115" s="98" t="s">
        <v>324</v>
      </c>
      <c r="F115" s="85" t="s">
        <v>571</v>
      </c>
      <c r="G115" s="98" t="s">
        <v>367</v>
      </c>
      <c r="H115" s="85" t="s">
        <v>561</v>
      </c>
      <c r="I115" s="85" t="s">
        <v>180</v>
      </c>
      <c r="J115" s="85"/>
      <c r="K115" s="95">
        <v>4.669999999999999</v>
      </c>
      <c r="L115" s="98" t="s">
        <v>184</v>
      </c>
      <c r="M115" s="99">
        <v>3.2500000000000001E-2</v>
      </c>
      <c r="N115" s="99">
        <v>1.8099999999999995E-2</v>
      </c>
      <c r="O115" s="95">
        <v>599250.00000000012</v>
      </c>
      <c r="P115" s="97">
        <v>105.07</v>
      </c>
      <c r="Q115" s="95">
        <v>629.63198000000023</v>
      </c>
      <c r="R115" s="96">
        <v>4.550471506302888E-3</v>
      </c>
      <c r="S115" s="96">
        <v>2.1646589537202966E-3</v>
      </c>
      <c r="T115" s="96">
        <f>Q115/'סכום נכסי הקרן'!$C$42</f>
        <v>3.676078729129483E-4</v>
      </c>
    </row>
    <row r="116" spans="2:20" s="147" customFormat="1">
      <c r="B116" s="88" t="s">
        <v>574</v>
      </c>
      <c r="C116" s="85" t="s">
        <v>575</v>
      </c>
      <c r="D116" s="98" t="s">
        <v>142</v>
      </c>
      <c r="E116" s="98" t="s">
        <v>324</v>
      </c>
      <c r="F116" s="85" t="s">
        <v>400</v>
      </c>
      <c r="G116" s="98" t="s">
        <v>326</v>
      </c>
      <c r="H116" s="85" t="s">
        <v>561</v>
      </c>
      <c r="I116" s="85" t="s">
        <v>182</v>
      </c>
      <c r="J116" s="85"/>
      <c r="K116" s="95">
        <v>4.5</v>
      </c>
      <c r="L116" s="98" t="s">
        <v>184</v>
      </c>
      <c r="M116" s="99">
        <v>5.0999999999999997E-2</v>
      </c>
      <c r="N116" s="99">
        <v>1.8100000000000002E-2</v>
      </c>
      <c r="O116" s="95">
        <v>1451029.0000000002</v>
      </c>
      <c r="P116" s="97">
        <v>138.15</v>
      </c>
      <c r="Q116" s="95">
        <v>2026.6817800000003</v>
      </c>
      <c r="R116" s="96">
        <v>1.2647972337082119E-3</v>
      </c>
      <c r="S116" s="96">
        <v>6.9676811228978359E-3</v>
      </c>
      <c r="T116" s="96">
        <f>Q116/'סכום נכסי הקרן'!$C$42</f>
        <v>1.1832692777409871E-3</v>
      </c>
    </row>
    <row r="117" spans="2:20" s="147" customFormat="1">
      <c r="B117" s="88" t="s">
        <v>576</v>
      </c>
      <c r="C117" s="85" t="s">
        <v>577</v>
      </c>
      <c r="D117" s="98" t="s">
        <v>142</v>
      </c>
      <c r="E117" s="98" t="s">
        <v>324</v>
      </c>
      <c r="F117" s="85" t="s">
        <v>578</v>
      </c>
      <c r="G117" s="98" t="s">
        <v>415</v>
      </c>
      <c r="H117" s="85" t="s">
        <v>561</v>
      </c>
      <c r="I117" s="85" t="s">
        <v>182</v>
      </c>
      <c r="J117" s="85"/>
      <c r="K117" s="95">
        <v>0.21999999999999997</v>
      </c>
      <c r="L117" s="98" t="s">
        <v>184</v>
      </c>
      <c r="M117" s="99">
        <v>5.1500000000000004E-2</v>
      </c>
      <c r="N117" s="99">
        <v>4.2200000000000008E-2</v>
      </c>
      <c r="O117" s="95">
        <v>135566.67000000004</v>
      </c>
      <c r="P117" s="97">
        <v>121.88</v>
      </c>
      <c r="Q117" s="95">
        <v>165.22865000000002</v>
      </c>
      <c r="R117" s="96">
        <v>1.7725297272121277E-3</v>
      </c>
      <c r="S117" s="96">
        <v>5.6805195414886167E-4</v>
      </c>
      <c r="T117" s="96">
        <f>Q117/'סכום נכסי הקרן'!$C$42</f>
        <v>9.646802338530835E-5</v>
      </c>
    </row>
    <row r="118" spans="2:20" s="147" customFormat="1">
      <c r="B118" s="88" t="s">
        <v>579</v>
      </c>
      <c r="C118" s="85" t="s">
        <v>580</v>
      </c>
      <c r="D118" s="98" t="s">
        <v>142</v>
      </c>
      <c r="E118" s="98" t="s">
        <v>324</v>
      </c>
      <c r="F118" s="85" t="s">
        <v>581</v>
      </c>
      <c r="G118" s="98" t="s">
        <v>367</v>
      </c>
      <c r="H118" s="85" t="s">
        <v>561</v>
      </c>
      <c r="I118" s="85" t="s">
        <v>180</v>
      </c>
      <c r="J118" s="85"/>
      <c r="K118" s="95">
        <v>2.3999999999999995</v>
      </c>
      <c r="L118" s="98" t="s">
        <v>184</v>
      </c>
      <c r="M118" s="99">
        <v>4.5999999999999999E-2</v>
      </c>
      <c r="N118" s="99">
        <v>1.8600000000000002E-2</v>
      </c>
      <c r="O118" s="95">
        <v>766584.35000000009</v>
      </c>
      <c r="P118" s="97">
        <v>129.58000000000001</v>
      </c>
      <c r="Q118" s="95">
        <v>993.34006000000022</v>
      </c>
      <c r="R118" s="96">
        <v>1.5965253525862646E-3</v>
      </c>
      <c r="S118" s="96">
        <v>3.4150782096043731E-3</v>
      </c>
      <c r="T118" s="96">
        <f>Q118/'סכום נכסי הקרן'!$C$42</f>
        <v>5.7995724190473992E-4</v>
      </c>
    </row>
    <row r="119" spans="2:20" s="147" customFormat="1">
      <c r="B119" s="88" t="s">
        <v>582</v>
      </c>
      <c r="C119" s="85" t="s">
        <v>583</v>
      </c>
      <c r="D119" s="98" t="s">
        <v>142</v>
      </c>
      <c r="E119" s="98" t="s">
        <v>324</v>
      </c>
      <c r="F119" s="85" t="s">
        <v>584</v>
      </c>
      <c r="G119" s="98" t="s">
        <v>367</v>
      </c>
      <c r="H119" s="85" t="s">
        <v>561</v>
      </c>
      <c r="I119" s="85" t="s">
        <v>182</v>
      </c>
      <c r="J119" s="85"/>
      <c r="K119" s="95">
        <v>2.41</v>
      </c>
      <c r="L119" s="98" t="s">
        <v>184</v>
      </c>
      <c r="M119" s="99">
        <v>5.4000000000000006E-2</v>
      </c>
      <c r="N119" s="99">
        <v>1.2500000000000001E-2</v>
      </c>
      <c r="O119" s="95">
        <v>1173001.32</v>
      </c>
      <c r="P119" s="97">
        <v>131.09</v>
      </c>
      <c r="Q119" s="95">
        <v>1575.3847500000002</v>
      </c>
      <c r="R119" s="96">
        <v>5.7562785286032325E-3</v>
      </c>
      <c r="S119" s="96">
        <v>5.4161332539714871E-3</v>
      </c>
      <c r="T119" s="96">
        <f>Q119/'סכום נכסי הקרן'!$C$42</f>
        <v>9.1978148404564303E-4</v>
      </c>
    </row>
    <row r="120" spans="2:20" s="147" customFormat="1">
      <c r="B120" s="88" t="s">
        <v>585</v>
      </c>
      <c r="C120" s="85" t="s">
        <v>586</v>
      </c>
      <c r="D120" s="98" t="s">
        <v>142</v>
      </c>
      <c r="E120" s="98" t="s">
        <v>324</v>
      </c>
      <c r="F120" s="85" t="s">
        <v>587</v>
      </c>
      <c r="G120" s="98" t="s">
        <v>367</v>
      </c>
      <c r="H120" s="85" t="s">
        <v>561</v>
      </c>
      <c r="I120" s="85" t="s">
        <v>182</v>
      </c>
      <c r="J120" s="85"/>
      <c r="K120" s="95">
        <v>2.8000000000000003</v>
      </c>
      <c r="L120" s="98" t="s">
        <v>184</v>
      </c>
      <c r="M120" s="99">
        <v>4.4000000000000004E-2</v>
      </c>
      <c r="N120" s="99">
        <v>1.2100000000000001E-2</v>
      </c>
      <c r="O120" s="95">
        <v>739149.45000000019</v>
      </c>
      <c r="P120" s="97">
        <v>109.3</v>
      </c>
      <c r="Q120" s="95">
        <v>807.89035000000013</v>
      </c>
      <c r="R120" s="96">
        <v>4.1776070712191693E-3</v>
      </c>
      <c r="S120" s="96">
        <v>2.7775067583951565E-3</v>
      </c>
      <c r="T120" s="96">
        <f>Q120/'סכום נכסי הקרן'!$C$42</f>
        <v>4.7168324123307277E-4</v>
      </c>
    </row>
    <row r="121" spans="2:20" s="147" customFormat="1">
      <c r="B121" s="88" t="s">
        <v>588</v>
      </c>
      <c r="C121" s="85" t="s">
        <v>589</v>
      </c>
      <c r="D121" s="98" t="s">
        <v>142</v>
      </c>
      <c r="E121" s="98" t="s">
        <v>324</v>
      </c>
      <c r="F121" s="85" t="s">
        <v>540</v>
      </c>
      <c r="G121" s="98" t="s">
        <v>367</v>
      </c>
      <c r="H121" s="85" t="s">
        <v>561</v>
      </c>
      <c r="I121" s="85" t="s">
        <v>182</v>
      </c>
      <c r="J121" s="85"/>
      <c r="K121" s="95">
        <v>5.6999999999999993</v>
      </c>
      <c r="L121" s="98" t="s">
        <v>184</v>
      </c>
      <c r="M121" s="99">
        <v>4.9500000000000002E-2</v>
      </c>
      <c r="N121" s="99">
        <v>2.6600000000000002E-2</v>
      </c>
      <c r="O121" s="95">
        <v>361440.00000000006</v>
      </c>
      <c r="P121" s="97">
        <v>135.61000000000001</v>
      </c>
      <c r="Q121" s="95">
        <v>490.1487800000001</v>
      </c>
      <c r="R121" s="96">
        <v>2.2371065816065568E-4</v>
      </c>
      <c r="S121" s="96">
        <v>1.6851192108794722E-3</v>
      </c>
      <c r="T121" s="96">
        <f>Q121/'סכום נכסי הקרן'!$C$42</f>
        <v>2.8617121771145839E-4</v>
      </c>
    </row>
    <row r="122" spans="2:20" s="147" customFormat="1">
      <c r="B122" s="88" t="s">
        <v>590</v>
      </c>
      <c r="C122" s="85" t="s">
        <v>591</v>
      </c>
      <c r="D122" s="98" t="s">
        <v>142</v>
      </c>
      <c r="E122" s="98" t="s">
        <v>324</v>
      </c>
      <c r="F122" s="85" t="s">
        <v>540</v>
      </c>
      <c r="G122" s="98" t="s">
        <v>367</v>
      </c>
      <c r="H122" s="85" t="s">
        <v>561</v>
      </c>
      <c r="I122" s="85" t="s">
        <v>182</v>
      </c>
      <c r="J122" s="85"/>
      <c r="K122" s="95">
        <v>0.9</v>
      </c>
      <c r="L122" s="98" t="s">
        <v>184</v>
      </c>
      <c r="M122" s="99">
        <v>0.05</v>
      </c>
      <c r="N122" s="99">
        <v>5.1999999999999998E-3</v>
      </c>
      <c r="O122" s="95">
        <v>586521.29000000015</v>
      </c>
      <c r="P122" s="97">
        <v>124.28</v>
      </c>
      <c r="Q122" s="95">
        <v>728.92863000000011</v>
      </c>
      <c r="R122" s="96">
        <v>2.0857301111854012E-3</v>
      </c>
      <c r="S122" s="96">
        <v>2.5060383456897615E-3</v>
      </c>
      <c r="T122" s="96">
        <f>Q122/'סכום נכסי הקרן'!$C$42</f>
        <v>4.2558178696649025E-4</v>
      </c>
    </row>
    <row r="123" spans="2:20" s="147" customFormat="1">
      <c r="B123" s="88" t="s">
        <v>592</v>
      </c>
      <c r="C123" s="85" t="s">
        <v>593</v>
      </c>
      <c r="D123" s="98" t="s">
        <v>142</v>
      </c>
      <c r="E123" s="98" t="s">
        <v>324</v>
      </c>
      <c r="F123" s="85" t="s">
        <v>594</v>
      </c>
      <c r="G123" s="98" t="s">
        <v>367</v>
      </c>
      <c r="H123" s="85" t="s">
        <v>561</v>
      </c>
      <c r="I123" s="85" t="s">
        <v>180</v>
      </c>
      <c r="J123" s="85"/>
      <c r="K123" s="95">
        <v>1.9399999999999997</v>
      </c>
      <c r="L123" s="98" t="s">
        <v>184</v>
      </c>
      <c r="M123" s="99">
        <v>4.8499999999999995E-2</v>
      </c>
      <c r="N123" s="99">
        <v>1.4399999999999998E-2</v>
      </c>
      <c r="O123" s="95">
        <v>1889320.0000000002</v>
      </c>
      <c r="P123" s="97">
        <v>113.74</v>
      </c>
      <c r="Q123" s="95">
        <v>2148.9125600000007</v>
      </c>
      <c r="R123" s="96">
        <v>2.718446043165468E-3</v>
      </c>
      <c r="S123" s="96">
        <v>7.3879074785337361E-3</v>
      </c>
      <c r="T123" s="96">
        <f>Q123/'סכום נכסי הקרן'!$C$42</f>
        <v>1.2546331831135996E-3</v>
      </c>
    </row>
    <row r="124" spans="2:20" s="147" customFormat="1">
      <c r="B124" s="88" t="s">
        <v>595</v>
      </c>
      <c r="C124" s="85" t="s">
        <v>596</v>
      </c>
      <c r="D124" s="98" t="s">
        <v>142</v>
      </c>
      <c r="E124" s="98" t="s">
        <v>324</v>
      </c>
      <c r="F124" s="85" t="s">
        <v>594</v>
      </c>
      <c r="G124" s="98" t="s">
        <v>367</v>
      </c>
      <c r="H124" s="85" t="s">
        <v>561</v>
      </c>
      <c r="I124" s="85" t="s">
        <v>180</v>
      </c>
      <c r="J124" s="85"/>
      <c r="K124" s="95">
        <v>1.31</v>
      </c>
      <c r="L124" s="98" t="s">
        <v>184</v>
      </c>
      <c r="M124" s="99">
        <v>4.2000000000000003E-2</v>
      </c>
      <c r="N124" s="99">
        <v>1.0700000000000001E-2</v>
      </c>
      <c r="O124" s="95">
        <v>957754.4700000002</v>
      </c>
      <c r="P124" s="97">
        <v>112.41</v>
      </c>
      <c r="Q124" s="95">
        <v>1076.6117899999999</v>
      </c>
      <c r="R124" s="96">
        <v>5.804572545454547E-3</v>
      </c>
      <c r="S124" s="96">
        <v>3.7013643285786321E-3</v>
      </c>
      <c r="T124" s="96">
        <f>Q124/'סכום נכסי הקרן'!$C$42</f>
        <v>6.2857507662635178E-4</v>
      </c>
    </row>
    <row r="125" spans="2:20" s="147" customFormat="1">
      <c r="B125" s="88" t="s">
        <v>597</v>
      </c>
      <c r="C125" s="85" t="s">
        <v>598</v>
      </c>
      <c r="D125" s="98" t="s">
        <v>142</v>
      </c>
      <c r="E125" s="98" t="s">
        <v>324</v>
      </c>
      <c r="F125" s="85" t="s">
        <v>594</v>
      </c>
      <c r="G125" s="98" t="s">
        <v>367</v>
      </c>
      <c r="H125" s="85" t="s">
        <v>561</v>
      </c>
      <c r="I125" s="85" t="s">
        <v>180</v>
      </c>
      <c r="J125" s="85"/>
      <c r="K125" s="95">
        <v>4.6499999999999995</v>
      </c>
      <c r="L125" s="98" t="s">
        <v>184</v>
      </c>
      <c r="M125" s="99">
        <v>3.3000000000000002E-2</v>
      </c>
      <c r="N125" s="99">
        <v>2.2099999999999995E-2</v>
      </c>
      <c r="O125" s="95">
        <v>1465.58</v>
      </c>
      <c r="P125" s="97">
        <v>104</v>
      </c>
      <c r="Q125" s="95">
        <v>1.5242100000000003</v>
      </c>
      <c r="R125" s="96">
        <v>2.2593579796229521E-6</v>
      </c>
      <c r="S125" s="96">
        <v>5.2401957471251899E-6</v>
      </c>
      <c r="T125" s="96">
        <f>Q125/'סכום נכסי הקרן'!$C$42</f>
        <v>8.8990333047035639E-7</v>
      </c>
    </row>
    <row r="126" spans="2:20" s="147" customFormat="1">
      <c r="B126" s="88" t="s">
        <v>599</v>
      </c>
      <c r="C126" s="85" t="s">
        <v>600</v>
      </c>
      <c r="D126" s="98" t="s">
        <v>142</v>
      </c>
      <c r="E126" s="98" t="s">
        <v>324</v>
      </c>
      <c r="F126" s="85" t="s">
        <v>601</v>
      </c>
      <c r="G126" s="98" t="s">
        <v>367</v>
      </c>
      <c r="H126" s="85" t="s">
        <v>561</v>
      </c>
      <c r="I126" s="85" t="s">
        <v>182</v>
      </c>
      <c r="J126" s="85"/>
      <c r="K126" s="95">
        <v>5.1100000000000003</v>
      </c>
      <c r="L126" s="98" t="s">
        <v>184</v>
      </c>
      <c r="M126" s="99">
        <v>4.3400000000000001E-2</v>
      </c>
      <c r="N126" s="99">
        <v>2.7999999999999997E-2</v>
      </c>
      <c r="O126" s="95">
        <v>270162.24000000005</v>
      </c>
      <c r="P126" s="97">
        <v>107.9</v>
      </c>
      <c r="Q126" s="95">
        <v>291.50506000000007</v>
      </c>
      <c r="R126" s="96">
        <v>1.5370096871087036E-4</v>
      </c>
      <c r="S126" s="96">
        <v>1.0021870842452638E-3</v>
      </c>
      <c r="T126" s="96">
        <f>Q126/'סכום נכסי הקרן'!$C$42</f>
        <v>1.7019395210827974E-4</v>
      </c>
    </row>
    <row r="127" spans="2:20" s="147" customFormat="1">
      <c r="B127" s="88" t="s">
        <v>602</v>
      </c>
      <c r="C127" s="85" t="s">
        <v>603</v>
      </c>
      <c r="D127" s="98" t="s">
        <v>142</v>
      </c>
      <c r="E127" s="98" t="s">
        <v>324</v>
      </c>
      <c r="F127" s="85" t="s">
        <v>604</v>
      </c>
      <c r="G127" s="98" t="s">
        <v>367</v>
      </c>
      <c r="H127" s="85" t="s">
        <v>605</v>
      </c>
      <c r="I127" s="85" t="s">
        <v>180</v>
      </c>
      <c r="J127" s="85"/>
      <c r="K127" s="95">
        <v>1.9400000000000004</v>
      </c>
      <c r="L127" s="98" t="s">
        <v>184</v>
      </c>
      <c r="M127" s="99">
        <v>5.5999999999999994E-2</v>
      </c>
      <c r="N127" s="99">
        <v>1.3000000000000001E-2</v>
      </c>
      <c r="O127" s="95">
        <v>780639.62000000011</v>
      </c>
      <c r="P127" s="97">
        <v>113.49</v>
      </c>
      <c r="Q127" s="95">
        <v>908.82104000000004</v>
      </c>
      <c r="R127" s="96">
        <v>4.1102736884227383E-3</v>
      </c>
      <c r="S127" s="96">
        <v>3.1245039388968E-3</v>
      </c>
      <c r="T127" s="96">
        <f>Q127/'סכום נכסי הקרן'!$C$42</f>
        <v>5.3061118238138631E-4</v>
      </c>
    </row>
    <row r="128" spans="2:20" s="147" customFormat="1">
      <c r="B128" s="88" t="s">
        <v>606</v>
      </c>
      <c r="C128" s="85" t="s">
        <v>607</v>
      </c>
      <c r="D128" s="98" t="s">
        <v>142</v>
      </c>
      <c r="E128" s="98" t="s">
        <v>324</v>
      </c>
      <c r="F128" s="85" t="s">
        <v>560</v>
      </c>
      <c r="G128" s="98" t="s">
        <v>367</v>
      </c>
      <c r="H128" s="85" t="s">
        <v>605</v>
      </c>
      <c r="I128" s="85" t="s">
        <v>182</v>
      </c>
      <c r="J128" s="85"/>
      <c r="K128" s="95">
        <v>0.98999999999999988</v>
      </c>
      <c r="L128" s="98" t="s">
        <v>184</v>
      </c>
      <c r="M128" s="99">
        <v>5.5E-2</v>
      </c>
      <c r="N128" s="99">
        <v>1.2999999999999998E-2</v>
      </c>
      <c r="O128" s="95">
        <v>1281.8000000000002</v>
      </c>
      <c r="P128" s="97">
        <v>124.01</v>
      </c>
      <c r="Q128" s="95">
        <v>1.5895700000000004</v>
      </c>
      <c r="R128" s="96">
        <v>2.1372238432680285E-5</v>
      </c>
      <c r="S128" s="96">
        <v>5.4649017876524811E-6</v>
      </c>
      <c r="T128" s="96">
        <f>Q128/'סכום נכסי הקרן'!$C$42</f>
        <v>9.2806348010822946E-7</v>
      </c>
    </row>
    <row r="129" spans="2:20" s="147" customFormat="1">
      <c r="B129" s="88" t="s">
        <v>608</v>
      </c>
      <c r="C129" s="85" t="s">
        <v>609</v>
      </c>
      <c r="D129" s="98" t="s">
        <v>142</v>
      </c>
      <c r="E129" s="98" t="s">
        <v>324</v>
      </c>
      <c r="F129" s="85" t="s">
        <v>610</v>
      </c>
      <c r="G129" s="98" t="s">
        <v>415</v>
      </c>
      <c r="H129" s="85" t="s">
        <v>605</v>
      </c>
      <c r="I129" s="85" t="s">
        <v>180</v>
      </c>
      <c r="J129" s="85"/>
      <c r="K129" s="95">
        <v>1.1299999999999999</v>
      </c>
      <c r="L129" s="98" t="s">
        <v>184</v>
      </c>
      <c r="M129" s="99">
        <v>4.2000000000000003E-2</v>
      </c>
      <c r="N129" s="99">
        <v>2.3000000000000003E-2</v>
      </c>
      <c r="O129" s="95">
        <v>485045.9200000001</v>
      </c>
      <c r="P129" s="97">
        <v>103.49</v>
      </c>
      <c r="Q129" s="95">
        <v>501.97403000000008</v>
      </c>
      <c r="R129" s="96">
        <v>1.1990430564644522E-3</v>
      </c>
      <c r="S129" s="96">
        <v>1.725774123758073E-3</v>
      </c>
      <c r="T129" s="96">
        <f>Q129/'סכום נכסי הקרן'!$C$42</f>
        <v>2.9307533811392565E-4</v>
      </c>
    </row>
    <row r="130" spans="2:20" s="147" customFormat="1">
      <c r="B130" s="88" t="s">
        <v>611</v>
      </c>
      <c r="C130" s="85" t="s">
        <v>612</v>
      </c>
      <c r="D130" s="98" t="s">
        <v>142</v>
      </c>
      <c r="E130" s="98" t="s">
        <v>324</v>
      </c>
      <c r="F130" s="85" t="s">
        <v>613</v>
      </c>
      <c r="G130" s="98" t="s">
        <v>367</v>
      </c>
      <c r="H130" s="85" t="s">
        <v>605</v>
      </c>
      <c r="I130" s="85" t="s">
        <v>180</v>
      </c>
      <c r="J130" s="85"/>
      <c r="K130" s="95">
        <v>2.5</v>
      </c>
      <c r="L130" s="98" t="s">
        <v>184</v>
      </c>
      <c r="M130" s="99">
        <v>4.8000000000000001E-2</v>
      </c>
      <c r="N130" s="99">
        <v>1.3599999999999999E-2</v>
      </c>
      <c r="O130" s="95">
        <v>660000.00000000012</v>
      </c>
      <c r="P130" s="97">
        <v>107.38</v>
      </c>
      <c r="Q130" s="95">
        <v>724.54802000000018</v>
      </c>
      <c r="R130" s="96">
        <v>2.4936751330715736E-3</v>
      </c>
      <c r="S130" s="96">
        <v>2.490977918391808E-3</v>
      </c>
      <c r="T130" s="96">
        <f>Q130/'סכום נכסי הקרן'!$C$42</f>
        <v>4.2302418701078092E-4</v>
      </c>
    </row>
    <row r="131" spans="2:20" s="147" customFormat="1">
      <c r="B131" s="88" t="s">
        <v>614</v>
      </c>
      <c r="C131" s="85" t="s">
        <v>615</v>
      </c>
      <c r="D131" s="98" t="s">
        <v>142</v>
      </c>
      <c r="E131" s="98" t="s">
        <v>324</v>
      </c>
      <c r="F131" s="85" t="s">
        <v>616</v>
      </c>
      <c r="G131" s="98" t="s">
        <v>367</v>
      </c>
      <c r="H131" s="85" t="s">
        <v>605</v>
      </c>
      <c r="I131" s="85" t="s">
        <v>182</v>
      </c>
      <c r="J131" s="85"/>
      <c r="K131" s="95">
        <v>2.39</v>
      </c>
      <c r="L131" s="98" t="s">
        <v>184</v>
      </c>
      <c r="M131" s="99">
        <v>5.4000000000000006E-2</v>
      </c>
      <c r="N131" s="99">
        <v>3.6299999999999999E-2</v>
      </c>
      <c r="O131" s="95">
        <v>337237.84000000008</v>
      </c>
      <c r="P131" s="97">
        <v>106.42</v>
      </c>
      <c r="Q131" s="95">
        <v>358.88853000000006</v>
      </c>
      <c r="R131" s="96">
        <v>4.4083377777777788E-3</v>
      </c>
      <c r="S131" s="96">
        <v>1.233849763876376E-3</v>
      </c>
      <c r="T131" s="96">
        <f>Q131/'סכום נכסי הקרן'!$C$42</f>
        <v>2.0953549584021256E-4</v>
      </c>
    </row>
    <row r="132" spans="2:20" s="147" customFormat="1">
      <c r="B132" s="88" t="s">
        <v>617</v>
      </c>
      <c r="C132" s="85" t="s">
        <v>618</v>
      </c>
      <c r="D132" s="98" t="s">
        <v>142</v>
      </c>
      <c r="E132" s="98" t="s">
        <v>324</v>
      </c>
      <c r="F132" s="85" t="s">
        <v>616</v>
      </c>
      <c r="G132" s="98" t="s">
        <v>367</v>
      </c>
      <c r="H132" s="85" t="s">
        <v>605</v>
      </c>
      <c r="I132" s="85" t="s">
        <v>182</v>
      </c>
      <c r="J132" s="85"/>
      <c r="K132" s="95">
        <v>1.39</v>
      </c>
      <c r="L132" s="98" t="s">
        <v>184</v>
      </c>
      <c r="M132" s="99">
        <v>6.4000000000000001E-2</v>
      </c>
      <c r="N132" s="99">
        <v>3.1499999999999993E-2</v>
      </c>
      <c r="O132" s="95">
        <v>647983.20000000019</v>
      </c>
      <c r="P132" s="97">
        <v>113.41</v>
      </c>
      <c r="Q132" s="95">
        <v>734.87776000000008</v>
      </c>
      <c r="R132" s="96">
        <v>6.2944968351848199E-3</v>
      </c>
      <c r="S132" s="96">
        <v>2.5264913054033802E-3</v>
      </c>
      <c r="T132" s="96">
        <f>Q132/'סכום נכסי הקרן'!$C$42</f>
        <v>4.2905516045203427E-4</v>
      </c>
    </row>
    <row r="133" spans="2:20" s="147" customFormat="1">
      <c r="B133" s="88" t="s">
        <v>619</v>
      </c>
      <c r="C133" s="85" t="s">
        <v>620</v>
      </c>
      <c r="D133" s="98" t="s">
        <v>142</v>
      </c>
      <c r="E133" s="98" t="s">
        <v>324</v>
      </c>
      <c r="F133" s="85" t="s">
        <v>616</v>
      </c>
      <c r="G133" s="98" t="s">
        <v>367</v>
      </c>
      <c r="H133" s="85" t="s">
        <v>605</v>
      </c>
      <c r="I133" s="85" t="s">
        <v>182</v>
      </c>
      <c r="J133" s="85"/>
      <c r="K133" s="95">
        <v>3.58</v>
      </c>
      <c r="L133" s="98" t="s">
        <v>184</v>
      </c>
      <c r="M133" s="99">
        <v>2.5000000000000001E-2</v>
      </c>
      <c r="N133" s="99">
        <v>4.3799999999999999E-2</v>
      </c>
      <c r="O133" s="95">
        <v>981000.00000000012</v>
      </c>
      <c r="P133" s="97">
        <v>93.26</v>
      </c>
      <c r="Q133" s="95">
        <v>914.88057000000015</v>
      </c>
      <c r="R133" s="96">
        <v>5.3608900935560033E-3</v>
      </c>
      <c r="S133" s="96">
        <v>3.1453364510411752E-3</v>
      </c>
      <c r="T133" s="96">
        <f>Q133/'סכום נכסי הקרן'!$C$42</f>
        <v>5.3414901242323435E-4</v>
      </c>
    </row>
    <row r="134" spans="2:20" s="147" customFormat="1">
      <c r="B134" s="88" t="s">
        <v>621</v>
      </c>
      <c r="C134" s="85" t="s">
        <v>622</v>
      </c>
      <c r="D134" s="98" t="s">
        <v>142</v>
      </c>
      <c r="E134" s="98" t="s">
        <v>324</v>
      </c>
      <c r="F134" s="85" t="s">
        <v>623</v>
      </c>
      <c r="G134" s="98" t="s">
        <v>326</v>
      </c>
      <c r="H134" s="85" t="s">
        <v>605</v>
      </c>
      <c r="I134" s="85" t="s">
        <v>182</v>
      </c>
      <c r="J134" s="85"/>
      <c r="K134" s="95">
        <v>3.38</v>
      </c>
      <c r="L134" s="98" t="s">
        <v>184</v>
      </c>
      <c r="M134" s="99">
        <v>2.4E-2</v>
      </c>
      <c r="N134" s="99">
        <v>1.1799999999999998E-2</v>
      </c>
      <c r="O134" s="95">
        <v>303691.00000000006</v>
      </c>
      <c r="P134" s="97">
        <v>104.78</v>
      </c>
      <c r="Q134" s="95">
        <v>318.20742000000013</v>
      </c>
      <c r="R134" s="96">
        <v>2.3262250001914965E-3</v>
      </c>
      <c r="S134" s="96">
        <v>1.093989128130428E-3</v>
      </c>
      <c r="T134" s="96">
        <f>Q134/'סכום נכסי הקרן'!$C$42</f>
        <v>1.8578400800308326E-4</v>
      </c>
    </row>
    <row r="135" spans="2:20" s="147" customFormat="1">
      <c r="B135" s="88" t="s">
        <v>624</v>
      </c>
      <c r="C135" s="85" t="s">
        <v>625</v>
      </c>
      <c r="D135" s="98" t="s">
        <v>142</v>
      </c>
      <c r="E135" s="98" t="s">
        <v>324</v>
      </c>
      <c r="F135" s="85" t="s">
        <v>626</v>
      </c>
      <c r="G135" s="98" t="s">
        <v>367</v>
      </c>
      <c r="H135" s="85" t="s">
        <v>605</v>
      </c>
      <c r="I135" s="85" t="s">
        <v>182</v>
      </c>
      <c r="J135" s="85"/>
      <c r="K135" s="95">
        <v>1.1399999999999999</v>
      </c>
      <c r="L135" s="98" t="s">
        <v>184</v>
      </c>
      <c r="M135" s="99">
        <v>4.6500000000000007E-2</v>
      </c>
      <c r="N135" s="99">
        <v>8.5999999999999983E-3</v>
      </c>
      <c r="O135" s="95">
        <v>44115.910000000011</v>
      </c>
      <c r="P135" s="97">
        <v>127.32</v>
      </c>
      <c r="Q135" s="95">
        <v>56.168380000000013</v>
      </c>
      <c r="R135" s="96">
        <v>1.9020352577592433E-4</v>
      </c>
      <c r="S135" s="96">
        <v>1.9310548152742181E-4</v>
      </c>
      <c r="T135" s="96">
        <f>Q135/'סכום נכסי הקרן'!$C$42</f>
        <v>3.2793662572168242E-5</v>
      </c>
    </row>
    <row r="136" spans="2:20" s="147" customFormat="1">
      <c r="B136" s="88" t="s">
        <v>627</v>
      </c>
      <c r="C136" s="85" t="s">
        <v>628</v>
      </c>
      <c r="D136" s="98" t="s">
        <v>142</v>
      </c>
      <c r="E136" s="98" t="s">
        <v>324</v>
      </c>
      <c r="F136" s="85" t="s">
        <v>626</v>
      </c>
      <c r="G136" s="98" t="s">
        <v>367</v>
      </c>
      <c r="H136" s="85" t="s">
        <v>605</v>
      </c>
      <c r="I136" s="85" t="s">
        <v>182</v>
      </c>
      <c r="J136" s="85"/>
      <c r="K136" s="95">
        <v>1.85</v>
      </c>
      <c r="L136" s="98" t="s">
        <v>184</v>
      </c>
      <c r="M136" s="99">
        <v>6.0999999999999999E-2</v>
      </c>
      <c r="N136" s="99">
        <v>1.8600000000000002E-2</v>
      </c>
      <c r="O136" s="95">
        <v>3532207.8700000006</v>
      </c>
      <c r="P136" s="97">
        <v>109.05</v>
      </c>
      <c r="Q136" s="95">
        <v>3851.8727300000005</v>
      </c>
      <c r="R136" s="96">
        <v>2.8294268568100616E-3</v>
      </c>
      <c r="S136" s="96">
        <v>1.3242641826397606E-2</v>
      </c>
      <c r="T136" s="96">
        <f>Q136/'סכום נכסי הקרן'!$C$42</f>
        <v>2.2488990171793542E-3</v>
      </c>
    </row>
    <row r="137" spans="2:20" s="147" customFormat="1">
      <c r="B137" s="88" t="s">
        <v>629</v>
      </c>
      <c r="C137" s="85" t="s">
        <v>630</v>
      </c>
      <c r="D137" s="98" t="s">
        <v>142</v>
      </c>
      <c r="E137" s="98" t="s">
        <v>324</v>
      </c>
      <c r="F137" s="85" t="s">
        <v>626</v>
      </c>
      <c r="G137" s="98" t="s">
        <v>367</v>
      </c>
      <c r="H137" s="85" t="s">
        <v>605</v>
      </c>
      <c r="I137" s="85" t="s">
        <v>182</v>
      </c>
      <c r="J137" s="85"/>
      <c r="K137" s="95">
        <v>1</v>
      </c>
      <c r="L137" s="98" t="s">
        <v>184</v>
      </c>
      <c r="M137" s="99">
        <v>5.0499999999999996E-2</v>
      </c>
      <c r="N137" s="99">
        <v>1.0099999999999998E-2</v>
      </c>
      <c r="O137" s="95">
        <v>1434899.32</v>
      </c>
      <c r="P137" s="97">
        <v>124.14</v>
      </c>
      <c r="Q137" s="95">
        <v>1867.7858800000004</v>
      </c>
      <c r="R137" s="96">
        <v>8.8519896717731382E-3</v>
      </c>
      <c r="S137" s="96">
        <v>6.4214010043999719E-3</v>
      </c>
      <c r="T137" s="96">
        <f>Q137/'סכום נכסי הקרן'!$C$42</f>
        <v>1.0904986026974664E-3</v>
      </c>
    </row>
    <row r="138" spans="2:20" s="147" customFormat="1">
      <c r="B138" s="88" t="s">
        <v>631</v>
      </c>
      <c r="C138" s="85" t="s">
        <v>632</v>
      </c>
      <c r="D138" s="98" t="s">
        <v>142</v>
      </c>
      <c r="E138" s="98" t="s">
        <v>324</v>
      </c>
      <c r="F138" s="85" t="s">
        <v>633</v>
      </c>
      <c r="G138" s="98" t="s">
        <v>435</v>
      </c>
      <c r="H138" s="85" t="s">
        <v>634</v>
      </c>
      <c r="I138" s="85" t="s">
        <v>182</v>
      </c>
      <c r="J138" s="85"/>
      <c r="K138" s="95">
        <v>1.9400000000000002</v>
      </c>
      <c r="L138" s="98" t="s">
        <v>184</v>
      </c>
      <c r="M138" s="99">
        <v>4.8000000000000001E-2</v>
      </c>
      <c r="N138" s="99">
        <v>1.9400000000000001E-2</v>
      </c>
      <c r="O138" s="95">
        <v>1642883.1400000004</v>
      </c>
      <c r="P138" s="97">
        <v>123.1</v>
      </c>
      <c r="Q138" s="95">
        <v>2022.3892300000002</v>
      </c>
      <c r="R138" s="96">
        <v>2.2943743856962168E-3</v>
      </c>
      <c r="S138" s="96">
        <v>6.9529234436710077E-3</v>
      </c>
      <c r="T138" s="96">
        <f>Q138/'סכום נכסי הקרן'!$C$42</f>
        <v>1.1807630912304601E-3</v>
      </c>
    </row>
    <row r="139" spans="2:20" s="147" customFormat="1">
      <c r="B139" s="88" t="s">
        <v>635</v>
      </c>
      <c r="C139" s="85" t="s">
        <v>636</v>
      </c>
      <c r="D139" s="98" t="s">
        <v>142</v>
      </c>
      <c r="E139" s="98" t="s">
        <v>324</v>
      </c>
      <c r="F139" s="85" t="s">
        <v>637</v>
      </c>
      <c r="G139" s="98" t="s">
        <v>481</v>
      </c>
      <c r="H139" s="85" t="s">
        <v>634</v>
      </c>
      <c r="I139" s="85" t="s">
        <v>180</v>
      </c>
      <c r="J139" s="85"/>
      <c r="K139" s="95">
        <v>0.82999999999999985</v>
      </c>
      <c r="L139" s="98" t="s">
        <v>184</v>
      </c>
      <c r="M139" s="99">
        <v>5.2999999999999999E-2</v>
      </c>
      <c r="N139" s="99">
        <v>1.7899999999999999E-2</v>
      </c>
      <c r="O139" s="95">
        <v>102916.99000000002</v>
      </c>
      <c r="P139" s="97">
        <v>124.16</v>
      </c>
      <c r="Q139" s="95">
        <v>127.78173000000004</v>
      </c>
      <c r="R139" s="96">
        <v>1.0167637252273543E-3</v>
      </c>
      <c r="S139" s="96">
        <v>4.3931038249735887E-4</v>
      </c>
      <c r="T139" s="96">
        <f>Q139/'סכום נכסי הקרן'!$C$42</f>
        <v>7.4604803209704605E-5</v>
      </c>
    </row>
    <row r="140" spans="2:20" s="147" customFormat="1">
      <c r="B140" s="88" t="s">
        <v>638</v>
      </c>
      <c r="C140" s="85" t="s">
        <v>639</v>
      </c>
      <c r="D140" s="98" t="s">
        <v>142</v>
      </c>
      <c r="E140" s="98" t="s">
        <v>324</v>
      </c>
      <c r="F140" s="85" t="s">
        <v>637</v>
      </c>
      <c r="G140" s="98" t="s">
        <v>481</v>
      </c>
      <c r="H140" s="85" t="s">
        <v>634</v>
      </c>
      <c r="I140" s="85" t="s">
        <v>182</v>
      </c>
      <c r="J140" s="85"/>
      <c r="K140" s="95">
        <v>2.5999999999999996</v>
      </c>
      <c r="L140" s="98" t="s">
        <v>184</v>
      </c>
      <c r="M140" s="99">
        <v>0.05</v>
      </c>
      <c r="N140" s="99">
        <v>1.7999999999999999E-2</v>
      </c>
      <c r="O140" s="95">
        <v>487.00000000000006</v>
      </c>
      <c r="P140" s="97">
        <v>107.15</v>
      </c>
      <c r="Q140" s="95">
        <v>0.52183000000000013</v>
      </c>
      <c r="R140" s="96">
        <v>2.3669616863265436E-6</v>
      </c>
      <c r="S140" s="96">
        <v>1.7940384505562476E-6</v>
      </c>
      <c r="T140" s="96">
        <f>Q140/'סכום נכסי הקרן'!$C$42</f>
        <v>3.0466815920335523E-7</v>
      </c>
    </row>
    <row r="141" spans="2:20" s="147" customFormat="1">
      <c r="B141" s="88" t="s">
        <v>640</v>
      </c>
      <c r="C141" s="85" t="s">
        <v>641</v>
      </c>
      <c r="D141" s="98" t="s">
        <v>142</v>
      </c>
      <c r="E141" s="98" t="s">
        <v>324</v>
      </c>
      <c r="F141" s="85" t="s">
        <v>642</v>
      </c>
      <c r="G141" s="98" t="s">
        <v>367</v>
      </c>
      <c r="H141" s="85" t="s">
        <v>634</v>
      </c>
      <c r="I141" s="85" t="s">
        <v>180</v>
      </c>
      <c r="J141" s="85"/>
      <c r="K141" s="95">
        <v>3.23</v>
      </c>
      <c r="L141" s="98" t="s">
        <v>184</v>
      </c>
      <c r="M141" s="99">
        <v>7.0000000000000007E-2</v>
      </c>
      <c r="N141" s="99">
        <v>0.02</v>
      </c>
      <c r="O141" s="95">
        <v>1586459.1100000003</v>
      </c>
      <c r="P141" s="97">
        <v>121.96</v>
      </c>
      <c r="Q141" s="95">
        <v>1934.8454000000004</v>
      </c>
      <c r="R141" s="96">
        <v>2.7999354874000773E-3</v>
      </c>
      <c r="S141" s="96">
        <v>6.6519499520569592E-3</v>
      </c>
      <c r="T141" s="96">
        <f>Q141/'סכום נכסי הקרן'!$C$42</f>
        <v>1.1296510096412233E-3</v>
      </c>
    </row>
    <row r="142" spans="2:20" s="147" customFormat="1">
      <c r="B142" s="88" t="s">
        <v>643</v>
      </c>
      <c r="C142" s="85" t="s">
        <v>644</v>
      </c>
      <c r="D142" s="98" t="s">
        <v>142</v>
      </c>
      <c r="E142" s="98" t="s">
        <v>324</v>
      </c>
      <c r="F142" s="85" t="s">
        <v>642</v>
      </c>
      <c r="G142" s="98" t="s">
        <v>367</v>
      </c>
      <c r="H142" s="85" t="s">
        <v>634</v>
      </c>
      <c r="I142" s="85" t="s">
        <v>180</v>
      </c>
      <c r="J142" s="85"/>
      <c r="K142" s="95">
        <v>4.5999999999999996</v>
      </c>
      <c r="L142" s="98" t="s">
        <v>184</v>
      </c>
      <c r="M142" s="99">
        <v>4.9000000000000002E-2</v>
      </c>
      <c r="N142" s="99">
        <v>2.9699999999999997E-2</v>
      </c>
      <c r="O142" s="95">
        <v>66774.55</v>
      </c>
      <c r="P142" s="97">
        <v>107.95</v>
      </c>
      <c r="Q142" s="95">
        <v>72.083130000000025</v>
      </c>
      <c r="R142" s="96">
        <v>4.1193811170368638E-4</v>
      </c>
      <c r="S142" s="96">
        <v>2.4781999282610158E-4</v>
      </c>
      <c r="T142" s="96">
        <f>Q142/'סכום נכסי הקרן'!$C$42</f>
        <v>4.208541963228667E-5</v>
      </c>
    </row>
    <row r="143" spans="2:20" s="147" customFormat="1">
      <c r="B143" s="88" t="s">
        <v>645</v>
      </c>
      <c r="C143" s="85" t="s">
        <v>646</v>
      </c>
      <c r="D143" s="98" t="s">
        <v>142</v>
      </c>
      <c r="E143" s="98" t="s">
        <v>324</v>
      </c>
      <c r="F143" s="85" t="s">
        <v>642</v>
      </c>
      <c r="G143" s="98" t="s">
        <v>367</v>
      </c>
      <c r="H143" s="85" t="s">
        <v>634</v>
      </c>
      <c r="I143" s="85" t="s">
        <v>180</v>
      </c>
      <c r="J143" s="85"/>
      <c r="K143" s="95">
        <v>1</v>
      </c>
      <c r="L143" s="98" t="s">
        <v>184</v>
      </c>
      <c r="M143" s="99">
        <v>5.3499999999999999E-2</v>
      </c>
      <c r="N143" s="99">
        <v>1.2499999999999997E-2</v>
      </c>
      <c r="O143" s="95">
        <v>229386.99000000005</v>
      </c>
      <c r="P143" s="97">
        <v>124.21</v>
      </c>
      <c r="Q143" s="95">
        <v>299.57148000000007</v>
      </c>
      <c r="R143" s="96">
        <v>1.2766126076084352E-3</v>
      </c>
      <c r="S143" s="96">
        <v>1.0299192338693479E-3</v>
      </c>
      <c r="T143" s="96">
        <f>Q143/'סכום נכסי הקרן'!$C$42</f>
        <v>1.7490349608382949E-4</v>
      </c>
    </row>
    <row r="144" spans="2:20" s="147" customFormat="1">
      <c r="B144" s="88" t="s">
        <v>647</v>
      </c>
      <c r="C144" s="85" t="s">
        <v>648</v>
      </c>
      <c r="D144" s="98" t="s">
        <v>142</v>
      </c>
      <c r="E144" s="98" t="s">
        <v>324</v>
      </c>
      <c r="F144" s="85" t="s">
        <v>649</v>
      </c>
      <c r="G144" s="98" t="s">
        <v>408</v>
      </c>
      <c r="H144" s="85" t="s">
        <v>650</v>
      </c>
      <c r="I144" s="85" t="s">
        <v>180</v>
      </c>
      <c r="J144" s="85"/>
      <c r="K144" s="95">
        <v>2.0699999999999998</v>
      </c>
      <c r="L144" s="98" t="s">
        <v>184</v>
      </c>
      <c r="M144" s="99">
        <v>3.85E-2</v>
      </c>
      <c r="N144" s="99">
        <v>2.1600000000000001E-2</v>
      </c>
      <c r="O144" s="95">
        <v>46568.000000000007</v>
      </c>
      <c r="P144" s="97">
        <v>103.7</v>
      </c>
      <c r="Q144" s="95">
        <v>48.29102000000001</v>
      </c>
      <c r="R144" s="96">
        <v>1.1642000000000002E-3</v>
      </c>
      <c r="S144" s="96">
        <v>1.6602331544100714E-4</v>
      </c>
      <c r="T144" s="96">
        <f>Q144/'סכום נכסי הקרן'!$C$42</f>
        <v>2.819450044928887E-5</v>
      </c>
    </row>
    <row r="145" spans="2:20" s="147" customFormat="1">
      <c r="B145" s="88" t="s">
        <v>651</v>
      </c>
      <c r="C145" s="85" t="s">
        <v>652</v>
      </c>
      <c r="D145" s="98" t="s">
        <v>142</v>
      </c>
      <c r="E145" s="98" t="s">
        <v>324</v>
      </c>
      <c r="F145" s="85" t="s">
        <v>653</v>
      </c>
      <c r="G145" s="98" t="s">
        <v>481</v>
      </c>
      <c r="H145" s="85" t="s">
        <v>654</v>
      </c>
      <c r="I145" s="85" t="s">
        <v>182</v>
      </c>
      <c r="J145" s="85"/>
      <c r="K145" s="95">
        <v>1.4499999999999997</v>
      </c>
      <c r="L145" s="98" t="s">
        <v>184</v>
      </c>
      <c r="M145" s="99">
        <v>4.4500000000000005E-2</v>
      </c>
      <c r="N145" s="99">
        <v>2.52E-2</v>
      </c>
      <c r="O145" s="95">
        <v>62547.990000000013</v>
      </c>
      <c r="P145" s="97">
        <v>125.04</v>
      </c>
      <c r="Q145" s="95">
        <v>78.209990000000019</v>
      </c>
      <c r="R145" s="96">
        <v>6.6874879644068384E-4</v>
      </c>
      <c r="S145" s="96">
        <v>2.6888398382158868E-4</v>
      </c>
      <c r="T145" s="96">
        <f>Q145/'סכום נכסי הקרן'!$C$42</f>
        <v>4.5662559999641301E-5</v>
      </c>
    </row>
    <row r="146" spans="2:20" s="147" customFormat="1">
      <c r="B146" s="88" t="s">
        <v>655</v>
      </c>
      <c r="C146" s="85" t="s">
        <v>656</v>
      </c>
      <c r="D146" s="98" t="s">
        <v>142</v>
      </c>
      <c r="E146" s="98" t="s">
        <v>324</v>
      </c>
      <c r="F146" s="85" t="s">
        <v>657</v>
      </c>
      <c r="G146" s="98" t="s">
        <v>481</v>
      </c>
      <c r="H146" s="85" t="s">
        <v>658</v>
      </c>
      <c r="I146" s="85" t="s">
        <v>182</v>
      </c>
      <c r="J146" s="85"/>
      <c r="K146" s="95">
        <v>2.0500000000000003</v>
      </c>
      <c r="L146" s="98" t="s">
        <v>184</v>
      </c>
      <c r="M146" s="99">
        <v>4.9000000000000002E-2</v>
      </c>
      <c r="N146" s="99">
        <v>0.27089999999999997</v>
      </c>
      <c r="O146" s="95">
        <v>264279.37000000005</v>
      </c>
      <c r="P146" s="97">
        <v>83.46</v>
      </c>
      <c r="Q146" s="95">
        <v>220.56756000000001</v>
      </c>
      <c r="R146" s="96">
        <v>2.7736128648640649E-4</v>
      </c>
      <c r="S146" s="96">
        <v>7.5830573862248644E-4</v>
      </c>
      <c r="T146" s="96">
        <f>Q146/'סכום נכסי הקרן'!$C$42</f>
        <v>1.2877740353213805E-4</v>
      </c>
    </row>
    <row r="147" spans="2:20" s="147" customFormat="1">
      <c r="B147" s="88" t="s">
        <v>659</v>
      </c>
      <c r="C147" s="85" t="s">
        <v>660</v>
      </c>
      <c r="D147" s="98" t="s">
        <v>142</v>
      </c>
      <c r="E147" s="98" t="s">
        <v>324</v>
      </c>
      <c r="F147" s="85" t="s">
        <v>661</v>
      </c>
      <c r="G147" s="98" t="s">
        <v>367</v>
      </c>
      <c r="H147" s="85" t="s">
        <v>662</v>
      </c>
      <c r="I147" s="85" t="s">
        <v>182</v>
      </c>
      <c r="J147" s="85"/>
      <c r="K147" s="95">
        <v>0.52999999999999992</v>
      </c>
      <c r="L147" s="98" t="s">
        <v>184</v>
      </c>
      <c r="M147" s="99">
        <v>5.3499999999999999E-2</v>
      </c>
      <c r="N147" s="99">
        <v>6.5799999999999997E-2</v>
      </c>
      <c r="O147" s="95">
        <v>468.06000000000006</v>
      </c>
      <c r="P147" s="97">
        <v>103</v>
      </c>
      <c r="Q147" s="95">
        <v>0.49508000000000013</v>
      </c>
      <c r="R147" s="96">
        <v>4.8774011361074715E-6</v>
      </c>
      <c r="S147" s="96">
        <v>1.7020726215460727E-6</v>
      </c>
      <c r="T147" s="96">
        <f>Q147/'סכום נכסי הקרן'!$C$42</f>
        <v>2.8905028890327715E-7</v>
      </c>
    </row>
    <row r="148" spans="2:20" s="147" customFormat="1"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95"/>
      <c r="P148" s="97"/>
      <c r="Q148" s="85"/>
      <c r="R148" s="85"/>
      <c r="S148" s="96"/>
      <c r="T148" s="85"/>
    </row>
    <row r="149" spans="2:20" s="147" customFormat="1">
      <c r="B149" s="102" t="s">
        <v>57</v>
      </c>
      <c r="C149" s="83"/>
      <c r="D149" s="83"/>
      <c r="E149" s="83"/>
      <c r="F149" s="83"/>
      <c r="G149" s="83"/>
      <c r="H149" s="83"/>
      <c r="I149" s="83"/>
      <c r="J149" s="83"/>
      <c r="K149" s="92">
        <v>3.7782988631572452</v>
      </c>
      <c r="L149" s="83"/>
      <c r="M149" s="83"/>
      <c r="N149" s="104">
        <v>2.5039271210927951E-2</v>
      </c>
      <c r="O149" s="92"/>
      <c r="P149" s="94"/>
      <c r="Q149" s="92">
        <v>76147.366540000003</v>
      </c>
      <c r="R149" s="83"/>
      <c r="S149" s="93">
        <v>0.26179273610440223</v>
      </c>
      <c r="T149" s="93">
        <f>Q149/'סכום נכסי הקרן'!$C$42</f>
        <v>4.4458306329503788E-2</v>
      </c>
    </row>
    <row r="150" spans="2:20" s="147" customFormat="1">
      <c r="B150" s="88" t="s">
        <v>663</v>
      </c>
      <c r="C150" s="85" t="s">
        <v>664</v>
      </c>
      <c r="D150" s="98" t="s">
        <v>142</v>
      </c>
      <c r="E150" s="98" t="s">
        <v>324</v>
      </c>
      <c r="F150" s="85" t="s">
        <v>325</v>
      </c>
      <c r="G150" s="98" t="s">
        <v>326</v>
      </c>
      <c r="H150" s="85" t="s">
        <v>327</v>
      </c>
      <c r="I150" s="85" t="s">
        <v>180</v>
      </c>
      <c r="J150" s="85"/>
      <c r="K150" s="95">
        <v>6.54</v>
      </c>
      <c r="L150" s="98" t="s">
        <v>184</v>
      </c>
      <c r="M150" s="99">
        <v>3.0099999999999998E-2</v>
      </c>
      <c r="N150" s="99">
        <v>2.4699999999999996E-2</v>
      </c>
      <c r="O150" s="95">
        <v>1949600.0000000002</v>
      </c>
      <c r="P150" s="97">
        <v>104.4</v>
      </c>
      <c r="Q150" s="95">
        <v>2035.3824300000003</v>
      </c>
      <c r="R150" s="96">
        <v>1.6953043478260871E-3</v>
      </c>
      <c r="S150" s="96">
        <v>6.9975937393530648E-3</v>
      </c>
      <c r="T150" s="96">
        <f>Q150/'סכום נכסי הקרן'!$C$42</f>
        <v>1.1883491141232816E-3</v>
      </c>
    </row>
    <row r="151" spans="2:20" s="147" customFormat="1">
      <c r="B151" s="88" t="s">
        <v>665</v>
      </c>
      <c r="C151" s="85" t="s">
        <v>666</v>
      </c>
      <c r="D151" s="98" t="s">
        <v>142</v>
      </c>
      <c r="E151" s="98" t="s">
        <v>324</v>
      </c>
      <c r="F151" s="85" t="s">
        <v>341</v>
      </c>
      <c r="G151" s="98" t="s">
        <v>326</v>
      </c>
      <c r="H151" s="85" t="s">
        <v>327</v>
      </c>
      <c r="I151" s="85" t="s">
        <v>182</v>
      </c>
      <c r="J151" s="85"/>
      <c r="K151" s="95">
        <v>1.3900000000000003</v>
      </c>
      <c r="L151" s="98" t="s">
        <v>184</v>
      </c>
      <c r="M151" s="99">
        <v>5.9000000000000004E-2</v>
      </c>
      <c r="N151" s="99">
        <v>7.8000000000000014E-3</v>
      </c>
      <c r="O151" s="95">
        <v>2676333.0000000005</v>
      </c>
      <c r="P151" s="97">
        <v>107.68</v>
      </c>
      <c r="Q151" s="95">
        <v>2881.8752799999997</v>
      </c>
      <c r="R151" s="96">
        <v>1.653810242089919E-3</v>
      </c>
      <c r="S151" s="96">
        <v>9.9078149244534626E-3</v>
      </c>
      <c r="T151" s="96">
        <f>Q151/'סכום נכסי הקרן'!$C$42</f>
        <v>1.6825702558520086E-3</v>
      </c>
    </row>
    <row r="152" spans="2:20" s="147" customFormat="1">
      <c r="B152" s="88" t="s">
        <v>667</v>
      </c>
      <c r="C152" s="85" t="s">
        <v>668</v>
      </c>
      <c r="D152" s="98" t="s">
        <v>142</v>
      </c>
      <c r="E152" s="98" t="s">
        <v>324</v>
      </c>
      <c r="F152" s="85" t="s">
        <v>341</v>
      </c>
      <c r="G152" s="98" t="s">
        <v>326</v>
      </c>
      <c r="H152" s="85" t="s">
        <v>327</v>
      </c>
      <c r="I152" s="85" t="s">
        <v>182</v>
      </c>
      <c r="J152" s="85"/>
      <c r="K152" s="95">
        <v>1.89</v>
      </c>
      <c r="L152" s="98" t="s">
        <v>184</v>
      </c>
      <c r="M152" s="99">
        <v>1.8799999999999997E-2</v>
      </c>
      <c r="N152" s="99">
        <v>4.6999999999999993E-3</v>
      </c>
      <c r="O152" s="95">
        <v>80800.000000000015</v>
      </c>
      <c r="P152" s="97">
        <v>102.77</v>
      </c>
      <c r="Q152" s="95">
        <v>83.038160000000019</v>
      </c>
      <c r="R152" s="96">
        <v>1.2859627930220606E-4</v>
      </c>
      <c r="S152" s="96">
        <v>2.8548311117306745E-4</v>
      </c>
      <c r="T152" s="96">
        <f>Q152/'סכום נכסי הקרן'!$C$42</f>
        <v>4.8481465900453564E-5</v>
      </c>
    </row>
    <row r="153" spans="2:20" s="147" customFormat="1">
      <c r="B153" s="88" t="s">
        <v>669</v>
      </c>
      <c r="C153" s="85" t="s">
        <v>670</v>
      </c>
      <c r="D153" s="98" t="s">
        <v>142</v>
      </c>
      <c r="E153" s="98" t="s">
        <v>324</v>
      </c>
      <c r="F153" s="85" t="s">
        <v>350</v>
      </c>
      <c r="G153" s="98" t="s">
        <v>326</v>
      </c>
      <c r="H153" s="85" t="s">
        <v>351</v>
      </c>
      <c r="I153" s="85" t="s">
        <v>180</v>
      </c>
      <c r="J153" s="85"/>
      <c r="K153" s="95">
        <v>2.9299999999999997</v>
      </c>
      <c r="L153" s="98" t="s">
        <v>184</v>
      </c>
      <c r="M153" s="99">
        <v>1.95E-2</v>
      </c>
      <c r="N153" s="99">
        <v>1.3399999999999999E-2</v>
      </c>
      <c r="O153" s="95">
        <v>581442.00000000012</v>
      </c>
      <c r="P153" s="97">
        <v>103.68</v>
      </c>
      <c r="Q153" s="95">
        <v>602.83906000000013</v>
      </c>
      <c r="R153" s="96">
        <v>8.4882043795620453E-4</v>
      </c>
      <c r="S153" s="96">
        <v>2.0725455668267152E-3</v>
      </c>
      <c r="T153" s="96">
        <f>Q153/'סכום נכסי הקרן'!$C$42</f>
        <v>3.5196494395891577E-4</v>
      </c>
    </row>
    <row r="154" spans="2:20" s="147" customFormat="1">
      <c r="B154" s="88" t="s">
        <v>671</v>
      </c>
      <c r="C154" s="85" t="s">
        <v>672</v>
      </c>
      <c r="D154" s="98" t="s">
        <v>142</v>
      </c>
      <c r="E154" s="98" t="s">
        <v>324</v>
      </c>
      <c r="F154" s="85" t="s">
        <v>325</v>
      </c>
      <c r="G154" s="98" t="s">
        <v>326</v>
      </c>
      <c r="H154" s="85" t="s">
        <v>351</v>
      </c>
      <c r="I154" s="85" t="s">
        <v>180</v>
      </c>
      <c r="J154" s="85"/>
      <c r="K154" s="95">
        <v>0.70000000000000007</v>
      </c>
      <c r="L154" s="98" t="s">
        <v>184</v>
      </c>
      <c r="M154" s="99">
        <v>5.4000000000000006E-2</v>
      </c>
      <c r="N154" s="99">
        <v>2.7000000000000006E-3</v>
      </c>
      <c r="O154" s="95">
        <v>4144400.0000000005</v>
      </c>
      <c r="P154" s="97">
        <v>105.2</v>
      </c>
      <c r="Q154" s="95">
        <v>4359.9088200000006</v>
      </c>
      <c r="R154" s="96">
        <v>1.8786612566686267E-3</v>
      </c>
      <c r="S154" s="96">
        <v>1.4989257160376591E-2</v>
      </c>
      <c r="T154" s="96">
        <f>Q154/'סכום נכסי הקרן'!$C$42</f>
        <v>2.545513662464543E-3</v>
      </c>
    </row>
    <row r="155" spans="2:20" s="147" customFormat="1">
      <c r="B155" s="88" t="s">
        <v>673</v>
      </c>
      <c r="C155" s="85" t="s">
        <v>674</v>
      </c>
      <c r="D155" s="98" t="s">
        <v>142</v>
      </c>
      <c r="E155" s="98" t="s">
        <v>324</v>
      </c>
      <c r="F155" s="85" t="s">
        <v>675</v>
      </c>
      <c r="G155" s="98" t="s">
        <v>326</v>
      </c>
      <c r="H155" s="85" t="s">
        <v>351</v>
      </c>
      <c r="I155" s="85" t="s">
        <v>182</v>
      </c>
      <c r="J155" s="85"/>
      <c r="K155" s="95">
        <v>4.96</v>
      </c>
      <c r="L155" s="98" t="s">
        <v>184</v>
      </c>
      <c r="M155" s="99">
        <v>2.07E-2</v>
      </c>
      <c r="N155" s="99">
        <v>1.89E-2</v>
      </c>
      <c r="O155" s="95">
        <v>387381.00000000006</v>
      </c>
      <c r="P155" s="97">
        <v>102.45</v>
      </c>
      <c r="Q155" s="95">
        <v>396.87181000000004</v>
      </c>
      <c r="R155" s="96">
        <v>1.5283532507703297E-3</v>
      </c>
      <c r="S155" s="96">
        <v>1.3644353277539685E-3</v>
      </c>
      <c r="T155" s="96">
        <f>Q155/'סכום נכסי הקרן'!$C$42</f>
        <v>2.3171186745185929E-4</v>
      </c>
    </row>
    <row r="156" spans="2:20" s="147" customFormat="1">
      <c r="B156" s="88" t="s">
        <v>676</v>
      </c>
      <c r="C156" s="85" t="s">
        <v>677</v>
      </c>
      <c r="D156" s="98" t="s">
        <v>142</v>
      </c>
      <c r="E156" s="98" t="s">
        <v>324</v>
      </c>
      <c r="F156" s="85" t="s">
        <v>341</v>
      </c>
      <c r="G156" s="98" t="s">
        <v>326</v>
      </c>
      <c r="H156" s="85" t="s">
        <v>351</v>
      </c>
      <c r="I156" s="85" t="s">
        <v>182</v>
      </c>
      <c r="J156" s="85"/>
      <c r="K156" s="95">
        <v>2.12</v>
      </c>
      <c r="L156" s="98" t="s">
        <v>184</v>
      </c>
      <c r="M156" s="99">
        <v>6.0999999999999999E-2</v>
      </c>
      <c r="N156" s="99">
        <v>1.1099999999999999E-2</v>
      </c>
      <c r="O156" s="95">
        <v>5146500.0000000009</v>
      </c>
      <c r="P156" s="97">
        <v>115.55</v>
      </c>
      <c r="Q156" s="95">
        <v>5946.7806200000014</v>
      </c>
      <c r="R156" s="96">
        <v>3.0043612712759311E-3</v>
      </c>
      <c r="S156" s="96">
        <v>2.0444882604109999E-2</v>
      </c>
      <c r="T156" s="96">
        <f>Q156/'סכום נכסי הקרן'!$C$42</f>
        <v>3.4720018103244115E-3</v>
      </c>
    </row>
    <row r="157" spans="2:20" s="147" customFormat="1">
      <c r="B157" s="88" t="s">
        <v>678</v>
      </c>
      <c r="C157" s="85" t="s">
        <v>679</v>
      </c>
      <c r="D157" s="98" t="s">
        <v>142</v>
      </c>
      <c r="E157" s="98" t="s">
        <v>324</v>
      </c>
      <c r="F157" s="85" t="s">
        <v>386</v>
      </c>
      <c r="G157" s="98" t="s">
        <v>387</v>
      </c>
      <c r="H157" s="85" t="s">
        <v>381</v>
      </c>
      <c r="I157" s="85" t="s">
        <v>182</v>
      </c>
      <c r="J157" s="85"/>
      <c r="K157" s="95">
        <v>6.79</v>
      </c>
      <c r="L157" s="98" t="s">
        <v>184</v>
      </c>
      <c r="M157" s="99">
        <v>3.6499999999999998E-2</v>
      </c>
      <c r="N157" s="99">
        <v>3.1300000000000001E-2</v>
      </c>
      <c r="O157" s="95">
        <v>968000.00000000012</v>
      </c>
      <c r="P157" s="97">
        <v>103.98</v>
      </c>
      <c r="Q157" s="95">
        <v>1006.5263700000002</v>
      </c>
      <c r="R157" s="96">
        <v>8.7800373877211914E-4</v>
      </c>
      <c r="S157" s="96">
        <v>3.4604124126225095E-3</v>
      </c>
      <c r="T157" s="96">
        <f>Q157/'סכום נכסי הקרן'!$C$42</f>
        <v>5.8765601122498751E-4</v>
      </c>
    </row>
    <row r="158" spans="2:20" s="147" customFormat="1">
      <c r="B158" s="88" t="s">
        <v>680</v>
      </c>
      <c r="C158" s="85" t="s">
        <v>681</v>
      </c>
      <c r="D158" s="98" t="s">
        <v>142</v>
      </c>
      <c r="E158" s="98" t="s">
        <v>324</v>
      </c>
      <c r="F158" s="85" t="s">
        <v>325</v>
      </c>
      <c r="G158" s="98" t="s">
        <v>326</v>
      </c>
      <c r="H158" s="85" t="s">
        <v>381</v>
      </c>
      <c r="I158" s="85" t="s">
        <v>180</v>
      </c>
      <c r="J158" s="85"/>
      <c r="K158" s="95">
        <v>3.9699999999999998</v>
      </c>
      <c r="L158" s="98" t="s">
        <v>184</v>
      </c>
      <c r="M158" s="99">
        <v>1.5180000000000001E-2</v>
      </c>
      <c r="N158" s="99">
        <v>1.2099999999999998E-2</v>
      </c>
      <c r="O158" s="95">
        <v>4376754.0000000009</v>
      </c>
      <c r="P158" s="97">
        <v>101.55</v>
      </c>
      <c r="Q158" s="95">
        <v>4444.5937300000014</v>
      </c>
      <c r="R158" s="96">
        <v>4.6071094736842115E-3</v>
      </c>
      <c r="S158" s="96">
        <v>1.5280401756743027E-2</v>
      </c>
      <c r="T158" s="96">
        <f>Q158/'סכום נכסי הקרן'!$C$42</f>
        <v>2.5949565761375823E-3</v>
      </c>
    </row>
    <row r="159" spans="2:20" s="147" customFormat="1">
      <c r="B159" s="88" t="s">
        <v>682</v>
      </c>
      <c r="C159" s="85" t="s">
        <v>683</v>
      </c>
      <c r="D159" s="98" t="s">
        <v>142</v>
      </c>
      <c r="E159" s="98" t="s">
        <v>324</v>
      </c>
      <c r="F159" s="85" t="s">
        <v>411</v>
      </c>
      <c r="G159" s="98" t="s">
        <v>367</v>
      </c>
      <c r="H159" s="85" t="s">
        <v>381</v>
      </c>
      <c r="I159" s="85" t="s">
        <v>182</v>
      </c>
      <c r="J159" s="85"/>
      <c r="K159" s="95">
        <v>1.1399999999999999</v>
      </c>
      <c r="L159" s="98" t="s">
        <v>184</v>
      </c>
      <c r="M159" s="99">
        <v>5.2499999999999998E-2</v>
      </c>
      <c r="N159" s="99">
        <v>1.3199999999999998E-2</v>
      </c>
      <c r="O159" s="95">
        <v>55847.98000000001</v>
      </c>
      <c r="P159" s="97">
        <v>106.27</v>
      </c>
      <c r="Q159" s="95">
        <v>59.349650000000011</v>
      </c>
      <c r="R159" s="96">
        <v>1.2291257030396642E-3</v>
      </c>
      <c r="S159" s="96">
        <v>2.0404260798929843E-4</v>
      </c>
      <c r="T159" s="96">
        <f>Q159/'סכום נכסי הקרן'!$C$42</f>
        <v>3.4651033123552516E-5</v>
      </c>
    </row>
    <row r="160" spans="2:20" s="147" customFormat="1">
      <c r="B160" s="88" t="s">
        <v>684</v>
      </c>
      <c r="C160" s="85" t="s">
        <v>685</v>
      </c>
      <c r="D160" s="98" t="s">
        <v>142</v>
      </c>
      <c r="E160" s="98" t="s">
        <v>324</v>
      </c>
      <c r="F160" s="85" t="s">
        <v>414</v>
      </c>
      <c r="G160" s="98" t="s">
        <v>415</v>
      </c>
      <c r="H160" s="85" t="s">
        <v>381</v>
      </c>
      <c r="I160" s="85" t="s">
        <v>182</v>
      </c>
      <c r="J160" s="85"/>
      <c r="K160" s="95">
        <v>4.82</v>
      </c>
      <c r="L160" s="98" t="s">
        <v>184</v>
      </c>
      <c r="M160" s="99">
        <v>4.8000000000000001E-2</v>
      </c>
      <c r="N160" s="99">
        <v>2.3400000000000004E-2</v>
      </c>
      <c r="O160" s="95">
        <v>3299851.1700000004</v>
      </c>
      <c r="P160" s="97">
        <v>113.44</v>
      </c>
      <c r="Q160" s="95">
        <v>3743.3512900000005</v>
      </c>
      <c r="R160" s="96">
        <v>1.5056702814999451E-3</v>
      </c>
      <c r="S160" s="96">
        <v>1.2869547837800298E-2</v>
      </c>
      <c r="T160" s="96">
        <f>Q160/'סכום נכסי הקרן'!$C$42</f>
        <v>2.1855392499009352E-3</v>
      </c>
    </row>
    <row r="161" spans="2:20" s="147" customFormat="1">
      <c r="B161" s="88" t="s">
        <v>686</v>
      </c>
      <c r="C161" s="85" t="s">
        <v>687</v>
      </c>
      <c r="D161" s="98" t="s">
        <v>142</v>
      </c>
      <c r="E161" s="98" t="s">
        <v>324</v>
      </c>
      <c r="F161" s="85" t="s">
        <v>400</v>
      </c>
      <c r="G161" s="98" t="s">
        <v>326</v>
      </c>
      <c r="H161" s="85" t="s">
        <v>381</v>
      </c>
      <c r="I161" s="85" t="s">
        <v>182</v>
      </c>
      <c r="J161" s="85"/>
      <c r="K161" s="95">
        <v>1.1399999999999999</v>
      </c>
      <c r="L161" s="98" t="s">
        <v>184</v>
      </c>
      <c r="M161" s="99">
        <v>6.0999999999999999E-2</v>
      </c>
      <c r="N161" s="99">
        <v>7.4999999999999997E-3</v>
      </c>
      <c r="O161" s="95">
        <v>316000.00000000006</v>
      </c>
      <c r="P161" s="97">
        <v>111.24</v>
      </c>
      <c r="Q161" s="95">
        <v>351.5184000000001</v>
      </c>
      <c r="R161" s="96">
        <v>7.0222222222222235E-4</v>
      </c>
      <c r="S161" s="96">
        <v>1.2085114418067403E-3</v>
      </c>
      <c r="T161" s="96">
        <f>Q161/'סכום נכסי הקרן'!$C$42</f>
        <v>2.0523247773050364E-4</v>
      </c>
    </row>
    <row r="162" spans="2:20" s="147" customFormat="1">
      <c r="B162" s="88" t="s">
        <v>688</v>
      </c>
      <c r="C162" s="85" t="s">
        <v>689</v>
      </c>
      <c r="D162" s="98" t="s">
        <v>142</v>
      </c>
      <c r="E162" s="98" t="s">
        <v>324</v>
      </c>
      <c r="F162" s="85" t="s">
        <v>325</v>
      </c>
      <c r="G162" s="98" t="s">
        <v>326</v>
      </c>
      <c r="H162" s="85" t="s">
        <v>381</v>
      </c>
      <c r="I162" s="85" t="s">
        <v>182</v>
      </c>
      <c r="J162" s="85"/>
      <c r="K162" s="95">
        <v>3.83</v>
      </c>
      <c r="L162" s="98" t="s">
        <v>184</v>
      </c>
      <c r="M162" s="99">
        <v>3.2500000000000001E-2</v>
      </c>
      <c r="N162" s="99">
        <v>2.7199999999999998E-2</v>
      </c>
      <c r="O162" s="95">
        <f>1850000/50000</f>
        <v>37</v>
      </c>
      <c r="P162" s="97">
        <f>102.1133*50000</f>
        <v>5105665</v>
      </c>
      <c r="Q162" s="95">
        <v>1889.0967500000002</v>
      </c>
      <c r="R162" s="96">
        <v>2E-3</v>
      </c>
      <c r="S162" s="96">
        <v>6.4946672409038238E-3</v>
      </c>
      <c r="T162" s="96">
        <f>Q162/'סכום נכסי הקרן'!$C$42</f>
        <v>1.1029408607775345E-3</v>
      </c>
    </row>
    <row r="163" spans="2:20" s="147" customFormat="1">
      <c r="B163" s="88" t="s">
        <v>690</v>
      </c>
      <c r="C163" s="85" t="s">
        <v>691</v>
      </c>
      <c r="D163" s="98" t="s">
        <v>142</v>
      </c>
      <c r="E163" s="98" t="s">
        <v>324</v>
      </c>
      <c r="F163" s="85" t="s">
        <v>325</v>
      </c>
      <c r="G163" s="98" t="s">
        <v>326</v>
      </c>
      <c r="H163" s="85" t="s">
        <v>381</v>
      </c>
      <c r="I163" s="85" t="s">
        <v>180</v>
      </c>
      <c r="J163" s="85"/>
      <c r="K163" s="95">
        <v>3.4800000000000009</v>
      </c>
      <c r="L163" s="98" t="s">
        <v>184</v>
      </c>
      <c r="M163" s="99">
        <v>2.1179999999999997E-2</v>
      </c>
      <c r="N163" s="99">
        <v>1.18E-2</v>
      </c>
      <c r="O163" s="95">
        <v>206233.00000000003</v>
      </c>
      <c r="P163" s="97">
        <v>103.7</v>
      </c>
      <c r="Q163" s="95">
        <v>213.86362000000003</v>
      </c>
      <c r="R163" s="96">
        <v>2.0623320623320627E-4</v>
      </c>
      <c r="S163" s="96">
        <v>7.352577610623193E-4</v>
      </c>
      <c r="T163" s="96">
        <f>Q163/'סכום נכסי הקרן'!$C$42</f>
        <v>1.248633375351472E-4</v>
      </c>
    </row>
    <row r="164" spans="2:20" s="147" customFormat="1">
      <c r="B164" s="88" t="s">
        <v>692</v>
      </c>
      <c r="C164" s="85" t="s">
        <v>693</v>
      </c>
      <c r="D164" s="98" t="s">
        <v>142</v>
      </c>
      <c r="E164" s="98" t="s">
        <v>324</v>
      </c>
      <c r="F164" s="85" t="s">
        <v>453</v>
      </c>
      <c r="G164" s="98" t="s">
        <v>367</v>
      </c>
      <c r="H164" s="85" t="s">
        <v>436</v>
      </c>
      <c r="I164" s="85" t="s">
        <v>182</v>
      </c>
      <c r="J164" s="85"/>
      <c r="K164" s="95">
        <v>0.82000000000000006</v>
      </c>
      <c r="L164" s="98" t="s">
        <v>184</v>
      </c>
      <c r="M164" s="99">
        <v>6.4100000000000004E-2</v>
      </c>
      <c r="N164" s="99">
        <v>8.6999999999999994E-3</v>
      </c>
      <c r="O164" s="95">
        <v>30095.800000000003</v>
      </c>
      <c r="P164" s="97">
        <v>105.66</v>
      </c>
      <c r="Q164" s="95">
        <v>31.799220000000005</v>
      </c>
      <c r="R164" s="96">
        <v>2.8040958556946934E-4</v>
      </c>
      <c r="S164" s="96">
        <v>1.0932492071689484E-4</v>
      </c>
      <c r="T164" s="96">
        <f>Q164/'סכום נכסי הקרן'!$C$42</f>
        <v>1.8565835274902778E-5</v>
      </c>
    </row>
    <row r="165" spans="2:20" s="147" customFormat="1">
      <c r="B165" s="88" t="s">
        <v>694</v>
      </c>
      <c r="C165" s="85" t="s">
        <v>695</v>
      </c>
      <c r="D165" s="98" t="s">
        <v>142</v>
      </c>
      <c r="E165" s="98" t="s">
        <v>324</v>
      </c>
      <c r="F165" s="85" t="s">
        <v>696</v>
      </c>
      <c r="G165" s="98" t="s">
        <v>367</v>
      </c>
      <c r="H165" s="85" t="s">
        <v>436</v>
      </c>
      <c r="I165" s="85" t="s">
        <v>180</v>
      </c>
      <c r="J165" s="85"/>
      <c r="K165" s="95">
        <v>3.7600000000000002</v>
      </c>
      <c r="L165" s="98" t="s">
        <v>184</v>
      </c>
      <c r="M165" s="99">
        <v>5.0499999999999996E-2</v>
      </c>
      <c r="N165" s="99">
        <v>2.8200000000000003E-2</v>
      </c>
      <c r="O165" s="95">
        <v>301256.40000000008</v>
      </c>
      <c r="P165" s="97">
        <v>111</v>
      </c>
      <c r="Q165" s="95">
        <v>334.39462000000003</v>
      </c>
      <c r="R165" s="96">
        <v>5.1702818683397038E-4</v>
      </c>
      <c r="S165" s="96">
        <v>1.1496403156950445E-3</v>
      </c>
      <c r="T165" s="96">
        <f>Q165/'סכום נכסי הקרן'!$C$42</f>
        <v>1.9523483380201495E-4</v>
      </c>
    </row>
    <row r="166" spans="2:20" s="147" customFormat="1">
      <c r="B166" s="88" t="s">
        <v>697</v>
      </c>
      <c r="C166" s="85" t="s">
        <v>698</v>
      </c>
      <c r="D166" s="98" t="s">
        <v>142</v>
      </c>
      <c r="E166" s="98" t="s">
        <v>324</v>
      </c>
      <c r="F166" s="85" t="s">
        <v>696</v>
      </c>
      <c r="G166" s="98" t="s">
        <v>367</v>
      </c>
      <c r="H166" s="85" t="s">
        <v>436</v>
      </c>
      <c r="I166" s="85" t="s">
        <v>182</v>
      </c>
      <c r="J166" s="85"/>
      <c r="K166" s="95">
        <v>5.7100000000000009</v>
      </c>
      <c r="L166" s="98" t="s">
        <v>184</v>
      </c>
      <c r="M166" s="99">
        <v>4.3499999999999997E-2</v>
      </c>
      <c r="N166" s="99">
        <v>4.0500000000000008E-2</v>
      </c>
      <c r="O166" s="95">
        <v>952927.00000000012</v>
      </c>
      <c r="P166" s="97">
        <v>102.48</v>
      </c>
      <c r="Q166" s="95">
        <v>976.55961000000013</v>
      </c>
      <c r="R166" s="96">
        <v>1.8838208315541431E-3</v>
      </c>
      <c r="S166" s="96">
        <v>3.3573874434206794E-3</v>
      </c>
      <c r="T166" s="96">
        <f>Q166/'סכום נכסי הקרן'!$C$42</f>
        <v>5.7016004969251757E-4</v>
      </c>
    </row>
    <row r="167" spans="2:20" s="147" customFormat="1">
      <c r="B167" s="88" t="s">
        <v>699</v>
      </c>
      <c r="C167" s="85" t="s">
        <v>700</v>
      </c>
      <c r="D167" s="98" t="s">
        <v>142</v>
      </c>
      <c r="E167" s="98" t="s">
        <v>324</v>
      </c>
      <c r="F167" s="85" t="s">
        <v>467</v>
      </c>
      <c r="G167" s="98" t="s">
        <v>326</v>
      </c>
      <c r="H167" s="85" t="s">
        <v>436</v>
      </c>
      <c r="I167" s="85" t="s">
        <v>182</v>
      </c>
      <c r="J167" s="85"/>
      <c r="K167" s="95">
        <v>0.25</v>
      </c>
      <c r="L167" s="98" t="s">
        <v>184</v>
      </c>
      <c r="M167" s="99">
        <v>1.3100000000000001E-2</v>
      </c>
      <c r="N167" s="99">
        <v>6.6000000000000017E-3</v>
      </c>
      <c r="O167" s="95">
        <v>423984.78</v>
      </c>
      <c r="P167" s="97">
        <v>100.16</v>
      </c>
      <c r="Q167" s="95">
        <v>426.06312000000003</v>
      </c>
      <c r="R167" s="96">
        <v>5.776699706396873E-3</v>
      </c>
      <c r="S167" s="96">
        <v>1.4647943193069782E-3</v>
      </c>
      <c r="T167" s="96">
        <f>Q167/'סכום נכסי הקרן'!$C$42</f>
        <v>2.4875508589931248E-4</v>
      </c>
    </row>
    <row r="168" spans="2:20" s="147" customFormat="1">
      <c r="B168" s="88" t="s">
        <v>701</v>
      </c>
      <c r="C168" s="85" t="s">
        <v>702</v>
      </c>
      <c r="D168" s="98" t="s">
        <v>142</v>
      </c>
      <c r="E168" s="98" t="s">
        <v>324</v>
      </c>
      <c r="F168" s="85" t="s">
        <v>467</v>
      </c>
      <c r="G168" s="98" t="s">
        <v>326</v>
      </c>
      <c r="H168" s="85" t="s">
        <v>436</v>
      </c>
      <c r="I168" s="85" t="s">
        <v>182</v>
      </c>
      <c r="J168" s="85"/>
      <c r="K168" s="95">
        <v>3.2</v>
      </c>
      <c r="L168" s="98" t="s">
        <v>184</v>
      </c>
      <c r="M168" s="99">
        <v>1.0500000000000001E-2</v>
      </c>
      <c r="N168" s="99">
        <v>9.5000000000000015E-3</v>
      </c>
      <c r="O168" s="95">
        <v>582000.00000000012</v>
      </c>
      <c r="P168" s="97">
        <v>100.31</v>
      </c>
      <c r="Q168" s="95">
        <v>585.34453000000008</v>
      </c>
      <c r="R168" s="96">
        <v>1.9400000000000003E-3</v>
      </c>
      <c r="S168" s="96">
        <v>2.012399811514813E-3</v>
      </c>
      <c r="T168" s="96">
        <f>Q168/'סכום נכסי הקרן'!$C$42</f>
        <v>3.4175083926729611E-4</v>
      </c>
    </row>
    <row r="169" spans="2:20" s="147" customFormat="1">
      <c r="B169" s="88" t="s">
        <v>703</v>
      </c>
      <c r="C169" s="85" t="s">
        <v>704</v>
      </c>
      <c r="D169" s="98" t="s">
        <v>142</v>
      </c>
      <c r="E169" s="98" t="s">
        <v>324</v>
      </c>
      <c r="F169" s="85" t="s">
        <v>431</v>
      </c>
      <c r="G169" s="98" t="s">
        <v>408</v>
      </c>
      <c r="H169" s="85" t="s">
        <v>436</v>
      </c>
      <c r="I169" s="85" t="s">
        <v>182</v>
      </c>
      <c r="J169" s="85"/>
      <c r="K169" s="95">
        <v>0.73999999999999988</v>
      </c>
      <c r="L169" s="98" t="s">
        <v>184</v>
      </c>
      <c r="M169" s="99">
        <v>0.06</v>
      </c>
      <c r="N169" s="99">
        <v>7.4999999999999997E-3</v>
      </c>
      <c r="O169" s="95">
        <v>506938.00000000006</v>
      </c>
      <c r="P169" s="97">
        <v>105.42</v>
      </c>
      <c r="Q169" s="95">
        <v>534.41406000000018</v>
      </c>
      <c r="R169" s="96">
        <v>3.2333852715511558E-3</v>
      </c>
      <c r="S169" s="96">
        <v>1.837302133181062E-3</v>
      </c>
      <c r="T169" s="96">
        <f>Q169/'סכום נכסי הקרן'!$C$42</f>
        <v>3.1201530749974411E-4</v>
      </c>
    </row>
    <row r="170" spans="2:20" s="147" customFormat="1">
      <c r="B170" s="88" t="s">
        <v>705</v>
      </c>
      <c r="C170" s="85" t="s">
        <v>706</v>
      </c>
      <c r="D170" s="98" t="s">
        <v>142</v>
      </c>
      <c r="E170" s="98" t="s">
        <v>324</v>
      </c>
      <c r="F170" s="85" t="s">
        <v>407</v>
      </c>
      <c r="G170" s="98" t="s">
        <v>408</v>
      </c>
      <c r="H170" s="85" t="s">
        <v>436</v>
      </c>
      <c r="I170" s="85" t="s">
        <v>182</v>
      </c>
      <c r="J170" s="85"/>
      <c r="K170" s="95">
        <v>9.6500000000000021</v>
      </c>
      <c r="L170" s="98" t="s">
        <v>184</v>
      </c>
      <c r="M170" s="99">
        <v>3.95E-2</v>
      </c>
      <c r="N170" s="99">
        <v>4.2099999999999999E-2</v>
      </c>
      <c r="O170" s="95">
        <v>761752.00000000012</v>
      </c>
      <c r="P170" s="97">
        <v>97.98</v>
      </c>
      <c r="Q170" s="95">
        <v>746.36461000000008</v>
      </c>
      <c r="R170" s="96">
        <v>3.1738347806072212E-3</v>
      </c>
      <c r="S170" s="96">
        <v>2.5659828075703158E-3</v>
      </c>
      <c r="T170" s="96">
        <f>Q170/'סכום נכסי הקרן'!$C$42</f>
        <v>4.3576170749713532E-4</v>
      </c>
    </row>
    <row r="171" spans="2:20" s="147" customFormat="1">
      <c r="B171" s="88" t="s">
        <v>707</v>
      </c>
      <c r="C171" s="85" t="s">
        <v>708</v>
      </c>
      <c r="D171" s="98" t="s">
        <v>142</v>
      </c>
      <c r="E171" s="98" t="s">
        <v>324</v>
      </c>
      <c r="F171" s="85" t="s">
        <v>407</v>
      </c>
      <c r="G171" s="98" t="s">
        <v>408</v>
      </c>
      <c r="H171" s="85" t="s">
        <v>436</v>
      </c>
      <c r="I171" s="85" t="s">
        <v>182</v>
      </c>
      <c r="J171" s="85"/>
      <c r="K171" s="95">
        <v>10.25</v>
      </c>
      <c r="L171" s="98" t="s">
        <v>184</v>
      </c>
      <c r="M171" s="99">
        <v>3.95E-2</v>
      </c>
      <c r="N171" s="99">
        <v>4.2900000000000001E-2</v>
      </c>
      <c r="O171" s="95">
        <v>346000.00000000006</v>
      </c>
      <c r="P171" s="97">
        <v>97</v>
      </c>
      <c r="Q171" s="95">
        <v>335.62001000000009</v>
      </c>
      <c r="R171" s="96">
        <v>1.4416067618990152E-3</v>
      </c>
      <c r="S171" s="96">
        <v>1.1538531757776906E-3</v>
      </c>
      <c r="T171" s="96">
        <f>Q171/'סכום נכסי הקרן'!$C$42</f>
        <v>1.9595027238470704E-4</v>
      </c>
    </row>
    <row r="172" spans="2:20" s="147" customFormat="1">
      <c r="B172" s="88" t="s">
        <v>709</v>
      </c>
      <c r="C172" s="85" t="s">
        <v>710</v>
      </c>
      <c r="D172" s="98" t="s">
        <v>142</v>
      </c>
      <c r="E172" s="98" t="s">
        <v>324</v>
      </c>
      <c r="F172" s="85" t="s">
        <v>484</v>
      </c>
      <c r="G172" s="98" t="s">
        <v>408</v>
      </c>
      <c r="H172" s="85" t="s">
        <v>436</v>
      </c>
      <c r="I172" s="85" t="s">
        <v>182</v>
      </c>
      <c r="J172" s="85"/>
      <c r="K172" s="95">
        <v>0.58000000000000007</v>
      </c>
      <c r="L172" s="98" t="s">
        <v>184</v>
      </c>
      <c r="M172" s="99">
        <v>5.7000000000000002E-2</v>
      </c>
      <c r="N172" s="99">
        <v>-2.5899999999999999E-2</v>
      </c>
      <c r="O172" s="95">
        <v>38688.660000000011</v>
      </c>
      <c r="P172" s="97">
        <v>107.31</v>
      </c>
      <c r="Q172" s="95">
        <v>41.516810000000007</v>
      </c>
      <c r="R172" s="96">
        <v>1.1885299599335719E-3</v>
      </c>
      <c r="S172" s="96">
        <v>1.4273375138347378E-4</v>
      </c>
      <c r="T172" s="96">
        <f>Q172/'סכום נכסי הקרן'!$C$42</f>
        <v>2.4239407620672346E-5</v>
      </c>
    </row>
    <row r="173" spans="2:20" s="147" customFormat="1">
      <c r="B173" s="88" t="s">
        <v>711</v>
      </c>
      <c r="C173" s="85" t="s">
        <v>712</v>
      </c>
      <c r="D173" s="98" t="s">
        <v>142</v>
      </c>
      <c r="E173" s="98" t="s">
        <v>324</v>
      </c>
      <c r="F173" s="85" t="s">
        <v>484</v>
      </c>
      <c r="G173" s="98" t="s">
        <v>408</v>
      </c>
      <c r="H173" s="85" t="s">
        <v>436</v>
      </c>
      <c r="I173" s="85" t="s">
        <v>180</v>
      </c>
      <c r="J173" s="85"/>
      <c r="K173" s="95">
        <v>6.5500000000000016</v>
      </c>
      <c r="L173" s="98" t="s">
        <v>184</v>
      </c>
      <c r="M173" s="99">
        <v>3.9199999999999999E-2</v>
      </c>
      <c r="N173" s="99">
        <v>3.4800000000000005E-2</v>
      </c>
      <c r="O173" s="95">
        <v>3409145.26</v>
      </c>
      <c r="P173" s="97">
        <v>104.7</v>
      </c>
      <c r="Q173" s="95">
        <v>3569.3752000000004</v>
      </c>
      <c r="R173" s="96">
        <v>3.5517331385814923E-3</v>
      </c>
      <c r="S173" s="96">
        <v>1.2271422404349875E-2</v>
      </c>
      <c r="T173" s="96">
        <f>Q173/'סכום נכסי הקרן'!$C$42</f>
        <v>2.0839640719968336E-3</v>
      </c>
    </row>
    <row r="174" spans="2:20" s="147" customFormat="1">
      <c r="B174" s="88" t="s">
        <v>713</v>
      </c>
      <c r="C174" s="85" t="s">
        <v>714</v>
      </c>
      <c r="D174" s="98" t="s">
        <v>142</v>
      </c>
      <c r="E174" s="98" t="s">
        <v>324</v>
      </c>
      <c r="F174" s="85"/>
      <c r="G174" s="98" t="s">
        <v>715</v>
      </c>
      <c r="H174" s="85" t="s">
        <v>436</v>
      </c>
      <c r="I174" s="85" t="s">
        <v>180</v>
      </c>
      <c r="J174" s="85"/>
      <c r="K174" s="95">
        <v>3.62</v>
      </c>
      <c r="L174" s="98" t="s">
        <v>184</v>
      </c>
      <c r="M174" s="99">
        <v>4.2000000000000003E-2</v>
      </c>
      <c r="N174" s="99">
        <v>3.8800000000000001E-2</v>
      </c>
      <c r="O174" s="95">
        <v>4969760.0000000009</v>
      </c>
      <c r="P174" s="97">
        <v>101.28</v>
      </c>
      <c r="Q174" s="95">
        <v>5033.3727500000014</v>
      </c>
      <c r="R174" s="96">
        <v>3.5498285714285721E-3</v>
      </c>
      <c r="S174" s="96">
        <v>1.7304609258728013E-2</v>
      </c>
      <c r="T174" s="96">
        <f>Q174/'סכום נכסי הקרן'!$C$42</f>
        <v>2.9387126273438284E-3</v>
      </c>
    </row>
    <row r="175" spans="2:20" s="147" customFormat="1">
      <c r="B175" s="88" t="s">
        <v>716</v>
      </c>
      <c r="C175" s="85" t="s">
        <v>717</v>
      </c>
      <c r="D175" s="98" t="s">
        <v>142</v>
      </c>
      <c r="E175" s="98" t="s">
        <v>324</v>
      </c>
      <c r="F175" s="85" t="s">
        <v>504</v>
      </c>
      <c r="G175" s="98" t="s">
        <v>481</v>
      </c>
      <c r="H175" s="85" t="s">
        <v>436</v>
      </c>
      <c r="I175" s="85" t="s">
        <v>182</v>
      </c>
      <c r="J175" s="85"/>
      <c r="K175" s="95">
        <v>2.3499999999999996</v>
      </c>
      <c r="L175" s="98" t="s">
        <v>184</v>
      </c>
      <c r="M175" s="99">
        <v>2.3E-2</v>
      </c>
      <c r="N175" s="99">
        <v>1.26E-2</v>
      </c>
      <c r="O175" s="95">
        <v>3333798.0000000005</v>
      </c>
      <c r="P175" s="97">
        <v>102.45</v>
      </c>
      <c r="Q175" s="95">
        <v>3415.4760500000007</v>
      </c>
      <c r="R175" s="96">
        <v>1.1202666298815215E-3</v>
      </c>
      <c r="S175" s="96">
        <v>1.1742320987014875E-2</v>
      </c>
      <c r="T175" s="96">
        <f>Q175/'סכום נכסי הקרן'!$C$42</f>
        <v>1.9941107275485252E-3</v>
      </c>
    </row>
    <row r="176" spans="2:20" s="147" customFormat="1">
      <c r="B176" s="88" t="s">
        <v>718</v>
      </c>
      <c r="C176" s="85" t="s">
        <v>719</v>
      </c>
      <c r="D176" s="98" t="s">
        <v>142</v>
      </c>
      <c r="E176" s="98" t="s">
        <v>324</v>
      </c>
      <c r="F176" s="85" t="s">
        <v>504</v>
      </c>
      <c r="G176" s="98" t="s">
        <v>481</v>
      </c>
      <c r="H176" s="85" t="s">
        <v>436</v>
      </c>
      <c r="I176" s="85" t="s">
        <v>182</v>
      </c>
      <c r="J176" s="85"/>
      <c r="K176" s="95">
        <v>6.9600000000000009</v>
      </c>
      <c r="L176" s="98" t="s">
        <v>184</v>
      </c>
      <c r="M176" s="99">
        <v>1.7500000000000002E-2</v>
      </c>
      <c r="N176" s="99">
        <v>1.9200000000000002E-2</v>
      </c>
      <c r="O176" s="95">
        <v>3862093.0000000005</v>
      </c>
      <c r="P176" s="97">
        <v>99.09</v>
      </c>
      <c r="Q176" s="95">
        <v>3826.9479500000002</v>
      </c>
      <c r="R176" s="96">
        <v>2.6734724816177237E-3</v>
      </c>
      <c r="S176" s="96">
        <v>1.3156951057964101E-2</v>
      </c>
      <c r="T176" s="96">
        <f>Q176/'סכום נכסי הקרן'!$C$42</f>
        <v>2.2343467935794295E-3</v>
      </c>
    </row>
    <row r="177" spans="2:20" s="147" customFormat="1">
      <c r="B177" s="88" t="s">
        <v>720</v>
      </c>
      <c r="C177" s="85" t="s">
        <v>721</v>
      </c>
      <c r="D177" s="98" t="s">
        <v>142</v>
      </c>
      <c r="E177" s="98" t="s">
        <v>324</v>
      </c>
      <c r="F177" s="85" t="s">
        <v>504</v>
      </c>
      <c r="G177" s="98" t="s">
        <v>481</v>
      </c>
      <c r="H177" s="85" t="s">
        <v>436</v>
      </c>
      <c r="I177" s="85" t="s">
        <v>182</v>
      </c>
      <c r="J177" s="85"/>
      <c r="K177" s="95">
        <v>5.4700000000000006</v>
      </c>
      <c r="L177" s="98" t="s">
        <v>184</v>
      </c>
      <c r="M177" s="99">
        <v>2.9600000000000001E-2</v>
      </c>
      <c r="N177" s="99">
        <v>2.7199999999999998E-2</v>
      </c>
      <c r="O177" s="95">
        <v>1337000.0000000002</v>
      </c>
      <c r="P177" s="97">
        <v>101.63</v>
      </c>
      <c r="Q177" s="95">
        <v>1358.7930600000002</v>
      </c>
      <c r="R177" s="96">
        <v>3.2737993212437013E-3</v>
      </c>
      <c r="S177" s="96">
        <v>4.6714964566793443E-3</v>
      </c>
      <c r="T177" s="96">
        <f>Q177/'סכום נכסי הקרן'!$C$42</f>
        <v>7.9332537479350396E-4</v>
      </c>
    </row>
    <row r="178" spans="2:20" s="147" customFormat="1">
      <c r="B178" s="88" t="s">
        <v>722</v>
      </c>
      <c r="C178" s="85" t="s">
        <v>723</v>
      </c>
      <c r="D178" s="98" t="s">
        <v>142</v>
      </c>
      <c r="E178" s="98" t="s">
        <v>324</v>
      </c>
      <c r="F178" s="85" t="s">
        <v>724</v>
      </c>
      <c r="G178" s="98" t="s">
        <v>173</v>
      </c>
      <c r="H178" s="85" t="s">
        <v>436</v>
      </c>
      <c r="I178" s="85" t="s">
        <v>180</v>
      </c>
      <c r="J178" s="85"/>
      <c r="K178" s="95">
        <v>4.5300000000000011</v>
      </c>
      <c r="L178" s="98" t="s">
        <v>184</v>
      </c>
      <c r="M178" s="99">
        <v>2.75E-2</v>
      </c>
      <c r="N178" s="99">
        <v>2.4600000000000004E-2</v>
      </c>
      <c r="O178" s="95">
        <v>1828686.3600000003</v>
      </c>
      <c r="P178" s="97">
        <v>102.29</v>
      </c>
      <c r="Q178" s="95">
        <v>1870.5632200000002</v>
      </c>
      <c r="R178" s="96">
        <v>3.2038249459600391E-3</v>
      </c>
      <c r="S178" s="96">
        <v>6.4309494296539193E-3</v>
      </c>
      <c r="T178" s="96">
        <f>Q178/'סכום נכסי הקרן'!$C$42</f>
        <v>1.0921201404880915E-3</v>
      </c>
    </row>
    <row r="179" spans="2:20" s="147" customFormat="1">
      <c r="B179" s="88" t="s">
        <v>725</v>
      </c>
      <c r="C179" s="85" t="s">
        <v>726</v>
      </c>
      <c r="D179" s="98" t="s">
        <v>142</v>
      </c>
      <c r="E179" s="98" t="s">
        <v>324</v>
      </c>
      <c r="F179" s="85" t="s">
        <v>522</v>
      </c>
      <c r="G179" s="98" t="s">
        <v>367</v>
      </c>
      <c r="H179" s="85" t="s">
        <v>519</v>
      </c>
      <c r="I179" s="85" t="s">
        <v>182</v>
      </c>
      <c r="J179" s="85"/>
      <c r="K179" s="95">
        <v>4.910000000000001</v>
      </c>
      <c r="L179" s="98" t="s">
        <v>184</v>
      </c>
      <c r="M179" s="99">
        <v>3.5000000000000003E-2</v>
      </c>
      <c r="N179" s="99">
        <v>2.4800000000000003E-2</v>
      </c>
      <c r="O179" s="95">
        <v>569700.00000000012</v>
      </c>
      <c r="P179" s="97">
        <v>105.07</v>
      </c>
      <c r="Q179" s="95">
        <v>608.55350999999996</v>
      </c>
      <c r="R179" s="96">
        <v>5.6344296586407954E-3</v>
      </c>
      <c r="S179" s="96">
        <v>2.0921917025869836E-3</v>
      </c>
      <c r="T179" s="96">
        <f>Q179/'סכום נכסי הקרן'!$C$42</f>
        <v>3.5530130055466452E-4</v>
      </c>
    </row>
    <row r="180" spans="2:20" s="147" customFormat="1">
      <c r="B180" s="88" t="s">
        <v>727</v>
      </c>
      <c r="C180" s="85" t="s">
        <v>728</v>
      </c>
      <c r="D180" s="98" t="s">
        <v>142</v>
      </c>
      <c r="E180" s="98" t="s">
        <v>324</v>
      </c>
      <c r="F180" s="85" t="s">
        <v>729</v>
      </c>
      <c r="G180" s="98" t="s">
        <v>730</v>
      </c>
      <c r="H180" s="85" t="s">
        <v>519</v>
      </c>
      <c r="I180" s="85" t="s">
        <v>180</v>
      </c>
      <c r="J180" s="85"/>
      <c r="K180" s="95">
        <v>1.6</v>
      </c>
      <c r="L180" s="98" t="s">
        <v>184</v>
      </c>
      <c r="M180" s="99">
        <v>5.5500000000000001E-2</v>
      </c>
      <c r="N180" s="99">
        <v>1.5799999999999998E-2</v>
      </c>
      <c r="O180" s="95">
        <v>138000.00000000003</v>
      </c>
      <c r="P180" s="97">
        <v>108.33</v>
      </c>
      <c r="Q180" s="95">
        <v>149.49540000000002</v>
      </c>
      <c r="R180" s="96">
        <v>2.8750000000000008E-3</v>
      </c>
      <c r="S180" s="96">
        <v>5.1396143529748464E-4</v>
      </c>
      <c r="T180" s="96">
        <f>Q180/'סכום נכסי הקרן'!$C$42</f>
        <v>8.7282234304982977E-5</v>
      </c>
    </row>
    <row r="181" spans="2:20" s="147" customFormat="1">
      <c r="B181" s="88" t="s">
        <v>731</v>
      </c>
      <c r="C181" s="85" t="s">
        <v>732</v>
      </c>
      <c r="D181" s="98" t="s">
        <v>142</v>
      </c>
      <c r="E181" s="98" t="s">
        <v>324</v>
      </c>
      <c r="F181" s="85" t="s">
        <v>733</v>
      </c>
      <c r="G181" s="98" t="s">
        <v>367</v>
      </c>
      <c r="H181" s="85" t="s">
        <v>519</v>
      </c>
      <c r="I181" s="85" t="s">
        <v>180</v>
      </c>
      <c r="J181" s="85"/>
      <c r="K181" s="95">
        <v>3.8899999999999992</v>
      </c>
      <c r="L181" s="98" t="s">
        <v>184</v>
      </c>
      <c r="M181" s="99">
        <v>6.0499999999999998E-2</v>
      </c>
      <c r="N181" s="99">
        <v>4.7099999999999989E-2</v>
      </c>
      <c r="O181" s="95">
        <v>1513487.0000000002</v>
      </c>
      <c r="P181" s="97">
        <v>105.9</v>
      </c>
      <c r="Q181" s="95">
        <v>1602.7826800000005</v>
      </c>
      <c r="R181" s="96">
        <v>1.6220108820878521E-3</v>
      </c>
      <c r="S181" s="96">
        <v>5.5103266500691611E-3</v>
      </c>
      <c r="T181" s="96">
        <f>Q181/'סכום נכסי הקרן'!$C$42</f>
        <v>9.3577764543744204E-4</v>
      </c>
    </row>
    <row r="182" spans="2:20" s="147" customFormat="1">
      <c r="B182" s="88" t="s">
        <v>734</v>
      </c>
      <c r="C182" s="85" t="s">
        <v>735</v>
      </c>
      <c r="D182" s="98" t="s">
        <v>142</v>
      </c>
      <c r="E182" s="98" t="s">
        <v>324</v>
      </c>
      <c r="F182" s="85" t="s">
        <v>736</v>
      </c>
      <c r="G182" s="98" t="s">
        <v>415</v>
      </c>
      <c r="H182" s="85" t="s">
        <v>519</v>
      </c>
      <c r="I182" s="85" t="s">
        <v>182</v>
      </c>
      <c r="J182" s="85"/>
      <c r="K182" s="95">
        <v>3.9899999999999993</v>
      </c>
      <c r="L182" s="98" t="s">
        <v>184</v>
      </c>
      <c r="M182" s="99">
        <v>2.9500000000000002E-2</v>
      </c>
      <c r="N182" s="99">
        <v>2.2999999999999993E-2</v>
      </c>
      <c r="O182" s="95">
        <v>1007058.8500000001</v>
      </c>
      <c r="P182" s="97">
        <v>102.61</v>
      </c>
      <c r="Q182" s="95">
        <v>1033.3430900000003</v>
      </c>
      <c r="R182" s="96">
        <v>3.8279753590710446E-3</v>
      </c>
      <c r="S182" s="96">
        <v>3.5526076233190983E-3</v>
      </c>
      <c r="T182" s="96">
        <f>Q182/'סכום נכסי הקרן'!$C$42</f>
        <v>6.0331283570474493E-4</v>
      </c>
    </row>
    <row r="183" spans="2:20" s="147" customFormat="1">
      <c r="B183" s="88" t="s">
        <v>737</v>
      </c>
      <c r="C183" s="85" t="s">
        <v>738</v>
      </c>
      <c r="D183" s="98" t="s">
        <v>142</v>
      </c>
      <c r="E183" s="98" t="s">
        <v>324</v>
      </c>
      <c r="F183" s="85" t="s">
        <v>540</v>
      </c>
      <c r="G183" s="98" t="s">
        <v>367</v>
      </c>
      <c r="H183" s="85" t="s">
        <v>519</v>
      </c>
      <c r="I183" s="85" t="s">
        <v>180</v>
      </c>
      <c r="J183" s="85"/>
      <c r="K183" s="95">
        <v>4.4000000000000004</v>
      </c>
      <c r="L183" s="98" t="s">
        <v>184</v>
      </c>
      <c r="M183" s="99">
        <v>7.0499999999999993E-2</v>
      </c>
      <c r="N183" s="99">
        <v>2.9500000000000002E-2</v>
      </c>
      <c r="O183" s="95">
        <v>716.00000000000011</v>
      </c>
      <c r="P183" s="97">
        <v>118.7</v>
      </c>
      <c r="Q183" s="95">
        <v>0.84989000000000015</v>
      </c>
      <c r="R183" s="96">
        <v>1.2043406516085434E-6</v>
      </c>
      <c r="S183" s="96">
        <v>2.9219005015872009E-6</v>
      </c>
      <c r="T183" s="96">
        <f>Q183/'סכום נכסי הקרן'!$C$42</f>
        <v>4.9620455287227559E-7</v>
      </c>
    </row>
    <row r="184" spans="2:20" s="147" customFormat="1">
      <c r="B184" s="88" t="s">
        <v>739</v>
      </c>
      <c r="C184" s="85" t="s">
        <v>740</v>
      </c>
      <c r="D184" s="98" t="s">
        <v>142</v>
      </c>
      <c r="E184" s="98" t="s">
        <v>324</v>
      </c>
      <c r="F184" s="85" t="s">
        <v>548</v>
      </c>
      <c r="G184" s="98" t="s">
        <v>387</v>
      </c>
      <c r="H184" s="85" t="s">
        <v>519</v>
      </c>
      <c r="I184" s="85" t="s">
        <v>182</v>
      </c>
      <c r="J184" s="85"/>
      <c r="K184" s="95">
        <v>0.02</v>
      </c>
      <c r="L184" s="98" t="s">
        <v>184</v>
      </c>
      <c r="M184" s="99">
        <v>6.25E-2</v>
      </c>
      <c r="N184" s="99">
        <v>2.3199999999999998E-2</v>
      </c>
      <c r="O184" s="95">
        <v>159926.00000000003</v>
      </c>
      <c r="P184" s="97">
        <v>106.21</v>
      </c>
      <c r="Q184" s="95">
        <v>169.85741000000004</v>
      </c>
      <c r="R184" s="96">
        <v>9.7734368039410855E-4</v>
      </c>
      <c r="S184" s="96">
        <v>5.8396551492228752E-4</v>
      </c>
      <c r="T184" s="96">
        <f>Q184/'סכום נכסי הקרן'!$C$42</f>
        <v>9.9170504631296752E-5</v>
      </c>
    </row>
    <row r="185" spans="2:20" s="147" customFormat="1">
      <c r="B185" s="88" t="s">
        <v>741</v>
      </c>
      <c r="C185" s="85" t="s">
        <v>742</v>
      </c>
      <c r="D185" s="98" t="s">
        <v>142</v>
      </c>
      <c r="E185" s="98" t="s">
        <v>324</v>
      </c>
      <c r="F185" s="85" t="s">
        <v>548</v>
      </c>
      <c r="G185" s="98" t="s">
        <v>387</v>
      </c>
      <c r="H185" s="85" t="s">
        <v>519</v>
      </c>
      <c r="I185" s="85" t="s">
        <v>182</v>
      </c>
      <c r="J185" s="85"/>
      <c r="K185" s="95">
        <v>4.8100000000000005</v>
      </c>
      <c r="L185" s="98" t="s">
        <v>184</v>
      </c>
      <c r="M185" s="99">
        <v>4.1399999999999999E-2</v>
      </c>
      <c r="N185" s="99">
        <v>2.8600000000000004E-2</v>
      </c>
      <c r="O185" s="95">
        <v>954994.55000000016</v>
      </c>
      <c r="P185" s="97">
        <v>106.25</v>
      </c>
      <c r="Q185" s="95">
        <v>1034.4501</v>
      </c>
      <c r="R185" s="96">
        <v>1.187789508398629E-3</v>
      </c>
      <c r="S185" s="96">
        <v>3.5564134959311555E-3</v>
      </c>
      <c r="T185" s="96">
        <f>Q185/'סכום נכסי הקרן'!$C$42</f>
        <v>6.0395915864309578E-4</v>
      </c>
    </row>
    <row r="186" spans="2:20" s="147" customFormat="1">
      <c r="B186" s="88" t="s">
        <v>743</v>
      </c>
      <c r="C186" s="85" t="s">
        <v>744</v>
      </c>
      <c r="D186" s="98" t="s">
        <v>142</v>
      </c>
      <c r="E186" s="98" t="s">
        <v>324</v>
      </c>
      <c r="F186" s="85" t="s">
        <v>557</v>
      </c>
      <c r="G186" s="98" t="s">
        <v>387</v>
      </c>
      <c r="H186" s="85" t="s">
        <v>519</v>
      </c>
      <c r="I186" s="85" t="s">
        <v>182</v>
      </c>
      <c r="J186" s="85"/>
      <c r="K186" s="95">
        <v>2.9400000000000004</v>
      </c>
      <c r="L186" s="98" t="s">
        <v>184</v>
      </c>
      <c r="M186" s="99">
        <v>1.34E-2</v>
      </c>
      <c r="N186" s="99">
        <v>1.21E-2</v>
      </c>
      <c r="O186" s="95">
        <v>2190226.0000000005</v>
      </c>
      <c r="P186" s="97">
        <v>100.4</v>
      </c>
      <c r="Q186" s="95">
        <v>2198.9869100000001</v>
      </c>
      <c r="R186" s="96">
        <v>4.0103599430184834E-3</v>
      </c>
      <c r="S186" s="96">
        <v>7.5600618377821699E-3</v>
      </c>
      <c r="T186" s="96">
        <f>Q186/'סכום נכסי הקרן'!$C$42</f>
        <v>1.2838688729700746E-3</v>
      </c>
    </row>
    <row r="187" spans="2:20" s="147" customFormat="1">
      <c r="B187" s="88" t="s">
        <v>745</v>
      </c>
      <c r="C187" s="85" t="s">
        <v>746</v>
      </c>
      <c r="D187" s="98" t="s">
        <v>142</v>
      </c>
      <c r="E187" s="98" t="s">
        <v>324</v>
      </c>
      <c r="F187" s="85" t="s">
        <v>557</v>
      </c>
      <c r="G187" s="98" t="s">
        <v>387</v>
      </c>
      <c r="H187" s="85" t="s">
        <v>519</v>
      </c>
      <c r="I187" s="85" t="s">
        <v>182</v>
      </c>
      <c r="J187" s="85"/>
      <c r="K187" s="95">
        <v>0.98999999999999988</v>
      </c>
      <c r="L187" s="98" t="s">
        <v>184</v>
      </c>
      <c r="M187" s="99">
        <v>5.5E-2</v>
      </c>
      <c r="N187" s="99">
        <v>9.6999999999999986E-3</v>
      </c>
      <c r="O187" s="95">
        <v>55646.400000000009</v>
      </c>
      <c r="P187" s="97">
        <v>104.5</v>
      </c>
      <c r="Q187" s="95">
        <v>58.150490000000012</v>
      </c>
      <c r="R187" s="96">
        <v>4.5883557675294103E-4</v>
      </c>
      <c r="S187" s="96">
        <v>1.9991992598870621E-4</v>
      </c>
      <c r="T187" s="96">
        <f>Q187/'סכום נכסי הקרן'!$C$42</f>
        <v>3.3950908811438816E-5</v>
      </c>
    </row>
    <row r="188" spans="2:20" s="147" customFormat="1">
      <c r="B188" s="88" t="s">
        <v>747</v>
      </c>
      <c r="C188" s="85" t="s">
        <v>748</v>
      </c>
      <c r="D188" s="98" t="s">
        <v>142</v>
      </c>
      <c r="E188" s="98" t="s">
        <v>324</v>
      </c>
      <c r="F188" s="85" t="s">
        <v>724</v>
      </c>
      <c r="G188" s="98" t="s">
        <v>173</v>
      </c>
      <c r="H188" s="85" t="s">
        <v>519</v>
      </c>
      <c r="I188" s="85" t="s">
        <v>180</v>
      </c>
      <c r="J188" s="85"/>
      <c r="K188" s="95">
        <v>3.59</v>
      </c>
      <c r="L188" s="98" t="s">
        <v>184</v>
      </c>
      <c r="M188" s="99">
        <v>2.4E-2</v>
      </c>
      <c r="N188" s="99">
        <v>2.29E-2</v>
      </c>
      <c r="O188" s="95">
        <v>534000.00000000012</v>
      </c>
      <c r="P188" s="97">
        <v>100.6</v>
      </c>
      <c r="Q188" s="95">
        <v>537.20399000000009</v>
      </c>
      <c r="R188" s="96">
        <v>2.1198046921519593E-3</v>
      </c>
      <c r="S188" s="96">
        <v>1.846893842539206E-3</v>
      </c>
      <c r="T188" s="96">
        <f>Q188/'סכום נכסי הקרן'!$C$42</f>
        <v>3.1364419590670841E-4</v>
      </c>
    </row>
    <row r="189" spans="2:20" s="147" customFormat="1">
      <c r="B189" s="88" t="s">
        <v>749</v>
      </c>
      <c r="C189" s="85" t="s">
        <v>750</v>
      </c>
      <c r="D189" s="98" t="s">
        <v>142</v>
      </c>
      <c r="E189" s="98" t="s">
        <v>324</v>
      </c>
      <c r="F189" s="85"/>
      <c r="G189" s="98" t="s">
        <v>367</v>
      </c>
      <c r="H189" s="85" t="s">
        <v>519</v>
      </c>
      <c r="I189" s="85" t="s">
        <v>182</v>
      </c>
      <c r="J189" s="85"/>
      <c r="K189" s="95">
        <v>3.2199999999999998</v>
      </c>
      <c r="L189" s="98" t="s">
        <v>184</v>
      </c>
      <c r="M189" s="99">
        <v>5.0999999999999997E-2</v>
      </c>
      <c r="N189" s="99">
        <v>3.9E-2</v>
      </c>
      <c r="O189" s="95">
        <v>2151563.0000000005</v>
      </c>
      <c r="P189" s="97">
        <v>105.28</v>
      </c>
      <c r="Q189" s="95">
        <v>2265.1654500000009</v>
      </c>
      <c r="R189" s="96">
        <v>2.5402160566706028E-3</v>
      </c>
      <c r="S189" s="96">
        <v>7.7875819982974256E-3</v>
      </c>
      <c r="T189" s="96">
        <f>Q189/'סכום נכסי הקרן'!$C$42</f>
        <v>1.3225069236006744E-3</v>
      </c>
    </row>
    <row r="190" spans="2:20" s="147" customFormat="1">
      <c r="B190" s="88" t="s">
        <v>751</v>
      </c>
      <c r="C190" s="85" t="s">
        <v>752</v>
      </c>
      <c r="D190" s="98" t="s">
        <v>142</v>
      </c>
      <c r="E190" s="98" t="s">
        <v>324</v>
      </c>
      <c r="F190" s="85" t="s">
        <v>753</v>
      </c>
      <c r="G190" s="98" t="s">
        <v>754</v>
      </c>
      <c r="H190" s="85" t="s">
        <v>561</v>
      </c>
      <c r="I190" s="85" t="s">
        <v>182</v>
      </c>
      <c r="J190" s="85"/>
      <c r="K190" s="95">
        <v>1.4599999999999997</v>
      </c>
      <c r="L190" s="98" t="s">
        <v>184</v>
      </c>
      <c r="M190" s="99">
        <v>6.3E-2</v>
      </c>
      <c r="N190" s="99">
        <v>1.0699999999999998E-2</v>
      </c>
      <c r="O190" s="95">
        <v>466500.02000000008</v>
      </c>
      <c r="P190" s="97">
        <v>107.76</v>
      </c>
      <c r="Q190" s="95">
        <v>502.70043000000015</v>
      </c>
      <c r="R190" s="96">
        <v>2.488000106666667E-3</v>
      </c>
      <c r="S190" s="96">
        <v>1.7282714687372506E-3</v>
      </c>
      <c r="T190" s="96">
        <f>Q190/'סכום נכסי הקרן'!$C$42</f>
        <v>2.9349944357134536E-4</v>
      </c>
    </row>
    <row r="191" spans="2:20" s="147" customFormat="1">
      <c r="B191" s="88" t="s">
        <v>755</v>
      </c>
      <c r="C191" s="85" t="s">
        <v>756</v>
      </c>
      <c r="D191" s="98" t="s">
        <v>142</v>
      </c>
      <c r="E191" s="98" t="s">
        <v>324</v>
      </c>
      <c r="F191" s="85" t="s">
        <v>753</v>
      </c>
      <c r="G191" s="98" t="s">
        <v>754</v>
      </c>
      <c r="H191" s="85" t="s">
        <v>561</v>
      </c>
      <c r="I191" s="85" t="s">
        <v>182</v>
      </c>
      <c r="J191" s="85"/>
      <c r="K191" s="95">
        <v>4.92</v>
      </c>
      <c r="L191" s="98" t="s">
        <v>184</v>
      </c>
      <c r="M191" s="99">
        <v>4.7500000000000001E-2</v>
      </c>
      <c r="N191" s="99">
        <v>3.1099999999999996E-2</v>
      </c>
      <c r="O191" s="95">
        <v>1268758.0000000002</v>
      </c>
      <c r="P191" s="97">
        <v>108.3</v>
      </c>
      <c r="Q191" s="95">
        <v>1374.0649800000001</v>
      </c>
      <c r="R191" s="96">
        <v>2.5275070719949005E-3</v>
      </c>
      <c r="S191" s="96">
        <v>4.7240009345625991E-3</v>
      </c>
      <c r="T191" s="96">
        <f>Q191/'סכום נכסי הקרן'!$C$42</f>
        <v>8.0224181837455701E-4</v>
      </c>
    </row>
    <row r="192" spans="2:20" s="147" customFormat="1">
      <c r="B192" s="88" t="s">
        <v>757</v>
      </c>
      <c r="C192" s="85" t="s">
        <v>758</v>
      </c>
      <c r="D192" s="98" t="s">
        <v>142</v>
      </c>
      <c r="E192" s="98" t="s">
        <v>324</v>
      </c>
      <c r="F192" s="85" t="s">
        <v>560</v>
      </c>
      <c r="G192" s="98" t="s">
        <v>367</v>
      </c>
      <c r="H192" s="85" t="s">
        <v>561</v>
      </c>
      <c r="I192" s="85" t="s">
        <v>180</v>
      </c>
      <c r="J192" s="85"/>
      <c r="K192" s="95">
        <v>3.66</v>
      </c>
      <c r="L192" s="98" t="s">
        <v>184</v>
      </c>
      <c r="M192" s="99">
        <v>4.6500000000000007E-2</v>
      </c>
      <c r="N192" s="99">
        <v>2.6300000000000004E-2</v>
      </c>
      <c r="O192" s="95">
        <v>182972.00000000003</v>
      </c>
      <c r="P192" s="97">
        <v>107.53</v>
      </c>
      <c r="Q192" s="95">
        <v>196.74978000000002</v>
      </c>
      <c r="R192" s="96">
        <v>9.4332531298188505E-4</v>
      </c>
      <c r="S192" s="96">
        <v>6.7642080842129145E-4</v>
      </c>
      <c r="T192" s="96">
        <f>Q192/'סכום נכסי הקרן'!$C$42</f>
        <v>1.1487149703210836E-4</v>
      </c>
    </row>
    <row r="193" spans="2:20" s="147" customFormat="1">
      <c r="B193" s="88" t="s">
        <v>759</v>
      </c>
      <c r="C193" s="85" t="s">
        <v>760</v>
      </c>
      <c r="D193" s="98" t="s">
        <v>142</v>
      </c>
      <c r="E193" s="98" t="s">
        <v>324</v>
      </c>
      <c r="F193" s="85" t="s">
        <v>587</v>
      </c>
      <c r="G193" s="98" t="s">
        <v>367</v>
      </c>
      <c r="H193" s="85" t="s">
        <v>561</v>
      </c>
      <c r="I193" s="85" t="s">
        <v>182</v>
      </c>
      <c r="J193" s="85"/>
      <c r="K193" s="95">
        <v>4.92</v>
      </c>
      <c r="L193" s="98" t="s">
        <v>184</v>
      </c>
      <c r="M193" s="99">
        <v>3.7000000000000005E-2</v>
      </c>
      <c r="N193" s="99">
        <v>2.6699999999999998E-2</v>
      </c>
      <c r="O193" s="95">
        <v>276973.30000000005</v>
      </c>
      <c r="P193" s="97">
        <v>105.18</v>
      </c>
      <c r="Q193" s="95">
        <v>291.3205200000001</v>
      </c>
      <c r="R193" s="96">
        <v>1.1137478113901875E-3</v>
      </c>
      <c r="S193" s="96">
        <v>1.0015526403542158E-3</v>
      </c>
      <c r="T193" s="96">
        <f>Q193/'סכום נכסי הקרן'!$C$42</f>
        <v>1.7008620923780588E-4</v>
      </c>
    </row>
    <row r="194" spans="2:20" s="147" customFormat="1">
      <c r="B194" s="88" t="s">
        <v>761</v>
      </c>
      <c r="C194" s="85" t="s">
        <v>762</v>
      </c>
      <c r="D194" s="98" t="s">
        <v>142</v>
      </c>
      <c r="E194" s="98" t="s">
        <v>324</v>
      </c>
      <c r="F194" s="85" t="s">
        <v>763</v>
      </c>
      <c r="G194" s="98" t="s">
        <v>481</v>
      </c>
      <c r="H194" s="85" t="s">
        <v>561</v>
      </c>
      <c r="I194" s="85" t="s">
        <v>180</v>
      </c>
      <c r="J194" s="85"/>
      <c r="K194" s="95">
        <v>0.77999999999999992</v>
      </c>
      <c r="L194" s="98" t="s">
        <v>184</v>
      </c>
      <c r="M194" s="99">
        <v>8.5000000000000006E-2</v>
      </c>
      <c r="N194" s="99">
        <v>8.6000000000000017E-3</v>
      </c>
      <c r="O194" s="95">
        <v>76294.160000000018</v>
      </c>
      <c r="P194" s="97">
        <v>107.78</v>
      </c>
      <c r="Q194" s="95">
        <v>82.22984000000001</v>
      </c>
      <c r="R194" s="96">
        <v>2.7956085154773536E-4</v>
      </c>
      <c r="S194" s="96">
        <v>2.8270412728874947E-4</v>
      </c>
      <c r="T194" s="96">
        <f>Q194/'סכום נכסי הקרן'!$C$42</f>
        <v>4.8009531809950414E-5</v>
      </c>
    </row>
    <row r="195" spans="2:20" s="147" customFormat="1">
      <c r="B195" s="88" t="s">
        <v>764</v>
      </c>
      <c r="C195" s="85" t="s">
        <v>765</v>
      </c>
      <c r="D195" s="98" t="s">
        <v>142</v>
      </c>
      <c r="E195" s="98" t="s">
        <v>324</v>
      </c>
      <c r="F195" s="85" t="s">
        <v>578</v>
      </c>
      <c r="G195" s="98" t="s">
        <v>415</v>
      </c>
      <c r="H195" s="85" t="s">
        <v>561</v>
      </c>
      <c r="I195" s="85" t="s">
        <v>182</v>
      </c>
      <c r="J195" s="85"/>
      <c r="K195" s="95">
        <v>3.12</v>
      </c>
      <c r="L195" s="98" t="s">
        <v>184</v>
      </c>
      <c r="M195" s="99">
        <v>3.4000000000000002E-2</v>
      </c>
      <c r="N195" s="99">
        <v>3.3700000000000001E-2</v>
      </c>
      <c r="O195" s="95">
        <v>1428366.39</v>
      </c>
      <c r="P195" s="97">
        <v>100.68</v>
      </c>
      <c r="Q195" s="95">
        <v>1438.0792400000003</v>
      </c>
      <c r="R195" s="96">
        <v>3.1483680659358374E-3</v>
      </c>
      <c r="S195" s="96">
        <v>4.9440803547260714E-3</v>
      </c>
      <c r="T195" s="96">
        <f>Q195/'סכום נכסי הקרן'!$C$42</f>
        <v>8.3961626360952815E-4</v>
      </c>
    </row>
    <row r="196" spans="2:20" s="147" customFormat="1">
      <c r="B196" s="88" t="s">
        <v>766</v>
      </c>
      <c r="C196" s="85" t="s">
        <v>767</v>
      </c>
      <c r="D196" s="98" t="s">
        <v>142</v>
      </c>
      <c r="E196" s="98" t="s">
        <v>324</v>
      </c>
      <c r="F196" s="85" t="s">
        <v>610</v>
      </c>
      <c r="G196" s="98" t="s">
        <v>415</v>
      </c>
      <c r="H196" s="85" t="s">
        <v>605</v>
      </c>
      <c r="I196" s="85" t="s">
        <v>180</v>
      </c>
      <c r="J196" s="85"/>
      <c r="K196" s="95">
        <v>2.3799999999999994</v>
      </c>
      <c r="L196" s="98" t="s">
        <v>184</v>
      </c>
      <c r="M196" s="99">
        <v>3.3000000000000002E-2</v>
      </c>
      <c r="N196" s="99">
        <v>2.8299999999999995E-2</v>
      </c>
      <c r="O196" s="95">
        <v>1020664.2700000001</v>
      </c>
      <c r="P196" s="97">
        <v>101.6</v>
      </c>
      <c r="Q196" s="95">
        <v>1036.99486</v>
      </c>
      <c r="R196" s="96">
        <v>1.3436217288423753E-3</v>
      </c>
      <c r="S196" s="96">
        <v>3.5651623169790782E-3</v>
      </c>
      <c r="T196" s="96">
        <f>Q196/'סכום נכסי הקרן'!$C$42</f>
        <v>6.0544490561972484E-4</v>
      </c>
    </row>
    <row r="197" spans="2:20" s="147" customFormat="1">
      <c r="B197" s="88" t="s">
        <v>768</v>
      </c>
      <c r="C197" s="85" t="s">
        <v>769</v>
      </c>
      <c r="D197" s="98" t="s">
        <v>142</v>
      </c>
      <c r="E197" s="98" t="s">
        <v>324</v>
      </c>
      <c r="F197" s="85" t="s">
        <v>616</v>
      </c>
      <c r="G197" s="98" t="s">
        <v>367</v>
      </c>
      <c r="H197" s="85" t="s">
        <v>605</v>
      </c>
      <c r="I197" s="85" t="s">
        <v>182</v>
      </c>
      <c r="J197" s="85"/>
      <c r="K197" s="95">
        <v>5.3900000000000006</v>
      </c>
      <c r="L197" s="98" t="s">
        <v>184</v>
      </c>
      <c r="M197" s="99">
        <v>6.9000000000000006E-2</v>
      </c>
      <c r="N197" s="99">
        <v>7.51E-2</v>
      </c>
      <c r="O197" s="95">
        <v>1562800.0000000002</v>
      </c>
      <c r="P197" s="97">
        <v>98.38</v>
      </c>
      <c r="Q197" s="95">
        <v>1537.4825900000001</v>
      </c>
      <c r="R197" s="96">
        <v>3.3859013218187849E-3</v>
      </c>
      <c r="S197" s="96">
        <v>5.2858265786191018E-3</v>
      </c>
      <c r="T197" s="96">
        <f>Q197/'סכום נכסי הקרן'!$C$42</f>
        <v>8.9765247399058482E-4</v>
      </c>
    </row>
    <row r="198" spans="2:20" s="147" customFormat="1">
      <c r="B198" s="88" t="s">
        <v>770</v>
      </c>
      <c r="C198" s="85" t="s">
        <v>771</v>
      </c>
      <c r="D198" s="98" t="s">
        <v>142</v>
      </c>
      <c r="E198" s="98" t="s">
        <v>324</v>
      </c>
      <c r="F198" s="85" t="s">
        <v>772</v>
      </c>
      <c r="G198" s="98" t="s">
        <v>415</v>
      </c>
      <c r="H198" s="85" t="s">
        <v>605</v>
      </c>
      <c r="I198" s="85" t="s">
        <v>180</v>
      </c>
      <c r="J198" s="85"/>
      <c r="K198" s="95">
        <v>0.67</v>
      </c>
      <c r="L198" s="98" t="s">
        <v>184</v>
      </c>
      <c r="M198" s="99">
        <v>2.4300000000000002E-2</v>
      </c>
      <c r="N198" s="99">
        <v>7.8999999999999973E-3</v>
      </c>
      <c r="O198" s="95">
        <v>11491.600000000002</v>
      </c>
      <c r="P198" s="97">
        <v>101.27</v>
      </c>
      <c r="Q198" s="95">
        <v>11.637540000000001</v>
      </c>
      <c r="R198" s="96">
        <v>5.633137254901962E-4</v>
      </c>
      <c r="S198" s="96">
        <v>4.0009570607068109E-5</v>
      </c>
      <c r="T198" s="96">
        <f>Q198/'סכום נכסי הקרן'!$C$42</f>
        <v>6.7945267413820866E-6</v>
      </c>
    </row>
    <row r="199" spans="2:20" s="147" customFormat="1">
      <c r="B199" s="88" t="s">
        <v>773</v>
      </c>
      <c r="C199" s="85" t="s">
        <v>774</v>
      </c>
      <c r="D199" s="98" t="s">
        <v>142</v>
      </c>
      <c r="E199" s="98" t="s">
        <v>324</v>
      </c>
      <c r="F199" s="85"/>
      <c r="G199" s="98" t="s">
        <v>367</v>
      </c>
      <c r="H199" s="85" t="s">
        <v>605</v>
      </c>
      <c r="I199" s="85" t="s">
        <v>180</v>
      </c>
      <c r="J199" s="85"/>
      <c r="K199" s="95">
        <v>4.9400000000000004</v>
      </c>
      <c r="L199" s="98" t="s">
        <v>184</v>
      </c>
      <c r="M199" s="99">
        <v>4.5999999999999999E-2</v>
      </c>
      <c r="N199" s="99">
        <v>5.0599999999999999E-2</v>
      </c>
      <c r="O199" s="95">
        <v>1256989.0000000002</v>
      </c>
      <c r="P199" s="97">
        <v>99.18</v>
      </c>
      <c r="Q199" s="95">
        <v>1246.6817000000001</v>
      </c>
      <c r="R199" s="96">
        <v>5.2374541666666673E-3</v>
      </c>
      <c r="S199" s="96">
        <v>4.2860604131706266E-3</v>
      </c>
      <c r="T199" s="96">
        <f>Q199/'סכום נכסי הקרן'!$C$42</f>
        <v>7.278696484516212E-4</v>
      </c>
    </row>
    <row r="200" spans="2:20" s="147" customFormat="1">
      <c r="B200" s="88" t="s">
        <v>775</v>
      </c>
      <c r="C200" s="85" t="s">
        <v>776</v>
      </c>
      <c r="D200" s="98" t="s">
        <v>142</v>
      </c>
      <c r="E200" s="98" t="s">
        <v>324</v>
      </c>
      <c r="F200" s="85" t="s">
        <v>626</v>
      </c>
      <c r="G200" s="98" t="s">
        <v>367</v>
      </c>
      <c r="H200" s="85" t="s">
        <v>605</v>
      </c>
      <c r="I200" s="85" t="s">
        <v>182</v>
      </c>
      <c r="J200" s="85"/>
      <c r="K200" s="95">
        <v>3.8000000000000003</v>
      </c>
      <c r="L200" s="98" t="s">
        <v>184</v>
      </c>
      <c r="M200" s="99">
        <v>5.74E-2</v>
      </c>
      <c r="N200" s="99">
        <v>3.3500000000000002E-2</v>
      </c>
      <c r="O200" s="95">
        <v>582553.92000000016</v>
      </c>
      <c r="P200" s="97">
        <v>111.05</v>
      </c>
      <c r="Q200" s="95">
        <v>646.92612000000008</v>
      </c>
      <c r="R200" s="96">
        <v>1.3858262861371016E-3</v>
      </c>
      <c r="S200" s="96">
        <v>2.224115773238727E-3</v>
      </c>
      <c r="T200" s="96">
        <f>Q200/'סכום נכסי הקרן'!$C$42</f>
        <v>3.7770498078103763E-4</v>
      </c>
    </row>
    <row r="201" spans="2:20" s="147" customFormat="1">
      <c r="B201" s="88" t="s">
        <v>777</v>
      </c>
      <c r="C201" s="85" t="s">
        <v>778</v>
      </c>
      <c r="D201" s="98" t="s">
        <v>142</v>
      </c>
      <c r="E201" s="98" t="s">
        <v>324</v>
      </c>
      <c r="F201" s="85" t="s">
        <v>779</v>
      </c>
      <c r="G201" s="98" t="s">
        <v>415</v>
      </c>
      <c r="H201" s="85" t="s">
        <v>634</v>
      </c>
      <c r="I201" s="85" t="s">
        <v>180</v>
      </c>
      <c r="J201" s="85"/>
      <c r="K201" s="95">
        <v>2.0500000000000003</v>
      </c>
      <c r="L201" s="98" t="s">
        <v>184</v>
      </c>
      <c r="M201" s="99">
        <v>4.2999999999999997E-2</v>
      </c>
      <c r="N201" s="99">
        <v>3.8800000000000001E-2</v>
      </c>
      <c r="O201" s="95">
        <v>2962208.7200000007</v>
      </c>
      <c r="P201" s="97">
        <v>101.31</v>
      </c>
      <c r="Q201" s="95">
        <v>3001.0137700000005</v>
      </c>
      <c r="R201" s="96">
        <v>4.5595238764070678E-3</v>
      </c>
      <c r="S201" s="96">
        <v>1.0317410064635537E-2</v>
      </c>
      <c r="T201" s="96">
        <f>Q201/'סכום נכסי הקרן'!$C$42</f>
        <v>1.7521287412563885E-3</v>
      </c>
    </row>
    <row r="202" spans="2:20" s="147" customFormat="1">
      <c r="B202" s="88" t="s">
        <v>780</v>
      </c>
      <c r="C202" s="85" t="s">
        <v>781</v>
      </c>
      <c r="D202" s="98" t="s">
        <v>142</v>
      </c>
      <c r="E202" s="98" t="s">
        <v>324</v>
      </c>
      <c r="F202" s="85" t="s">
        <v>779</v>
      </c>
      <c r="G202" s="98" t="s">
        <v>415</v>
      </c>
      <c r="H202" s="85" t="s">
        <v>634</v>
      </c>
      <c r="I202" s="85" t="s">
        <v>180</v>
      </c>
      <c r="J202" s="85"/>
      <c r="K202" s="95">
        <v>2.73</v>
      </c>
      <c r="L202" s="98" t="s">
        <v>184</v>
      </c>
      <c r="M202" s="99">
        <v>4.2500000000000003E-2</v>
      </c>
      <c r="N202" s="99">
        <v>4.2700000000000002E-2</v>
      </c>
      <c r="O202" s="95">
        <v>1191086.0000000002</v>
      </c>
      <c r="P202" s="97">
        <v>100.72</v>
      </c>
      <c r="Q202" s="95">
        <v>1199.66184</v>
      </c>
      <c r="R202" s="96">
        <v>1.6486874433347871E-3</v>
      </c>
      <c r="S202" s="96">
        <v>4.1244073139241827E-3</v>
      </c>
      <c r="T202" s="96">
        <f>Q202/'סכום נכסי הקרן'!$C$42</f>
        <v>7.0041730919899198E-4</v>
      </c>
    </row>
    <row r="203" spans="2:20" s="147" customFormat="1">
      <c r="B203" s="88" t="s">
        <v>782</v>
      </c>
      <c r="C203" s="85" t="s">
        <v>783</v>
      </c>
      <c r="D203" s="98" t="s">
        <v>142</v>
      </c>
      <c r="E203" s="98" t="s">
        <v>324</v>
      </c>
      <c r="F203" s="85" t="s">
        <v>633</v>
      </c>
      <c r="G203" s="98" t="s">
        <v>435</v>
      </c>
      <c r="H203" s="85" t="s">
        <v>634</v>
      </c>
      <c r="I203" s="85" t="s">
        <v>182</v>
      </c>
      <c r="J203" s="85"/>
      <c r="K203" s="95">
        <v>2.9899999999999998</v>
      </c>
      <c r="L203" s="98" t="s">
        <v>184</v>
      </c>
      <c r="M203" s="99">
        <v>0.06</v>
      </c>
      <c r="N203" s="99">
        <v>2.9399999999999999E-2</v>
      </c>
      <c r="O203" s="95">
        <v>1551083.4000000004</v>
      </c>
      <c r="P203" s="97">
        <v>109.32</v>
      </c>
      <c r="Q203" s="95">
        <v>1695.6443100000004</v>
      </c>
      <c r="R203" s="96">
        <v>2.5200980416527881E-3</v>
      </c>
      <c r="S203" s="96">
        <v>5.8295826046929414E-3</v>
      </c>
      <c r="T203" s="96">
        <f>Q203/'סכום נכסי הקרן'!$C$42</f>
        <v>9.899945012577726E-4</v>
      </c>
    </row>
    <row r="204" spans="2:20" s="147" customFormat="1">
      <c r="B204" s="88" t="s">
        <v>784</v>
      </c>
      <c r="C204" s="85" t="s">
        <v>785</v>
      </c>
      <c r="D204" s="98" t="s">
        <v>142</v>
      </c>
      <c r="E204" s="98" t="s">
        <v>324</v>
      </c>
      <c r="F204" s="85" t="s">
        <v>633</v>
      </c>
      <c r="G204" s="98" t="s">
        <v>435</v>
      </c>
      <c r="H204" s="85" t="s">
        <v>634</v>
      </c>
      <c r="I204" s="85" t="s">
        <v>182</v>
      </c>
      <c r="J204" s="85"/>
      <c r="K204" s="95">
        <v>5.0200000000000005</v>
      </c>
      <c r="L204" s="98" t="s">
        <v>184</v>
      </c>
      <c r="M204" s="99">
        <v>5.9000000000000004E-2</v>
      </c>
      <c r="N204" s="99">
        <v>4.1099999999999998E-2</v>
      </c>
      <c r="O204" s="95">
        <v>957062.00000000012</v>
      </c>
      <c r="P204" s="97">
        <v>109.29</v>
      </c>
      <c r="Q204" s="95">
        <v>1045.9730600000003</v>
      </c>
      <c r="R204" s="96">
        <v>1.3416669236743313E-3</v>
      </c>
      <c r="S204" s="96">
        <v>3.5960291433723185E-3</v>
      </c>
      <c r="T204" s="96">
        <f>Q204/'סכום נכסי הקרן'!$C$42</f>
        <v>6.10686788353488E-4</v>
      </c>
    </row>
    <row r="205" spans="2:20" s="147" customFormat="1">
      <c r="B205" s="88" t="s">
        <v>786</v>
      </c>
      <c r="C205" s="85" t="s">
        <v>787</v>
      </c>
      <c r="D205" s="98" t="s">
        <v>142</v>
      </c>
      <c r="E205" s="98" t="s">
        <v>324</v>
      </c>
      <c r="F205" s="85" t="s">
        <v>642</v>
      </c>
      <c r="G205" s="98" t="s">
        <v>367</v>
      </c>
      <c r="H205" s="85" t="s">
        <v>634</v>
      </c>
      <c r="I205" s="85" t="s">
        <v>180</v>
      </c>
      <c r="J205" s="85"/>
      <c r="K205" s="95">
        <v>1.2499999999999998</v>
      </c>
      <c r="L205" s="98" t="s">
        <v>184</v>
      </c>
      <c r="M205" s="99">
        <v>3.5799999999999998E-2</v>
      </c>
      <c r="N205" s="99">
        <v>1.9E-2</v>
      </c>
      <c r="O205" s="95">
        <v>64266.30000000001</v>
      </c>
      <c r="P205" s="97">
        <v>102.38</v>
      </c>
      <c r="Q205" s="95">
        <v>65.795840000000013</v>
      </c>
      <c r="R205" s="96">
        <v>3.4267519591517468E-4</v>
      </c>
      <c r="S205" s="96">
        <v>2.2620444751479747E-4</v>
      </c>
      <c r="T205" s="96">
        <f>Q205/'סכום נכסי הקרן'!$C$42</f>
        <v>3.8414612912324872E-5</v>
      </c>
    </row>
    <row r="206" spans="2:20" s="147" customFormat="1">
      <c r="B206" s="88" t="s">
        <v>788</v>
      </c>
      <c r="C206" s="85" t="s">
        <v>789</v>
      </c>
      <c r="D206" s="98" t="s">
        <v>142</v>
      </c>
      <c r="E206" s="98" t="s">
        <v>324</v>
      </c>
      <c r="F206" s="85" t="s">
        <v>790</v>
      </c>
      <c r="G206" s="98" t="s">
        <v>435</v>
      </c>
      <c r="H206" s="85" t="s">
        <v>791</v>
      </c>
      <c r="I206" s="85"/>
      <c r="J206" s="85"/>
      <c r="K206" s="95">
        <v>5.59</v>
      </c>
      <c r="L206" s="98" t="s">
        <v>184</v>
      </c>
      <c r="M206" s="99">
        <v>3.4500000000000003E-2</v>
      </c>
      <c r="N206" s="99">
        <v>0.3478</v>
      </c>
      <c r="O206" s="95">
        <v>55416.05000000001</v>
      </c>
      <c r="P206" s="97">
        <v>25.21</v>
      </c>
      <c r="Q206" s="95">
        <v>13.970390000000004</v>
      </c>
      <c r="R206" s="96">
        <v>9.4920208551034195E-5</v>
      </c>
      <c r="S206" s="96">
        <v>4.8029850390484441E-5</v>
      </c>
      <c r="T206" s="96">
        <f>Q206/'סכום נכסי הקרן'!$C$42</f>
        <v>8.156550992953572E-6</v>
      </c>
    </row>
    <row r="207" spans="2:20" s="147" customForma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95"/>
      <c r="P207" s="97"/>
      <c r="Q207" s="85"/>
      <c r="R207" s="85"/>
      <c r="S207" s="96"/>
      <c r="T207" s="85"/>
    </row>
    <row r="208" spans="2:20" s="147" customFormat="1">
      <c r="B208" s="102" t="s">
        <v>58</v>
      </c>
      <c r="C208" s="83"/>
      <c r="D208" s="83"/>
      <c r="E208" s="83"/>
      <c r="F208" s="83"/>
      <c r="G208" s="83"/>
      <c r="H208" s="83"/>
      <c r="I208" s="83"/>
      <c r="J208" s="83"/>
      <c r="K208" s="92">
        <v>4.6000000000000005</v>
      </c>
      <c r="L208" s="83"/>
      <c r="M208" s="83"/>
      <c r="N208" s="104">
        <v>5.1799999999999985E-2</v>
      </c>
      <c r="O208" s="92"/>
      <c r="P208" s="94"/>
      <c r="Q208" s="92">
        <v>1687.9798200000002</v>
      </c>
      <c r="R208" s="83"/>
      <c r="S208" s="93">
        <v>5.8032322803269519E-3</v>
      </c>
      <c r="T208" s="93">
        <f>Q208/'סכום נכסי הקרן'!$C$42</f>
        <v>9.855196223517446E-4</v>
      </c>
    </row>
    <row r="209" spans="2:20" s="147" customFormat="1">
      <c r="B209" s="88" t="s">
        <v>792</v>
      </c>
      <c r="C209" s="85" t="s">
        <v>793</v>
      </c>
      <c r="D209" s="98" t="s">
        <v>142</v>
      </c>
      <c r="E209" s="98" t="s">
        <v>324</v>
      </c>
      <c r="F209" s="85" t="s">
        <v>633</v>
      </c>
      <c r="G209" s="98" t="s">
        <v>435</v>
      </c>
      <c r="H209" s="85" t="s">
        <v>634</v>
      </c>
      <c r="I209" s="85" t="s">
        <v>182</v>
      </c>
      <c r="J209" s="85"/>
      <c r="K209" s="95">
        <v>4.6000000000000005</v>
      </c>
      <c r="L209" s="98" t="s">
        <v>184</v>
      </c>
      <c r="M209" s="99">
        <v>6.7000000000000004E-2</v>
      </c>
      <c r="N209" s="99">
        <v>5.1799999999999985E-2</v>
      </c>
      <c r="O209" s="95">
        <v>1586000.0000000002</v>
      </c>
      <c r="P209" s="97">
        <v>106.43</v>
      </c>
      <c r="Q209" s="95">
        <v>1687.9798200000002</v>
      </c>
      <c r="R209" s="96">
        <v>1.3169508850391558E-3</v>
      </c>
      <c r="S209" s="96">
        <v>5.8032322803269519E-3</v>
      </c>
      <c r="T209" s="96">
        <f>Q209/'סכום נכסי הקרן'!$C$42</f>
        <v>9.855196223517446E-4</v>
      </c>
    </row>
    <row r="210" spans="2:20" s="147" customFormat="1">
      <c r="B210" s="148"/>
    </row>
    <row r="211" spans="2:20" s="147" customFormat="1">
      <c r="B211" s="148"/>
    </row>
    <row r="212" spans="2:20" s="147" customFormat="1">
      <c r="B212" s="148"/>
    </row>
    <row r="213" spans="2:20" s="147" customFormat="1">
      <c r="B213" s="149" t="s">
        <v>1793</v>
      </c>
    </row>
    <row r="214" spans="2:20" s="147" customFormat="1">
      <c r="B214" s="149" t="s">
        <v>133</v>
      </c>
    </row>
    <row r="215" spans="2:20">
      <c r="C215" s="1"/>
      <c r="D215" s="1"/>
      <c r="E215" s="1"/>
      <c r="F215" s="1"/>
    </row>
    <row r="216" spans="2:20">
      <c r="C216" s="1"/>
      <c r="D216" s="1"/>
      <c r="E216" s="1"/>
      <c r="F216" s="1"/>
    </row>
    <row r="217" spans="2:20">
      <c r="C217" s="1"/>
      <c r="D217" s="1"/>
      <c r="E217" s="1"/>
      <c r="F217" s="1"/>
    </row>
    <row r="218" spans="2:20">
      <c r="C218" s="1"/>
      <c r="D218" s="1"/>
      <c r="E218" s="1"/>
      <c r="F218" s="1"/>
    </row>
    <row r="219" spans="2:20">
      <c r="C219" s="1"/>
      <c r="D219" s="1"/>
      <c r="E219" s="1"/>
      <c r="F219" s="1"/>
    </row>
    <row r="220" spans="2:20">
      <c r="C220" s="1"/>
      <c r="D220" s="1"/>
      <c r="E220" s="1"/>
      <c r="F220" s="1"/>
    </row>
    <row r="221" spans="2:20">
      <c r="C221" s="1"/>
      <c r="D221" s="1"/>
      <c r="E221" s="1"/>
      <c r="F221" s="1"/>
    </row>
    <row r="222" spans="2:20">
      <c r="C222" s="1"/>
      <c r="D222" s="1"/>
      <c r="E222" s="1"/>
      <c r="F222" s="1"/>
    </row>
    <row r="223" spans="2:20"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17" sheet="1" objects="1" scenarios="1"/>
  <mergeCells count="2">
    <mergeCell ref="B6:T6"/>
    <mergeCell ref="B7:T7"/>
  </mergeCells>
  <phoneticPr fontId="4" type="noConversion"/>
  <conditionalFormatting sqref="B12:B209">
    <cfRule type="cellIs" dxfId="11" priority="2" operator="equal">
      <formula>"NR3"</formula>
    </cfRule>
  </conditionalFormatting>
  <conditionalFormatting sqref="B12:B209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$AW$7:$AW$24</formula1>
    </dataValidation>
    <dataValidation allowBlank="1" showInputMessage="1" showErrorMessage="1" sqref="H2"/>
    <dataValidation type="list" allowBlank="1" showInputMessage="1" showErrorMessage="1" sqref="I12:I828">
      <formula1>$AY$7:$AY$10</formula1>
    </dataValidation>
    <dataValidation type="list" allowBlank="1" showInputMessage="1" showErrorMessage="1" sqref="E12:E822">
      <formula1>$AU$7:$AU$24</formula1>
    </dataValidation>
    <dataValidation type="list" allowBlank="1" showInputMessage="1" showErrorMessage="1" sqref="L12:L828">
      <formula1>$AZ$7:$AZ$20</formula1>
    </dataValidation>
    <dataValidation type="list" allowBlank="1" showInputMessage="1" showErrorMessage="1" sqref="G12:G555">
      <formula1>$AW$7:$AW$29</formula1>
    </dataValidation>
  </dataValidations>
  <printOptions horizontalCentered="1"/>
  <pageMargins left="0" right="0" top="0.11811023622047245" bottom="0.11811023622047245" header="0" footer="0.23622047244094491"/>
  <pageSetup paperSize="9" scale="62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E363"/>
  <sheetViews>
    <sheetView rightToLeft="1" zoomScale="90" zoomScaleNormal="90" workbookViewId="0">
      <pane ySplit="10" topLeftCell="A11" activePane="bottomLeft" state="frozen"/>
      <selection pane="bottomLeft" activeCell="D12" sqref="D12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31.2851562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5" t="s">
        <v>199</v>
      </c>
      <c r="C1" s="79" t="s" vm="1">
        <v>258</v>
      </c>
    </row>
    <row r="2" spans="2:57">
      <c r="B2" s="55" t="s">
        <v>198</v>
      </c>
      <c r="C2" s="79" t="s">
        <v>259</v>
      </c>
    </row>
    <row r="3" spans="2:57">
      <c r="B3" s="55" t="s">
        <v>200</v>
      </c>
      <c r="C3" s="79" t="s">
        <v>260</v>
      </c>
    </row>
    <row r="4" spans="2:57">
      <c r="B4" s="55" t="s">
        <v>201</v>
      </c>
      <c r="C4" s="79">
        <v>414</v>
      </c>
    </row>
    <row r="6" spans="2:57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8"/>
      <c r="BE6" s="3"/>
    </row>
    <row r="7" spans="2:57" ht="26.25" customHeight="1">
      <c r="B7" s="206" t="s">
        <v>110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BA7" s="3"/>
      <c r="BE7" s="3"/>
    </row>
    <row r="8" spans="2:57" s="3" customFormat="1" ht="63">
      <c r="B8" s="20" t="s">
        <v>136</v>
      </c>
      <c r="C8" s="28" t="s">
        <v>56</v>
      </c>
      <c r="D8" s="71" t="s">
        <v>141</v>
      </c>
      <c r="E8" s="71" t="s">
        <v>246</v>
      </c>
      <c r="F8" s="71" t="s">
        <v>138</v>
      </c>
      <c r="G8" s="28" t="s">
        <v>78</v>
      </c>
      <c r="H8" s="28" t="s">
        <v>122</v>
      </c>
      <c r="I8" s="28" t="s">
        <v>0</v>
      </c>
      <c r="J8" s="12" t="s">
        <v>126</v>
      </c>
      <c r="K8" s="12" t="s">
        <v>74</v>
      </c>
      <c r="L8" s="12" t="s">
        <v>71</v>
      </c>
      <c r="M8" s="75" t="s">
        <v>202</v>
      </c>
      <c r="N8" s="13" t="s">
        <v>204</v>
      </c>
      <c r="BA8" s="1"/>
      <c r="BB8" s="1"/>
      <c r="BC8" s="1"/>
      <c r="BE8" s="4"/>
    </row>
    <row r="9" spans="2:57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75</v>
      </c>
      <c r="K9" s="15" t="s">
        <v>23</v>
      </c>
      <c r="L9" s="15" t="s">
        <v>20</v>
      </c>
      <c r="M9" s="15" t="s">
        <v>20</v>
      </c>
      <c r="N9" s="16" t="s">
        <v>20</v>
      </c>
      <c r="BA9" s="1"/>
      <c r="BC9" s="1"/>
      <c r="BE9" s="4"/>
    </row>
    <row r="10" spans="2:57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BA10" s="1"/>
      <c r="BB10" s="3"/>
      <c r="BC10" s="1"/>
      <c r="BE10" s="1"/>
    </row>
    <row r="11" spans="2:57" s="4" customFormat="1" ht="18" customHeight="1">
      <c r="B11" s="105" t="s">
        <v>36</v>
      </c>
      <c r="C11" s="81"/>
      <c r="D11" s="81"/>
      <c r="E11" s="81"/>
      <c r="F11" s="81"/>
      <c r="G11" s="81"/>
      <c r="H11" s="81"/>
      <c r="I11" s="89"/>
      <c r="J11" s="91"/>
      <c r="K11" s="89">
        <v>136976.90299000006</v>
      </c>
      <c r="L11" s="81"/>
      <c r="M11" s="90">
        <v>1</v>
      </c>
      <c r="N11" s="90">
        <f>K11/'סכום נכסי הקרן'!$C$42</f>
        <v>7.9973364673054201E-2</v>
      </c>
      <c r="BA11" s="1"/>
      <c r="BB11" s="3"/>
      <c r="BC11" s="1"/>
      <c r="BE11" s="1"/>
    </row>
    <row r="12" spans="2:57" ht="20.25">
      <c r="B12" s="106" t="s">
        <v>254</v>
      </c>
      <c r="C12" s="83"/>
      <c r="D12" s="83"/>
      <c r="E12" s="83"/>
      <c r="F12" s="83"/>
      <c r="G12" s="83"/>
      <c r="H12" s="83"/>
      <c r="I12" s="92"/>
      <c r="J12" s="94"/>
      <c r="K12" s="92">
        <v>103932.12579000005</v>
      </c>
      <c r="L12" s="83"/>
      <c r="M12" s="93">
        <v>0.75875657516937411</v>
      </c>
      <c r="N12" s="93">
        <f>K12/'סכום נכסי הקרן'!$C$42</f>
        <v>6.0680316284098021E-2</v>
      </c>
      <c r="BB12" s="4"/>
    </row>
    <row r="13" spans="2:57">
      <c r="B13" s="107" t="s">
        <v>33</v>
      </c>
      <c r="C13" s="83"/>
      <c r="D13" s="83"/>
      <c r="E13" s="83"/>
      <c r="F13" s="83"/>
      <c r="G13" s="83"/>
      <c r="H13" s="83"/>
      <c r="I13" s="92"/>
      <c r="J13" s="94"/>
      <c r="K13" s="92">
        <v>71894.21385</v>
      </c>
      <c r="L13" s="83"/>
      <c r="M13" s="93">
        <v>0.5248637710494054</v>
      </c>
      <c r="N13" s="93">
        <f>K13/'סכום נכסי הקרן'!$C$42</f>
        <v>4.1975121765808525E-2</v>
      </c>
    </row>
    <row r="14" spans="2:57">
      <c r="B14" s="108" t="s">
        <v>794</v>
      </c>
      <c r="C14" s="85" t="s">
        <v>795</v>
      </c>
      <c r="D14" s="98" t="s">
        <v>142</v>
      </c>
      <c r="E14" s="98" t="s">
        <v>324</v>
      </c>
      <c r="F14" s="85" t="s">
        <v>796</v>
      </c>
      <c r="G14" s="98" t="s">
        <v>797</v>
      </c>
      <c r="H14" s="98" t="s">
        <v>184</v>
      </c>
      <c r="I14" s="95">
        <v>873032.00000000012</v>
      </c>
      <c r="J14" s="97">
        <v>271.5</v>
      </c>
      <c r="K14" s="95">
        <v>2370.2818800000005</v>
      </c>
      <c r="L14" s="96">
        <v>2.6179198926816217E-4</v>
      </c>
      <c r="M14" s="96">
        <v>1.7304244936630242E-2</v>
      </c>
      <c r="N14" s="96">
        <f>K14/'סכום נכסי הקרן'!$C$42</f>
        <v>1.383878690708982E-3</v>
      </c>
    </row>
    <row r="15" spans="2:57">
      <c r="B15" s="108" t="s">
        <v>798</v>
      </c>
      <c r="C15" s="85" t="s">
        <v>799</v>
      </c>
      <c r="D15" s="98" t="s">
        <v>142</v>
      </c>
      <c r="E15" s="98" t="s">
        <v>324</v>
      </c>
      <c r="F15" s="85" t="s">
        <v>800</v>
      </c>
      <c r="G15" s="98" t="s">
        <v>209</v>
      </c>
      <c r="H15" s="98" t="s">
        <v>184</v>
      </c>
      <c r="I15" s="95">
        <v>9000.1900000000023</v>
      </c>
      <c r="J15" s="97">
        <v>4410</v>
      </c>
      <c r="K15" s="95">
        <v>396.90838000000008</v>
      </c>
      <c r="L15" s="96">
        <v>1.6241559351821211E-5</v>
      </c>
      <c r="M15" s="96">
        <v>2.8976299750986209E-3</v>
      </c>
      <c r="N15" s="96">
        <f>K15/'סכום נכסי הקרן'!$C$42</f>
        <v>2.3173321868613498E-4</v>
      </c>
    </row>
    <row r="16" spans="2:57" ht="20.25">
      <c r="B16" s="108" t="s">
        <v>801</v>
      </c>
      <c r="C16" s="85" t="s">
        <v>802</v>
      </c>
      <c r="D16" s="98" t="s">
        <v>142</v>
      </c>
      <c r="E16" s="98" t="s">
        <v>324</v>
      </c>
      <c r="F16" s="85" t="s">
        <v>803</v>
      </c>
      <c r="G16" s="98" t="s">
        <v>804</v>
      </c>
      <c r="H16" s="98" t="s">
        <v>184</v>
      </c>
      <c r="I16" s="95">
        <v>6353.73</v>
      </c>
      <c r="J16" s="97">
        <v>20630</v>
      </c>
      <c r="K16" s="95">
        <v>1310.7754100000002</v>
      </c>
      <c r="L16" s="96">
        <v>1.2800994563093502E-4</v>
      </c>
      <c r="M16" s="96">
        <v>9.5693170263580329E-3</v>
      </c>
      <c r="N16" s="96">
        <f>K16/'סכום נכסי הקרן'!$C$42</f>
        <v>7.6529048022099769E-4</v>
      </c>
      <c r="BA16" s="4"/>
    </row>
    <row r="17" spans="2:14">
      <c r="B17" s="108" t="s">
        <v>805</v>
      </c>
      <c r="C17" s="85" t="s">
        <v>806</v>
      </c>
      <c r="D17" s="98" t="s">
        <v>142</v>
      </c>
      <c r="E17" s="98" t="s">
        <v>324</v>
      </c>
      <c r="F17" s="85" t="s">
        <v>807</v>
      </c>
      <c r="G17" s="98" t="s">
        <v>808</v>
      </c>
      <c r="H17" s="98" t="s">
        <v>184</v>
      </c>
      <c r="I17" s="95">
        <v>7238.0000000000009</v>
      </c>
      <c r="J17" s="97">
        <v>39000</v>
      </c>
      <c r="K17" s="95">
        <v>2822.8200000000006</v>
      </c>
      <c r="L17" s="96">
        <v>1.6932651373411612E-4</v>
      </c>
      <c r="M17" s="96">
        <v>2.0607999877220756E-2</v>
      </c>
      <c r="N17" s="96">
        <f>K17/'סכום נכסי הקרן'!$C$42</f>
        <v>1.6480910893632316E-3</v>
      </c>
    </row>
    <row r="18" spans="2:14">
      <c r="B18" s="108" t="s">
        <v>809</v>
      </c>
      <c r="C18" s="85" t="s">
        <v>810</v>
      </c>
      <c r="D18" s="98" t="s">
        <v>142</v>
      </c>
      <c r="E18" s="98" t="s">
        <v>324</v>
      </c>
      <c r="F18" s="85" t="s">
        <v>386</v>
      </c>
      <c r="G18" s="98" t="s">
        <v>387</v>
      </c>
      <c r="H18" s="98" t="s">
        <v>184</v>
      </c>
      <c r="I18" s="95">
        <v>568603.00000000012</v>
      </c>
      <c r="J18" s="97">
        <v>732</v>
      </c>
      <c r="K18" s="95">
        <v>4162.1739600000001</v>
      </c>
      <c r="L18" s="96">
        <v>2.0560797055002396E-4</v>
      </c>
      <c r="M18" s="96">
        <v>3.0385954632832207E-2</v>
      </c>
      <c r="N18" s="96">
        <f>K18/'סכום נכסי הקרן'!$C$42</f>
        <v>2.4300670307903709E-3</v>
      </c>
    </row>
    <row r="19" spans="2:14">
      <c r="B19" s="108" t="s">
        <v>811</v>
      </c>
      <c r="C19" s="85" t="s">
        <v>812</v>
      </c>
      <c r="D19" s="98" t="s">
        <v>142</v>
      </c>
      <c r="E19" s="98" t="s">
        <v>324</v>
      </c>
      <c r="F19" s="85" t="s">
        <v>350</v>
      </c>
      <c r="G19" s="98" t="s">
        <v>326</v>
      </c>
      <c r="H19" s="98" t="s">
        <v>184</v>
      </c>
      <c r="I19" s="95">
        <v>22471.000000000004</v>
      </c>
      <c r="J19" s="97">
        <v>5650</v>
      </c>
      <c r="K19" s="95">
        <v>1269.6115000000002</v>
      </c>
      <c r="L19" s="96">
        <v>2.239708067494043E-4</v>
      </c>
      <c r="M19" s="96">
        <v>9.2687998654246671E-3</v>
      </c>
      <c r="N19" s="96">
        <f>K19/'סכום נכסי הקרן'!$C$42</f>
        <v>7.4125711171916262E-4</v>
      </c>
    </row>
    <row r="20" spans="2:14">
      <c r="B20" s="108" t="s">
        <v>813</v>
      </c>
      <c r="C20" s="85" t="s">
        <v>814</v>
      </c>
      <c r="D20" s="98" t="s">
        <v>142</v>
      </c>
      <c r="E20" s="98" t="s">
        <v>324</v>
      </c>
      <c r="F20" s="85" t="s">
        <v>458</v>
      </c>
      <c r="G20" s="98" t="s">
        <v>367</v>
      </c>
      <c r="H20" s="98" t="s">
        <v>184</v>
      </c>
      <c r="I20" s="95">
        <v>26064.000000000004</v>
      </c>
      <c r="J20" s="97">
        <v>3283</v>
      </c>
      <c r="K20" s="95">
        <v>855.68112000000008</v>
      </c>
      <c r="L20" s="96">
        <v>1.3330855927286034E-4</v>
      </c>
      <c r="M20" s="96">
        <v>6.2469007644483593E-3</v>
      </c>
      <c r="N20" s="96">
        <f>K20/'סכום נכסי הקרן'!$C$42</f>
        <v>4.9958567291160966E-4</v>
      </c>
    </row>
    <row r="21" spans="2:14">
      <c r="B21" s="108" t="s">
        <v>815</v>
      </c>
      <c r="C21" s="85" t="s">
        <v>816</v>
      </c>
      <c r="D21" s="98" t="s">
        <v>142</v>
      </c>
      <c r="E21" s="98" t="s">
        <v>324</v>
      </c>
      <c r="F21" s="85" t="s">
        <v>400</v>
      </c>
      <c r="G21" s="98" t="s">
        <v>326</v>
      </c>
      <c r="H21" s="98" t="s">
        <v>184</v>
      </c>
      <c r="I21" s="95">
        <v>222890.00000000003</v>
      </c>
      <c r="J21" s="97">
        <v>800.9</v>
      </c>
      <c r="K21" s="95">
        <v>1785.1260100000002</v>
      </c>
      <c r="L21" s="96">
        <v>1.9687757675033489E-4</v>
      </c>
      <c r="M21" s="96">
        <v>1.3032313996253242E-2</v>
      </c>
      <c r="N21" s="96">
        <f>K21/'סכום נכסי הקרן'!$C$42</f>
        <v>1.0422379997561087E-3</v>
      </c>
    </row>
    <row r="22" spans="2:14">
      <c r="B22" s="108" t="s">
        <v>817</v>
      </c>
      <c r="C22" s="85" t="s">
        <v>818</v>
      </c>
      <c r="D22" s="98" t="s">
        <v>142</v>
      </c>
      <c r="E22" s="98" t="s">
        <v>324</v>
      </c>
      <c r="F22" s="85" t="s">
        <v>819</v>
      </c>
      <c r="G22" s="98" t="s">
        <v>797</v>
      </c>
      <c r="H22" s="98" t="s">
        <v>184</v>
      </c>
      <c r="I22" s="95">
        <v>45059.000000000007</v>
      </c>
      <c r="J22" s="97">
        <v>1442</v>
      </c>
      <c r="K22" s="95">
        <v>649.75078000000019</v>
      </c>
      <c r="L22" s="96">
        <v>8.2379760802734267E-5</v>
      </c>
      <c r="M22" s="96">
        <v>4.7435061372896933E-3</v>
      </c>
      <c r="N22" s="96">
        <f>K22/'סכום נכסי הקרן'!$C$42</f>
        <v>3.7935414614633932E-4</v>
      </c>
    </row>
    <row r="23" spans="2:14">
      <c r="B23" s="108" t="s">
        <v>820</v>
      </c>
      <c r="C23" s="85" t="s">
        <v>821</v>
      </c>
      <c r="D23" s="98" t="s">
        <v>142</v>
      </c>
      <c r="E23" s="98" t="s">
        <v>324</v>
      </c>
      <c r="F23" s="85" t="s">
        <v>822</v>
      </c>
      <c r="G23" s="98" t="s">
        <v>435</v>
      </c>
      <c r="H23" s="98" t="s">
        <v>184</v>
      </c>
      <c r="I23" s="95">
        <v>32400.000000000004</v>
      </c>
      <c r="J23" s="97">
        <v>13830</v>
      </c>
      <c r="K23" s="95">
        <v>4480.920000000001</v>
      </c>
      <c r="L23" s="96">
        <v>3.1941294802473175E-5</v>
      </c>
      <c r="M23" s="96">
        <v>3.271296037644484E-2</v>
      </c>
      <c r="N23" s="96">
        <f>K23/'סכום נכסי הקרן'!$C$42</f>
        <v>2.6161655097205957E-3</v>
      </c>
    </row>
    <row r="24" spans="2:14">
      <c r="B24" s="108" t="s">
        <v>823</v>
      </c>
      <c r="C24" s="85" t="s">
        <v>824</v>
      </c>
      <c r="D24" s="98" t="s">
        <v>142</v>
      </c>
      <c r="E24" s="98" t="s">
        <v>324</v>
      </c>
      <c r="F24" s="85" t="s">
        <v>825</v>
      </c>
      <c r="G24" s="98" t="s">
        <v>797</v>
      </c>
      <c r="H24" s="98" t="s">
        <v>184</v>
      </c>
      <c r="I24" s="95">
        <v>8264412.8600000013</v>
      </c>
      <c r="J24" s="97">
        <v>66</v>
      </c>
      <c r="K24" s="95">
        <v>5454.512490000001</v>
      </c>
      <c r="L24" s="96">
        <v>6.3806601309568237E-4</v>
      </c>
      <c r="M24" s="96">
        <v>3.9820673200635918E-2</v>
      </c>
      <c r="N24" s="96">
        <f>K24/'סכום נכסי הקרן'!$C$42</f>
        <v>3.1845932194009725E-3</v>
      </c>
    </row>
    <row r="25" spans="2:14">
      <c r="B25" s="108" t="s">
        <v>826</v>
      </c>
      <c r="C25" s="85" t="s">
        <v>827</v>
      </c>
      <c r="D25" s="98" t="s">
        <v>142</v>
      </c>
      <c r="E25" s="98" t="s">
        <v>324</v>
      </c>
      <c r="F25" s="85" t="s">
        <v>828</v>
      </c>
      <c r="G25" s="98" t="s">
        <v>435</v>
      </c>
      <c r="H25" s="98" t="s">
        <v>184</v>
      </c>
      <c r="I25" s="95">
        <v>208219.00000000003</v>
      </c>
      <c r="J25" s="97">
        <v>1580</v>
      </c>
      <c r="K25" s="95">
        <v>3327.7198300000005</v>
      </c>
      <c r="L25" s="96">
        <v>1.6313118652700224E-4</v>
      </c>
      <c r="M25" s="96">
        <v>2.4294021527431812E-2</v>
      </c>
      <c r="N25" s="96">
        <f>K25/'סכום נכסי הקרן'!$C$42</f>
        <v>1.9428746429883336E-3</v>
      </c>
    </row>
    <row r="26" spans="2:14">
      <c r="B26" s="108" t="s">
        <v>829</v>
      </c>
      <c r="C26" s="85" t="s">
        <v>830</v>
      </c>
      <c r="D26" s="98" t="s">
        <v>142</v>
      </c>
      <c r="E26" s="98" t="s">
        <v>324</v>
      </c>
      <c r="F26" s="85" t="s">
        <v>325</v>
      </c>
      <c r="G26" s="98" t="s">
        <v>326</v>
      </c>
      <c r="H26" s="98" t="s">
        <v>184</v>
      </c>
      <c r="I26" s="95">
        <v>402069.00000000006</v>
      </c>
      <c r="J26" s="97">
        <v>1586</v>
      </c>
      <c r="K26" s="95">
        <v>6376.8143400000008</v>
      </c>
      <c r="L26" s="96">
        <v>2.6400407629558582E-4</v>
      </c>
      <c r="M26" s="96">
        <v>4.6553938662677583E-2</v>
      </c>
      <c r="N26" s="96">
        <f>K26/'סכום נכסי הקרן'!$C$42</f>
        <v>3.723075113637312E-3</v>
      </c>
    </row>
    <row r="27" spans="2:14">
      <c r="B27" s="108" t="s">
        <v>831</v>
      </c>
      <c r="C27" s="85" t="s">
        <v>832</v>
      </c>
      <c r="D27" s="98" t="s">
        <v>142</v>
      </c>
      <c r="E27" s="98" t="s">
        <v>324</v>
      </c>
      <c r="F27" s="85" t="s">
        <v>330</v>
      </c>
      <c r="G27" s="98" t="s">
        <v>326</v>
      </c>
      <c r="H27" s="98" t="s">
        <v>184</v>
      </c>
      <c r="I27" s="95">
        <v>53783.000000000007</v>
      </c>
      <c r="J27" s="97">
        <v>5635</v>
      </c>
      <c r="K27" s="95">
        <v>3030.6720499999997</v>
      </c>
      <c r="L27" s="96">
        <v>2.3175675368215004E-4</v>
      </c>
      <c r="M27" s="96">
        <v>2.2125423949914041E-2</v>
      </c>
      <c r="N27" s="96">
        <f>K27/'סכום נכסי הקרן'!$C$42</f>
        <v>1.7694445980924031E-3</v>
      </c>
    </row>
    <row r="28" spans="2:14">
      <c r="B28" s="108" t="s">
        <v>833</v>
      </c>
      <c r="C28" s="85" t="s">
        <v>834</v>
      </c>
      <c r="D28" s="98" t="s">
        <v>142</v>
      </c>
      <c r="E28" s="98" t="s">
        <v>324</v>
      </c>
      <c r="F28" s="85"/>
      <c r="G28" s="98" t="s">
        <v>835</v>
      </c>
      <c r="H28" s="98" t="s">
        <v>184</v>
      </c>
      <c r="I28" s="95">
        <v>31000.000000000004</v>
      </c>
      <c r="J28" s="97">
        <v>14560</v>
      </c>
      <c r="K28" s="95">
        <v>4513.6000000000013</v>
      </c>
      <c r="L28" s="96">
        <v>6.3041582738407721E-5</v>
      </c>
      <c r="M28" s="96">
        <v>3.2951540745008043E-2</v>
      </c>
      <c r="N28" s="96">
        <f>K28/'סכום נכסי הקרן'!$C$42</f>
        <v>2.6352455845395327E-3</v>
      </c>
    </row>
    <row r="29" spans="2:14">
      <c r="B29" s="108" t="s">
        <v>836</v>
      </c>
      <c r="C29" s="85" t="s">
        <v>837</v>
      </c>
      <c r="D29" s="98" t="s">
        <v>142</v>
      </c>
      <c r="E29" s="98" t="s">
        <v>324</v>
      </c>
      <c r="F29" s="85" t="s">
        <v>489</v>
      </c>
      <c r="G29" s="98" t="s">
        <v>367</v>
      </c>
      <c r="H29" s="98" t="s">
        <v>184</v>
      </c>
      <c r="I29" s="95">
        <v>18954.800000000003</v>
      </c>
      <c r="J29" s="97">
        <v>16400</v>
      </c>
      <c r="K29" s="95">
        <v>3108.5872000000008</v>
      </c>
      <c r="L29" s="96">
        <v>4.2631675351879786E-4</v>
      </c>
      <c r="M29" s="96">
        <v>2.2694243570588992E-2</v>
      </c>
      <c r="N29" s="96">
        <f>K29/'סכום נכסי הקרן'!$C$42</f>
        <v>1.8149350170498292E-3</v>
      </c>
    </row>
    <row r="30" spans="2:14">
      <c r="B30" s="108" t="s">
        <v>838</v>
      </c>
      <c r="C30" s="85" t="s">
        <v>839</v>
      </c>
      <c r="D30" s="98" t="s">
        <v>142</v>
      </c>
      <c r="E30" s="98" t="s">
        <v>324</v>
      </c>
      <c r="F30" s="85" t="s">
        <v>840</v>
      </c>
      <c r="G30" s="98" t="s">
        <v>211</v>
      </c>
      <c r="H30" s="98" t="s">
        <v>184</v>
      </c>
      <c r="I30" s="95">
        <v>9469.0000000000018</v>
      </c>
      <c r="J30" s="97">
        <v>26260</v>
      </c>
      <c r="K30" s="95">
        <v>2486.5594000000006</v>
      </c>
      <c r="L30" s="96">
        <v>1.579630721073315E-4</v>
      </c>
      <c r="M30" s="96">
        <v>1.8153129073019927E-2</v>
      </c>
      <c r="N30" s="96">
        <f>K30/'סכום נכסי הקרן'!$C$42</f>
        <v>1.4517668113136451E-3</v>
      </c>
    </row>
    <row r="31" spans="2:14">
      <c r="B31" s="108" t="s">
        <v>841</v>
      </c>
      <c r="C31" s="85" t="s">
        <v>842</v>
      </c>
      <c r="D31" s="98" t="s">
        <v>142</v>
      </c>
      <c r="E31" s="98" t="s">
        <v>324</v>
      </c>
      <c r="F31" s="85" t="s">
        <v>341</v>
      </c>
      <c r="G31" s="98" t="s">
        <v>326</v>
      </c>
      <c r="H31" s="98" t="s">
        <v>184</v>
      </c>
      <c r="I31" s="95">
        <v>358935.00000000006</v>
      </c>
      <c r="J31" s="97">
        <v>2291</v>
      </c>
      <c r="K31" s="95">
        <v>8223.2008500000011</v>
      </c>
      <c r="L31" s="96">
        <v>2.6915738817931168E-4</v>
      </c>
      <c r="M31" s="96">
        <v>6.0033484992724158E-2</v>
      </c>
      <c r="N31" s="96">
        <f>K31/'סכום נכסי הקרן'!$C$42</f>
        <v>4.8010797879174559E-3</v>
      </c>
    </row>
    <row r="32" spans="2:14">
      <c r="B32" s="108" t="s">
        <v>843</v>
      </c>
      <c r="C32" s="85" t="s">
        <v>844</v>
      </c>
      <c r="D32" s="98" t="s">
        <v>142</v>
      </c>
      <c r="E32" s="98" t="s">
        <v>324</v>
      </c>
      <c r="F32" s="85" t="s">
        <v>504</v>
      </c>
      <c r="G32" s="98" t="s">
        <v>481</v>
      </c>
      <c r="H32" s="98" t="s">
        <v>184</v>
      </c>
      <c r="I32" s="95">
        <v>3730.0000000000005</v>
      </c>
      <c r="J32" s="97">
        <v>56500</v>
      </c>
      <c r="K32" s="95">
        <v>2217.7090699999999</v>
      </c>
      <c r="L32" s="96">
        <v>3.6752226441009973E-4</v>
      </c>
      <c r="M32" s="96">
        <v>1.619038700387249E-2</v>
      </c>
      <c r="N32" s="96">
        <f>K32/'סכום נכסי הקרן'!$C$42</f>
        <v>1.2947997240585721E-3</v>
      </c>
    </row>
    <row r="33" spans="2:14">
      <c r="B33" s="108" t="s">
        <v>845</v>
      </c>
      <c r="C33" s="85" t="s">
        <v>846</v>
      </c>
      <c r="D33" s="98" t="s">
        <v>142</v>
      </c>
      <c r="E33" s="98" t="s">
        <v>324</v>
      </c>
      <c r="F33" s="85" t="s">
        <v>847</v>
      </c>
      <c r="G33" s="98" t="s">
        <v>730</v>
      </c>
      <c r="H33" s="98" t="s">
        <v>184</v>
      </c>
      <c r="I33" s="95">
        <v>14075.000000000002</v>
      </c>
      <c r="J33" s="97">
        <v>19710</v>
      </c>
      <c r="K33" s="95">
        <v>2774.1825000000003</v>
      </c>
      <c r="L33" s="96">
        <v>2.3816070156880306E-4</v>
      </c>
      <c r="M33" s="96">
        <v>2.0252921765960268E-2</v>
      </c>
      <c r="N33" s="96">
        <f>K33/'סכום נכסי הקרן'!$C$42</f>
        <v>1.6196942980839775E-3</v>
      </c>
    </row>
    <row r="34" spans="2:14">
      <c r="B34" s="108" t="s">
        <v>848</v>
      </c>
      <c r="C34" s="85" t="s">
        <v>849</v>
      </c>
      <c r="D34" s="98" t="s">
        <v>142</v>
      </c>
      <c r="E34" s="98" t="s">
        <v>324</v>
      </c>
      <c r="F34" s="85" t="s">
        <v>850</v>
      </c>
      <c r="G34" s="98" t="s">
        <v>435</v>
      </c>
      <c r="H34" s="98" t="s">
        <v>184</v>
      </c>
      <c r="I34" s="95">
        <v>9000.0000000000018</v>
      </c>
      <c r="J34" s="97">
        <v>31930</v>
      </c>
      <c r="K34" s="95">
        <v>2873.7000000000003</v>
      </c>
      <c r="L34" s="96">
        <v>6.402728461552264E-5</v>
      </c>
      <c r="M34" s="96">
        <v>2.0979449361691244E-2</v>
      </c>
      <c r="N34" s="96">
        <f>K34/'סכום נכסי הקרן'!$C$42</f>
        <v>1.6777971544424081E-3</v>
      </c>
    </row>
    <row r="35" spans="2:14">
      <c r="B35" s="108" t="s">
        <v>851</v>
      </c>
      <c r="C35" s="85" t="s">
        <v>852</v>
      </c>
      <c r="D35" s="98" t="s">
        <v>142</v>
      </c>
      <c r="E35" s="98" t="s">
        <v>324</v>
      </c>
      <c r="F35" s="85" t="s">
        <v>366</v>
      </c>
      <c r="G35" s="98" t="s">
        <v>367</v>
      </c>
      <c r="H35" s="98" t="s">
        <v>184</v>
      </c>
      <c r="I35" s="95">
        <v>32057.000000000004</v>
      </c>
      <c r="J35" s="97">
        <v>16710</v>
      </c>
      <c r="K35" s="95">
        <v>5356.7247000000007</v>
      </c>
      <c r="L35" s="96">
        <v>2.6433800962392549E-4</v>
      </c>
      <c r="M35" s="96">
        <v>3.9106773354271748E-2</v>
      </c>
      <c r="N35" s="96">
        <f>K35/'סכום נכסי הקרן'!$C$42</f>
        <v>3.1275002466476538E-3</v>
      </c>
    </row>
    <row r="36" spans="2:14">
      <c r="B36" s="108" t="s">
        <v>853</v>
      </c>
      <c r="C36" s="85" t="s">
        <v>854</v>
      </c>
      <c r="D36" s="98" t="s">
        <v>142</v>
      </c>
      <c r="E36" s="98" t="s">
        <v>324</v>
      </c>
      <c r="F36" s="85" t="s">
        <v>855</v>
      </c>
      <c r="G36" s="98" t="s">
        <v>730</v>
      </c>
      <c r="H36" s="98" t="s">
        <v>184</v>
      </c>
      <c r="I36" s="95">
        <v>33577.000000000007</v>
      </c>
      <c r="J36" s="97">
        <v>6094</v>
      </c>
      <c r="K36" s="95">
        <v>2046.1823800000004</v>
      </c>
      <c r="L36" s="96">
        <v>3.1273388446723441E-4</v>
      </c>
      <c r="M36" s="96">
        <v>1.4938156253608545E-2</v>
      </c>
      <c r="N36" s="96">
        <f>K36/'סכום נכסי הקרן'!$C$42</f>
        <v>1.1946546176129014E-3</v>
      </c>
    </row>
    <row r="37" spans="2:14">
      <c r="B37" s="109"/>
      <c r="C37" s="85"/>
      <c r="D37" s="85"/>
      <c r="E37" s="85"/>
      <c r="F37" s="85"/>
      <c r="G37" s="85"/>
      <c r="H37" s="85"/>
      <c r="I37" s="95"/>
      <c r="J37" s="97"/>
      <c r="K37" s="85"/>
      <c r="L37" s="85"/>
      <c r="M37" s="96"/>
      <c r="N37" s="85"/>
    </row>
    <row r="38" spans="2:14">
      <c r="B38" s="107" t="s">
        <v>35</v>
      </c>
      <c r="C38" s="83"/>
      <c r="D38" s="83"/>
      <c r="E38" s="83"/>
      <c r="F38" s="83"/>
      <c r="G38" s="83"/>
      <c r="H38" s="83"/>
      <c r="I38" s="92"/>
      <c r="J38" s="94"/>
      <c r="K38" s="92">
        <v>21886.644690000005</v>
      </c>
      <c r="L38" s="83"/>
      <c r="M38" s="93">
        <v>0.15978346868886231</v>
      </c>
      <c r="N38" s="93">
        <f>K38/'סכום נכסי הקרן'!$C$42</f>
        <v>1.2778421610179924E-2</v>
      </c>
    </row>
    <row r="39" spans="2:14">
      <c r="B39" s="108" t="s">
        <v>856</v>
      </c>
      <c r="C39" s="85" t="s">
        <v>857</v>
      </c>
      <c r="D39" s="98" t="s">
        <v>142</v>
      </c>
      <c r="E39" s="98" t="s">
        <v>324</v>
      </c>
      <c r="F39" s="85" t="s">
        <v>753</v>
      </c>
      <c r="G39" s="98" t="s">
        <v>754</v>
      </c>
      <c r="H39" s="98" t="s">
        <v>184</v>
      </c>
      <c r="I39" s="95">
        <v>115555.00000000001</v>
      </c>
      <c r="J39" s="97">
        <v>463.9</v>
      </c>
      <c r="K39" s="95">
        <v>536.05965000000003</v>
      </c>
      <c r="L39" s="96">
        <v>3.9392934073853E-4</v>
      </c>
      <c r="M39" s="96">
        <v>3.9135039433555808E-3</v>
      </c>
      <c r="N39" s="96">
        <f>K39/'סכום נכסי הקרן'!$C$42</f>
        <v>3.1297607801141148E-4</v>
      </c>
    </row>
    <row r="40" spans="2:14">
      <c r="B40" s="108" t="s">
        <v>858</v>
      </c>
      <c r="C40" s="85" t="s">
        <v>859</v>
      </c>
      <c r="D40" s="98" t="s">
        <v>142</v>
      </c>
      <c r="E40" s="98" t="s">
        <v>324</v>
      </c>
      <c r="F40" s="85" t="s">
        <v>860</v>
      </c>
      <c r="G40" s="98" t="s">
        <v>861</v>
      </c>
      <c r="H40" s="98" t="s">
        <v>184</v>
      </c>
      <c r="I40" s="95">
        <v>9141.0000000000018</v>
      </c>
      <c r="J40" s="97">
        <v>1960</v>
      </c>
      <c r="K40" s="95">
        <v>179.16360000000003</v>
      </c>
      <c r="L40" s="96">
        <v>3.587405721694316E-4</v>
      </c>
      <c r="M40" s="96">
        <v>1.3079840183938148E-3</v>
      </c>
      <c r="N40" s="96">
        <f>K40/'סכום נכסי הקרן'!$C$42</f>
        <v>1.0460388288953539E-4</v>
      </c>
    </row>
    <row r="41" spans="2:14">
      <c r="B41" s="108" t="s">
        <v>862</v>
      </c>
      <c r="C41" s="85" t="s">
        <v>863</v>
      </c>
      <c r="D41" s="98" t="s">
        <v>142</v>
      </c>
      <c r="E41" s="98" t="s">
        <v>324</v>
      </c>
      <c r="F41" s="85" t="s">
        <v>864</v>
      </c>
      <c r="G41" s="98" t="s">
        <v>408</v>
      </c>
      <c r="H41" s="98" t="s">
        <v>184</v>
      </c>
      <c r="I41" s="95">
        <v>3058.0000000000005</v>
      </c>
      <c r="J41" s="97">
        <v>18640</v>
      </c>
      <c r="K41" s="95">
        <v>570.01119999999992</v>
      </c>
      <c r="L41" s="96">
        <v>2.0838283675003733E-4</v>
      </c>
      <c r="M41" s="96">
        <v>4.1613672638051496E-3</v>
      </c>
      <c r="N41" s="96">
        <f>K41/'סכום נכסי הקרן'!$C$42</f>
        <v>3.3279854172679893E-4</v>
      </c>
    </row>
    <row r="42" spans="2:14">
      <c r="B42" s="108" t="s">
        <v>865</v>
      </c>
      <c r="C42" s="85" t="s">
        <v>866</v>
      </c>
      <c r="D42" s="98" t="s">
        <v>142</v>
      </c>
      <c r="E42" s="98" t="s">
        <v>324</v>
      </c>
      <c r="F42" s="85" t="s">
        <v>867</v>
      </c>
      <c r="G42" s="98" t="s">
        <v>868</v>
      </c>
      <c r="H42" s="98" t="s">
        <v>184</v>
      </c>
      <c r="I42" s="95">
        <v>33351.000000000007</v>
      </c>
      <c r="J42" s="97">
        <v>1270</v>
      </c>
      <c r="K42" s="95">
        <v>423.55770000000007</v>
      </c>
      <c r="L42" s="96">
        <v>3.0649306537728401E-4</v>
      </c>
      <c r="M42" s="96">
        <v>3.0921833590508447E-3</v>
      </c>
      <c r="N42" s="96">
        <f>K42/'סכום נכסי הקרן'!$C$42</f>
        <v>2.4729230740932291E-4</v>
      </c>
    </row>
    <row r="43" spans="2:14">
      <c r="B43" s="108" t="s">
        <v>869</v>
      </c>
      <c r="C43" s="85" t="s">
        <v>870</v>
      </c>
      <c r="D43" s="98" t="s">
        <v>142</v>
      </c>
      <c r="E43" s="98" t="s">
        <v>324</v>
      </c>
      <c r="F43" s="85" t="s">
        <v>871</v>
      </c>
      <c r="G43" s="98" t="s">
        <v>367</v>
      </c>
      <c r="H43" s="98" t="s">
        <v>184</v>
      </c>
      <c r="I43" s="95">
        <v>42657.000000000007</v>
      </c>
      <c r="J43" s="97">
        <v>3100</v>
      </c>
      <c r="K43" s="95">
        <v>1322.3670000000002</v>
      </c>
      <c r="L43" s="96">
        <v>2.7524656835629512E-4</v>
      </c>
      <c r="M43" s="96">
        <v>9.6539414392843963E-3</v>
      </c>
      <c r="N43" s="96">
        <f>K43/'סכום נכסי הקרן'!$C$42</f>
        <v>7.7205817925620076E-4</v>
      </c>
    </row>
    <row r="44" spans="2:14">
      <c r="B44" s="108" t="s">
        <v>872</v>
      </c>
      <c r="C44" s="85" t="s">
        <v>873</v>
      </c>
      <c r="D44" s="98" t="s">
        <v>142</v>
      </c>
      <c r="E44" s="98" t="s">
        <v>324</v>
      </c>
      <c r="F44" s="85" t="s">
        <v>874</v>
      </c>
      <c r="G44" s="98" t="s">
        <v>481</v>
      </c>
      <c r="H44" s="98" t="s">
        <v>184</v>
      </c>
      <c r="I44" s="95">
        <v>1572.0000000000002</v>
      </c>
      <c r="J44" s="97">
        <v>61790</v>
      </c>
      <c r="K44" s="95">
        <v>984.93353000000013</v>
      </c>
      <c r="L44" s="96">
        <v>4.3853971853114864E-4</v>
      </c>
      <c r="M44" s="96">
        <v>7.1905080966234488E-3</v>
      </c>
      <c r="N44" s="96">
        <f>K44/'סכום נכסי הקרן'!$C$42</f>
        <v>5.7504912619581595E-4</v>
      </c>
    </row>
    <row r="45" spans="2:14">
      <c r="B45" s="108" t="s">
        <v>875</v>
      </c>
      <c r="C45" s="85" t="s">
        <v>876</v>
      </c>
      <c r="D45" s="98" t="s">
        <v>142</v>
      </c>
      <c r="E45" s="98" t="s">
        <v>324</v>
      </c>
      <c r="F45" s="85" t="s">
        <v>877</v>
      </c>
      <c r="G45" s="98" t="s">
        <v>367</v>
      </c>
      <c r="H45" s="98" t="s">
        <v>184</v>
      </c>
      <c r="I45" s="95">
        <v>772.00000000000011</v>
      </c>
      <c r="J45" s="97">
        <v>8380</v>
      </c>
      <c r="K45" s="95">
        <v>64.693600000000004</v>
      </c>
      <c r="L45" s="96">
        <v>3.0591222530261042E-5</v>
      </c>
      <c r="M45" s="96">
        <v>4.7229568334394986E-4</v>
      </c>
      <c r="N45" s="96">
        <f>K45/'סכום נכסי הקרן'!$C$42</f>
        <v>3.7771074917575034E-5</v>
      </c>
    </row>
    <row r="46" spans="2:14">
      <c r="B46" s="108" t="s">
        <v>878</v>
      </c>
      <c r="C46" s="85" t="s">
        <v>879</v>
      </c>
      <c r="D46" s="98" t="s">
        <v>142</v>
      </c>
      <c r="E46" s="98" t="s">
        <v>324</v>
      </c>
      <c r="F46" s="85" t="s">
        <v>380</v>
      </c>
      <c r="G46" s="98" t="s">
        <v>367</v>
      </c>
      <c r="H46" s="98" t="s">
        <v>184</v>
      </c>
      <c r="I46" s="95">
        <v>6172.0000000000009</v>
      </c>
      <c r="J46" s="97">
        <v>3839</v>
      </c>
      <c r="K46" s="95">
        <v>236.94308000000004</v>
      </c>
      <c r="L46" s="96">
        <v>5.7207825974979815E-5</v>
      </c>
      <c r="M46" s="96">
        <v>1.7298031626346376E-3</v>
      </c>
      <c r="N46" s="96">
        <f>K46/'סכום נכסי הקרן'!$C$42</f>
        <v>1.3833817913798236E-4</v>
      </c>
    </row>
    <row r="47" spans="2:14">
      <c r="B47" s="108" t="s">
        <v>880</v>
      </c>
      <c r="C47" s="85" t="s">
        <v>881</v>
      </c>
      <c r="D47" s="98" t="s">
        <v>142</v>
      </c>
      <c r="E47" s="98" t="s">
        <v>324</v>
      </c>
      <c r="F47" s="85" t="s">
        <v>633</v>
      </c>
      <c r="G47" s="98" t="s">
        <v>435</v>
      </c>
      <c r="H47" s="98" t="s">
        <v>184</v>
      </c>
      <c r="I47" s="95">
        <v>497900.08000000007</v>
      </c>
      <c r="J47" s="97">
        <v>135.5</v>
      </c>
      <c r="K47" s="95">
        <v>674.65461000000005</v>
      </c>
      <c r="L47" s="96">
        <v>1.5572286131990097E-4</v>
      </c>
      <c r="M47" s="96">
        <v>4.9253165699713105E-3</v>
      </c>
      <c r="N47" s="96">
        <f>K47/'סכום נכסי הקרן'!$C$42</f>
        <v>3.9389413818055212E-4</v>
      </c>
    </row>
    <row r="48" spans="2:14">
      <c r="B48" s="108" t="s">
        <v>882</v>
      </c>
      <c r="C48" s="85" t="s">
        <v>883</v>
      </c>
      <c r="D48" s="98" t="s">
        <v>142</v>
      </c>
      <c r="E48" s="98" t="s">
        <v>324</v>
      </c>
      <c r="F48" s="85" t="s">
        <v>453</v>
      </c>
      <c r="G48" s="98" t="s">
        <v>367</v>
      </c>
      <c r="H48" s="98" t="s">
        <v>184</v>
      </c>
      <c r="I48" s="95">
        <v>1078.0000000000002</v>
      </c>
      <c r="J48" s="97">
        <v>139900</v>
      </c>
      <c r="K48" s="95">
        <v>1508.1220000000003</v>
      </c>
      <c r="L48" s="96">
        <v>5.3732488965649598E-4</v>
      </c>
      <c r="M48" s="96">
        <v>1.1010045979139273E-2</v>
      </c>
      <c r="N48" s="96">
        <f>K48/'סכום נכסי הקרן'!$C$42</f>
        <v>8.8051042215679914E-4</v>
      </c>
    </row>
    <row r="49" spans="2:14">
      <c r="B49" s="108" t="s">
        <v>884</v>
      </c>
      <c r="C49" s="85" t="s">
        <v>885</v>
      </c>
      <c r="D49" s="98" t="s">
        <v>142</v>
      </c>
      <c r="E49" s="98" t="s">
        <v>324</v>
      </c>
      <c r="F49" s="85" t="s">
        <v>886</v>
      </c>
      <c r="G49" s="98" t="s">
        <v>173</v>
      </c>
      <c r="H49" s="98" t="s">
        <v>184</v>
      </c>
      <c r="I49" s="95">
        <v>17496.000000000004</v>
      </c>
      <c r="J49" s="97">
        <v>3401</v>
      </c>
      <c r="K49" s="95">
        <v>614.28456000000017</v>
      </c>
      <c r="L49" s="96">
        <v>1.8772339027112376E-4</v>
      </c>
      <c r="M49" s="96">
        <v>4.4845849671812611E-3</v>
      </c>
      <c r="N49" s="96">
        <f>K49/'סכום נכסי הקרן'!$C$42</f>
        <v>3.5864734898768377E-4</v>
      </c>
    </row>
    <row r="50" spans="2:14">
      <c r="B50" s="108" t="s">
        <v>887</v>
      </c>
      <c r="C50" s="85" t="s">
        <v>888</v>
      </c>
      <c r="D50" s="98" t="s">
        <v>142</v>
      </c>
      <c r="E50" s="98" t="s">
        <v>324</v>
      </c>
      <c r="F50" s="85" t="s">
        <v>889</v>
      </c>
      <c r="G50" s="98" t="s">
        <v>207</v>
      </c>
      <c r="H50" s="98" t="s">
        <v>184</v>
      </c>
      <c r="I50" s="95">
        <v>3724.0000000000005</v>
      </c>
      <c r="J50" s="97">
        <v>11170</v>
      </c>
      <c r="K50" s="95">
        <v>415.97080000000005</v>
      </c>
      <c r="L50" s="96">
        <v>1.4705740076044157E-4</v>
      </c>
      <c r="M50" s="96">
        <v>3.0367951889696894E-3</v>
      </c>
      <c r="N50" s="96">
        <f>K50/'סכום נכסי הקרן'!$C$42</f>
        <v>2.4286272908484953E-4</v>
      </c>
    </row>
    <row r="51" spans="2:14">
      <c r="B51" s="108" t="s">
        <v>890</v>
      </c>
      <c r="C51" s="85" t="s">
        <v>891</v>
      </c>
      <c r="D51" s="98" t="s">
        <v>142</v>
      </c>
      <c r="E51" s="98" t="s">
        <v>324</v>
      </c>
      <c r="F51" s="85" t="s">
        <v>431</v>
      </c>
      <c r="G51" s="98" t="s">
        <v>408</v>
      </c>
      <c r="H51" s="98" t="s">
        <v>184</v>
      </c>
      <c r="I51" s="95">
        <v>57824.000000000007</v>
      </c>
      <c r="J51" s="97">
        <v>1335</v>
      </c>
      <c r="K51" s="95">
        <v>771.95040000000017</v>
      </c>
      <c r="L51" s="96">
        <v>2.3152944651032745E-4</v>
      </c>
      <c r="M51" s="96">
        <v>5.6356245699054541E-3</v>
      </c>
      <c r="N51" s="96">
        <f>K51/'סכום נכסי הקרן'!$C$42</f>
        <v>4.506998588894731E-4</v>
      </c>
    </row>
    <row r="52" spans="2:14">
      <c r="B52" s="108" t="s">
        <v>892</v>
      </c>
      <c r="C52" s="85" t="s">
        <v>893</v>
      </c>
      <c r="D52" s="98" t="s">
        <v>142</v>
      </c>
      <c r="E52" s="98" t="s">
        <v>324</v>
      </c>
      <c r="F52" s="85" t="s">
        <v>407</v>
      </c>
      <c r="G52" s="98" t="s">
        <v>408</v>
      </c>
      <c r="H52" s="98" t="s">
        <v>184</v>
      </c>
      <c r="I52" s="95">
        <v>54840.000000000007</v>
      </c>
      <c r="J52" s="97">
        <v>1770</v>
      </c>
      <c r="K52" s="95">
        <v>970.66800000000012</v>
      </c>
      <c r="L52" s="96">
        <v>2.5600159180333323E-4</v>
      </c>
      <c r="M52" s="96">
        <v>7.086362582389991E-3</v>
      </c>
      <c r="N52" s="96">
        <f>K52/'סכום נכסי הקרן'!$C$42</f>
        <v>5.6672025900696089E-4</v>
      </c>
    </row>
    <row r="53" spans="2:14">
      <c r="B53" s="108" t="s">
        <v>894</v>
      </c>
      <c r="C53" s="85" t="s">
        <v>895</v>
      </c>
      <c r="D53" s="98" t="s">
        <v>142</v>
      </c>
      <c r="E53" s="98" t="s">
        <v>324</v>
      </c>
      <c r="F53" s="85" t="s">
        <v>411</v>
      </c>
      <c r="G53" s="98" t="s">
        <v>367</v>
      </c>
      <c r="H53" s="98" t="s">
        <v>184</v>
      </c>
      <c r="I53" s="95">
        <v>1600.0000000000002</v>
      </c>
      <c r="J53" s="97">
        <v>8521</v>
      </c>
      <c r="K53" s="95">
        <v>136.33600000000004</v>
      </c>
      <c r="L53" s="96">
        <v>9.0076751021667418E-5</v>
      </c>
      <c r="M53" s="96">
        <v>9.9532108716133844E-4</v>
      </c>
      <c r="N53" s="96">
        <f>K53/'סכום נכסי הקרן'!$C$42</f>
        <v>7.9599176270334478E-5</v>
      </c>
    </row>
    <row r="54" spans="2:14">
      <c r="B54" s="108" t="s">
        <v>896</v>
      </c>
      <c r="C54" s="85" t="s">
        <v>897</v>
      </c>
      <c r="D54" s="98" t="s">
        <v>142</v>
      </c>
      <c r="E54" s="98" t="s">
        <v>324</v>
      </c>
      <c r="F54" s="85" t="s">
        <v>898</v>
      </c>
      <c r="G54" s="98" t="s">
        <v>899</v>
      </c>
      <c r="H54" s="98" t="s">
        <v>184</v>
      </c>
      <c r="I54" s="95">
        <v>11713.000000000002</v>
      </c>
      <c r="J54" s="97">
        <v>5834</v>
      </c>
      <c r="K54" s="95">
        <v>683.3364200000002</v>
      </c>
      <c r="L54" s="96">
        <v>5.2097888521015546E-4</v>
      </c>
      <c r="M54" s="96">
        <v>4.9886981314644476E-3</v>
      </c>
      <c r="N54" s="96">
        <f>K54/'סכום נכסי הקרן'!$C$42</f>
        <v>3.9896297491139038E-4</v>
      </c>
    </row>
    <row r="55" spans="2:14">
      <c r="B55" s="108" t="s">
        <v>900</v>
      </c>
      <c r="C55" s="85" t="s">
        <v>901</v>
      </c>
      <c r="D55" s="98" t="s">
        <v>142</v>
      </c>
      <c r="E55" s="98" t="s">
        <v>324</v>
      </c>
      <c r="F55" s="85" t="s">
        <v>902</v>
      </c>
      <c r="G55" s="98" t="s">
        <v>903</v>
      </c>
      <c r="H55" s="98" t="s">
        <v>184</v>
      </c>
      <c r="I55" s="95">
        <v>14649.660000000002</v>
      </c>
      <c r="J55" s="97">
        <v>7367</v>
      </c>
      <c r="K55" s="95">
        <v>1079.2402100000002</v>
      </c>
      <c r="L55" s="96">
        <v>1.6077595503243494E-4</v>
      </c>
      <c r="M55" s="96">
        <v>7.8789940963900282E-3</v>
      </c>
      <c r="N55" s="96">
        <f>K55/'סכום נכסי הקרן'!$C$42</f>
        <v>6.3010966812744097E-4</v>
      </c>
    </row>
    <row r="56" spans="2:14">
      <c r="B56" s="108" t="s">
        <v>904</v>
      </c>
      <c r="C56" s="85" t="s">
        <v>905</v>
      </c>
      <c r="D56" s="98" t="s">
        <v>142</v>
      </c>
      <c r="E56" s="98" t="s">
        <v>324</v>
      </c>
      <c r="F56" s="85" t="s">
        <v>480</v>
      </c>
      <c r="G56" s="98" t="s">
        <v>481</v>
      </c>
      <c r="H56" s="98" t="s">
        <v>184</v>
      </c>
      <c r="I56" s="95">
        <v>2387.7500000000005</v>
      </c>
      <c r="J56" s="97">
        <v>16460</v>
      </c>
      <c r="K56" s="95">
        <v>393.02365000000009</v>
      </c>
      <c r="L56" s="96">
        <v>1.3824109733701707E-4</v>
      </c>
      <c r="M56" s="96">
        <v>2.8692695003382624E-3</v>
      </c>
      <c r="N56" s="96">
        <f>K56/'סכום נכסי הקרן'!$C$42</f>
        <v>2.2946513609582386E-4</v>
      </c>
    </row>
    <row r="57" spans="2:14">
      <c r="B57" s="108" t="s">
        <v>906</v>
      </c>
      <c r="C57" s="85" t="s">
        <v>907</v>
      </c>
      <c r="D57" s="98" t="s">
        <v>142</v>
      </c>
      <c r="E57" s="98" t="s">
        <v>324</v>
      </c>
      <c r="F57" s="85" t="s">
        <v>535</v>
      </c>
      <c r="G57" s="98" t="s">
        <v>367</v>
      </c>
      <c r="H57" s="98" t="s">
        <v>184</v>
      </c>
      <c r="I57" s="95">
        <v>840.00000000000011</v>
      </c>
      <c r="J57" s="97">
        <v>36160</v>
      </c>
      <c r="K57" s="95">
        <v>303.74400000000009</v>
      </c>
      <c r="L57" s="96">
        <v>1.673411444460869E-4</v>
      </c>
      <c r="M57" s="96">
        <v>2.2174833374804422E-3</v>
      </c>
      <c r="N57" s="96">
        <f>K57/'סכום נכסי הקרן'!$C$42</f>
        <v>1.7733960360474471E-4</v>
      </c>
    </row>
    <row r="58" spans="2:14">
      <c r="B58" s="108" t="s">
        <v>908</v>
      </c>
      <c r="C58" s="85" t="s">
        <v>909</v>
      </c>
      <c r="D58" s="98" t="s">
        <v>142</v>
      </c>
      <c r="E58" s="98" t="s">
        <v>324</v>
      </c>
      <c r="F58" s="85" t="s">
        <v>910</v>
      </c>
      <c r="G58" s="98" t="s">
        <v>408</v>
      </c>
      <c r="H58" s="98" t="s">
        <v>184</v>
      </c>
      <c r="I58" s="95">
        <v>11972.000000000002</v>
      </c>
      <c r="J58" s="97">
        <v>4933</v>
      </c>
      <c r="K58" s="95">
        <v>590.5787600000001</v>
      </c>
      <c r="L58" s="96">
        <v>2.1605333290599098E-4</v>
      </c>
      <c r="M58" s="96">
        <v>4.3115207535617522E-3</v>
      </c>
      <c r="N58" s="96">
        <f>K58/'סכום נכסי הקרן'!$C$42</f>
        <v>3.4480682152003545E-4</v>
      </c>
    </row>
    <row r="59" spans="2:14">
      <c r="B59" s="108" t="s">
        <v>911</v>
      </c>
      <c r="C59" s="85" t="s">
        <v>912</v>
      </c>
      <c r="D59" s="98" t="s">
        <v>142</v>
      </c>
      <c r="E59" s="98" t="s">
        <v>324</v>
      </c>
      <c r="F59" s="85" t="s">
        <v>913</v>
      </c>
      <c r="G59" s="98" t="s">
        <v>211</v>
      </c>
      <c r="H59" s="98" t="s">
        <v>184</v>
      </c>
      <c r="I59" s="95">
        <v>10899.000000000002</v>
      </c>
      <c r="J59" s="97">
        <v>2896</v>
      </c>
      <c r="K59" s="95">
        <v>315.63504000000006</v>
      </c>
      <c r="L59" s="96">
        <v>1.9438207447353519E-4</v>
      </c>
      <c r="M59" s="96">
        <v>2.3042938853935313E-3</v>
      </c>
      <c r="N59" s="96">
        <f>K59/'סכום נכסי הקרן'!$C$42</f>
        <v>1.8428213521046584E-4</v>
      </c>
    </row>
    <row r="60" spans="2:14">
      <c r="B60" s="108" t="s">
        <v>914</v>
      </c>
      <c r="C60" s="85" t="s">
        <v>915</v>
      </c>
      <c r="D60" s="98" t="s">
        <v>142</v>
      </c>
      <c r="E60" s="98" t="s">
        <v>324</v>
      </c>
      <c r="F60" s="85" t="s">
        <v>916</v>
      </c>
      <c r="G60" s="98" t="s">
        <v>917</v>
      </c>
      <c r="H60" s="98" t="s">
        <v>184</v>
      </c>
      <c r="I60" s="95">
        <v>15358.000000000002</v>
      </c>
      <c r="J60" s="97">
        <v>4315</v>
      </c>
      <c r="K60" s="95">
        <v>662.69770000000005</v>
      </c>
      <c r="L60" s="96">
        <v>3.225142859254833E-4</v>
      </c>
      <c r="M60" s="96">
        <v>4.8380251380656493E-3</v>
      </c>
      <c r="N60" s="96">
        <f>K60/'סכום נכסי הקרן'!$C$42</f>
        <v>3.8691314866392754E-4</v>
      </c>
    </row>
    <row r="61" spans="2:14">
      <c r="B61" s="108" t="s">
        <v>918</v>
      </c>
      <c r="C61" s="85" t="s">
        <v>919</v>
      </c>
      <c r="D61" s="98" t="s">
        <v>142</v>
      </c>
      <c r="E61" s="98" t="s">
        <v>324</v>
      </c>
      <c r="F61" s="85" t="s">
        <v>920</v>
      </c>
      <c r="G61" s="98" t="s">
        <v>899</v>
      </c>
      <c r="H61" s="98" t="s">
        <v>184</v>
      </c>
      <c r="I61" s="95">
        <v>28902.000000000004</v>
      </c>
      <c r="J61" s="97">
        <v>3074</v>
      </c>
      <c r="K61" s="95">
        <v>888.44748000000004</v>
      </c>
      <c r="L61" s="96">
        <v>4.7645537772507645E-4</v>
      </c>
      <c r="M61" s="96">
        <v>6.4861116042670402E-3</v>
      </c>
      <c r="N61" s="96">
        <f>K61/'סכום נכסי הקרן'!$C$42</f>
        <v>5.1871616863817668E-4</v>
      </c>
    </row>
    <row r="62" spans="2:14">
      <c r="B62" s="108" t="s">
        <v>921</v>
      </c>
      <c r="C62" s="85" t="s">
        <v>922</v>
      </c>
      <c r="D62" s="98" t="s">
        <v>142</v>
      </c>
      <c r="E62" s="98" t="s">
        <v>324</v>
      </c>
      <c r="F62" s="85" t="s">
        <v>923</v>
      </c>
      <c r="G62" s="98" t="s">
        <v>924</v>
      </c>
      <c r="H62" s="98" t="s">
        <v>184</v>
      </c>
      <c r="I62" s="95">
        <v>54266.000000000007</v>
      </c>
      <c r="J62" s="97">
        <v>1478</v>
      </c>
      <c r="K62" s="95">
        <v>802.05148000000008</v>
      </c>
      <c r="L62" s="96">
        <v>5.2857818555899583E-4</v>
      </c>
      <c r="M62" s="96">
        <v>5.8553775307546079E-3</v>
      </c>
      <c r="N62" s="96">
        <f>K62/'סכום נכסי הקרן'!$C$42</f>
        <v>4.6827424256544594E-4</v>
      </c>
    </row>
    <row r="63" spans="2:14">
      <c r="B63" s="108" t="s">
        <v>925</v>
      </c>
      <c r="C63" s="85" t="s">
        <v>926</v>
      </c>
      <c r="D63" s="98" t="s">
        <v>142</v>
      </c>
      <c r="E63" s="98" t="s">
        <v>324</v>
      </c>
      <c r="F63" s="85" t="s">
        <v>927</v>
      </c>
      <c r="G63" s="98" t="s">
        <v>408</v>
      </c>
      <c r="H63" s="98" t="s">
        <v>184</v>
      </c>
      <c r="I63" s="95">
        <v>14684.000000000002</v>
      </c>
      <c r="J63" s="97">
        <v>3497</v>
      </c>
      <c r="K63" s="95">
        <v>513.49948000000006</v>
      </c>
      <c r="L63" s="96">
        <v>2.3207763328734194E-4</v>
      </c>
      <c r="M63" s="96">
        <v>3.748803402552384E-3</v>
      </c>
      <c r="N63" s="96">
        <f>K63/'סכום נכסי הקרן'!$C$42</f>
        <v>2.9980442159990823E-4</v>
      </c>
    </row>
    <row r="64" spans="2:14">
      <c r="B64" s="108" t="s">
        <v>928</v>
      </c>
      <c r="C64" s="85" t="s">
        <v>929</v>
      </c>
      <c r="D64" s="98" t="s">
        <v>142</v>
      </c>
      <c r="E64" s="98" t="s">
        <v>324</v>
      </c>
      <c r="F64" s="85" t="s">
        <v>930</v>
      </c>
      <c r="G64" s="98" t="s">
        <v>903</v>
      </c>
      <c r="H64" s="98" t="s">
        <v>184</v>
      </c>
      <c r="I64" s="95">
        <v>6976.0000000000009</v>
      </c>
      <c r="J64" s="97">
        <v>5149</v>
      </c>
      <c r="K64" s="95">
        <v>359.19424000000004</v>
      </c>
      <c r="L64" s="96">
        <v>2.5620387246864625E-4</v>
      </c>
      <c r="M64" s="96">
        <v>2.6222978630654459E-3</v>
      </c>
      <c r="N64" s="96">
        <f>K64/'סכום נכסי הקרן'!$C$42</f>
        <v>2.0971398328430366E-4</v>
      </c>
    </row>
    <row r="65" spans="2:14">
      <c r="B65" s="108" t="s">
        <v>931</v>
      </c>
      <c r="C65" s="85" t="s">
        <v>932</v>
      </c>
      <c r="D65" s="98" t="s">
        <v>142</v>
      </c>
      <c r="E65" s="98" t="s">
        <v>324</v>
      </c>
      <c r="F65" s="85" t="s">
        <v>933</v>
      </c>
      <c r="G65" s="98" t="s">
        <v>797</v>
      </c>
      <c r="H65" s="98" t="s">
        <v>184</v>
      </c>
      <c r="I65" s="95">
        <v>30431.250000000004</v>
      </c>
      <c r="J65" s="97">
        <v>2484</v>
      </c>
      <c r="K65" s="95">
        <v>755.91225000000009</v>
      </c>
      <c r="L65" s="96">
        <v>3.1216460096662626E-4</v>
      </c>
      <c r="M65" s="96">
        <v>5.5185380418126782E-3</v>
      </c>
      <c r="N65" s="96">
        <f>K65/'סכום נכסי הקרן'!$C$42</f>
        <v>4.4133605528000775E-4</v>
      </c>
    </row>
    <row r="66" spans="2:14">
      <c r="B66" s="108" t="s">
        <v>934</v>
      </c>
      <c r="C66" s="85" t="s">
        <v>935</v>
      </c>
      <c r="D66" s="98" t="s">
        <v>142</v>
      </c>
      <c r="E66" s="98" t="s">
        <v>324</v>
      </c>
      <c r="F66" s="85" t="s">
        <v>548</v>
      </c>
      <c r="G66" s="98" t="s">
        <v>387</v>
      </c>
      <c r="H66" s="98" t="s">
        <v>184</v>
      </c>
      <c r="I66" s="95">
        <v>10340.000000000002</v>
      </c>
      <c r="J66" s="97">
        <v>3100</v>
      </c>
      <c r="K66" s="95">
        <v>320.54000000000008</v>
      </c>
      <c r="L66" s="96">
        <v>1.027786230562987E-4</v>
      </c>
      <c r="M66" s="96">
        <v>2.3401025501605987E-3</v>
      </c>
      <c r="N66" s="96">
        <f>K66/'סכום נכסי הקרן'!$C$42</f>
        <v>1.8714587461633769E-4</v>
      </c>
    </row>
    <row r="67" spans="2:14">
      <c r="B67" s="108" t="s">
        <v>936</v>
      </c>
      <c r="C67" s="85" t="s">
        <v>937</v>
      </c>
      <c r="D67" s="98" t="s">
        <v>142</v>
      </c>
      <c r="E67" s="98" t="s">
        <v>324</v>
      </c>
      <c r="F67" s="85" t="s">
        <v>938</v>
      </c>
      <c r="G67" s="98" t="s">
        <v>754</v>
      </c>
      <c r="H67" s="98" t="s">
        <v>184</v>
      </c>
      <c r="I67" s="95">
        <v>15827.000000000002</v>
      </c>
      <c r="J67" s="97">
        <v>1383</v>
      </c>
      <c r="K67" s="95">
        <v>218.88741000000005</v>
      </c>
      <c r="L67" s="96">
        <v>2.3885419287882794E-4</v>
      </c>
      <c r="M67" s="96">
        <v>1.5979877280184955E-3</v>
      </c>
      <c r="N67" s="96">
        <f>K67/'סכום נכסי הקרן'!$C$42</f>
        <v>1.2779645531588849E-4</v>
      </c>
    </row>
    <row r="68" spans="2:14">
      <c r="B68" s="108" t="s">
        <v>939</v>
      </c>
      <c r="C68" s="85" t="s">
        <v>940</v>
      </c>
      <c r="D68" s="98" t="s">
        <v>142</v>
      </c>
      <c r="E68" s="98" t="s">
        <v>324</v>
      </c>
      <c r="F68" s="85" t="s">
        <v>941</v>
      </c>
      <c r="G68" s="98" t="s">
        <v>207</v>
      </c>
      <c r="H68" s="98" t="s">
        <v>184</v>
      </c>
      <c r="I68" s="95">
        <v>5726.0000000000009</v>
      </c>
      <c r="J68" s="97">
        <v>6214</v>
      </c>
      <c r="K68" s="95">
        <v>355.81364000000008</v>
      </c>
      <c r="L68" s="96">
        <v>4.2489687939733215E-4</v>
      </c>
      <c r="M68" s="96">
        <v>2.5976177898107107E-3</v>
      </c>
      <c r="N68" s="96">
        <f>K68/'סכום נכסי הקרן'!$C$42</f>
        <v>2.0774023478574503E-4</v>
      </c>
    </row>
    <row r="69" spans="2:14">
      <c r="B69" s="108" t="s">
        <v>942</v>
      </c>
      <c r="C69" s="85" t="s">
        <v>943</v>
      </c>
      <c r="D69" s="98" t="s">
        <v>142</v>
      </c>
      <c r="E69" s="98" t="s">
        <v>324</v>
      </c>
      <c r="F69" s="85" t="s">
        <v>944</v>
      </c>
      <c r="G69" s="98" t="s">
        <v>899</v>
      </c>
      <c r="H69" s="98" t="s">
        <v>184</v>
      </c>
      <c r="I69" s="95">
        <v>2714.0000000000005</v>
      </c>
      <c r="J69" s="97">
        <v>15680</v>
      </c>
      <c r="K69" s="95">
        <v>425.55520000000007</v>
      </c>
      <c r="L69" s="96">
        <v>1.8426506686024686E-4</v>
      </c>
      <c r="M69" s="96">
        <v>3.1067661095467137E-3</v>
      </c>
      <c r="N69" s="96">
        <f>K69/'סכום נכסי הקרן'!$C$42</f>
        <v>2.484585390326652E-4</v>
      </c>
    </row>
    <row r="70" spans="2:14">
      <c r="B70" s="108" t="s">
        <v>945</v>
      </c>
      <c r="C70" s="85" t="s">
        <v>946</v>
      </c>
      <c r="D70" s="98" t="s">
        <v>142</v>
      </c>
      <c r="E70" s="98" t="s">
        <v>324</v>
      </c>
      <c r="F70" s="85" t="s">
        <v>947</v>
      </c>
      <c r="G70" s="98" t="s">
        <v>435</v>
      </c>
      <c r="H70" s="98" t="s">
        <v>184</v>
      </c>
      <c r="I70" s="95">
        <v>3449.0000000000005</v>
      </c>
      <c r="J70" s="97">
        <v>11240</v>
      </c>
      <c r="K70" s="95">
        <v>387.66759999999999</v>
      </c>
      <c r="L70" s="96">
        <v>3.612291846788135E-4</v>
      </c>
      <c r="M70" s="96">
        <v>2.8301676526319296E-3</v>
      </c>
      <c r="N70" s="96">
        <f>K70/'סכום נכסי הקרן'!$C$42</f>
        <v>2.2633802976981509E-4</v>
      </c>
    </row>
    <row r="71" spans="2:14">
      <c r="B71" s="108" t="s">
        <v>948</v>
      </c>
      <c r="C71" s="85" t="s">
        <v>949</v>
      </c>
      <c r="D71" s="98" t="s">
        <v>142</v>
      </c>
      <c r="E71" s="98" t="s">
        <v>324</v>
      </c>
      <c r="F71" s="85" t="s">
        <v>557</v>
      </c>
      <c r="G71" s="98" t="s">
        <v>387</v>
      </c>
      <c r="H71" s="98" t="s">
        <v>184</v>
      </c>
      <c r="I71" s="95">
        <v>30462.000000000004</v>
      </c>
      <c r="J71" s="97">
        <v>1847</v>
      </c>
      <c r="K71" s="95">
        <v>562.63314000000014</v>
      </c>
      <c r="L71" s="96">
        <v>1.9138088160405403E-4</v>
      </c>
      <c r="M71" s="96">
        <v>4.1075037303265277E-3</v>
      </c>
      <c r="N71" s="96">
        <f>K71/'סכום נכסי הקרן'!$C$42</f>
        <v>3.2849089372133388E-4</v>
      </c>
    </row>
    <row r="72" spans="2:14">
      <c r="B72" s="108" t="s">
        <v>950</v>
      </c>
      <c r="C72" s="85" t="s">
        <v>951</v>
      </c>
      <c r="D72" s="98" t="s">
        <v>142</v>
      </c>
      <c r="E72" s="98" t="s">
        <v>324</v>
      </c>
      <c r="F72" s="85" t="s">
        <v>952</v>
      </c>
      <c r="G72" s="98" t="s">
        <v>730</v>
      </c>
      <c r="H72" s="98" t="s">
        <v>184</v>
      </c>
      <c r="I72" s="95">
        <v>4955.0000000000009</v>
      </c>
      <c r="J72" s="97">
        <v>9944</v>
      </c>
      <c r="K72" s="95">
        <v>492.72520000000009</v>
      </c>
      <c r="L72" s="96">
        <v>3.9395639876624474E-4</v>
      </c>
      <c r="M72" s="96">
        <v>3.5971407532551037E-3</v>
      </c>
      <c r="N72" s="96">
        <f>K72/'סכום נכסי הקרן'!$C$42</f>
        <v>2.876754492403753E-4</v>
      </c>
    </row>
    <row r="73" spans="2:14">
      <c r="B73" s="108" t="s">
        <v>953</v>
      </c>
      <c r="C73" s="85" t="s">
        <v>954</v>
      </c>
      <c r="D73" s="98" t="s">
        <v>142</v>
      </c>
      <c r="E73" s="98" t="s">
        <v>324</v>
      </c>
      <c r="F73" s="85" t="s">
        <v>509</v>
      </c>
      <c r="G73" s="98" t="s">
        <v>367</v>
      </c>
      <c r="H73" s="98" t="s">
        <v>184</v>
      </c>
      <c r="I73" s="95">
        <v>47423.000000000007</v>
      </c>
      <c r="J73" s="97">
        <v>1062</v>
      </c>
      <c r="K73" s="95">
        <v>503.63226000000009</v>
      </c>
      <c r="L73" s="96">
        <v>2.8930435933164386E-4</v>
      </c>
      <c r="M73" s="96">
        <v>3.6767677543181679E-3</v>
      </c>
      <c r="N73" s="96">
        <f>K73/'סכום נכסי הקרן'!$C$42</f>
        <v>2.9404348843421339E-4</v>
      </c>
    </row>
    <row r="74" spans="2:14">
      <c r="B74" s="108" t="s">
        <v>955</v>
      </c>
      <c r="C74" s="85" t="s">
        <v>956</v>
      </c>
      <c r="D74" s="98" t="s">
        <v>142</v>
      </c>
      <c r="E74" s="98" t="s">
        <v>324</v>
      </c>
      <c r="F74" s="85" t="s">
        <v>957</v>
      </c>
      <c r="G74" s="98" t="s">
        <v>173</v>
      </c>
      <c r="H74" s="98" t="s">
        <v>184</v>
      </c>
      <c r="I74" s="95">
        <v>1372.0000000000002</v>
      </c>
      <c r="J74" s="97">
        <v>15550</v>
      </c>
      <c r="K74" s="95">
        <v>213.34600000000003</v>
      </c>
      <c r="L74" s="96">
        <v>1.017897109149953E-4</v>
      </c>
      <c r="M74" s="96">
        <v>1.5575326594701535E-3</v>
      </c>
      <c r="N74" s="96">
        <f>K74/'סכום נכסי הקרן'!$C$42</f>
        <v>1.2456112736599856E-4</v>
      </c>
    </row>
    <row r="75" spans="2:14">
      <c r="B75" s="108" t="s">
        <v>958</v>
      </c>
      <c r="C75" s="85" t="s">
        <v>959</v>
      </c>
      <c r="D75" s="98" t="s">
        <v>142</v>
      </c>
      <c r="E75" s="98" t="s">
        <v>324</v>
      </c>
      <c r="F75" s="85" t="s">
        <v>960</v>
      </c>
      <c r="G75" s="98" t="s">
        <v>797</v>
      </c>
      <c r="H75" s="98" t="s">
        <v>184</v>
      </c>
      <c r="I75" s="95">
        <v>434517.00000000006</v>
      </c>
      <c r="J75" s="97">
        <v>33.200000000000003</v>
      </c>
      <c r="K75" s="95">
        <v>144.25964000000005</v>
      </c>
      <c r="L75" s="96">
        <v>5.2002803201665668E-5</v>
      </c>
      <c r="M75" s="96">
        <v>1.0531676279068134E-3</v>
      </c>
      <c r="N75" s="96">
        <f>K75/'סכום נכסי הקרן'!$C$42</f>
        <v>8.422535876844704E-5</v>
      </c>
    </row>
    <row r="76" spans="2:14">
      <c r="B76" s="108" t="s">
        <v>961</v>
      </c>
      <c r="C76" s="85" t="s">
        <v>962</v>
      </c>
      <c r="D76" s="98" t="s">
        <v>142</v>
      </c>
      <c r="E76" s="98" t="s">
        <v>324</v>
      </c>
      <c r="F76" s="85" t="s">
        <v>601</v>
      </c>
      <c r="G76" s="98" t="s">
        <v>367</v>
      </c>
      <c r="H76" s="98" t="s">
        <v>184</v>
      </c>
      <c r="I76" s="95">
        <v>137095.00000000003</v>
      </c>
      <c r="J76" s="97">
        <v>737</v>
      </c>
      <c r="K76" s="95">
        <v>1010.3901500000002</v>
      </c>
      <c r="L76" s="96">
        <v>3.3983476566641006E-4</v>
      </c>
      <c r="M76" s="96">
        <v>7.3763541731832211E-3</v>
      </c>
      <c r="N76" s="96">
        <f>K76/'סכום נכסי הקרן'!$C$42</f>
        <v>5.8991186224958698E-4</v>
      </c>
    </row>
    <row r="77" spans="2:14">
      <c r="B77" s="108" t="s">
        <v>963</v>
      </c>
      <c r="C77" s="85" t="s">
        <v>964</v>
      </c>
      <c r="D77" s="98" t="s">
        <v>142</v>
      </c>
      <c r="E77" s="98" t="s">
        <v>324</v>
      </c>
      <c r="F77" s="85" t="s">
        <v>965</v>
      </c>
      <c r="G77" s="98" t="s">
        <v>367</v>
      </c>
      <c r="H77" s="98" t="s">
        <v>184</v>
      </c>
      <c r="I77" s="95">
        <v>58971.000000000007</v>
      </c>
      <c r="J77" s="97">
        <v>837.9</v>
      </c>
      <c r="K77" s="95">
        <v>494.11801000000008</v>
      </c>
      <c r="L77" s="96">
        <v>1.6844044558697517E-4</v>
      </c>
      <c r="M77" s="96">
        <v>3.6073089638774571E-3</v>
      </c>
      <c r="N77" s="96">
        <f>K77/'סכום נכסי הקרן'!$C$42</f>
        <v>2.8848863525654918E-4</v>
      </c>
    </row>
    <row r="78" spans="2:14">
      <c r="B78" s="109"/>
      <c r="C78" s="85"/>
      <c r="D78" s="85"/>
      <c r="E78" s="85"/>
      <c r="F78" s="85"/>
      <c r="G78" s="85"/>
      <c r="H78" s="85"/>
      <c r="I78" s="95"/>
      <c r="J78" s="97"/>
      <c r="K78" s="85"/>
      <c r="L78" s="85"/>
      <c r="M78" s="96"/>
      <c r="N78" s="85"/>
    </row>
    <row r="79" spans="2:14">
      <c r="B79" s="107" t="s">
        <v>34</v>
      </c>
      <c r="C79" s="83"/>
      <c r="D79" s="83"/>
      <c r="E79" s="83"/>
      <c r="F79" s="83"/>
      <c r="G79" s="83"/>
      <c r="H79" s="83"/>
      <c r="I79" s="92"/>
      <c r="J79" s="94"/>
      <c r="K79" s="92">
        <v>10151.267250000004</v>
      </c>
      <c r="L79" s="83"/>
      <c r="M79" s="93">
        <v>7.4109335431106177E-2</v>
      </c>
      <c r="N79" s="93">
        <f>K79/'סכום נכסי הקרן'!$C$42</f>
        <v>5.9267729081095505E-3</v>
      </c>
    </row>
    <row r="80" spans="2:14">
      <c r="B80" s="108" t="s">
        <v>966</v>
      </c>
      <c r="C80" s="85" t="s">
        <v>967</v>
      </c>
      <c r="D80" s="98" t="s">
        <v>142</v>
      </c>
      <c r="E80" s="98" t="s">
        <v>324</v>
      </c>
      <c r="F80" s="85" t="s">
        <v>968</v>
      </c>
      <c r="G80" s="98" t="s">
        <v>924</v>
      </c>
      <c r="H80" s="98" t="s">
        <v>184</v>
      </c>
      <c r="I80" s="95">
        <v>3011.0000000000005</v>
      </c>
      <c r="J80" s="97">
        <v>5034</v>
      </c>
      <c r="K80" s="95">
        <v>151.57374000000002</v>
      </c>
      <c r="L80" s="96">
        <v>5.2778375695093497E-4</v>
      </c>
      <c r="M80" s="96">
        <v>1.1065642213495335E-3</v>
      </c>
      <c r="N80" s="96">
        <f>K80/'סכום נכסי הקרן'!$C$42</f>
        <v>8.8495664008140517E-5</v>
      </c>
    </row>
    <row r="81" spans="2:14">
      <c r="B81" s="108" t="s">
        <v>969</v>
      </c>
      <c r="C81" s="85" t="s">
        <v>970</v>
      </c>
      <c r="D81" s="98" t="s">
        <v>142</v>
      </c>
      <c r="E81" s="98" t="s">
        <v>324</v>
      </c>
      <c r="F81" s="85" t="s">
        <v>971</v>
      </c>
      <c r="G81" s="98" t="s">
        <v>173</v>
      </c>
      <c r="H81" s="98" t="s">
        <v>184</v>
      </c>
      <c r="I81" s="95">
        <v>5831.0000000000009</v>
      </c>
      <c r="J81" s="97">
        <v>733.2</v>
      </c>
      <c r="K81" s="95">
        <v>42.752890000000008</v>
      </c>
      <c r="L81" s="96">
        <v>1.0698523104755074E-4</v>
      </c>
      <c r="M81" s="96">
        <v>3.1211751081217803E-4</v>
      </c>
      <c r="N81" s="96">
        <f>K81/'סכום נכסי הקרן'!$C$42</f>
        <v>2.4961087513028254E-5</v>
      </c>
    </row>
    <row r="82" spans="2:14">
      <c r="B82" s="108" t="s">
        <v>972</v>
      </c>
      <c r="C82" s="85" t="s">
        <v>973</v>
      </c>
      <c r="D82" s="98" t="s">
        <v>142</v>
      </c>
      <c r="E82" s="98" t="s">
        <v>324</v>
      </c>
      <c r="F82" s="85" t="s">
        <v>974</v>
      </c>
      <c r="G82" s="98" t="s">
        <v>808</v>
      </c>
      <c r="H82" s="98" t="s">
        <v>184</v>
      </c>
      <c r="I82" s="95">
        <v>1711.0000000000002</v>
      </c>
      <c r="J82" s="97">
        <v>786.5</v>
      </c>
      <c r="K82" s="95">
        <v>13.457020000000002</v>
      </c>
      <c r="L82" s="96">
        <v>1.8010306400469218E-4</v>
      </c>
      <c r="M82" s="96">
        <v>9.8242986271798144E-5</v>
      </c>
      <c r="N82" s="96">
        <f>K82/'סכום נכסי הקרן'!$C$42</f>
        <v>7.8568221676843708E-6</v>
      </c>
    </row>
    <row r="83" spans="2:14">
      <c r="B83" s="108" t="s">
        <v>975</v>
      </c>
      <c r="C83" s="85" t="s">
        <v>976</v>
      </c>
      <c r="D83" s="98" t="s">
        <v>142</v>
      </c>
      <c r="E83" s="98" t="s">
        <v>324</v>
      </c>
      <c r="F83" s="85" t="s">
        <v>977</v>
      </c>
      <c r="G83" s="98" t="s">
        <v>415</v>
      </c>
      <c r="H83" s="98" t="s">
        <v>184</v>
      </c>
      <c r="I83" s="95">
        <v>9655.0000000000018</v>
      </c>
      <c r="J83" s="97">
        <v>2908</v>
      </c>
      <c r="K83" s="95">
        <v>280.76740000000007</v>
      </c>
      <c r="L83" s="96">
        <v>7.3981896465190214E-4</v>
      </c>
      <c r="M83" s="96">
        <v>2.0497426490982745E-3</v>
      </c>
      <c r="N83" s="96">
        <f>K83/'סכום נכסי הקרן'!$C$42</f>
        <v>1.6392481636224847E-4</v>
      </c>
    </row>
    <row r="84" spans="2:14">
      <c r="B84" s="108" t="s">
        <v>978</v>
      </c>
      <c r="C84" s="85" t="s">
        <v>979</v>
      </c>
      <c r="D84" s="98" t="s">
        <v>142</v>
      </c>
      <c r="E84" s="98" t="s">
        <v>324</v>
      </c>
      <c r="F84" s="85" t="s">
        <v>560</v>
      </c>
      <c r="G84" s="98" t="s">
        <v>367</v>
      </c>
      <c r="H84" s="98" t="s">
        <v>184</v>
      </c>
      <c r="I84" s="95">
        <v>81360.250000000015</v>
      </c>
      <c r="J84" s="97">
        <v>345.3</v>
      </c>
      <c r="K84" s="95">
        <v>280.93694000000005</v>
      </c>
      <c r="L84" s="96">
        <v>3.8643546896362528E-4</v>
      </c>
      <c r="M84" s="96">
        <v>2.0509803760164567E-3</v>
      </c>
      <c r="N84" s="96">
        <f>K84/'סכום נכסי הקרן'!$C$42</f>
        <v>1.6402380154844194E-4</v>
      </c>
    </row>
    <row r="85" spans="2:14">
      <c r="B85" s="108" t="s">
        <v>980</v>
      </c>
      <c r="C85" s="85" t="s">
        <v>981</v>
      </c>
      <c r="D85" s="98" t="s">
        <v>142</v>
      </c>
      <c r="E85" s="98" t="s">
        <v>324</v>
      </c>
      <c r="F85" s="85" t="s">
        <v>982</v>
      </c>
      <c r="G85" s="98" t="s">
        <v>917</v>
      </c>
      <c r="H85" s="98" t="s">
        <v>184</v>
      </c>
      <c r="I85" s="95">
        <v>15588.400000000001</v>
      </c>
      <c r="J85" s="97">
        <v>26.8</v>
      </c>
      <c r="K85" s="95">
        <v>4.1776899999999992</v>
      </c>
      <c r="L85" s="96">
        <v>3.6012411996464371E-4</v>
      </c>
      <c r="M85" s="96">
        <v>3.0499229496413637E-5</v>
      </c>
      <c r="N85" s="96">
        <f>K85/'סכום נכסי הקרן'!$C$42</f>
        <v>2.4391260027638591E-6</v>
      </c>
    </row>
    <row r="86" spans="2:14">
      <c r="B86" s="108" t="s">
        <v>983</v>
      </c>
      <c r="C86" s="85" t="s">
        <v>984</v>
      </c>
      <c r="D86" s="98" t="s">
        <v>142</v>
      </c>
      <c r="E86" s="98" t="s">
        <v>324</v>
      </c>
      <c r="F86" s="85" t="s">
        <v>985</v>
      </c>
      <c r="G86" s="98" t="s">
        <v>173</v>
      </c>
      <c r="H86" s="98" t="s">
        <v>184</v>
      </c>
      <c r="I86" s="95">
        <v>78.000000000000014</v>
      </c>
      <c r="J86" s="97">
        <v>4232</v>
      </c>
      <c r="K86" s="95">
        <v>3.3009600000000003</v>
      </c>
      <c r="L86" s="96">
        <v>7.772795216741407E-6</v>
      </c>
      <c r="M86" s="96">
        <v>2.4098661365127999E-5</v>
      </c>
      <c r="N86" s="96">
        <f>K86/'סכום נכסי הקרן'!$C$42</f>
        <v>1.9272510334858237E-6</v>
      </c>
    </row>
    <row r="87" spans="2:14">
      <c r="B87" s="108" t="s">
        <v>986</v>
      </c>
      <c r="C87" s="85" t="s">
        <v>987</v>
      </c>
      <c r="D87" s="98" t="s">
        <v>142</v>
      </c>
      <c r="E87" s="98" t="s">
        <v>324</v>
      </c>
      <c r="F87" s="85" t="s">
        <v>988</v>
      </c>
      <c r="G87" s="98" t="s">
        <v>917</v>
      </c>
      <c r="H87" s="98" t="s">
        <v>184</v>
      </c>
      <c r="I87" s="95">
        <v>200185.00000000003</v>
      </c>
      <c r="J87" s="97">
        <v>148.69999999999999</v>
      </c>
      <c r="K87" s="95">
        <v>297.67510000000004</v>
      </c>
      <c r="L87" s="96">
        <v>7.6139817846520642E-4</v>
      </c>
      <c r="M87" s="96">
        <v>2.1731773277260595E-3</v>
      </c>
      <c r="N87" s="96">
        <f>K87/'סכום נכסי הקרן'!$C$42</f>
        <v>1.7379630292944961E-4</v>
      </c>
    </row>
    <row r="88" spans="2:14">
      <c r="B88" s="108" t="s">
        <v>989</v>
      </c>
      <c r="C88" s="85" t="s">
        <v>990</v>
      </c>
      <c r="D88" s="98" t="s">
        <v>142</v>
      </c>
      <c r="E88" s="98" t="s">
        <v>324</v>
      </c>
      <c r="F88" s="85" t="s">
        <v>991</v>
      </c>
      <c r="G88" s="98" t="s">
        <v>211</v>
      </c>
      <c r="H88" s="98" t="s">
        <v>184</v>
      </c>
      <c r="I88" s="95">
        <v>14415.000000000002</v>
      </c>
      <c r="J88" s="97">
        <v>1860</v>
      </c>
      <c r="K88" s="95">
        <v>268.11900000000009</v>
      </c>
      <c r="L88" s="96">
        <v>4.2729078847022139E-4</v>
      </c>
      <c r="M88" s="96">
        <v>1.9574029938432321E-3</v>
      </c>
      <c r="N88" s="96">
        <f>K88/'סכום נכסי הקרן'!$C$42</f>
        <v>1.5654010343875286E-4</v>
      </c>
    </row>
    <row r="89" spans="2:14">
      <c r="B89" s="108" t="s">
        <v>992</v>
      </c>
      <c r="C89" s="85" t="s">
        <v>993</v>
      </c>
      <c r="D89" s="98" t="s">
        <v>142</v>
      </c>
      <c r="E89" s="98" t="s">
        <v>324</v>
      </c>
      <c r="F89" s="85" t="s">
        <v>772</v>
      </c>
      <c r="G89" s="98" t="s">
        <v>415</v>
      </c>
      <c r="H89" s="98" t="s">
        <v>184</v>
      </c>
      <c r="I89" s="95">
        <v>3879.0000000000005</v>
      </c>
      <c r="J89" s="97">
        <v>5284</v>
      </c>
      <c r="K89" s="95">
        <v>204.96635999999998</v>
      </c>
      <c r="L89" s="96">
        <v>2.4430302846322377E-4</v>
      </c>
      <c r="M89" s="96">
        <v>1.496357090326122E-3</v>
      </c>
      <c r="N89" s="96">
        <f>K89/'סכום נכסי הקרן'!$C$42</f>
        <v>1.1966871126576126E-4</v>
      </c>
    </row>
    <row r="90" spans="2:14">
      <c r="B90" s="108" t="s">
        <v>994</v>
      </c>
      <c r="C90" s="85" t="s">
        <v>995</v>
      </c>
      <c r="D90" s="98" t="s">
        <v>142</v>
      </c>
      <c r="E90" s="98" t="s">
        <v>324</v>
      </c>
      <c r="F90" s="85" t="s">
        <v>996</v>
      </c>
      <c r="G90" s="98" t="s">
        <v>997</v>
      </c>
      <c r="H90" s="98" t="s">
        <v>184</v>
      </c>
      <c r="I90" s="95">
        <v>22585.000000000004</v>
      </c>
      <c r="J90" s="97">
        <v>365</v>
      </c>
      <c r="K90" s="95">
        <v>82.435250000000011</v>
      </c>
      <c r="L90" s="96">
        <v>1.1700050188216174E-3</v>
      </c>
      <c r="M90" s="96">
        <v>6.0181861467563011E-4</v>
      </c>
      <c r="N90" s="96">
        <f>K90/'סכום נכסי הקרן'!$C$42</f>
        <v>4.8129459538486453E-5</v>
      </c>
    </row>
    <row r="91" spans="2:14">
      <c r="B91" s="108" t="s">
        <v>998</v>
      </c>
      <c r="C91" s="85" t="s">
        <v>999</v>
      </c>
      <c r="D91" s="98" t="s">
        <v>142</v>
      </c>
      <c r="E91" s="98" t="s">
        <v>324</v>
      </c>
      <c r="F91" s="85" t="s">
        <v>1000</v>
      </c>
      <c r="G91" s="98" t="s">
        <v>173</v>
      </c>
      <c r="H91" s="98" t="s">
        <v>184</v>
      </c>
      <c r="I91" s="95">
        <v>4790.0000000000009</v>
      </c>
      <c r="J91" s="97">
        <v>5300</v>
      </c>
      <c r="K91" s="95">
        <v>261.62</v>
      </c>
      <c r="L91" s="96">
        <v>2.2142858232499738E-4</v>
      </c>
      <c r="M91" s="96">
        <v>1.9099570386629304E-3</v>
      </c>
      <c r="N91" s="96">
        <f>K91/'סכום נכסי הקרן'!$C$42</f>
        <v>1.5274569076285721E-4</v>
      </c>
    </row>
    <row r="92" spans="2:14">
      <c r="B92" s="108" t="s">
        <v>1001</v>
      </c>
      <c r="C92" s="85" t="s">
        <v>1002</v>
      </c>
      <c r="D92" s="98" t="s">
        <v>142</v>
      </c>
      <c r="E92" s="98" t="s">
        <v>324</v>
      </c>
      <c r="F92" s="85" t="s">
        <v>1003</v>
      </c>
      <c r="G92" s="98" t="s">
        <v>209</v>
      </c>
      <c r="H92" s="98" t="s">
        <v>184</v>
      </c>
      <c r="I92" s="95">
        <v>14204.000000000002</v>
      </c>
      <c r="J92" s="97">
        <v>1788</v>
      </c>
      <c r="K92" s="95">
        <v>253.96752000000004</v>
      </c>
      <c r="L92" s="96">
        <v>4.7754542993831283E-4</v>
      </c>
      <c r="M92" s="96">
        <v>1.8540901017344569E-3</v>
      </c>
      <c r="N92" s="96">
        <f>K92/'סכום נכסי הקרן'!$C$42</f>
        <v>1.4827782384270989E-4</v>
      </c>
    </row>
    <row r="93" spans="2:14">
      <c r="B93" s="108" t="s">
        <v>1004</v>
      </c>
      <c r="C93" s="85" t="s">
        <v>1005</v>
      </c>
      <c r="D93" s="98" t="s">
        <v>142</v>
      </c>
      <c r="E93" s="98" t="s">
        <v>324</v>
      </c>
      <c r="F93" s="85" t="s">
        <v>1006</v>
      </c>
      <c r="G93" s="98" t="s">
        <v>415</v>
      </c>
      <c r="H93" s="98" t="s">
        <v>184</v>
      </c>
      <c r="I93" s="95">
        <v>4090.0000000000005</v>
      </c>
      <c r="J93" s="97">
        <v>2128</v>
      </c>
      <c r="K93" s="95">
        <v>87.035200000000017</v>
      </c>
      <c r="L93" s="96">
        <v>6.1481478141004549E-4</v>
      </c>
      <c r="M93" s="96">
        <v>6.3540055367111042E-4</v>
      </c>
      <c r="N93" s="96">
        <f>K93/'סכום נכסי הקרן'!$C$42</f>
        <v>5.0815120192200262E-5</v>
      </c>
    </row>
    <row r="94" spans="2:14">
      <c r="B94" s="108" t="s">
        <v>1007</v>
      </c>
      <c r="C94" s="85" t="s">
        <v>1008</v>
      </c>
      <c r="D94" s="98" t="s">
        <v>142</v>
      </c>
      <c r="E94" s="98" t="s">
        <v>324</v>
      </c>
      <c r="F94" s="85" t="s">
        <v>1009</v>
      </c>
      <c r="G94" s="98" t="s">
        <v>997</v>
      </c>
      <c r="H94" s="98" t="s">
        <v>184</v>
      </c>
      <c r="I94" s="95">
        <v>2615.0000000000005</v>
      </c>
      <c r="J94" s="97">
        <v>15520</v>
      </c>
      <c r="K94" s="95">
        <v>405.84800000000007</v>
      </c>
      <c r="L94" s="96">
        <v>5.7095608616262279E-4</v>
      </c>
      <c r="M94" s="96">
        <v>2.9628936787220897E-3</v>
      </c>
      <c r="N94" s="96">
        <f>K94/'סכום נכסי הקרן'!$C$42</f>
        <v>2.3695257665592875E-4</v>
      </c>
    </row>
    <row r="95" spans="2:14">
      <c r="B95" s="108" t="s">
        <v>1010</v>
      </c>
      <c r="C95" s="85" t="s">
        <v>1011</v>
      </c>
      <c r="D95" s="98" t="s">
        <v>142</v>
      </c>
      <c r="E95" s="98" t="s">
        <v>324</v>
      </c>
      <c r="F95" s="85" t="s">
        <v>1012</v>
      </c>
      <c r="G95" s="98" t="s">
        <v>868</v>
      </c>
      <c r="H95" s="98" t="s">
        <v>184</v>
      </c>
      <c r="I95" s="95">
        <v>1033.0000000000002</v>
      </c>
      <c r="J95" s="97">
        <v>7300</v>
      </c>
      <c r="K95" s="95">
        <v>75.40900000000002</v>
      </c>
      <c r="L95" s="96">
        <v>6.53412451270802E-4</v>
      </c>
      <c r="M95" s="96">
        <v>5.5052347040949827E-4</v>
      </c>
      <c r="N95" s="96">
        <f>K95/'סכום נכסי הקרן'!$C$42</f>
        <v>4.4027214260134175E-5</v>
      </c>
    </row>
    <row r="96" spans="2:14">
      <c r="B96" s="108" t="s">
        <v>1013</v>
      </c>
      <c r="C96" s="85" t="s">
        <v>1014</v>
      </c>
      <c r="D96" s="98" t="s">
        <v>142</v>
      </c>
      <c r="E96" s="98" t="s">
        <v>324</v>
      </c>
      <c r="F96" s="85" t="s">
        <v>1015</v>
      </c>
      <c r="G96" s="98" t="s">
        <v>917</v>
      </c>
      <c r="H96" s="98" t="s">
        <v>184</v>
      </c>
      <c r="I96" s="95">
        <v>10848.070000000002</v>
      </c>
      <c r="J96" s="97">
        <v>504.4</v>
      </c>
      <c r="K96" s="95">
        <v>54.71764000000001</v>
      </c>
      <c r="L96" s="96">
        <v>4.255440587658118E-4</v>
      </c>
      <c r="M96" s="96">
        <v>3.9946617864469199E-4</v>
      </c>
      <c r="N96" s="96">
        <f>K96/'סכום נכסי הקרן'!$C$42</f>
        <v>3.1946654379303371E-5</v>
      </c>
    </row>
    <row r="97" spans="2:14">
      <c r="B97" s="108" t="s">
        <v>1016</v>
      </c>
      <c r="C97" s="85" t="s">
        <v>1017</v>
      </c>
      <c r="D97" s="98" t="s">
        <v>142</v>
      </c>
      <c r="E97" s="98" t="s">
        <v>324</v>
      </c>
      <c r="F97" s="85" t="s">
        <v>1018</v>
      </c>
      <c r="G97" s="98" t="s">
        <v>924</v>
      </c>
      <c r="H97" s="98" t="s">
        <v>184</v>
      </c>
      <c r="I97" s="95">
        <v>18591.000000000004</v>
      </c>
      <c r="J97" s="97">
        <v>3881</v>
      </c>
      <c r="K97" s="95">
        <v>721.51670999999999</v>
      </c>
      <c r="L97" s="96">
        <v>7.5173686759241395E-4</v>
      </c>
      <c r="M97" s="96">
        <v>5.2674333719800485E-3</v>
      </c>
      <c r="N97" s="96">
        <f>K97/'סכום נכסי הקרן'!$C$42</f>
        <v>4.21254369948376E-4</v>
      </c>
    </row>
    <row r="98" spans="2:14">
      <c r="B98" s="108" t="s">
        <v>1019</v>
      </c>
      <c r="C98" s="85" t="s">
        <v>1020</v>
      </c>
      <c r="D98" s="98" t="s">
        <v>142</v>
      </c>
      <c r="E98" s="98" t="s">
        <v>324</v>
      </c>
      <c r="F98" s="85" t="s">
        <v>1021</v>
      </c>
      <c r="G98" s="98" t="s">
        <v>207</v>
      </c>
      <c r="H98" s="98" t="s">
        <v>184</v>
      </c>
      <c r="I98" s="95">
        <v>5756.0000000000009</v>
      </c>
      <c r="J98" s="97">
        <v>1588</v>
      </c>
      <c r="K98" s="95">
        <v>91.405280000000019</v>
      </c>
      <c r="L98" s="96">
        <v>9.5415798044738687E-4</v>
      </c>
      <c r="M98" s="96">
        <v>6.6730432653067811E-4</v>
      </c>
      <c r="N98" s="96">
        <f>K98/'סכום נכסי הקרן'!$C$42</f>
        <v>5.3366572253544759E-5</v>
      </c>
    </row>
    <row r="99" spans="2:14">
      <c r="B99" s="108" t="s">
        <v>1022</v>
      </c>
      <c r="C99" s="85" t="s">
        <v>1023</v>
      </c>
      <c r="D99" s="98" t="s">
        <v>142</v>
      </c>
      <c r="E99" s="98" t="s">
        <v>324</v>
      </c>
      <c r="F99" s="85" t="s">
        <v>1024</v>
      </c>
      <c r="G99" s="98" t="s">
        <v>415</v>
      </c>
      <c r="H99" s="98" t="s">
        <v>184</v>
      </c>
      <c r="I99" s="95">
        <v>858.00000000000011</v>
      </c>
      <c r="J99" s="97">
        <v>679.4</v>
      </c>
      <c r="K99" s="95">
        <v>5.8292500000000009</v>
      </c>
      <c r="L99" s="96">
        <v>8.5118642292179573E-5</v>
      </c>
      <c r="M99" s="96">
        <v>4.2556444719921598E-5</v>
      </c>
      <c r="N99" s="96">
        <f>K99/'סכום נכסי הקרן'!$C$42</f>
        <v>3.403382072774962E-6</v>
      </c>
    </row>
    <row r="100" spans="2:14">
      <c r="B100" s="108" t="s">
        <v>1025</v>
      </c>
      <c r="C100" s="85" t="s">
        <v>1026</v>
      </c>
      <c r="D100" s="98" t="s">
        <v>142</v>
      </c>
      <c r="E100" s="98" t="s">
        <v>324</v>
      </c>
      <c r="F100" s="85" t="s">
        <v>1027</v>
      </c>
      <c r="G100" s="98" t="s">
        <v>435</v>
      </c>
      <c r="H100" s="98" t="s">
        <v>184</v>
      </c>
      <c r="I100" s="95">
        <v>11624.71</v>
      </c>
      <c r="J100" s="97">
        <v>874</v>
      </c>
      <c r="K100" s="95">
        <v>101.59992000000001</v>
      </c>
      <c r="L100" s="96">
        <v>4.4146737161428797E-4</v>
      </c>
      <c r="M100" s="96">
        <v>7.4173030476106818E-4</v>
      </c>
      <c r="N100" s="96">
        <f>K100/'סכום נכסי הקרן'!$C$42</f>
        <v>5.9318668151712536E-5</v>
      </c>
    </row>
    <row r="101" spans="2:14">
      <c r="B101" s="108" t="s">
        <v>1028</v>
      </c>
      <c r="C101" s="85" t="s">
        <v>1029</v>
      </c>
      <c r="D101" s="98" t="s">
        <v>142</v>
      </c>
      <c r="E101" s="98" t="s">
        <v>324</v>
      </c>
      <c r="F101" s="85" t="s">
        <v>1030</v>
      </c>
      <c r="G101" s="98" t="s">
        <v>435</v>
      </c>
      <c r="H101" s="98" t="s">
        <v>184</v>
      </c>
      <c r="I101" s="95">
        <v>7271.0000000000009</v>
      </c>
      <c r="J101" s="97">
        <v>2665</v>
      </c>
      <c r="K101" s="95">
        <v>193.77215000000001</v>
      </c>
      <c r="L101" s="96">
        <v>4.7899285937656359E-4</v>
      </c>
      <c r="M101" s="96">
        <v>1.4146337504370812E-3</v>
      </c>
      <c r="N101" s="96">
        <f>K101/'סכום נכסי הקרן'!$C$42</f>
        <v>1.1313302080251504E-4</v>
      </c>
    </row>
    <row r="102" spans="2:14">
      <c r="B102" s="108" t="s">
        <v>1031</v>
      </c>
      <c r="C102" s="85" t="s">
        <v>1032</v>
      </c>
      <c r="D102" s="98" t="s">
        <v>142</v>
      </c>
      <c r="E102" s="98" t="s">
        <v>324</v>
      </c>
      <c r="F102" s="85" t="s">
        <v>1033</v>
      </c>
      <c r="G102" s="98" t="s">
        <v>367</v>
      </c>
      <c r="H102" s="98" t="s">
        <v>184</v>
      </c>
      <c r="I102" s="95">
        <v>6290.0000000000009</v>
      </c>
      <c r="J102" s="97">
        <v>5574</v>
      </c>
      <c r="K102" s="95">
        <v>350.6046</v>
      </c>
      <c r="L102" s="96">
        <v>3.5070689183647473E-4</v>
      </c>
      <c r="M102" s="96">
        <v>2.5595891887378688E-3</v>
      </c>
      <c r="N102" s="96">
        <f>K102/'סכום נכסי הקרן'!$C$42</f>
        <v>2.0469895960414054E-4</v>
      </c>
    </row>
    <row r="103" spans="2:14">
      <c r="B103" s="108" t="s">
        <v>1034</v>
      </c>
      <c r="C103" s="85" t="s">
        <v>1035</v>
      </c>
      <c r="D103" s="98" t="s">
        <v>142</v>
      </c>
      <c r="E103" s="98" t="s">
        <v>324</v>
      </c>
      <c r="F103" s="85" t="s">
        <v>1036</v>
      </c>
      <c r="G103" s="98" t="s">
        <v>415</v>
      </c>
      <c r="H103" s="98" t="s">
        <v>184</v>
      </c>
      <c r="I103" s="95">
        <v>5038.0000000000009</v>
      </c>
      <c r="J103" s="97">
        <v>14760</v>
      </c>
      <c r="K103" s="95">
        <v>743.6088000000002</v>
      </c>
      <c r="L103" s="96">
        <v>1.045113079866098E-3</v>
      </c>
      <c r="M103" s="96">
        <v>5.428716694334132E-3</v>
      </c>
      <c r="N103" s="96">
        <f>K103/'סכום נכסי הקרן'!$C$42</f>
        <v>4.3415273990268083E-4</v>
      </c>
    </row>
    <row r="104" spans="2:14">
      <c r="B104" s="108" t="s">
        <v>1037</v>
      </c>
      <c r="C104" s="85" t="s">
        <v>1038</v>
      </c>
      <c r="D104" s="98" t="s">
        <v>142</v>
      </c>
      <c r="E104" s="98" t="s">
        <v>324</v>
      </c>
      <c r="F104" s="85" t="s">
        <v>1039</v>
      </c>
      <c r="G104" s="98" t="s">
        <v>868</v>
      </c>
      <c r="H104" s="98" t="s">
        <v>184</v>
      </c>
      <c r="I104" s="95">
        <v>8052.0000000000009</v>
      </c>
      <c r="J104" s="97">
        <v>5600</v>
      </c>
      <c r="K104" s="95">
        <v>450.91200000000003</v>
      </c>
      <c r="L104" s="96">
        <v>5.7698041612956933E-4</v>
      </c>
      <c r="M104" s="96">
        <v>3.2918834501092396E-3</v>
      </c>
      <c r="N104" s="96">
        <f>K104/'סכום נכסי הקרן'!$C$42</f>
        <v>2.6326299561677804E-4</v>
      </c>
    </row>
    <row r="105" spans="2:14">
      <c r="B105" s="108" t="s">
        <v>1040</v>
      </c>
      <c r="C105" s="85" t="s">
        <v>1041</v>
      </c>
      <c r="D105" s="98" t="s">
        <v>142</v>
      </c>
      <c r="E105" s="98" t="s">
        <v>324</v>
      </c>
      <c r="F105" s="85" t="s">
        <v>1042</v>
      </c>
      <c r="G105" s="98" t="s">
        <v>899</v>
      </c>
      <c r="H105" s="98" t="s">
        <v>184</v>
      </c>
      <c r="I105" s="95">
        <v>2849.0000000000005</v>
      </c>
      <c r="J105" s="97">
        <v>13210</v>
      </c>
      <c r="K105" s="95">
        <v>376.35290000000009</v>
      </c>
      <c r="L105" s="96">
        <v>4.2002336444464634E-4</v>
      </c>
      <c r="M105" s="96">
        <v>2.7475646753925775E-3</v>
      </c>
      <c r="N105" s="96">
        <f>K105/'סכום נכסי הקרן'!$C$42</f>
        <v>2.197319917479724E-4</v>
      </c>
    </row>
    <row r="106" spans="2:14">
      <c r="B106" s="108" t="s">
        <v>1043</v>
      </c>
      <c r="C106" s="85" t="s">
        <v>1044</v>
      </c>
      <c r="D106" s="98" t="s">
        <v>142</v>
      </c>
      <c r="E106" s="98" t="s">
        <v>324</v>
      </c>
      <c r="F106" s="85" t="s">
        <v>1045</v>
      </c>
      <c r="G106" s="98" t="s">
        <v>730</v>
      </c>
      <c r="H106" s="98" t="s">
        <v>184</v>
      </c>
      <c r="I106" s="95">
        <v>3532.0000000000005</v>
      </c>
      <c r="J106" s="97">
        <v>1798</v>
      </c>
      <c r="K106" s="95">
        <v>63.50536000000001</v>
      </c>
      <c r="L106" s="96">
        <v>2.4737346045565045E-4</v>
      </c>
      <c r="M106" s="96">
        <v>4.6362093618539612E-4</v>
      </c>
      <c r="N106" s="96">
        <f>K106/'סכום נכסי הקרן'!$C$42</f>
        <v>3.7077326199617472E-5</v>
      </c>
    </row>
    <row r="107" spans="2:14">
      <c r="B107" s="108" t="s">
        <v>1046</v>
      </c>
      <c r="C107" s="85" t="s">
        <v>1047</v>
      </c>
      <c r="D107" s="98" t="s">
        <v>142</v>
      </c>
      <c r="E107" s="98" t="s">
        <v>324</v>
      </c>
      <c r="F107" s="85" t="s">
        <v>1048</v>
      </c>
      <c r="G107" s="98" t="s">
        <v>868</v>
      </c>
      <c r="H107" s="98" t="s">
        <v>184</v>
      </c>
      <c r="I107" s="95">
        <v>1362.0000000000002</v>
      </c>
      <c r="J107" s="97">
        <v>1289</v>
      </c>
      <c r="K107" s="95">
        <v>17.556180000000005</v>
      </c>
      <c r="L107" s="96">
        <v>1.1081729791302227E-4</v>
      </c>
      <c r="M107" s="96">
        <v>1.2816890743457446E-4</v>
      </c>
      <c r="N107" s="96">
        <f>K107/'סכום נכסי הקרן'!$C$42</f>
        <v>1.0250098774012153E-5</v>
      </c>
    </row>
    <row r="108" spans="2:14">
      <c r="B108" s="108" t="s">
        <v>1049</v>
      </c>
      <c r="C108" s="85" t="s">
        <v>1050</v>
      </c>
      <c r="D108" s="98" t="s">
        <v>142</v>
      </c>
      <c r="E108" s="98" t="s">
        <v>324</v>
      </c>
      <c r="F108" s="85" t="s">
        <v>1051</v>
      </c>
      <c r="G108" s="98" t="s">
        <v>209</v>
      </c>
      <c r="H108" s="98" t="s">
        <v>184</v>
      </c>
      <c r="I108" s="95">
        <v>7099.3200000000015</v>
      </c>
      <c r="J108" s="97">
        <v>240.5</v>
      </c>
      <c r="K108" s="95">
        <v>17.07386</v>
      </c>
      <c r="L108" s="96">
        <v>5.2142999789131153E-5</v>
      </c>
      <c r="M108" s="96">
        <v>1.2464772985301375E-4</v>
      </c>
      <c r="N108" s="96">
        <f>K108/'סכום נכסי הקרן'!$C$42</f>
        <v>9.9684983552034145E-6</v>
      </c>
    </row>
    <row r="109" spans="2:14">
      <c r="B109" s="108" t="s">
        <v>1052</v>
      </c>
      <c r="C109" s="85" t="s">
        <v>1053</v>
      </c>
      <c r="D109" s="98" t="s">
        <v>142</v>
      </c>
      <c r="E109" s="98" t="s">
        <v>324</v>
      </c>
      <c r="F109" s="85" t="s">
        <v>1054</v>
      </c>
      <c r="G109" s="98" t="s">
        <v>415</v>
      </c>
      <c r="H109" s="98" t="s">
        <v>184</v>
      </c>
      <c r="I109" s="95">
        <v>7103.0000000000009</v>
      </c>
      <c r="J109" s="97">
        <v>676.3</v>
      </c>
      <c r="K109" s="95">
        <v>48.037589999999994</v>
      </c>
      <c r="L109" s="96">
        <v>6.1632969117743537E-4</v>
      </c>
      <c r="M109" s="96">
        <v>3.5069846778114816E-4</v>
      </c>
      <c r="N109" s="96">
        <f>K109/'סכום נכסי הקרן'!$C$42</f>
        <v>2.8046536454143113E-5</v>
      </c>
    </row>
    <row r="110" spans="2:14">
      <c r="B110" s="108" t="s">
        <v>1055</v>
      </c>
      <c r="C110" s="85" t="s">
        <v>1056</v>
      </c>
      <c r="D110" s="98" t="s">
        <v>142</v>
      </c>
      <c r="E110" s="98" t="s">
        <v>324</v>
      </c>
      <c r="F110" s="85" t="s">
        <v>1057</v>
      </c>
      <c r="G110" s="98" t="s">
        <v>173</v>
      </c>
      <c r="H110" s="98" t="s">
        <v>184</v>
      </c>
      <c r="I110" s="95">
        <v>3953.0000000000005</v>
      </c>
      <c r="J110" s="97">
        <v>1338</v>
      </c>
      <c r="K110" s="95">
        <v>52.891140000000007</v>
      </c>
      <c r="L110" s="96">
        <v>2.7461274947870125E-4</v>
      </c>
      <c r="M110" s="96">
        <v>3.8613181379828175E-4</v>
      </c>
      <c r="N110" s="96">
        <f>K110/'סכום נכסי הקרן'!$C$42</f>
        <v>3.088026035675785E-5</v>
      </c>
    </row>
    <row r="111" spans="2:14">
      <c r="B111" s="108" t="s">
        <v>1058</v>
      </c>
      <c r="C111" s="85" t="s">
        <v>1059</v>
      </c>
      <c r="D111" s="98" t="s">
        <v>142</v>
      </c>
      <c r="E111" s="98" t="s">
        <v>324</v>
      </c>
      <c r="F111" s="85" t="s">
        <v>1060</v>
      </c>
      <c r="G111" s="98" t="s">
        <v>861</v>
      </c>
      <c r="H111" s="98" t="s">
        <v>184</v>
      </c>
      <c r="I111" s="95">
        <v>37576.400000000001</v>
      </c>
      <c r="J111" s="97">
        <v>50.3</v>
      </c>
      <c r="K111" s="95">
        <v>18.900930000000002</v>
      </c>
      <c r="L111" s="96">
        <v>8.5124478953391451E-4</v>
      </c>
      <c r="M111" s="96">
        <v>1.3798625598492219E-4</v>
      </c>
      <c r="N111" s="96">
        <f>K111/'סכום נכסי הקרן'!$C$42</f>
        <v>1.103522516975159E-5</v>
      </c>
    </row>
    <row r="112" spans="2:14">
      <c r="B112" s="108" t="s">
        <v>1061</v>
      </c>
      <c r="C112" s="85" t="s">
        <v>1062</v>
      </c>
      <c r="D112" s="98" t="s">
        <v>142</v>
      </c>
      <c r="E112" s="98" t="s">
        <v>324</v>
      </c>
      <c r="F112" s="85" t="s">
        <v>1063</v>
      </c>
      <c r="G112" s="98" t="s">
        <v>917</v>
      </c>
      <c r="H112" s="98" t="s">
        <v>184</v>
      </c>
      <c r="I112" s="95">
        <v>7535.6400000000012</v>
      </c>
      <c r="J112" s="97">
        <v>56.6</v>
      </c>
      <c r="K112" s="95">
        <v>4.2651700000000012</v>
      </c>
      <c r="L112" s="96">
        <v>4.1581778894550563E-4</v>
      </c>
      <c r="M112" s="96">
        <v>3.1137877312873529E-5</v>
      </c>
      <c r="N112" s="96">
        <f>K112/'סכום נכסי הקרן'!$C$42</f>
        <v>2.4902008174872559E-6</v>
      </c>
    </row>
    <row r="113" spans="2:14">
      <c r="B113" s="108" t="s">
        <v>1064</v>
      </c>
      <c r="C113" s="85" t="s">
        <v>1065</v>
      </c>
      <c r="D113" s="98" t="s">
        <v>142</v>
      </c>
      <c r="E113" s="98" t="s">
        <v>324</v>
      </c>
      <c r="F113" s="85" t="s">
        <v>1066</v>
      </c>
      <c r="G113" s="98" t="s">
        <v>173</v>
      </c>
      <c r="H113" s="98" t="s">
        <v>184</v>
      </c>
      <c r="I113" s="95">
        <v>27573.000000000004</v>
      </c>
      <c r="J113" s="97">
        <v>581.20000000000005</v>
      </c>
      <c r="K113" s="95">
        <v>160.25428000000002</v>
      </c>
      <c r="L113" s="96">
        <v>8.2472824392286741E-4</v>
      </c>
      <c r="M113" s="96">
        <v>1.1699365112065596E-3</v>
      </c>
      <c r="N113" s="96">
        <f>K113/'סכום נכסי הקרן'!$C$42</f>
        <v>9.356375925504295E-5</v>
      </c>
    </row>
    <row r="114" spans="2:14">
      <c r="B114" s="108" t="s">
        <v>1067</v>
      </c>
      <c r="C114" s="85" t="s">
        <v>1068</v>
      </c>
      <c r="D114" s="98" t="s">
        <v>142</v>
      </c>
      <c r="E114" s="98" t="s">
        <v>324</v>
      </c>
      <c r="F114" s="85" t="s">
        <v>1069</v>
      </c>
      <c r="G114" s="98" t="s">
        <v>173</v>
      </c>
      <c r="H114" s="98" t="s">
        <v>184</v>
      </c>
      <c r="I114" s="95">
        <v>26769.000000000004</v>
      </c>
      <c r="J114" s="97">
        <v>269</v>
      </c>
      <c r="K114" s="95">
        <v>72.008610000000019</v>
      </c>
      <c r="L114" s="96">
        <v>1.7888134068748214E-4</v>
      </c>
      <c r="M114" s="96">
        <v>5.2569892024246579E-4</v>
      </c>
      <c r="N114" s="96">
        <f>K114/'סכום נכסי הקרן'!$C$42</f>
        <v>4.2041911456781556E-5</v>
      </c>
    </row>
    <row r="115" spans="2:14">
      <c r="B115" s="108" t="s">
        <v>1070</v>
      </c>
      <c r="C115" s="85" t="s">
        <v>1071</v>
      </c>
      <c r="D115" s="98" t="s">
        <v>142</v>
      </c>
      <c r="E115" s="98" t="s">
        <v>324</v>
      </c>
      <c r="F115" s="85" t="s">
        <v>1072</v>
      </c>
      <c r="G115" s="98" t="s">
        <v>173</v>
      </c>
      <c r="H115" s="98" t="s">
        <v>184</v>
      </c>
      <c r="I115" s="95">
        <v>1568.0000000000002</v>
      </c>
      <c r="J115" s="97">
        <v>984</v>
      </c>
      <c r="K115" s="95">
        <v>15.429120000000003</v>
      </c>
      <c r="L115" s="96">
        <v>1.8215149963075989E-4</v>
      </c>
      <c r="M115" s="96">
        <v>1.1264030404546669E-4</v>
      </c>
      <c r="N115" s="96">
        <f>K115/'סכום נכסי הקרן'!$C$42</f>
        <v>9.0082241123118104E-6</v>
      </c>
    </row>
    <row r="116" spans="2:14">
      <c r="B116" s="108" t="s">
        <v>1073</v>
      </c>
      <c r="C116" s="85" t="s">
        <v>1074</v>
      </c>
      <c r="D116" s="98" t="s">
        <v>142</v>
      </c>
      <c r="E116" s="98" t="s">
        <v>324</v>
      </c>
      <c r="F116" s="85" t="s">
        <v>1075</v>
      </c>
      <c r="G116" s="98" t="s">
        <v>173</v>
      </c>
      <c r="H116" s="98" t="s">
        <v>184</v>
      </c>
      <c r="I116" s="95">
        <v>8846.0000000000018</v>
      </c>
      <c r="J116" s="97">
        <v>7727</v>
      </c>
      <c r="K116" s="95">
        <v>683.53042000000016</v>
      </c>
      <c r="L116" s="96">
        <v>8.1201614999698926E-4</v>
      </c>
      <c r="M116" s="96">
        <v>4.9901144286340089E-3</v>
      </c>
      <c r="N116" s="96">
        <f>K116/'סכום נכסי הקרן'!$C$42</f>
        <v>3.9907624096141705E-4</v>
      </c>
    </row>
    <row r="117" spans="2:14">
      <c r="B117" s="108" t="s">
        <v>1076</v>
      </c>
      <c r="C117" s="85" t="s">
        <v>1077</v>
      </c>
      <c r="D117" s="98" t="s">
        <v>142</v>
      </c>
      <c r="E117" s="98" t="s">
        <v>324</v>
      </c>
      <c r="F117" s="85" t="s">
        <v>1078</v>
      </c>
      <c r="G117" s="98" t="s">
        <v>1079</v>
      </c>
      <c r="H117" s="98" t="s">
        <v>184</v>
      </c>
      <c r="I117" s="95">
        <v>13079.000000000002</v>
      </c>
      <c r="J117" s="97">
        <v>988</v>
      </c>
      <c r="K117" s="95">
        <v>129.22052000000002</v>
      </c>
      <c r="L117" s="96">
        <v>1.7083965279384423E-4</v>
      </c>
      <c r="M117" s="96">
        <v>9.43374519202217E-4</v>
      </c>
      <c r="N117" s="96">
        <f>K117/'סכום נכסי הקרן'!$C$42</f>
        <v>7.5444834447426065E-5</v>
      </c>
    </row>
    <row r="118" spans="2:14">
      <c r="B118" s="108" t="s">
        <v>1080</v>
      </c>
      <c r="C118" s="85" t="s">
        <v>1081</v>
      </c>
      <c r="D118" s="98" t="s">
        <v>142</v>
      </c>
      <c r="E118" s="98" t="s">
        <v>324</v>
      </c>
      <c r="F118" s="85" t="s">
        <v>1082</v>
      </c>
      <c r="G118" s="98" t="s">
        <v>754</v>
      </c>
      <c r="H118" s="98" t="s">
        <v>184</v>
      </c>
      <c r="I118" s="95">
        <v>6101.0000000000009</v>
      </c>
      <c r="J118" s="97">
        <v>6140</v>
      </c>
      <c r="K118" s="95">
        <v>374.60140000000007</v>
      </c>
      <c r="L118" s="96">
        <v>6.4012520055717445E-4</v>
      </c>
      <c r="M118" s="96">
        <v>2.7347778481117192E-3</v>
      </c>
      <c r="N118" s="96">
        <f>K118/'סכום נכסי הקרן'!$C$42</f>
        <v>2.1870938614682896E-4</v>
      </c>
    </row>
    <row r="119" spans="2:14">
      <c r="B119" s="108" t="s">
        <v>1083</v>
      </c>
      <c r="C119" s="85" t="s">
        <v>1084</v>
      </c>
      <c r="D119" s="98" t="s">
        <v>142</v>
      </c>
      <c r="E119" s="98" t="s">
        <v>324</v>
      </c>
      <c r="F119" s="85" t="s">
        <v>1085</v>
      </c>
      <c r="G119" s="98" t="s">
        <v>435</v>
      </c>
      <c r="H119" s="98" t="s">
        <v>184</v>
      </c>
      <c r="I119" s="95">
        <v>11206.000000000002</v>
      </c>
      <c r="J119" s="97">
        <v>1196</v>
      </c>
      <c r="K119" s="95">
        <v>134.02376000000004</v>
      </c>
      <c r="L119" s="96">
        <v>6.6714949572345037E-4</v>
      </c>
      <c r="M119" s="96">
        <v>9.7844057702037822E-4</v>
      </c>
      <c r="N119" s="96">
        <f>K119/'סכום נכסי הקרן'!$C$42</f>
        <v>7.8249185076964295E-5</v>
      </c>
    </row>
    <row r="120" spans="2:14">
      <c r="B120" s="108" t="s">
        <v>1086</v>
      </c>
      <c r="C120" s="85" t="s">
        <v>1087</v>
      </c>
      <c r="D120" s="98" t="s">
        <v>142</v>
      </c>
      <c r="E120" s="98" t="s">
        <v>324</v>
      </c>
      <c r="F120" s="85" t="s">
        <v>790</v>
      </c>
      <c r="G120" s="98" t="s">
        <v>435</v>
      </c>
      <c r="H120" s="98" t="s">
        <v>184</v>
      </c>
      <c r="I120" s="95">
        <v>74.490000000000009</v>
      </c>
      <c r="J120" s="97">
        <v>363</v>
      </c>
      <c r="K120" s="95">
        <v>0.27039999999999997</v>
      </c>
      <c r="L120" s="96">
        <v>1.3188844457861298E-5</v>
      </c>
      <c r="M120" s="96">
        <v>1.9740554363368866E-6</v>
      </c>
      <c r="N120" s="96">
        <f>K120/'סכום נכסי הקרן'!$C$42</f>
        <v>1.5787185529499498E-7</v>
      </c>
    </row>
    <row r="121" spans="2:14">
      <c r="B121" s="108" t="s">
        <v>1088</v>
      </c>
      <c r="C121" s="85" t="s">
        <v>1089</v>
      </c>
      <c r="D121" s="98" t="s">
        <v>142</v>
      </c>
      <c r="E121" s="98" t="s">
        <v>324</v>
      </c>
      <c r="F121" s="85" t="s">
        <v>1090</v>
      </c>
      <c r="G121" s="98" t="s">
        <v>367</v>
      </c>
      <c r="H121" s="98" t="s">
        <v>184</v>
      </c>
      <c r="I121" s="95">
        <v>181.97000000000003</v>
      </c>
      <c r="J121" s="97">
        <v>650</v>
      </c>
      <c r="K121" s="95">
        <v>1.18283</v>
      </c>
      <c r="L121" s="96">
        <v>2.654325228575809E-5</v>
      </c>
      <c r="M121" s="96">
        <v>8.6352514488252957E-6</v>
      </c>
      <c r="N121" s="96">
        <f>K121/'סכום נכסי הקרן'!$C$42</f>
        <v>6.90590113160425E-7</v>
      </c>
    </row>
    <row r="122" spans="2:14">
      <c r="B122" s="108" t="s">
        <v>1091</v>
      </c>
      <c r="C122" s="85" t="s">
        <v>1092</v>
      </c>
      <c r="D122" s="98" t="s">
        <v>142</v>
      </c>
      <c r="E122" s="98" t="s">
        <v>324</v>
      </c>
      <c r="F122" s="85" t="s">
        <v>1093</v>
      </c>
      <c r="G122" s="98" t="s">
        <v>435</v>
      </c>
      <c r="H122" s="98" t="s">
        <v>184</v>
      </c>
      <c r="I122" s="95">
        <v>3420.0000000000005</v>
      </c>
      <c r="J122" s="97">
        <v>614.79999999999995</v>
      </c>
      <c r="K122" s="95">
        <v>21.026160000000004</v>
      </c>
      <c r="L122" s="96">
        <v>2.6056402359003441E-4</v>
      </c>
      <c r="M122" s="96">
        <v>1.535014994574305E-4</v>
      </c>
      <c r="N122" s="96">
        <f>K122/'סכום נכסי הקרן'!$C$42</f>
        <v>1.227603139396972E-5</v>
      </c>
    </row>
    <row r="123" spans="2:14">
      <c r="B123" s="108" t="s">
        <v>1094</v>
      </c>
      <c r="C123" s="85" t="s">
        <v>1095</v>
      </c>
      <c r="D123" s="98" t="s">
        <v>142</v>
      </c>
      <c r="E123" s="98" t="s">
        <v>324</v>
      </c>
      <c r="F123" s="85" t="s">
        <v>1096</v>
      </c>
      <c r="G123" s="98" t="s">
        <v>435</v>
      </c>
      <c r="H123" s="98" t="s">
        <v>184</v>
      </c>
      <c r="I123" s="95">
        <v>18153.000000000004</v>
      </c>
      <c r="J123" s="97">
        <v>2804</v>
      </c>
      <c r="K123" s="95">
        <v>509.01012000000003</v>
      </c>
      <c r="L123" s="96">
        <v>7.0564261815529489E-4</v>
      </c>
      <c r="M123" s="96">
        <v>3.7160288259485623E-3</v>
      </c>
      <c r="N123" s="96">
        <f>K123/'סכום נכסי הקרן'!$C$42</f>
        <v>2.9718332843316583E-4</v>
      </c>
    </row>
    <row r="124" spans="2:14">
      <c r="B124" s="108" t="s">
        <v>1097</v>
      </c>
      <c r="C124" s="85" t="s">
        <v>1098</v>
      </c>
      <c r="D124" s="98" t="s">
        <v>142</v>
      </c>
      <c r="E124" s="98" t="s">
        <v>324</v>
      </c>
      <c r="F124" s="85" t="s">
        <v>1099</v>
      </c>
      <c r="G124" s="98" t="s">
        <v>211</v>
      </c>
      <c r="H124" s="98" t="s">
        <v>184</v>
      </c>
      <c r="I124" s="95">
        <v>2869.0000000000005</v>
      </c>
      <c r="J124" s="97">
        <v>531.5</v>
      </c>
      <c r="K124" s="95">
        <v>15.248740000000002</v>
      </c>
      <c r="L124" s="96">
        <v>3.7206795955505867E-5</v>
      </c>
      <c r="M124" s="96">
        <v>1.113234396978097E-4</v>
      </c>
      <c r="N124" s="96">
        <f>K124/'סכום נכסי הקרן'!$C$42</f>
        <v>8.9029100396116938E-6</v>
      </c>
    </row>
    <row r="125" spans="2:14">
      <c r="B125" s="108" t="s">
        <v>1100</v>
      </c>
      <c r="C125" s="85" t="s">
        <v>1101</v>
      </c>
      <c r="D125" s="98" t="s">
        <v>142</v>
      </c>
      <c r="E125" s="98" t="s">
        <v>324</v>
      </c>
      <c r="F125" s="85" t="s">
        <v>1102</v>
      </c>
      <c r="G125" s="98" t="s">
        <v>387</v>
      </c>
      <c r="H125" s="98" t="s">
        <v>184</v>
      </c>
      <c r="I125" s="95">
        <v>9003.0000000000018</v>
      </c>
      <c r="J125" s="97">
        <v>1237</v>
      </c>
      <c r="K125" s="95">
        <v>111.36711000000001</v>
      </c>
      <c r="L125" s="96">
        <v>1.0178598623023171E-3</v>
      </c>
      <c r="M125" s="96">
        <v>8.1303568389285536E-4</v>
      </c>
      <c r="N125" s="96">
        <f>K125/'סכום נכסי הקרן'!$C$42</f>
        <v>6.5021199240169352E-5</v>
      </c>
    </row>
    <row r="126" spans="2:14">
      <c r="B126" s="108" t="s">
        <v>1103</v>
      </c>
      <c r="C126" s="85" t="s">
        <v>1104</v>
      </c>
      <c r="D126" s="98" t="s">
        <v>142</v>
      </c>
      <c r="E126" s="98" t="s">
        <v>324</v>
      </c>
      <c r="F126" s="85" t="s">
        <v>1105</v>
      </c>
      <c r="G126" s="98" t="s">
        <v>868</v>
      </c>
      <c r="H126" s="98" t="s">
        <v>184</v>
      </c>
      <c r="I126" s="95">
        <v>1371.0000000000002</v>
      </c>
      <c r="J126" s="97">
        <v>32800</v>
      </c>
      <c r="K126" s="95">
        <v>449.68800000000005</v>
      </c>
      <c r="L126" s="96">
        <v>5.6585107344548833E-4</v>
      </c>
      <c r="M126" s="96">
        <v>3.2829476370394308E-3</v>
      </c>
      <c r="N126" s="96">
        <f>K126/'סכום נכסי הקרן'!$C$42</f>
        <v>2.6254836857949601E-4</v>
      </c>
    </row>
    <row r="127" spans="2:14">
      <c r="B127" s="108" t="s">
        <v>1106</v>
      </c>
      <c r="C127" s="85" t="s">
        <v>1107</v>
      </c>
      <c r="D127" s="98" t="s">
        <v>142</v>
      </c>
      <c r="E127" s="98" t="s">
        <v>324</v>
      </c>
      <c r="F127" s="85" t="s">
        <v>1108</v>
      </c>
      <c r="G127" s="98" t="s">
        <v>861</v>
      </c>
      <c r="H127" s="98" t="s">
        <v>184</v>
      </c>
      <c r="I127" s="95">
        <v>9824.0000000000018</v>
      </c>
      <c r="J127" s="97">
        <v>2108</v>
      </c>
      <c r="K127" s="95">
        <v>207.08992000000003</v>
      </c>
      <c r="L127" s="96">
        <v>2.6975103988970963E-4</v>
      </c>
      <c r="M127" s="96">
        <v>1.511860141962171E-3</v>
      </c>
      <c r="N127" s="96">
        <f>K127/'סכום נכסי הקרן'!$C$42</f>
        <v>1.209085424677962E-4</v>
      </c>
    </row>
    <row r="128" spans="2:14">
      <c r="B128" s="108" t="s">
        <v>1109</v>
      </c>
      <c r="C128" s="85" t="s">
        <v>1110</v>
      </c>
      <c r="D128" s="98" t="s">
        <v>142</v>
      </c>
      <c r="E128" s="98" t="s">
        <v>324</v>
      </c>
      <c r="F128" s="85" t="s">
        <v>1111</v>
      </c>
      <c r="G128" s="98" t="s">
        <v>207</v>
      </c>
      <c r="H128" s="98" t="s">
        <v>184</v>
      </c>
      <c r="I128" s="95">
        <v>3352.0000000000005</v>
      </c>
      <c r="J128" s="97">
        <v>11170</v>
      </c>
      <c r="K128" s="95">
        <v>374.41840000000008</v>
      </c>
      <c r="L128" s="96">
        <v>6.2882875953584492E-4</v>
      </c>
      <c r="M128" s="96">
        <v>2.7334418564517724E-3</v>
      </c>
      <c r="N128" s="96">
        <f>K128/'סכום נכסי הקרן'!$C$42</f>
        <v>2.1860254239860786E-4</v>
      </c>
    </row>
    <row r="129" spans="2:14">
      <c r="B129" s="108" t="s">
        <v>1112</v>
      </c>
      <c r="C129" s="85" t="s">
        <v>1113</v>
      </c>
      <c r="D129" s="98" t="s">
        <v>142</v>
      </c>
      <c r="E129" s="98" t="s">
        <v>324</v>
      </c>
      <c r="F129" s="85" t="s">
        <v>1114</v>
      </c>
      <c r="G129" s="98" t="s">
        <v>435</v>
      </c>
      <c r="H129" s="98" t="s">
        <v>184</v>
      </c>
      <c r="I129" s="95">
        <v>81005.000000000015</v>
      </c>
      <c r="J129" s="97">
        <v>845</v>
      </c>
      <c r="K129" s="95">
        <v>684.49225000000013</v>
      </c>
      <c r="L129" s="96">
        <v>1.0407095834288973E-3</v>
      </c>
      <c r="M129" s="96">
        <v>4.9971362693896739E-3</v>
      </c>
      <c r="N129" s="96">
        <f>K129/'סכום נכסי הקרן'!$C$42</f>
        <v>3.99637801192846E-4</v>
      </c>
    </row>
    <row r="130" spans="2:14">
      <c r="B130" s="108" t="s">
        <v>1115</v>
      </c>
      <c r="C130" s="85" t="s">
        <v>1116</v>
      </c>
      <c r="D130" s="98" t="s">
        <v>142</v>
      </c>
      <c r="E130" s="98" t="s">
        <v>324</v>
      </c>
      <c r="F130" s="85" t="s">
        <v>1117</v>
      </c>
      <c r="G130" s="98" t="s">
        <v>861</v>
      </c>
      <c r="H130" s="98" t="s">
        <v>184</v>
      </c>
      <c r="I130" s="95">
        <v>37289.000000000007</v>
      </c>
      <c r="J130" s="97">
        <v>404</v>
      </c>
      <c r="K130" s="95">
        <v>150.64756000000003</v>
      </c>
      <c r="L130" s="96">
        <v>2.2602923557141661E-4</v>
      </c>
      <c r="M130" s="96">
        <v>1.0998026434500274E-3</v>
      </c>
      <c r="N130" s="96">
        <f>K130/'סכום נכסי הקרן'!$C$42</f>
        <v>8.7954917873018048E-5</v>
      </c>
    </row>
    <row r="131" spans="2:14">
      <c r="B131" s="108" t="s">
        <v>1118</v>
      </c>
      <c r="C131" s="85" t="s">
        <v>1119</v>
      </c>
      <c r="D131" s="98" t="s">
        <v>142</v>
      </c>
      <c r="E131" s="98" t="s">
        <v>324</v>
      </c>
      <c r="F131" s="85" t="s">
        <v>1120</v>
      </c>
      <c r="G131" s="98" t="s">
        <v>868</v>
      </c>
      <c r="H131" s="98" t="s">
        <v>184</v>
      </c>
      <c r="I131" s="95">
        <v>64260.000000000007</v>
      </c>
      <c r="J131" s="97">
        <v>48.5</v>
      </c>
      <c r="K131" s="95">
        <v>31.166100000000007</v>
      </c>
      <c r="L131" s="96">
        <v>2.0255893145719087E-4</v>
      </c>
      <c r="M131" s="96">
        <v>2.2752814029001133E-4</v>
      </c>
      <c r="N131" s="96">
        <f>K131/'סכום נכסי הקרן'!$C$42</f>
        <v>1.8196190936794912E-5</v>
      </c>
    </row>
    <row r="132" spans="2:14">
      <c r="B132" s="109"/>
      <c r="C132" s="85"/>
      <c r="D132" s="85"/>
      <c r="E132" s="85"/>
      <c r="F132" s="85"/>
      <c r="G132" s="85"/>
      <c r="H132" s="85"/>
      <c r="I132" s="95"/>
      <c r="J132" s="97"/>
      <c r="K132" s="85"/>
      <c r="L132" s="85"/>
      <c r="M132" s="96"/>
      <c r="N132" s="85"/>
    </row>
    <row r="133" spans="2:14">
      <c r="B133" s="106" t="s">
        <v>253</v>
      </c>
      <c r="C133" s="83"/>
      <c r="D133" s="83"/>
      <c r="E133" s="83"/>
      <c r="F133" s="83"/>
      <c r="G133" s="83"/>
      <c r="H133" s="83"/>
      <c r="I133" s="92"/>
      <c r="J133" s="94"/>
      <c r="K133" s="92">
        <v>33044.777199999997</v>
      </c>
      <c r="L133" s="83"/>
      <c r="M133" s="93">
        <v>0.24124342483062577</v>
      </c>
      <c r="N133" s="93">
        <f>K133/'סכום נכסי הקרן'!$C$42</f>
        <v>1.9293048388956173E-2</v>
      </c>
    </row>
    <row r="134" spans="2:14">
      <c r="B134" s="107" t="s">
        <v>77</v>
      </c>
      <c r="C134" s="83"/>
      <c r="D134" s="83"/>
      <c r="E134" s="83"/>
      <c r="F134" s="83"/>
      <c r="G134" s="83"/>
      <c r="H134" s="83"/>
      <c r="I134" s="92"/>
      <c r="J134" s="94"/>
      <c r="K134" s="92">
        <v>14554.76857</v>
      </c>
      <c r="L134" s="83"/>
      <c r="M134" s="93">
        <v>0.10625710066654497</v>
      </c>
      <c r="N134" s="93">
        <f>K134/'סכום נכסי הקרן'!$C$42</f>
        <v>8.4977378607070317E-3</v>
      </c>
    </row>
    <row r="135" spans="2:14">
      <c r="B135" s="108" t="s">
        <v>1121</v>
      </c>
      <c r="C135" s="85" t="s">
        <v>1122</v>
      </c>
      <c r="D135" s="98" t="s">
        <v>1123</v>
      </c>
      <c r="E135" s="98" t="s">
        <v>1124</v>
      </c>
      <c r="F135" s="85" t="s">
        <v>840</v>
      </c>
      <c r="G135" s="98" t="s">
        <v>211</v>
      </c>
      <c r="H135" s="98" t="s">
        <v>183</v>
      </c>
      <c r="I135" s="95">
        <v>3131.0000000000005</v>
      </c>
      <c r="J135" s="97">
        <v>6876</v>
      </c>
      <c r="K135" s="95">
        <v>827.78067000000021</v>
      </c>
      <c r="L135" s="96">
        <v>5.2231743454224834E-5</v>
      </c>
      <c r="M135" s="96">
        <v>6.0432135048376148E-3</v>
      </c>
      <c r="N135" s="96">
        <f>K135/'סכום נכסי הקרן'!$C$42</f>
        <v>4.832961174195046E-4</v>
      </c>
    </row>
    <row r="136" spans="2:14">
      <c r="B136" s="108" t="s">
        <v>1125</v>
      </c>
      <c r="C136" s="85" t="s">
        <v>1126</v>
      </c>
      <c r="D136" s="98" t="s">
        <v>1127</v>
      </c>
      <c r="E136" s="98" t="s">
        <v>1124</v>
      </c>
      <c r="F136" s="85"/>
      <c r="G136" s="98" t="s">
        <v>1128</v>
      </c>
      <c r="H136" s="98" t="s">
        <v>183</v>
      </c>
      <c r="I136" s="95">
        <v>6276.0000000000009</v>
      </c>
      <c r="J136" s="97">
        <v>5825</v>
      </c>
      <c r="K136" s="95">
        <v>1410.34915</v>
      </c>
      <c r="L136" s="96">
        <v>4.2755898617671011E-5</v>
      </c>
      <c r="M136" s="96">
        <v>1.0296255202258164E-2</v>
      </c>
      <c r="N136" s="96">
        <f>K136/'סכום נכסי הקרן'!$C$42</f>
        <v>8.2342617205702362E-4</v>
      </c>
    </row>
    <row r="137" spans="2:14">
      <c r="B137" s="108" t="s">
        <v>1129</v>
      </c>
      <c r="C137" s="85" t="s">
        <v>1130</v>
      </c>
      <c r="D137" s="98" t="s">
        <v>1123</v>
      </c>
      <c r="E137" s="98" t="s">
        <v>1124</v>
      </c>
      <c r="F137" s="85" t="s">
        <v>1131</v>
      </c>
      <c r="G137" s="98" t="s">
        <v>1132</v>
      </c>
      <c r="H137" s="98" t="s">
        <v>183</v>
      </c>
      <c r="I137" s="95">
        <v>4501.0000000000009</v>
      </c>
      <c r="J137" s="97">
        <v>2865</v>
      </c>
      <c r="K137" s="95">
        <v>495.8267800000001</v>
      </c>
      <c r="L137" s="96">
        <v>1.2790472816977315E-4</v>
      </c>
      <c r="M137" s="96">
        <v>3.6197838407559684E-3</v>
      </c>
      <c r="N137" s="96">
        <f>K137/'סכום נכסי הקרן'!$C$42</f>
        <v>2.8948629313440584E-4</v>
      </c>
    </row>
    <row r="138" spans="2:14">
      <c r="B138" s="108" t="s">
        <v>1133</v>
      </c>
      <c r="C138" s="85" t="s">
        <v>1134</v>
      </c>
      <c r="D138" s="98" t="s">
        <v>1123</v>
      </c>
      <c r="E138" s="98" t="s">
        <v>1124</v>
      </c>
      <c r="F138" s="85" t="s">
        <v>1135</v>
      </c>
      <c r="G138" s="98" t="s">
        <v>1128</v>
      </c>
      <c r="H138" s="98" t="s">
        <v>183</v>
      </c>
      <c r="I138" s="95">
        <v>6291.0000000000009</v>
      </c>
      <c r="J138" s="97">
        <v>8446</v>
      </c>
      <c r="K138" s="95">
        <v>2042.9940700000002</v>
      </c>
      <c r="L138" s="96">
        <v>3.5968812003998395E-5</v>
      </c>
      <c r="M138" s="96">
        <v>1.4914879993666875E-2</v>
      </c>
      <c r="N138" s="96">
        <f>K138/'סכום נכסי הקרן'!$C$42</f>
        <v>1.1927931367883614E-3</v>
      </c>
    </row>
    <row r="139" spans="2:14">
      <c r="B139" s="108" t="s">
        <v>1136</v>
      </c>
      <c r="C139" s="85" t="s">
        <v>1137</v>
      </c>
      <c r="D139" s="98" t="s">
        <v>1123</v>
      </c>
      <c r="E139" s="98" t="s">
        <v>1124</v>
      </c>
      <c r="F139" s="85" t="s">
        <v>1138</v>
      </c>
      <c r="G139" s="98" t="s">
        <v>861</v>
      </c>
      <c r="H139" s="98" t="s">
        <v>183</v>
      </c>
      <c r="I139" s="95">
        <v>3029.0000000000005</v>
      </c>
      <c r="J139" s="97">
        <v>570</v>
      </c>
      <c r="K139" s="95">
        <v>66.385080000000016</v>
      </c>
      <c r="L139" s="96">
        <v>2.6458328656466342E-4</v>
      </c>
      <c r="M139" s="96">
        <v>4.8464433456234902E-4</v>
      </c>
      <c r="N139" s="96">
        <f>K139/'סכום נכסי הקרן'!$C$42</f>
        <v>3.8758638104684425E-5</v>
      </c>
    </row>
    <row r="140" spans="2:14">
      <c r="B140" s="108" t="s">
        <v>1139</v>
      </c>
      <c r="C140" s="85" t="s">
        <v>1140</v>
      </c>
      <c r="D140" s="98" t="s">
        <v>1127</v>
      </c>
      <c r="E140" s="98" t="s">
        <v>1124</v>
      </c>
      <c r="F140" s="85" t="s">
        <v>828</v>
      </c>
      <c r="G140" s="98" t="s">
        <v>435</v>
      </c>
      <c r="H140" s="98" t="s">
        <v>183</v>
      </c>
      <c r="I140" s="95">
        <v>32125.000000000004</v>
      </c>
      <c r="J140" s="97">
        <v>411</v>
      </c>
      <c r="K140" s="95">
        <v>513.48833000000002</v>
      </c>
      <c r="L140" s="96">
        <v>2.5168641512926036E-5</v>
      </c>
      <c r="M140" s="96">
        <v>3.7487220019676382E-3</v>
      </c>
      <c r="N140" s="96">
        <f>K140/'סכום נכסי הקרן'!$C$42</f>
        <v>2.9979791172125977E-4</v>
      </c>
    </row>
    <row r="141" spans="2:14">
      <c r="B141" s="108" t="s">
        <v>1141</v>
      </c>
      <c r="C141" s="85" t="s">
        <v>1142</v>
      </c>
      <c r="D141" s="98" t="s">
        <v>1123</v>
      </c>
      <c r="E141" s="98" t="s">
        <v>1124</v>
      </c>
      <c r="F141" s="85" t="s">
        <v>1143</v>
      </c>
      <c r="G141" s="98" t="s">
        <v>415</v>
      </c>
      <c r="H141" s="98" t="s">
        <v>183</v>
      </c>
      <c r="I141" s="95">
        <v>12128.000000000002</v>
      </c>
      <c r="J141" s="97">
        <v>2650</v>
      </c>
      <c r="K141" s="95">
        <v>1245.0786800000001</v>
      </c>
      <c r="L141" s="96">
        <v>5.1661271085363784E-4</v>
      </c>
      <c r="M141" s="96">
        <v>9.0896979915723198E-3</v>
      </c>
      <c r="N141" s="96">
        <f>K141/'סכום נכסי הקרן'!$C$42</f>
        <v>7.2693373224794156E-4</v>
      </c>
    </row>
    <row r="142" spans="2:14">
      <c r="B142" s="108" t="s">
        <v>1144</v>
      </c>
      <c r="C142" s="85" t="s">
        <v>1145</v>
      </c>
      <c r="D142" s="98" t="s">
        <v>1123</v>
      </c>
      <c r="E142" s="98" t="s">
        <v>1124</v>
      </c>
      <c r="F142" s="85" t="s">
        <v>1108</v>
      </c>
      <c r="G142" s="98" t="s">
        <v>861</v>
      </c>
      <c r="H142" s="98" t="s">
        <v>183</v>
      </c>
      <c r="I142" s="95">
        <v>3869.0000000000005</v>
      </c>
      <c r="J142" s="97">
        <v>545</v>
      </c>
      <c r="K142" s="95">
        <v>81.075870000000009</v>
      </c>
      <c r="L142" s="96">
        <v>1.0623643865363259E-4</v>
      </c>
      <c r="M142" s="96">
        <v>5.9189445979749536E-4</v>
      </c>
      <c r="N142" s="96">
        <f>K142/'סכום נכסי הקרן'!$C$42</f>
        <v>4.7335791481345517E-5</v>
      </c>
    </row>
    <row r="143" spans="2:14">
      <c r="B143" s="108" t="s">
        <v>1146</v>
      </c>
      <c r="C143" s="85" t="s">
        <v>1147</v>
      </c>
      <c r="D143" s="98" t="s">
        <v>1123</v>
      </c>
      <c r="E143" s="98" t="s">
        <v>1124</v>
      </c>
      <c r="F143" s="85" t="s">
        <v>1148</v>
      </c>
      <c r="G143" s="98" t="s">
        <v>32</v>
      </c>
      <c r="H143" s="98" t="s">
        <v>183</v>
      </c>
      <c r="I143" s="95">
        <v>5795.0000000000009</v>
      </c>
      <c r="J143" s="97">
        <v>1265</v>
      </c>
      <c r="K143" s="95">
        <v>281.86446000000007</v>
      </c>
      <c r="L143" s="96">
        <v>1.9064772721590236E-4</v>
      </c>
      <c r="M143" s="96">
        <v>2.0577517365871342E-3</v>
      </c>
      <c r="N143" s="96">
        <f>K143/'סכום נכסי הקרן'!$C$42</f>
        <v>1.6456533003669346E-4</v>
      </c>
    </row>
    <row r="144" spans="2:14">
      <c r="B144" s="108" t="s">
        <v>1149</v>
      </c>
      <c r="C144" s="85" t="s">
        <v>1150</v>
      </c>
      <c r="D144" s="98" t="s">
        <v>1123</v>
      </c>
      <c r="E144" s="98" t="s">
        <v>1124</v>
      </c>
      <c r="F144" s="85" t="s">
        <v>1151</v>
      </c>
      <c r="G144" s="98" t="s">
        <v>1152</v>
      </c>
      <c r="H144" s="98" t="s">
        <v>183</v>
      </c>
      <c r="I144" s="95">
        <v>14226.000000000002</v>
      </c>
      <c r="J144" s="97">
        <v>457.92</v>
      </c>
      <c r="K144" s="95">
        <v>250.47752000000006</v>
      </c>
      <c r="L144" s="96">
        <v>6.5106657574495557E-4</v>
      </c>
      <c r="M144" s="96">
        <v>1.828611353684103E-3</v>
      </c>
      <c r="N144" s="96">
        <f>K144/'סכום נכסי הקרן'!$C$42</f>
        <v>1.4624020263346606E-4</v>
      </c>
    </row>
    <row r="145" spans="2:14">
      <c r="B145" s="108" t="s">
        <v>1153</v>
      </c>
      <c r="C145" s="85" t="s">
        <v>1154</v>
      </c>
      <c r="D145" s="98" t="s">
        <v>1123</v>
      </c>
      <c r="E145" s="98" t="s">
        <v>1124</v>
      </c>
      <c r="F145" s="85" t="s">
        <v>1155</v>
      </c>
      <c r="G145" s="98" t="s">
        <v>903</v>
      </c>
      <c r="H145" s="98" t="s">
        <v>183</v>
      </c>
      <c r="I145" s="95">
        <v>12550.000000000002</v>
      </c>
      <c r="J145" s="97">
        <v>4090</v>
      </c>
      <c r="K145" s="95">
        <v>1973.6192700000001</v>
      </c>
      <c r="L145" s="96">
        <v>2.5748574667645402E-4</v>
      </c>
      <c r="M145" s="96">
        <v>1.4408409205631429E-2</v>
      </c>
      <c r="N145" s="96">
        <f>K145/'סכום נכסי הקרן'!$C$42</f>
        <v>1.1522889637605536E-3</v>
      </c>
    </row>
    <row r="146" spans="2:14">
      <c r="B146" s="108" t="s">
        <v>1156</v>
      </c>
      <c r="C146" s="85" t="s">
        <v>1157</v>
      </c>
      <c r="D146" s="98" t="s">
        <v>1127</v>
      </c>
      <c r="E146" s="98" t="s">
        <v>1124</v>
      </c>
      <c r="F146" s="85" t="s">
        <v>1158</v>
      </c>
      <c r="G146" s="98" t="s">
        <v>1159</v>
      </c>
      <c r="H146" s="98" t="s">
        <v>183</v>
      </c>
      <c r="I146" s="95">
        <v>3144.0000000000005</v>
      </c>
      <c r="J146" s="97">
        <v>3812</v>
      </c>
      <c r="K146" s="95">
        <v>460.82048000000009</v>
      </c>
      <c r="L146" s="96">
        <v>1.4341206308926555E-5</v>
      </c>
      <c r="M146" s="96">
        <v>3.3642203170095187E-3</v>
      </c>
      <c r="N146" s="96">
        <f>K146/'סכום נכסי הקרן'!$C$42</f>
        <v>2.6904801825270027E-4</v>
      </c>
    </row>
    <row r="147" spans="2:14">
      <c r="B147" s="108" t="s">
        <v>1160</v>
      </c>
      <c r="C147" s="85" t="s">
        <v>1161</v>
      </c>
      <c r="D147" s="98" t="s">
        <v>1127</v>
      </c>
      <c r="E147" s="98" t="s">
        <v>1124</v>
      </c>
      <c r="F147" s="85" t="s">
        <v>803</v>
      </c>
      <c r="G147" s="98" t="s">
        <v>804</v>
      </c>
      <c r="H147" s="98" t="s">
        <v>183</v>
      </c>
      <c r="I147" s="95">
        <v>16880.000000000004</v>
      </c>
      <c r="J147" s="97">
        <v>5362</v>
      </c>
      <c r="K147" s="95">
        <v>3480.13103</v>
      </c>
      <c r="L147" s="96">
        <v>3.4008493943717843E-4</v>
      </c>
      <c r="M147" s="96">
        <v>2.5406699626243305E-2</v>
      </c>
      <c r="N147" s="96">
        <f>K147/'סכום נכסי הקרן'!$C$42</f>
        <v>2.0318592543483059E-3</v>
      </c>
    </row>
    <row r="148" spans="2:14">
      <c r="B148" s="108" t="s">
        <v>1162</v>
      </c>
      <c r="C148" s="85" t="s">
        <v>1163</v>
      </c>
      <c r="D148" s="98" t="s">
        <v>1123</v>
      </c>
      <c r="E148" s="98" t="s">
        <v>1124</v>
      </c>
      <c r="F148" s="85" t="s">
        <v>1117</v>
      </c>
      <c r="G148" s="98" t="s">
        <v>861</v>
      </c>
      <c r="H148" s="98" t="s">
        <v>183</v>
      </c>
      <c r="I148" s="95">
        <v>484.00000000000006</v>
      </c>
      <c r="J148" s="97">
        <v>1046</v>
      </c>
      <c r="K148" s="95">
        <v>19.465850000000003</v>
      </c>
      <c r="L148" s="96">
        <v>2.933791538229941E-5</v>
      </c>
      <c r="M148" s="96">
        <v>1.421104549386775E-4</v>
      </c>
      <c r="N148" s="96">
        <f>K148/'סכום נכסי הקרן'!$C$42</f>
        <v>1.1365051236664492E-5</v>
      </c>
    </row>
    <row r="149" spans="2:14">
      <c r="B149" s="108" t="s">
        <v>1164</v>
      </c>
      <c r="C149" s="85" t="s">
        <v>1165</v>
      </c>
      <c r="D149" s="98" t="s">
        <v>1123</v>
      </c>
      <c r="E149" s="98" t="s">
        <v>1124</v>
      </c>
      <c r="F149" s="85" t="s">
        <v>1166</v>
      </c>
      <c r="G149" s="98" t="s">
        <v>1152</v>
      </c>
      <c r="H149" s="98" t="s">
        <v>183</v>
      </c>
      <c r="I149" s="95">
        <v>2751.0000000000005</v>
      </c>
      <c r="J149" s="97">
        <v>840</v>
      </c>
      <c r="K149" s="95">
        <v>88.851800000000011</v>
      </c>
      <c r="L149" s="96">
        <v>7.9254563439446396E-5</v>
      </c>
      <c r="M149" s="96">
        <v>6.486626435588677E-4</v>
      </c>
      <c r="N149" s="96">
        <f>K149/'סכום נכסי הקרן'!$C$42</f>
        <v>5.1875734143120699E-5</v>
      </c>
    </row>
    <row r="150" spans="2:14">
      <c r="B150" s="108" t="s">
        <v>1167</v>
      </c>
      <c r="C150" s="85" t="s">
        <v>1168</v>
      </c>
      <c r="D150" s="98" t="s">
        <v>1123</v>
      </c>
      <c r="E150" s="98" t="s">
        <v>1124</v>
      </c>
      <c r="F150" s="85" t="s">
        <v>1169</v>
      </c>
      <c r="G150" s="98" t="s">
        <v>835</v>
      </c>
      <c r="H150" s="98" t="s">
        <v>183</v>
      </c>
      <c r="I150" s="95">
        <v>4882.0000000000009</v>
      </c>
      <c r="J150" s="97">
        <v>485</v>
      </c>
      <c r="K150" s="95">
        <v>91.040759999999992</v>
      </c>
      <c r="L150" s="96">
        <v>1.8154822931720541E-4</v>
      </c>
      <c r="M150" s="96">
        <v>6.6464314795207759E-4</v>
      </c>
      <c r="N150" s="96">
        <f>K150/'סכום נכסי הקרן'!$C$42</f>
        <v>5.3153748848618224E-5</v>
      </c>
    </row>
    <row r="151" spans="2:14">
      <c r="B151" s="108" t="s">
        <v>1170</v>
      </c>
      <c r="C151" s="85" t="s">
        <v>1171</v>
      </c>
      <c r="D151" s="98" t="s">
        <v>1123</v>
      </c>
      <c r="E151" s="98" t="s">
        <v>1124</v>
      </c>
      <c r="F151" s="85" t="s">
        <v>1172</v>
      </c>
      <c r="G151" s="98" t="s">
        <v>1128</v>
      </c>
      <c r="H151" s="98" t="s">
        <v>183</v>
      </c>
      <c r="I151" s="95">
        <v>9042.0000000000018</v>
      </c>
      <c r="J151" s="97">
        <v>3525</v>
      </c>
      <c r="K151" s="95">
        <v>1225.5187700000004</v>
      </c>
      <c r="L151" s="96">
        <v>1.4425734207969122E-4</v>
      </c>
      <c r="M151" s="96">
        <v>8.9469008515214339E-3</v>
      </c>
      <c r="N151" s="96">
        <f>K151/'סכום נכסי הקרן'!$C$42</f>
        <v>7.1551376449238279E-4</v>
      </c>
    </row>
    <row r="152" spans="2:14">
      <c r="B152" s="109"/>
      <c r="C152" s="85"/>
      <c r="D152" s="85"/>
      <c r="E152" s="85"/>
      <c r="F152" s="85"/>
      <c r="G152" s="85"/>
      <c r="H152" s="85"/>
      <c r="I152" s="95"/>
      <c r="J152" s="97"/>
      <c r="K152" s="85"/>
      <c r="L152" s="85"/>
      <c r="M152" s="96"/>
      <c r="N152" s="85"/>
    </row>
    <row r="153" spans="2:14">
      <c r="B153" s="107" t="s">
        <v>76</v>
      </c>
      <c r="C153" s="83"/>
      <c r="D153" s="83"/>
      <c r="E153" s="83"/>
      <c r="F153" s="83"/>
      <c r="G153" s="83"/>
      <c r="H153" s="83"/>
      <c r="I153" s="92"/>
      <c r="J153" s="94"/>
      <c r="K153" s="92">
        <v>18490.008630000004</v>
      </c>
      <c r="L153" s="83"/>
      <c r="M153" s="93">
        <v>0.13498632416408085</v>
      </c>
      <c r="N153" s="93">
        <f>K153/'סכום נכסי הקרן'!$C$42</f>
        <v>1.0795310528249146E-2</v>
      </c>
    </row>
    <row r="154" spans="2:14">
      <c r="B154" s="108" t="s">
        <v>1173</v>
      </c>
      <c r="C154" s="85" t="s">
        <v>1174</v>
      </c>
      <c r="D154" s="98" t="s">
        <v>32</v>
      </c>
      <c r="E154" s="98" t="s">
        <v>1124</v>
      </c>
      <c r="F154" s="85"/>
      <c r="G154" s="98" t="s">
        <v>1175</v>
      </c>
      <c r="H154" s="98" t="s">
        <v>185</v>
      </c>
      <c r="I154" s="95">
        <v>616.00000000000011</v>
      </c>
      <c r="J154" s="97">
        <v>15015</v>
      </c>
      <c r="K154" s="95">
        <v>374.02077000000008</v>
      </c>
      <c r="L154" s="96">
        <v>2.9443228641975152E-6</v>
      </c>
      <c r="M154" s="96">
        <v>2.7305389582892329E-3</v>
      </c>
      <c r="N154" s="96">
        <f>K154/'סכום נכסי הקרן'!$C$42</f>
        <v>2.1837038786524636E-4</v>
      </c>
    </row>
    <row r="155" spans="2:14">
      <c r="B155" s="108" t="s">
        <v>1176</v>
      </c>
      <c r="C155" s="85" t="s">
        <v>1177</v>
      </c>
      <c r="D155" s="98" t="s">
        <v>1123</v>
      </c>
      <c r="E155" s="98" t="s">
        <v>1124</v>
      </c>
      <c r="F155" s="85"/>
      <c r="G155" s="98" t="s">
        <v>1128</v>
      </c>
      <c r="H155" s="98" t="s">
        <v>183</v>
      </c>
      <c r="I155" s="95">
        <v>181.00000000000003</v>
      </c>
      <c r="J155" s="97">
        <v>77182</v>
      </c>
      <c r="K155" s="95">
        <v>537.14427000000001</v>
      </c>
      <c r="L155" s="96">
        <v>5.2449971796983679E-7</v>
      </c>
      <c r="M155" s="96">
        <v>3.9214222126135673E-3</v>
      </c>
      <c r="N155" s="96">
        <f>K155/'סכום נכסי הקרן'!$C$42</f>
        <v>3.1360932864635992E-4</v>
      </c>
    </row>
    <row r="156" spans="2:14">
      <c r="B156" s="108" t="s">
        <v>1178</v>
      </c>
      <c r="C156" s="85" t="s">
        <v>1179</v>
      </c>
      <c r="D156" s="98" t="s">
        <v>1123</v>
      </c>
      <c r="E156" s="98" t="s">
        <v>1124</v>
      </c>
      <c r="F156" s="85"/>
      <c r="G156" s="98" t="s">
        <v>1180</v>
      </c>
      <c r="H156" s="98" t="s">
        <v>183</v>
      </c>
      <c r="I156" s="95">
        <v>180.00000000000003</v>
      </c>
      <c r="J156" s="97">
        <v>74987</v>
      </c>
      <c r="K156" s="95">
        <v>518.98503000000005</v>
      </c>
      <c r="L156" s="96">
        <v>3.7881456241550457E-7</v>
      </c>
      <c r="M156" s="96">
        <v>3.7888506651219027E-3</v>
      </c>
      <c r="N156" s="96">
        <f>K156/'סכום נכסי הקרן'!$C$42</f>
        <v>3.0300713593353786E-4</v>
      </c>
    </row>
    <row r="157" spans="2:14">
      <c r="B157" s="108" t="s">
        <v>1181</v>
      </c>
      <c r="C157" s="85" t="s">
        <v>1182</v>
      </c>
      <c r="D157" s="98" t="s">
        <v>1127</v>
      </c>
      <c r="E157" s="98" t="s">
        <v>1124</v>
      </c>
      <c r="F157" s="85"/>
      <c r="G157" s="98" t="s">
        <v>1183</v>
      </c>
      <c r="H157" s="98" t="s">
        <v>183</v>
      </c>
      <c r="I157" s="95">
        <v>1270.0000000000002</v>
      </c>
      <c r="J157" s="97">
        <v>7408</v>
      </c>
      <c r="K157" s="95">
        <v>361.74375000000003</v>
      </c>
      <c r="L157" s="96">
        <v>1.3875908616757773E-6</v>
      </c>
      <c r="M157" s="96">
        <v>2.6409105630487862E-3</v>
      </c>
      <c r="N157" s="96">
        <f>K157/'סכום נכסי הקרן'!$C$42</f>
        <v>2.112025035276215E-4</v>
      </c>
    </row>
    <row r="158" spans="2:14">
      <c r="B158" s="108" t="s">
        <v>1184</v>
      </c>
      <c r="C158" s="85" t="s">
        <v>1185</v>
      </c>
      <c r="D158" s="98" t="s">
        <v>32</v>
      </c>
      <c r="E158" s="98" t="s">
        <v>1124</v>
      </c>
      <c r="F158" s="85"/>
      <c r="G158" s="98" t="s">
        <v>1186</v>
      </c>
      <c r="H158" s="98" t="s">
        <v>185</v>
      </c>
      <c r="I158" s="95">
        <v>444.00000000000006</v>
      </c>
      <c r="J158" s="97">
        <v>10055</v>
      </c>
      <c r="K158" s="95">
        <v>180.53222000000002</v>
      </c>
      <c r="L158" s="96">
        <v>2.1988449424926849E-7</v>
      </c>
      <c r="M158" s="96">
        <v>1.3179756299000255E-3</v>
      </c>
      <c r="N158" s="96">
        <f>K158/'סכום נכסי הקרן'!$C$42</f>
        <v>1.0540294568019307E-4</v>
      </c>
    </row>
    <row r="159" spans="2:14">
      <c r="B159" s="108" t="s">
        <v>1187</v>
      </c>
      <c r="C159" s="85" t="s">
        <v>1188</v>
      </c>
      <c r="D159" s="98" t="s">
        <v>145</v>
      </c>
      <c r="E159" s="98" t="s">
        <v>1124</v>
      </c>
      <c r="F159" s="85"/>
      <c r="G159" s="98" t="s">
        <v>1180</v>
      </c>
      <c r="H159" s="98" t="s">
        <v>186</v>
      </c>
      <c r="I159" s="95">
        <v>684.00000000000011</v>
      </c>
      <c r="J159" s="97">
        <v>4964</v>
      </c>
      <c r="K159" s="95">
        <v>160.43831000000003</v>
      </c>
      <c r="L159" s="96">
        <v>8.1985021336601812E-6</v>
      </c>
      <c r="M159" s="96">
        <v>1.1712800223824067E-3</v>
      </c>
      <c r="N159" s="96">
        <f>K159/'סכום נכסי הקרן'!$C$42</f>
        <v>9.3671204364251302E-5</v>
      </c>
    </row>
    <row r="160" spans="2:14">
      <c r="B160" s="108" t="s">
        <v>1189</v>
      </c>
      <c r="C160" s="85" t="s">
        <v>1190</v>
      </c>
      <c r="D160" s="98" t="s">
        <v>145</v>
      </c>
      <c r="E160" s="98" t="s">
        <v>1124</v>
      </c>
      <c r="F160" s="85"/>
      <c r="G160" s="98" t="s">
        <v>835</v>
      </c>
      <c r="H160" s="98" t="s">
        <v>186</v>
      </c>
      <c r="I160" s="95">
        <v>1250.0000000000002</v>
      </c>
      <c r="J160" s="97">
        <v>4437.5</v>
      </c>
      <c r="K160" s="95">
        <v>262.10094000000004</v>
      </c>
      <c r="L160" s="96">
        <v>9.8810215523379718E-7</v>
      </c>
      <c r="M160" s="96">
        <v>1.9134681415532851E-3</v>
      </c>
      <c r="N160" s="96">
        <f>K160/'סכום נכסי הקרן'!$C$42</f>
        <v>1.5302648547471217E-4</v>
      </c>
    </row>
    <row r="161" spans="2:14">
      <c r="B161" s="108" t="s">
        <v>1191</v>
      </c>
      <c r="C161" s="85" t="s">
        <v>1192</v>
      </c>
      <c r="D161" s="98" t="s">
        <v>32</v>
      </c>
      <c r="E161" s="98" t="s">
        <v>1124</v>
      </c>
      <c r="F161" s="85"/>
      <c r="G161" s="98" t="s">
        <v>1193</v>
      </c>
      <c r="H161" s="98" t="s">
        <v>185</v>
      </c>
      <c r="I161" s="95">
        <v>750.00000000000011</v>
      </c>
      <c r="J161" s="97">
        <v>4613</v>
      </c>
      <c r="K161" s="95">
        <v>139.90537000000003</v>
      </c>
      <c r="L161" s="96">
        <v>6.9511825217316451E-6</v>
      </c>
      <c r="M161" s="96">
        <v>1.0213792759660638E-3</v>
      </c>
      <c r="N161" s="96">
        <f>K161/'סכום נכסי הקרן'!$C$42</f>
        <v>8.1683137306334092E-5</v>
      </c>
    </row>
    <row r="162" spans="2:14">
      <c r="B162" s="108" t="s">
        <v>1194</v>
      </c>
      <c r="C162" s="85" t="s">
        <v>1195</v>
      </c>
      <c r="D162" s="98" t="s">
        <v>145</v>
      </c>
      <c r="E162" s="98" t="s">
        <v>1124</v>
      </c>
      <c r="F162" s="85"/>
      <c r="G162" s="98" t="s">
        <v>1196</v>
      </c>
      <c r="H162" s="98" t="s">
        <v>186</v>
      </c>
      <c r="I162" s="95">
        <v>4619.0000000000009</v>
      </c>
      <c r="J162" s="97">
        <v>591.5</v>
      </c>
      <c r="K162" s="95">
        <v>129.09904000000003</v>
      </c>
      <c r="L162" s="96">
        <v>1.4543493545884563E-6</v>
      </c>
      <c r="M162" s="96">
        <v>9.4248765435604026E-4</v>
      </c>
      <c r="N162" s="96">
        <f>K162/'סכום נכסי הקרן'!$C$42</f>
        <v>7.5373908881667069E-5</v>
      </c>
    </row>
    <row r="163" spans="2:14">
      <c r="B163" s="108" t="s">
        <v>1197</v>
      </c>
      <c r="C163" s="85" t="s">
        <v>1198</v>
      </c>
      <c r="D163" s="98" t="s">
        <v>1127</v>
      </c>
      <c r="E163" s="98" t="s">
        <v>1124</v>
      </c>
      <c r="F163" s="85"/>
      <c r="G163" s="98" t="s">
        <v>1199</v>
      </c>
      <c r="H163" s="98" t="s">
        <v>183</v>
      </c>
      <c r="I163" s="95">
        <v>6170.0000000000009</v>
      </c>
      <c r="J163" s="97">
        <v>2210</v>
      </c>
      <c r="K163" s="95">
        <v>524.29267000000016</v>
      </c>
      <c r="L163" s="96">
        <v>6.1058599838899867E-7</v>
      </c>
      <c r="M163" s="96">
        <v>3.8275990955809239E-3</v>
      </c>
      <c r="N163" s="96">
        <f>K163/'סכום נכסי הקרן'!$C$42</f>
        <v>3.0610597829314564E-4</v>
      </c>
    </row>
    <row r="164" spans="2:14">
      <c r="B164" s="108" t="s">
        <v>1200</v>
      </c>
      <c r="C164" s="85" t="s">
        <v>1201</v>
      </c>
      <c r="D164" s="98" t="s">
        <v>1127</v>
      </c>
      <c r="E164" s="98" t="s">
        <v>1124</v>
      </c>
      <c r="F164" s="85"/>
      <c r="G164" s="98" t="s">
        <v>1183</v>
      </c>
      <c r="H164" s="98" t="s">
        <v>183</v>
      </c>
      <c r="I164" s="95">
        <v>190.00000000000003</v>
      </c>
      <c r="J164" s="97">
        <v>38054</v>
      </c>
      <c r="K164" s="95">
        <v>278.00349000000006</v>
      </c>
      <c r="L164" s="96">
        <v>1.1723376805157078E-6</v>
      </c>
      <c r="M164" s="96">
        <v>2.0295647217275425E-3</v>
      </c>
      <c r="N164" s="96">
        <f>K164/'סכום נכסי הקרן'!$C$42</f>
        <v>1.6231111961828254E-4</v>
      </c>
    </row>
    <row r="165" spans="2:14">
      <c r="B165" s="108" t="s">
        <v>1202</v>
      </c>
      <c r="C165" s="85" t="s">
        <v>1203</v>
      </c>
      <c r="D165" s="98" t="s">
        <v>32</v>
      </c>
      <c r="E165" s="98" t="s">
        <v>1124</v>
      </c>
      <c r="F165" s="85"/>
      <c r="G165" s="98" t="s">
        <v>1199</v>
      </c>
      <c r="H165" s="98" t="s">
        <v>185</v>
      </c>
      <c r="I165" s="95">
        <v>689.00000000000011</v>
      </c>
      <c r="J165" s="97">
        <v>6055</v>
      </c>
      <c r="K165" s="95">
        <v>168.70309000000003</v>
      </c>
      <c r="L165" s="96">
        <v>5.5262539508143969E-7</v>
      </c>
      <c r="M165" s="96">
        <v>1.2316170559960472E-3</v>
      </c>
      <c r="N165" s="96">
        <f>K165/'סכום נכסי הקרן'!$C$42</f>
        <v>9.8496559956725302E-5</v>
      </c>
    </row>
    <row r="166" spans="2:14">
      <c r="B166" s="108" t="s">
        <v>1204</v>
      </c>
      <c r="C166" s="85" t="s">
        <v>1205</v>
      </c>
      <c r="D166" s="98" t="s">
        <v>145</v>
      </c>
      <c r="E166" s="98" t="s">
        <v>1124</v>
      </c>
      <c r="F166" s="85"/>
      <c r="G166" s="98" t="s">
        <v>1206</v>
      </c>
      <c r="H166" s="98" t="s">
        <v>186</v>
      </c>
      <c r="I166" s="95">
        <v>9476.0000000000018</v>
      </c>
      <c r="J166" s="97">
        <v>509.6</v>
      </c>
      <c r="K166" s="95">
        <v>228.17849000000004</v>
      </c>
      <c r="L166" s="96">
        <v>4.8661538082080544E-7</v>
      </c>
      <c r="M166" s="96">
        <v>1.6658172656791497E-3</v>
      </c>
      <c r="N166" s="96">
        <f>K166/'סכום נכסי הקרן'!$C$42</f>
        <v>1.3322101166682865E-4</v>
      </c>
    </row>
    <row r="167" spans="2:14">
      <c r="B167" s="108" t="s">
        <v>1207</v>
      </c>
      <c r="C167" s="85" t="s">
        <v>1208</v>
      </c>
      <c r="D167" s="98" t="s">
        <v>32</v>
      </c>
      <c r="E167" s="98" t="s">
        <v>1124</v>
      </c>
      <c r="F167" s="85"/>
      <c r="G167" s="98" t="s">
        <v>1209</v>
      </c>
      <c r="H167" s="98" t="s">
        <v>185</v>
      </c>
      <c r="I167" s="95">
        <v>428.00000000000006</v>
      </c>
      <c r="J167" s="97">
        <v>8015</v>
      </c>
      <c r="K167" s="95">
        <v>138.71932000000001</v>
      </c>
      <c r="L167" s="96">
        <v>2.4946920036057627E-6</v>
      </c>
      <c r="M167" s="96">
        <v>1.0127205169044242E-3</v>
      </c>
      <c r="N167" s="96">
        <f>K167/'סכום נכסי הקרן'!$C$42</f>
        <v>8.0990667210281459E-5</v>
      </c>
    </row>
    <row r="168" spans="2:14">
      <c r="B168" s="108" t="s">
        <v>1210</v>
      </c>
      <c r="C168" s="85" t="s">
        <v>1211</v>
      </c>
      <c r="D168" s="98" t="s">
        <v>1123</v>
      </c>
      <c r="E168" s="98" t="s">
        <v>1124</v>
      </c>
      <c r="F168" s="85"/>
      <c r="G168" s="98" t="s">
        <v>1209</v>
      </c>
      <c r="H168" s="98" t="s">
        <v>183</v>
      </c>
      <c r="I168" s="95">
        <v>2510.0000000000005</v>
      </c>
      <c r="J168" s="97">
        <v>3022</v>
      </c>
      <c r="K168" s="95">
        <v>291.65171000000009</v>
      </c>
      <c r="L168" s="96">
        <v>5.0002401171083814E-7</v>
      </c>
      <c r="M168" s="96">
        <v>2.129203563766455E-3</v>
      </c>
      <c r="N168" s="96">
        <f>K168/'סכום נכסי הקרן'!$C$42</f>
        <v>1.7027957306826132E-4</v>
      </c>
    </row>
    <row r="169" spans="2:14">
      <c r="B169" s="108" t="s">
        <v>1212</v>
      </c>
      <c r="C169" s="85" t="s">
        <v>1213</v>
      </c>
      <c r="D169" s="98" t="s">
        <v>1127</v>
      </c>
      <c r="E169" s="98" t="s">
        <v>1124</v>
      </c>
      <c r="F169" s="85"/>
      <c r="G169" s="98" t="s">
        <v>1199</v>
      </c>
      <c r="H169" s="98" t="s">
        <v>183</v>
      </c>
      <c r="I169" s="95">
        <v>1110.0000000000002</v>
      </c>
      <c r="J169" s="97">
        <v>5943</v>
      </c>
      <c r="K169" s="95">
        <v>253.64427000000003</v>
      </c>
      <c r="L169" s="96">
        <v>3.8951055131587324E-7</v>
      </c>
      <c r="M169" s="96">
        <v>1.8517302148269275E-3</v>
      </c>
      <c r="N169" s="96">
        <f>K169/'סכום נכסי הקרן'!$C$42</f>
        <v>1.4808909574646689E-4</v>
      </c>
    </row>
    <row r="170" spans="2:14">
      <c r="B170" s="108" t="s">
        <v>1214</v>
      </c>
      <c r="C170" s="85" t="s">
        <v>1215</v>
      </c>
      <c r="D170" s="98" t="s">
        <v>1123</v>
      </c>
      <c r="E170" s="98" t="s">
        <v>1124</v>
      </c>
      <c r="F170" s="85"/>
      <c r="G170" s="98" t="s">
        <v>1128</v>
      </c>
      <c r="H170" s="98" t="s">
        <v>183</v>
      </c>
      <c r="I170" s="95">
        <v>650.00000000000011</v>
      </c>
      <c r="J170" s="97">
        <v>5603</v>
      </c>
      <c r="K170" s="95">
        <v>140.03297000000003</v>
      </c>
      <c r="L170" s="96">
        <v>1.0713616260434498E-6</v>
      </c>
      <c r="M170" s="96">
        <v>1.0223108198775897E-3</v>
      </c>
      <c r="N170" s="96">
        <f>K170/'סכום נכסי הקרן'!$C$42</f>
        <v>8.1757636007279513E-5</v>
      </c>
    </row>
    <row r="171" spans="2:14">
      <c r="B171" s="108" t="s">
        <v>1216</v>
      </c>
      <c r="C171" s="85" t="s">
        <v>1217</v>
      </c>
      <c r="D171" s="98" t="s">
        <v>32</v>
      </c>
      <c r="E171" s="98" t="s">
        <v>1124</v>
      </c>
      <c r="F171" s="85"/>
      <c r="G171" s="98" t="s">
        <v>1196</v>
      </c>
      <c r="H171" s="98" t="s">
        <v>185</v>
      </c>
      <c r="I171" s="95">
        <v>1320.0000000000002</v>
      </c>
      <c r="J171" s="97">
        <v>4425.5</v>
      </c>
      <c r="K171" s="95">
        <v>236.22505000000004</v>
      </c>
      <c r="L171" s="96">
        <v>2.3776430140925141E-6</v>
      </c>
      <c r="M171" s="96">
        <v>1.72456118399206E-3</v>
      </c>
      <c r="N171" s="96">
        <f>K171/'סכום נכסי הקרן'!$C$42</f>
        <v>1.3791896046839113E-4</v>
      </c>
    </row>
    <row r="172" spans="2:14">
      <c r="B172" s="108" t="s">
        <v>1218</v>
      </c>
      <c r="C172" s="85" t="s">
        <v>1219</v>
      </c>
      <c r="D172" s="98" t="s">
        <v>32</v>
      </c>
      <c r="E172" s="98" t="s">
        <v>1124</v>
      </c>
      <c r="F172" s="85"/>
      <c r="G172" s="98" t="s">
        <v>1186</v>
      </c>
      <c r="H172" s="98" t="s">
        <v>185</v>
      </c>
      <c r="I172" s="95">
        <v>858.00000000000011</v>
      </c>
      <c r="J172" s="97">
        <v>6020</v>
      </c>
      <c r="K172" s="95">
        <v>208.86874000000006</v>
      </c>
      <c r="L172" s="96">
        <v>1.3081421941417185E-6</v>
      </c>
      <c r="M172" s="96">
        <v>1.524846418926908E-3</v>
      </c>
      <c r="N172" s="96">
        <f>K172/'סכום נכסי הקרן'!$C$42</f>
        <v>1.2194709873124238E-4</v>
      </c>
    </row>
    <row r="173" spans="2:14">
      <c r="B173" s="108" t="s">
        <v>1220</v>
      </c>
      <c r="C173" s="85" t="s">
        <v>1221</v>
      </c>
      <c r="D173" s="98" t="s">
        <v>1127</v>
      </c>
      <c r="E173" s="98" t="s">
        <v>1124</v>
      </c>
      <c r="F173" s="85"/>
      <c r="G173" s="98" t="s">
        <v>1159</v>
      </c>
      <c r="H173" s="98" t="s">
        <v>183</v>
      </c>
      <c r="I173" s="95">
        <v>1150.0000000000002</v>
      </c>
      <c r="J173" s="97">
        <v>6735</v>
      </c>
      <c r="K173" s="95">
        <v>297.80486000000002</v>
      </c>
      <c r="L173" s="96">
        <v>4.2460545015432936E-6</v>
      </c>
      <c r="M173" s="96">
        <v>2.1741246407194731E-3</v>
      </c>
      <c r="N173" s="96">
        <f>K173/'סכום נכסי הקרן'!$C$42</f>
        <v>1.7387206273693139E-4</v>
      </c>
    </row>
    <row r="174" spans="2:14">
      <c r="B174" s="108" t="s">
        <v>1222</v>
      </c>
      <c r="C174" s="85" t="s">
        <v>1223</v>
      </c>
      <c r="D174" s="98" t="s">
        <v>145</v>
      </c>
      <c r="E174" s="98" t="s">
        <v>1124</v>
      </c>
      <c r="F174" s="85"/>
      <c r="G174" s="98" t="s">
        <v>1224</v>
      </c>
      <c r="H174" s="98" t="s">
        <v>186</v>
      </c>
      <c r="I174" s="95">
        <v>2610.0000000000005</v>
      </c>
      <c r="J174" s="97">
        <v>1005</v>
      </c>
      <c r="K174" s="95">
        <v>123.94436000000002</v>
      </c>
      <c r="L174" s="96">
        <v>6.5708624349844326E-6</v>
      </c>
      <c r="M174" s="96">
        <v>9.0485590851071087E-4</v>
      </c>
      <c r="N174" s="96">
        <f>K174/'סכום נכסי הקרן'!$C$42</f>
        <v>7.2364371547894855E-5</v>
      </c>
    </row>
    <row r="175" spans="2:14">
      <c r="B175" s="108" t="s">
        <v>1225</v>
      </c>
      <c r="C175" s="85" t="s">
        <v>1226</v>
      </c>
      <c r="D175" s="98" t="s">
        <v>32</v>
      </c>
      <c r="E175" s="98" t="s">
        <v>1124</v>
      </c>
      <c r="F175" s="85"/>
      <c r="G175" s="98" t="s">
        <v>1196</v>
      </c>
      <c r="H175" s="98" t="s">
        <v>185</v>
      </c>
      <c r="I175" s="95">
        <v>520.00000000000011</v>
      </c>
      <c r="J175" s="97">
        <v>6625</v>
      </c>
      <c r="K175" s="95">
        <v>139.30891000000003</v>
      </c>
      <c r="L175" s="96">
        <v>5.3016720199110422E-6</v>
      </c>
      <c r="M175" s="96">
        <v>1.0170248192147417E-3</v>
      </c>
      <c r="N175" s="96">
        <f>K175/'סכום נכסי הקרן'!$C$42</f>
        <v>8.1334896748607558E-5</v>
      </c>
    </row>
    <row r="176" spans="2:14">
      <c r="B176" s="108" t="s">
        <v>1227</v>
      </c>
      <c r="C176" s="85" t="s">
        <v>1228</v>
      </c>
      <c r="D176" s="98" t="s">
        <v>32</v>
      </c>
      <c r="E176" s="98" t="s">
        <v>1124</v>
      </c>
      <c r="F176" s="85"/>
      <c r="G176" s="98" t="s">
        <v>1206</v>
      </c>
      <c r="H176" s="98" t="s">
        <v>185</v>
      </c>
      <c r="I176" s="95">
        <v>4754.0000000000009</v>
      </c>
      <c r="J176" s="97">
        <v>1547</v>
      </c>
      <c r="K176" s="95">
        <v>297.39877000000007</v>
      </c>
      <c r="L176" s="96">
        <v>1.3081336168400638E-6</v>
      </c>
      <c r="M176" s="96">
        <v>2.1711599803195402E-3</v>
      </c>
      <c r="N176" s="96">
        <f>K176/'סכום נכסי הקרן'!$C$42</f>
        <v>1.7363496886963576E-4</v>
      </c>
    </row>
    <row r="177" spans="2:14">
      <c r="B177" s="108" t="s">
        <v>1229</v>
      </c>
      <c r="C177" s="85" t="s">
        <v>1230</v>
      </c>
      <c r="D177" s="98" t="s">
        <v>1123</v>
      </c>
      <c r="E177" s="98" t="s">
        <v>1124</v>
      </c>
      <c r="F177" s="85"/>
      <c r="G177" s="98" t="s">
        <v>1180</v>
      </c>
      <c r="H177" s="98" t="s">
        <v>183</v>
      </c>
      <c r="I177" s="95">
        <v>430.00000000000006</v>
      </c>
      <c r="J177" s="97">
        <v>11328</v>
      </c>
      <c r="K177" s="95">
        <v>187.29148999999998</v>
      </c>
      <c r="L177" s="96">
        <v>3.1334280789681887E-6</v>
      </c>
      <c r="M177" s="96">
        <v>1.3673216864428094E-3</v>
      </c>
      <c r="N177" s="96">
        <f>K177/'סכום נכסי הקרן'!$C$42</f>
        <v>1.0934931585526627E-4</v>
      </c>
    </row>
    <row r="178" spans="2:14">
      <c r="B178" s="108" t="s">
        <v>1231</v>
      </c>
      <c r="C178" s="85" t="s">
        <v>1232</v>
      </c>
      <c r="D178" s="98" t="s">
        <v>1123</v>
      </c>
      <c r="E178" s="98" t="s">
        <v>1124</v>
      </c>
      <c r="F178" s="85"/>
      <c r="G178" s="98" t="s">
        <v>1209</v>
      </c>
      <c r="H178" s="98" t="s">
        <v>183</v>
      </c>
      <c r="I178" s="95">
        <v>3313.0000000000005</v>
      </c>
      <c r="J178" s="97">
        <v>11505</v>
      </c>
      <c r="K178" s="95">
        <v>1465.5627000000002</v>
      </c>
      <c r="L178" s="96">
        <v>1.4153132529697196E-6</v>
      </c>
      <c r="M178" s="96">
        <v>1.0699341772291296E-2</v>
      </c>
      <c r="N178" s="96">
        <f>K178/'סכום נכסי הקרן'!$C$42</f>
        <v>8.5566236131709385E-4</v>
      </c>
    </row>
    <row r="179" spans="2:14">
      <c r="B179" s="108" t="s">
        <v>1233</v>
      </c>
      <c r="C179" s="85" t="s">
        <v>1234</v>
      </c>
      <c r="D179" s="98" t="s">
        <v>1127</v>
      </c>
      <c r="E179" s="98" t="s">
        <v>1124</v>
      </c>
      <c r="F179" s="85"/>
      <c r="G179" s="98" t="s">
        <v>1183</v>
      </c>
      <c r="H179" s="98" t="s">
        <v>183</v>
      </c>
      <c r="I179" s="95">
        <v>320.00000000000006</v>
      </c>
      <c r="J179" s="97">
        <v>23945</v>
      </c>
      <c r="K179" s="95">
        <v>294.61928000000006</v>
      </c>
      <c r="L179" s="96">
        <v>8.0472936024918681E-7</v>
      </c>
      <c r="M179" s="96">
        <v>2.1508683111451906E-3</v>
      </c>
      <c r="N179" s="96">
        <f>K179/'סכום נכסי הקרן'!$C$42</f>
        <v>1.7201217581093054E-4</v>
      </c>
    </row>
    <row r="180" spans="2:14">
      <c r="B180" s="108" t="s">
        <v>1235</v>
      </c>
      <c r="C180" s="85" t="s">
        <v>1236</v>
      </c>
      <c r="D180" s="98" t="s">
        <v>1237</v>
      </c>
      <c r="E180" s="98" t="s">
        <v>1124</v>
      </c>
      <c r="F180" s="85"/>
      <c r="G180" s="98" t="s">
        <v>207</v>
      </c>
      <c r="H180" s="98" t="s">
        <v>185</v>
      </c>
      <c r="I180" s="95">
        <v>1700.0000000000002</v>
      </c>
      <c r="J180" s="97">
        <v>3243</v>
      </c>
      <c r="K180" s="95">
        <v>222.93874000000005</v>
      </c>
      <c r="L180" s="96">
        <v>5.4545711231154462E-7</v>
      </c>
      <c r="M180" s="96">
        <v>1.627564466224467E-3</v>
      </c>
      <c r="N180" s="96">
        <f>K180/'סכום נכסי הקרן'!$C$42</f>
        <v>1.3016180658627412E-4</v>
      </c>
    </row>
    <row r="181" spans="2:14">
      <c r="B181" s="108" t="s">
        <v>1238</v>
      </c>
      <c r="C181" s="85" t="s">
        <v>1239</v>
      </c>
      <c r="D181" s="98" t="s">
        <v>146</v>
      </c>
      <c r="E181" s="98" t="s">
        <v>1124</v>
      </c>
      <c r="F181" s="85"/>
      <c r="G181" s="98" t="s">
        <v>1206</v>
      </c>
      <c r="H181" s="98" t="s">
        <v>193</v>
      </c>
      <c r="I181" s="95">
        <v>7350.0000000000009</v>
      </c>
      <c r="J181" s="97">
        <v>1171</v>
      </c>
      <c r="K181" s="95">
        <v>282.85552000000007</v>
      </c>
      <c r="L181" s="96">
        <v>5.0262472683884749E-6</v>
      </c>
      <c r="M181" s="96">
        <v>2.0649869709833475E-3</v>
      </c>
      <c r="N181" s="96">
        <f>K181/'סכום נכסי הקרן'!$C$42</f>
        <v>1.6514395607555686E-4</v>
      </c>
    </row>
    <row r="182" spans="2:14">
      <c r="B182" s="108" t="s">
        <v>1240</v>
      </c>
      <c r="C182" s="85" t="s">
        <v>1241</v>
      </c>
      <c r="D182" s="98" t="s">
        <v>1127</v>
      </c>
      <c r="E182" s="98" t="s">
        <v>1124</v>
      </c>
      <c r="F182" s="85"/>
      <c r="G182" s="98" t="s">
        <v>1199</v>
      </c>
      <c r="H182" s="98" t="s">
        <v>183</v>
      </c>
      <c r="I182" s="95">
        <v>910.00000000000011</v>
      </c>
      <c r="J182" s="97">
        <v>8629</v>
      </c>
      <c r="K182" s="95">
        <v>301.92439000000007</v>
      </c>
      <c r="L182" s="96">
        <v>2.5431324499838971E-7</v>
      </c>
      <c r="M182" s="96">
        <v>2.2041992730850537E-3</v>
      </c>
      <c r="N182" s="96">
        <f>K182/'סכום נכסי הקרן'!$C$42</f>
        <v>1.7627723227851201E-4</v>
      </c>
    </row>
    <row r="183" spans="2:14">
      <c r="B183" s="108" t="s">
        <v>1242</v>
      </c>
      <c r="C183" s="85" t="s">
        <v>1243</v>
      </c>
      <c r="D183" s="98" t="s">
        <v>1127</v>
      </c>
      <c r="E183" s="98" t="s">
        <v>1124</v>
      </c>
      <c r="F183" s="85"/>
      <c r="G183" s="98" t="s">
        <v>1209</v>
      </c>
      <c r="H183" s="98" t="s">
        <v>183</v>
      </c>
      <c r="I183" s="95">
        <v>1865.0000000000002</v>
      </c>
      <c r="J183" s="97">
        <v>2826</v>
      </c>
      <c r="K183" s="95">
        <v>202.65034000000003</v>
      </c>
      <c r="L183" s="96">
        <v>4.9037246352213905E-6</v>
      </c>
      <c r="M183" s="96">
        <v>1.4794489842918585E-3</v>
      </c>
      <c r="N183" s="96">
        <f>K183/'סכום נכסי הקרן'!$C$42</f>
        <v>1.1831651313595244E-4</v>
      </c>
    </row>
    <row r="184" spans="2:14">
      <c r="B184" s="108" t="s">
        <v>1244</v>
      </c>
      <c r="C184" s="85" t="s">
        <v>1245</v>
      </c>
      <c r="D184" s="98" t="s">
        <v>1123</v>
      </c>
      <c r="E184" s="98" t="s">
        <v>1124</v>
      </c>
      <c r="F184" s="85"/>
      <c r="G184" s="98" t="s">
        <v>835</v>
      </c>
      <c r="H184" s="98" t="s">
        <v>183</v>
      </c>
      <c r="I184" s="95">
        <v>2267.0000000000005</v>
      </c>
      <c r="J184" s="97">
        <v>4484</v>
      </c>
      <c r="K184" s="95">
        <v>390.85302000000007</v>
      </c>
      <c r="L184" s="96">
        <v>4.5452973365299458E-5</v>
      </c>
      <c r="M184" s="96">
        <v>2.853422814126073E-3</v>
      </c>
      <c r="N184" s="96">
        <f>K184/'סכום נכסי הקרן'!$C$42</f>
        <v>2.28197823280517E-4</v>
      </c>
    </row>
    <row r="185" spans="2:14">
      <c r="B185" s="108" t="s">
        <v>1246</v>
      </c>
      <c r="C185" s="85" t="s">
        <v>1247</v>
      </c>
      <c r="D185" s="98" t="s">
        <v>32</v>
      </c>
      <c r="E185" s="98" t="s">
        <v>1124</v>
      </c>
      <c r="F185" s="85"/>
      <c r="G185" s="98" t="s">
        <v>481</v>
      </c>
      <c r="H185" s="98" t="s">
        <v>185</v>
      </c>
      <c r="I185" s="95">
        <v>3635.0000000000005</v>
      </c>
      <c r="J185" s="97">
        <v>2900</v>
      </c>
      <c r="K185" s="95">
        <v>426.27717000000013</v>
      </c>
      <c r="L185" s="96">
        <v>3.9100952855906926E-6</v>
      </c>
      <c r="M185" s="96">
        <v>3.1120368521627352E-3</v>
      </c>
      <c r="N185" s="96">
        <f>K185/'סכום נכסי הקרן'!$C$42</f>
        <v>2.4888005805399411E-4</v>
      </c>
    </row>
    <row r="186" spans="2:14">
      <c r="B186" s="108" t="s">
        <v>1248</v>
      </c>
      <c r="C186" s="85" t="s">
        <v>1249</v>
      </c>
      <c r="D186" s="98" t="s">
        <v>1127</v>
      </c>
      <c r="E186" s="98" t="s">
        <v>1124</v>
      </c>
      <c r="F186" s="85"/>
      <c r="G186" s="98" t="s">
        <v>1250</v>
      </c>
      <c r="H186" s="98" t="s">
        <v>183</v>
      </c>
      <c r="I186" s="95">
        <v>2643.0000000000005</v>
      </c>
      <c r="J186" s="97">
        <v>3451</v>
      </c>
      <c r="K186" s="95">
        <v>350.70218000000006</v>
      </c>
      <c r="L186" s="96">
        <v>2.8173228215604252E-6</v>
      </c>
      <c r="M186" s="96">
        <v>2.5603015716131566E-3</v>
      </c>
      <c r="N186" s="96">
        <f>K186/'סכום נכסי הקרן'!$C$42</f>
        <v>2.0475593125961279E-4</v>
      </c>
    </row>
    <row r="187" spans="2:14">
      <c r="B187" s="108" t="s">
        <v>1251</v>
      </c>
      <c r="C187" s="85" t="s">
        <v>1252</v>
      </c>
      <c r="D187" s="98" t="s">
        <v>1253</v>
      </c>
      <c r="E187" s="98" t="s">
        <v>1124</v>
      </c>
      <c r="F187" s="85"/>
      <c r="G187" s="98" t="s">
        <v>1209</v>
      </c>
      <c r="H187" s="98" t="s">
        <v>188</v>
      </c>
      <c r="I187" s="95">
        <v>90026.000000000015</v>
      </c>
      <c r="J187" s="97">
        <v>470</v>
      </c>
      <c r="K187" s="95">
        <v>209.83476000000005</v>
      </c>
      <c r="L187" s="96">
        <v>8.104131619601144E-6</v>
      </c>
      <c r="M187" s="96">
        <v>1.5318988487812353E-3</v>
      </c>
      <c r="N187" s="96">
        <f>K187/'סכום נכסי הקרן'!$C$42</f>
        <v>1.2251110527581365E-4</v>
      </c>
    </row>
    <row r="188" spans="2:14">
      <c r="B188" s="108" t="s">
        <v>1254</v>
      </c>
      <c r="C188" s="85" t="s">
        <v>1255</v>
      </c>
      <c r="D188" s="98" t="s">
        <v>1127</v>
      </c>
      <c r="E188" s="98" t="s">
        <v>1124</v>
      </c>
      <c r="F188" s="85"/>
      <c r="G188" s="98" t="s">
        <v>1128</v>
      </c>
      <c r="H188" s="98" t="s">
        <v>183</v>
      </c>
      <c r="I188" s="95">
        <v>2530.0000000000005</v>
      </c>
      <c r="J188" s="97">
        <v>10325</v>
      </c>
      <c r="K188" s="95">
        <v>1004.4005100000002</v>
      </c>
      <c r="L188" s="96">
        <v>2.3656023068261595E-6</v>
      </c>
      <c r="M188" s="96">
        <v>7.3326268011281144E-3</v>
      </c>
      <c r="N188" s="96">
        <f>K188/'סכום נכסי הקרן'!$C$42</f>
        <v>5.8641483717802954E-4</v>
      </c>
    </row>
    <row r="189" spans="2:14">
      <c r="B189" s="108" t="s">
        <v>1256</v>
      </c>
      <c r="C189" s="85" t="s">
        <v>1257</v>
      </c>
      <c r="D189" s="98" t="s">
        <v>1127</v>
      </c>
      <c r="E189" s="98" t="s">
        <v>1124</v>
      </c>
      <c r="F189" s="85"/>
      <c r="G189" s="98" t="s">
        <v>1152</v>
      </c>
      <c r="H189" s="98" t="s">
        <v>183</v>
      </c>
      <c r="I189" s="95">
        <v>740.00000000000011</v>
      </c>
      <c r="J189" s="97">
        <v>5887</v>
      </c>
      <c r="K189" s="95">
        <v>168.84010999999998</v>
      </c>
      <c r="L189" s="96">
        <v>2.6839430222007316E-7</v>
      </c>
      <c r="M189" s="96">
        <v>1.232617370625806E-3</v>
      </c>
      <c r="N189" s="96">
        <f>K189/'סכום נכסי הקרן'!$C$42</f>
        <v>9.8576558483398795E-5</v>
      </c>
    </row>
    <row r="190" spans="2:14">
      <c r="B190" s="108" t="s">
        <v>1258</v>
      </c>
      <c r="C190" s="85" t="s">
        <v>1259</v>
      </c>
      <c r="D190" s="98" t="s">
        <v>1127</v>
      </c>
      <c r="E190" s="98" t="s">
        <v>1124</v>
      </c>
      <c r="F190" s="85"/>
      <c r="G190" s="98" t="s">
        <v>1183</v>
      </c>
      <c r="H190" s="98" t="s">
        <v>183</v>
      </c>
      <c r="I190" s="95">
        <v>990.00000000000011</v>
      </c>
      <c r="J190" s="97">
        <v>9427</v>
      </c>
      <c r="K190" s="95">
        <v>358.84346999999997</v>
      </c>
      <c r="L190" s="96">
        <v>5.1786158484664616E-6</v>
      </c>
      <c r="M190" s="96">
        <v>2.619737066373863E-3</v>
      </c>
      <c r="N190" s="96">
        <f>K190/'סכום נכסי הקרן'!$C$42</f>
        <v>2.0950918775663414E-4</v>
      </c>
    </row>
    <row r="191" spans="2:14">
      <c r="B191" s="108" t="s">
        <v>1260</v>
      </c>
      <c r="C191" s="85" t="s">
        <v>1261</v>
      </c>
      <c r="D191" s="98" t="s">
        <v>1123</v>
      </c>
      <c r="E191" s="98" t="s">
        <v>1124</v>
      </c>
      <c r="F191" s="85"/>
      <c r="G191" s="98" t="s">
        <v>1209</v>
      </c>
      <c r="H191" s="98" t="s">
        <v>183</v>
      </c>
      <c r="I191" s="95">
        <v>210.00000000000003</v>
      </c>
      <c r="J191" s="97">
        <v>21534</v>
      </c>
      <c r="K191" s="95">
        <v>173.87628000000004</v>
      </c>
      <c r="L191" s="96">
        <v>1.5837007569365643E-6</v>
      </c>
      <c r="M191" s="96">
        <v>1.2693839341125547E-3</v>
      </c>
      <c r="N191" s="96">
        <f>K191/'סכום נכסי הקרן'!$C$42</f>
        <v>1.0151690427289954E-4</v>
      </c>
    </row>
    <row r="192" spans="2:14">
      <c r="B192" s="108" t="s">
        <v>1262</v>
      </c>
      <c r="C192" s="85" t="s">
        <v>1263</v>
      </c>
      <c r="D192" s="98" t="s">
        <v>1123</v>
      </c>
      <c r="E192" s="98" t="s">
        <v>1124</v>
      </c>
      <c r="F192" s="85"/>
      <c r="G192" s="98" t="s">
        <v>1128</v>
      </c>
      <c r="H192" s="98" t="s">
        <v>183</v>
      </c>
      <c r="I192" s="95">
        <v>1480.0000000000002</v>
      </c>
      <c r="J192" s="97">
        <v>3845</v>
      </c>
      <c r="K192" s="95">
        <v>218.80357000000004</v>
      </c>
      <c r="L192" s="96">
        <v>3.6076856379741095E-7</v>
      </c>
      <c r="M192" s="96">
        <v>1.5973756540252169E-3</v>
      </c>
      <c r="N192" s="96">
        <f>K192/'סכום נכסי הקרן'!$C$42</f>
        <v>1.2774750569921714E-4</v>
      </c>
    </row>
    <row r="193" spans="2:14">
      <c r="B193" s="108" t="s">
        <v>1264</v>
      </c>
      <c r="C193" s="85" t="s">
        <v>1265</v>
      </c>
      <c r="D193" s="98" t="s">
        <v>32</v>
      </c>
      <c r="E193" s="98" t="s">
        <v>1124</v>
      </c>
      <c r="F193" s="85"/>
      <c r="G193" s="98" t="s">
        <v>1266</v>
      </c>
      <c r="H193" s="98" t="s">
        <v>185</v>
      </c>
      <c r="I193" s="95">
        <v>2420.0000000000005</v>
      </c>
      <c r="J193" s="97">
        <v>1443.5</v>
      </c>
      <c r="K193" s="95">
        <v>141.26085</v>
      </c>
      <c r="L193" s="96">
        <v>9.09755078485832E-7</v>
      </c>
      <c r="M193" s="96">
        <v>1.0312749588907897E-3</v>
      </c>
      <c r="N193" s="96">
        <f>K193/'סכום נכסי הקרן'!$C$42</f>
        <v>8.2474528365562115E-5</v>
      </c>
    </row>
    <row r="194" spans="2:14">
      <c r="B194" s="108" t="s">
        <v>1267</v>
      </c>
      <c r="C194" s="85" t="s">
        <v>1268</v>
      </c>
      <c r="D194" s="98" t="s">
        <v>1127</v>
      </c>
      <c r="E194" s="98" t="s">
        <v>1124</v>
      </c>
      <c r="F194" s="85"/>
      <c r="G194" s="98" t="s">
        <v>1152</v>
      </c>
      <c r="H194" s="98" t="s">
        <v>183</v>
      </c>
      <c r="I194" s="95">
        <v>3510.0000000000005</v>
      </c>
      <c r="J194" s="97">
        <v>3248</v>
      </c>
      <c r="K194" s="95">
        <v>438.34845000000007</v>
      </c>
      <c r="L194" s="96">
        <v>5.7841044626588611E-7</v>
      </c>
      <c r="M194" s="96">
        <v>3.2001632423533585E-3</v>
      </c>
      <c r="N194" s="96">
        <f>K194/'סכום נכסי הקרן'!$C$42</f>
        <v>2.559278219940287E-4</v>
      </c>
    </row>
    <row r="195" spans="2:14">
      <c r="B195" s="108" t="s">
        <v>1269</v>
      </c>
      <c r="C195" s="85" t="s">
        <v>1270</v>
      </c>
      <c r="D195" s="98" t="s">
        <v>1127</v>
      </c>
      <c r="E195" s="98" t="s">
        <v>1124</v>
      </c>
      <c r="F195" s="85"/>
      <c r="G195" s="98" t="s">
        <v>1271</v>
      </c>
      <c r="H195" s="98" t="s">
        <v>183</v>
      </c>
      <c r="I195" s="95">
        <v>1040.0000000000002</v>
      </c>
      <c r="J195" s="97">
        <v>5279</v>
      </c>
      <c r="K195" s="95">
        <v>211.09666000000004</v>
      </c>
      <c r="L195" s="96">
        <v>1.9674091113742735E-6</v>
      </c>
      <c r="M195" s="96">
        <v>1.5411113508341698E-3</v>
      </c>
      <c r="N195" s="96">
        <f>K195/'סכום נכסי הקרן'!$C$42</f>
        <v>1.2324786006204426E-4</v>
      </c>
    </row>
    <row r="196" spans="2:14">
      <c r="B196" s="108" t="s">
        <v>1272</v>
      </c>
      <c r="C196" s="85" t="s">
        <v>1273</v>
      </c>
      <c r="D196" s="98" t="s">
        <v>145</v>
      </c>
      <c r="E196" s="98" t="s">
        <v>1124</v>
      </c>
      <c r="F196" s="85"/>
      <c r="G196" s="98" t="s">
        <v>1193</v>
      </c>
      <c r="H196" s="98" t="s">
        <v>186</v>
      </c>
      <c r="I196" s="95">
        <v>2280.0000000000005</v>
      </c>
      <c r="J196" s="97">
        <v>1449</v>
      </c>
      <c r="K196" s="95">
        <v>156.10738000000001</v>
      </c>
      <c r="L196" s="96">
        <v>2.1019751447302546E-6</v>
      </c>
      <c r="M196" s="96">
        <v>1.1396620641320571E-3</v>
      </c>
      <c r="N196" s="96">
        <f>K196/'סכום נכסי הקרן'!$C$42</f>
        <v>9.1142609858878678E-5</v>
      </c>
    </row>
    <row r="197" spans="2:14">
      <c r="B197" s="108" t="s">
        <v>1274</v>
      </c>
      <c r="C197" s="85" t="s">
        <v>1275</v>
      </c>
      <c r="D197" s="98" t="s">
        <v>145</v>
      </c>
      <c r="E197" s="98" t="s">
        <v>1124</v>
      </c>
      <c r="F197" s="85"/>
      <c r="G197" s="98" t="s">
        <v>1132</v>
      </c>
      <c r="H197" s="98" t="s">
        <v>186</v>
      </c>
      <c r="I197" s="95">
        <v>949.00000000000011</v>
      </c>
      <c r="J197" s="97">
        <v>3158.5</v>
      </c>
      <c r="K197" s="95">
        <v>141.63395000000003</v>
      </c>
      <c r="L197" s="96">
        <v>6.902785877095033E-7</v>
      </c>
      <c r="M197" s="96">
        <v>1.0339987757668893E-3</v>
      </c>
      <c r="N197" s="96">
        <f>K197/'סכום נכסי הקרן'!$C$42</f>
        <v>8.2692361165897049E-5</v>
      </c>
    </row>
    <row r="198" spans="2:14">
      <c r="B198" s="108" t="s">
        <v>1276</v>
      </c>
      <c r="C198" s="85" t="s">
        <v>1277</v>
      </c>
      <c r="D198" s="98" t="s">
        <v>161</v>
      </c>
      <c r="E198" s="98" t="s">
        <v>1124</v>
      </c>
      <c r="F198" s="85"/>
      <c r="G198" s="98" t="s">
        <v>1152</v>
      </c>
      <c r="H198" s="98" t="s">
        <v>1278</v>
      </c>
      <c r="I198" s="95">
        <v>240.00000000000003</v>
      </c>
      <c r="J198" s="97">
        <v>23260</v>
      </c>
      <c r="K198" s="95">
        <v>210.30017000000004</v>
      </c>
      <c r="L198" s="96">
        <v>3.4160652138236209E-7</v>
      </c>
      <c r="M198" s="96">
        <v>1.5352965748930162E-3</v>
      </c>
      <c r="N198" s="96">
        <f>K198/'סכום נכסי הקרן'!$C$42</f>
        <v>1.2278283286521025E-4</v>
      </c>
    </row>
    <row r="199" spans="2:14">
      <c r="B199" s="108" t="s">
        <v>1279</v>
      </c>
      <c r="C199" s="85" t="s">
        <v>1280</v>
      </c>
      <c r="D199" s="98" t="s">
        <v>145</v>
      </c>
      <c r="E199" s="98" t="s">
        <v>1124</v>
      </c>
      <c r="F199" s="85"/>
      <c r="G199" s="98" t="s">
        <v>1206</v>
      </c>
      <c r="H199" s="98" t="s">
        <v>186</v>
      </c>
      <c r="I199" s="95">
        <v>1728.0000000000002</v>
      </c>
      <c r="J199" s="97">
        <v>2242.5</v>
      </c>
      <c r="K199" s="95">
        <v>183.10339000000005</v>
      </c>
      <c r="L199" s="96">
        <v>3.9016426478440667E-7</v>
      </c>
      <c r="M199" s="96">
        <v>1.3367464587322976E-3</v>
      </c>
      <c r="N199" s="96">
        <f>K199/'סכום נכסי הקרן'!$C$42</f>
        <v>1.0690411201961184E-4</v>
      </c>
    </row>
    <row r="200" spans="2:14">
      <c r="B200" s="108" t="s">
        <v>1281</v>
      </c>
      <c r="C200" s="85" t="s">
        <v>1282</v>
      </c>
      <c r="D200" s="98" t="s">
        <v>1127</v>
      </c>
      <c r="E200" s="98" t="s">
        <v>1124</v>
      </c>
      <c r="F200" s="85"/>
      <c r="G200" s="98" t="s">
        <v>1183</v>
      </c>
      <c r="H200" s="98" t="s">
        <v>183</v>
      </c>
      <c r="I200" s="95">
        <v>870.00000000000011</v>
      </c>
      <c r="J200" s="97">
        <v>10754</v>
      </c>
      <c r="K200" s="95">
        <v>359.73744000000005</v>
      </c>
      <c r="L200" s="96">
        <v>3.357776920108067E-6</v>
      </c>
      <c r="M200" s="96">
        <v>2.6262634951402172E-3</v>
      </c>
      <c r="N200" s="96">
        <f>K200/'סכום נכסי הקרן'!$C$42</f>
        <v>2.1003112822437853E-4</v>
      </c>
    </row>
    <row r="201" spans="2:14">
      <c r="B201" s="108" t="s">
        <v>1283</v>
      </c>
      <c r="C201" s="85" t="s">
        <v>1284</v>
      </c>
      <c r="D201" s="98" t="s">
        <v>32</v>
      </c>
      <c r="E201" s="98" t="s">
        <v>1124</v>
      </c>
      <c r="F201" s="85"/>
      <c r="G201" s="98" t="s">
        <v>1285</v>
      </c>
      <c r="H201" s="98" t="s">
        <v>190</v>
      </c>
      <c r="I201" s="95">
        <v>3330.0000000000005</v>
      </c>
      <c r="J201" s="97">
        <v>14340</v>
      </c>
      <c r="K201" s="95">
        <v>201.84854999999999</v>
      </c>
      <c r="L201" s="96">
        <v>9.5712676546451062E-6</v>
      </c>
      <c r="M201" s="96">
        <v>1.4735955156960721E-3</v>
      </c>
      <c r="N201" s="96">
        <f>K201/'סכום נכסי הקרן'!$C$42</f>
        <v>1.1784839155733934E-4</v>
      </c>
    </row>
    <row r="202" spans="2:14">
      <c r="B202" s="108" t="s">
        <v>1286</v>
      </c>
      <c r="C202" s="85" t="s">
        <v>1287</v>
      </c>
      <c r="D202" s="98" t="s">
        <v>32</v>
      </c>
      <c r="E202" s="98" t="s">
        <v>1124</v>
      </c>
      <c r="F202" s="85"/>
      <c r="G202" s="98" t="s">
        <v>1196</v>
      </c>
      <c r="H202" s="98" t="s">
        <v>185</v>
      </c>
      <c r="I202" s="95">
        <v>500.00000000000006</v>
      </c>
      <c r="J202" s="97">
        <v>11680</v>
      </c>
      <c r="K202" s="95">
        <v>236.15792000000005</v>
      </c>
      <c r="L202" s="96">
        <v>5.8823529411764711E-7</v>
      </c>
      <c r="M202" s="96">
        <v>1.7240711013683865E-3</v>
      </c>
      <c r="N202" s="96">
        <f>K202/'סכום נכסי הקרן'!$C$42</f>
        <v>1.3787976691200817E-4</v>
      </c>
    </row>
    <row r="203" spans="2:14">
      <c r="B203" s="108" t="s">
        <v>1288</v>
      </c>
      <c r="C203" s="85" t="s">
        <v>1289</v>
      </c>
      <c r="D203" s="98" t="s">
        <v>1127</v>
      </c>
      <c r="E203" s="98" t="s">
        <v>1124</v>
      </c>
      <c r="F203" s="85"/>
      <c r="G203" s="98" t="s">
        <v>1224</v>
      </c>
      <c r="H203" s="98" t="s">
        <v>183</v>
      </c>
      <c r="I203" s="95">
        <v>720.00000000000011</v>
      </c>
      <c r="J203" s="97">
        <v>4984</v>
      </c>
      <c r="K203" s="95">
        <v>138.55766000000003</v>
      </c>
      <c r="L203" s="96">
        <v>1.1695949409092859E-6</v>
      </c>
      <c r="M203" s="96">
        <v>1.0115403179331291E-3</v>
      </c>
      <c r="N203" s="96">
        <f>K203/'סכום נכסי הקרן'!$C$42</f>
        <v>8.0896282727563318E-5</v>
      </c>
    </row>
    <row r="204" spans="2:14">
      <c r="B204" s="108" t="s">
        <v>1290</v>
      </c>
      <c r="C204" s="85" t="s">
        <v>1291</v>
      </c>
      <c r="D204" s="98" t="s">
        <v>32</v>
      </c>
      <c r="E204" s="98" t="s">
        <v>1124</v>
      </c>
      <c r="F204" s="85"/>
      <c r="G204" s="98" t="s">
        <v>1292</v>
      </c>
      <c r="H204" s="98" t="s">
        <v>185</v>
      </c>
      <c r="I204" s="95">
        <v>4715.0000000000009</v>
      </c>
      <c r="J204" s="97">
        <v>1080</v>
      </c>
      <c r="K204" s="95">
        <v>205.91839000000004</v>
      </c>
      <c r="L204" s="96">
        <v>5.1757963909539517E-6</v>
      </c>
      <c r="M204" s="96">
        <v>1.5033073861732225E-3</v>
      </c>
      <c r="N204" s="96">
        <f>K204/'סכום נכסי הקרן'!$C$42</f>
        <v>1.2022454981012704E-4</v>
      </c>
    </row>
    <row r="205" spans="2:14">
      <c r="B205" s="108" t="s">
        <v>1293</v>
      </c>
      <c r="C205" s="85" t="s">
        <v>1294</v>
      </c>
      <c r="D205" s="98" t="s">
        <v>32</v>
      </c>
      <c r="E205" s="98" t="s">
        <v>1124</v>
      </c>
      <c r="F205" s="85"/>
      <c r="G205" s="98" t="s">
        <v>1196</v>
      </c>
      <c r="H205" s="98" t="s">
        <v>185</v>
      </c>
      <c r="I205" s="95">
        <v>349.00000000000006</v>
      </c>
      <c r="J205" s="97">
        <v>9213</v>
      </c>
      <c r="K205" s="95">
        <v>130.02180000000001</v>
      </c>
      <c r="L205" s="96">
        <v>1.6455190902657657E-6</v>
      </c>
      <c r="M205" s="96">
        <v>9.4922426454255716E-4</v>
      </c>
      <c r="N205" s="96">
        <f>K205/'סכום נכסי הקרן'!$C$42</f>
        <v>7.5912658264773596E-5</v>
      </c>
    </row>
    <row r="206" spans="2:14">
      <c r="B206" s="108" t="s">
        <v>1295</v>
      </c>
      <c r="C206" s="85" t="s">
        <v>1296</v>
      </c>
      <c r="D206" s="98" t="s">
        <v>1127</v>
      </c>
      <c r="E206" s="98" t="s">
        <v>1124</v>
      </c>
      <c r="F206" s="85"/>
      <c r="G206" s="98" t="s">
        <v>1180</v>
      </c>
      <c r="H206" s="98" t="s">
        <v>183</v>
      </c>
      <c r="I206" s="95">
        <v>1540.0000000000002</v>
      </c>
      <c r="J206" s="97">
        <v>7513</v>
      </c>
      <c r="K206" s="95">
        <v>444.86727000000008</v>
      </c>
      <c r="L206" s="96">
        <v>2.3623228320960688E-6</v>
      </c>
      <c r="M206" s="96">
        <v>3.2477538934609831E-3</v>
      </c>
      <c r="N206" s="96">
        <f>K206/'סכום נכסי הקרן'!$C$42</f>
        <v>2.5973380649008685E-4</v>
      </c>
    </row>
    <row r="207" spans="2:14">
      <c r="B207" s="108" t="s">
        <v>1297</v>
      </c>
      <c r="C207" s="85" t="s">
        <v>1298</v>
      </c>
      <c r="D207" s="98" t="s">
        <v>1127</v>
      </c>
      <c r="E207" s="98" t="s">
        <v>1124</v>
      </c>
      <c r="F207" s="85"/>
      <c r="G207" s="98" t="s">
        <v>1175</v>
      </c>
      <c r="H207" s="98" t="s">
        <v>183</v>
      </c>
      <c r="I207" s="95">
        <v>2071.0000000000005</v>
      </c>
      <c r="J207" s="97">
        <v>2517</v>
      </c>
      <c r="K207" s="95">
        <v>200.42857999999998</v>
      </c>
      <c r="L207" s="96">
        <v>9.4152028394069603E-6</v>
      </c>
      <c r="M207" s="96">
        <v>1.46322902346998E-3</v>
      </c>
      <c r="N207" s="96">
        <f>K207/'סכום נכסי הקרן'!$C$42</f>
        <v>1.170193482941617E-4</v>
      </c>
    </row>
    <row r="208" spans="2:14">
      <c r="B208" s="108" t="s">
        <v>1299</v>
      </c>
      <c r="C208" s="85" t="s">
        <v>1300</v>
      </c>
      <c r="D208" s="98" t="s">
        <v>1127</v>
      </c>
      <c r="E208" s="98" t="s">
        <v>1124</v>
      </c>
      <c r="F208" s="85"/>
      <c r="G208" s="98" t="s">
        <v>1199</v>
      </c>
      <c r="H208" s="98" t="s">
        <v>183</v>
      </c>
      <c r="I208" s="95">
        <v>2440.0000000000005</v>
      </c>
      <c r="J208" s="97">
        <v>5137</v>
      </c>
      <c r="K208" s="95">
        <v>484.56997000000007</v>
      </c>
      <c r="L208" s="96">
        <v>1.4355674032358075E-6</v>
      </c>
      <c r="M208" s="96">
        <v>3.5376034895122127E-3</v>
      </c>
      <c r="N208" s="96">
        <f>K208/'סכום נכסי הקרן'!$C$42</f>
        <v>2.8291405393542925E-4</v>
      </c>
    </row>
    <row r="209" spans="2:14">
      <c r="B209" s="108" t="s">
        <v>1301</v>
      </c>
      <c r="C209" s="85" t="s">
        <v>1302</v>
      </c>
      <c r="D209" s="98" t="s">
        <v>32</v>
      </c>
      <c r="E209" s="98" t="s">
        <v>1124</v>
      </c>
      <c r="F209" s="85"/>
      <c r="G209" s="98" t="s">
        <v>1196</v>
      </c>
      <c r="H209" s="98" t="s">
        <v>185</v>
      </c>
      <c r="I209" s="95">
        <v>800.00000000000011</v>
      </c>
      <c r="J209" s="97">
        <v>6470</v>
      </c>
      <c r="K209" s="95">
        <v>209.30709000000002</v>
      </c>
      <c r="L209" s="96">
        <v>1.3394600974895561E-6</v>
      </c>
      <c r="M209" s="96">
        <v>1.5280465934850373E-3</v>
      </c>
      <c r="N209" s="96">
        <f>K209/'סכום נכסי הקרן'!$C$42</f>
        <v>1.222030274581971E-4</v>
      </c>
    </row>
    <row r="210" spans="2:14">
      <c r="B210" s="108" t="s">
        <v>1303</v>
      </c>
      <c r="C210" s="85" t="s">
        <v>1304</v>
      </c>
      <c r="D210" s="98" t="s">
        <v>1127</v>
      </c>
      <c r="E210" s="98" t="s">
        <v>1124</v>
      </c>
      <c r="F210" s="85"/>
      <c r="G210" s="98" t="s">
        <v>1128</v>
      </c>
      <c r="H210" s="98" t="s">
        <v>183</v>
      </c>
      <c r="I210" s="95">
        <v>3360.0000000000005</v>
      </c>
      <c r="J210" s="97">
        <v>7802</v>
      </c>
      <c r="K210" s="95">
        <v>1007.9559900000002</v>
      </c>
      <c r="L210" s="96">
        <v>1.8113583850771353E-6</v>
      </c>
      <c r="M210" s="96">
        <v>7.3585835859756995E-3</v>
      </c>
      <c r="N210" s="96">
        <f>K210/'סכום נכסי הקרן'!$C$42</f>
        <v>5.8849068859838556E-4</v>
      </c>
    </row>
    <row r="211" spans="2:14">
      <c r="B211" s="108" t="s">
        <v>1305</v>
      </c>
      <c r="C211" s="85" t="s">
        <v>1306</v>
      </c>
      <c r="D211" s="98" t="s">
        <v>1127</v>
      </c>
      <c r="E211" s="98" t="s">
        <v>1124</v>
      </c>
      <c r="F211" s="85"/>
      <c r="G211" s="98" t="s">
        <v>1199</v>
      </c>
      <c r="H211" s="98" t="s">
        <v>183</v>
      </c>
      <c r="I211" s="95">
        <v>4850.0000000000009</v>
      </c>
      <c r="J211" s="97">
        <v>5511</v>
      </c>
      <c r="K211" s="95">
        <v>1027.7050600000002</v>
      </c>
      <c r="L211" s="96">
        <v>9.6569242714473917E-7</v>
      </c>
      <c r="M211" s="96">
        <v>7.502761688771919E-3</v>
      </c>
      <c r="N211" s="96">
        <f>K211/'סכום נכסי הקרן'!$C$42</f>
        <v>6.0002109659117674E-4</v>
      </c>
    </row>
    <row r="212" spans="2:14">
      <c r="B212" s="108" t="s">
        <v>1307</v>
      </c>
      <c r="C212" s="85" t="s">
        <v>1308</v>
      </c>
      <c r="D212" s="98" t="s">
        <v>32</v>
      </c>
      <c r="E212" s="98" t="s">
        <v>1124</v>
      </c>
      <c r="F212" s="85"/>
      <c r="G212" s="98" t="s">
        <v>1180</v>
      </c>
      <c r="H212" s="98" t="s">
        <v>185</v>
      </c>
      <c r="I212" s="95">
        <v>750.00000000000011</v>
      </c>
      <c r="J212" s="97">
        <v>3629</v>
      </c>
      <c r="K212" s="95">
        <v>110.06213000000002</v>
      </c>
      <c r="L212" s="96">
        <v>3.0332950480269294E-6</v>
      </c>
      <c r="M212" s="96">
        <v>8.0350867626226784E-4</v>
      </c>
      <c r="N212" s="96">
        <f>K212/'סכום נכסי הקרן'!$C$42</f>
        <v>6.4259292384685401E-5</v>
      </c>
    </row>
    <row r="213" spans="2:14">
      <c r="E213" s="1"/>
      <c r="F213" s="1"/>
      <c r="G213" s="1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B216" s="111" t="s">
        <v>1793</v>
      </c>
      <c r="E216" s="1"/>
      <c r="F216" s="1"/>
      <c r="G216" s="1"/>
    </row>
    <row r="217" spans="2:14">
      <c r="B217" s="111" t="s">
        <v>133</v>
      </c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password="CC17"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"/>
    <dataValidation type="list" allowBlank="1" showInputMessage="1" showErrorMessage="1" sqref="E12:E357">
      <formula1>$BA$6:$BA$23</formula1>
    </dataValidation>
    <dataValidation type="list" allowBlank="1" showInputMessage="1" showErrorMessage="1" sqref="H12:H357">
      <formula1>$BE$6:$BE$19</formula1>
    </dataValidation>
    <dataValidation type="list" allowBlank="1" showInputMessage="1" showErrorMessage="1" sqref="G12:G363">
      <formula1>$BC$6:$BC$29</formula1>
    </dataValidation>
  </dataValidations>
  <printOptions horizontalCentered="1"/>
  <pageMargins left="0" right="0" top="0.11811023622047245" bottom="0.11811023622047245" header="0" footer="0.23622047244094491"/>
  <pageSetup paperSize="9" scale="65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pane ySplit="10" topLeftCell="A11" activePane="bottomLeft" state="frozen"/>
      <selection pane="bottomLeft" activeCell="G11" sqref="G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31.2851562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5" t="s">
        <v>199</v>
      </c>
      <c r="C1" s="79" t="s" vm="1">
        <v>258</v>
      </c>
    </row>
    <row r="2" spans="2:58">
      <c r="B2" s="55" t="s">
        <v>198</v>
      </c>
      <c r="C2" s="79" t="s">
        <v>259</v>
      </c>
    </row>
    <row r="3" spans="2:58">
      <c r="B3" s="55" t="s">
        <v>200</v>
      </c>
      <c r="C3" s="79" t="s">
        <v>260</v>
      </c>
    </row>
    <row r="4" spans="2:58">
      <c r="B4" s="55" t="s">
        <v>201</v>
      </c>
      <c r="C4" s="79">
        <v>414</v>
      </c>
    </row>
    <row r="6" spans="2:58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8"/>
      <c r="BF6" s="3"/>
    </row>
    <row r="7" spans="2:58" ht="26.25" customHeight="1">
      <c r="B7" s="206" t="s">
        <v>111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  <c r="BC7" s="3"/>
      <c r="BF7" s="3"/>
    </row>
    <row r="8" spans="2:58" s="3" customFormat="1" ht="47.25">
      <c r="B8" s="20" t="s">
        <v>136</v>
      </c>
      <c r="C8" s="28" t="s">
        <v>56</v>
      </c>
      <c r="D8" s="71" t="s">
        <v>141</v>
      </c>
      <c r="E8" s="71" t="s">
        <v>138</v>
      </c>
      <c r="F8" s="71" t="s">
        <v>78</v>
      </c>
      <c r="G8" s="28" t="s">
        <v>122</v>
      </c>
      <c r="H8" s="28" t="s">
        <v>0</v>
      </c>
      <c r="I8" s="28" t="s">
        <v>126</v>
      </c>
      <c r="J8" s="28" t="s">
        <v>74</v>
      </c>
      <c r="K8" s="28" t="s">
        <v>71</v>
      </c>
      <c r="L8" s="71" t="s">
        <v>202</v>
      </c>
      <c r="M8" s="29" t="s">
        <v>204</v>
      </c>
      <c r="BC8" s="1"/>
      <c r="BD8" s="1"/>
      <c r="BF8" s="4"/>
    </row>
    <row r="9" spans="2:58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30" t="s">
        <v>75</v>
      </c>
      <c r="J9" s="30" t="s">
        <v>23</v>
      </c>
      <c r="K9" s="30" t="s">
        <v>20</v>
      </c>
      <c r="L9" s="16" t="s">
        <v>20</v>
      </c>
      <c r="M9" s="16" t="s">
        <v>20</v>
      </c>
      <c r="BC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BC10" s="1"/>
      <c r="BD10" s="3"/>
      <c r="BF10" s="1"/>
    </row>
    <row r="11" spans="2:58" s="4" customFormat="1" ht="18" customHeight="1">
      <c r="B11" s="80" t="s">
        <v>37</v>
      </c>
      <c r="C11" s="81"/>
      <c r="D11" s="81"/>
      <c r="E11" s="81"/>
      <c r="F11" s="81"/>
      <c r="G11" s="81"/>
      <c r="H11" s="89"/>
      <c r="I11" s="91"/>
      <c r="J11" s="89">
        <v>64664.007560000005</v>
      </c>
      <c r="K11" s="81"/>
      <c r="L11" s="90">
        <v>1</v>
      </c>
      <c r="M11" s="90">
        <f>J11/'סכום נכסי הקרן'!$C$42</f>
        <v>3.7753797501134549E-2</v>
      </c>
      <c r="N11" s="5"/>
      <c r="BC11" s="1"/>
      <c r="BD11" s="3"/>
      <c r="BF11" s="1"/>
    </row>
    <row r="12" spans="2:58" ht="20.25">
      <c r="B12" s="82" t="s">
        <v>254</v>
      </c>
      <c r="C12" s="83"/>
      <c r="D12" s="83"/>
      <c r="E12" s="83"/>
      <c r="F12" s="83"/>
      <c r="G12" s="83"/>
      <c r="H12" s="92"/>
      <c r="I12" s="94"/>
      <c r="J12" s="92">
        <v>4133.8641500000012</v>
      </c>
      <c r="K12" s="83"/>
      <c r="L12" s="93">
        <v>6.3928363025819251E-2</v>
      </c>
      <c r="M12" s="93">
        <f>J12/'סכום נכסי הקרן'!$C$42</f>
        <v>2.4135384722557976E-3</v>
      </c>
      <c r="BD12" s="4"/>
    </row>
    <row r="13" spans="2:58">
      <c r="B13" s="102" t="s">
        <v>80</v>
      </c>
      <c r="C13" s="83"/>
      <c r="D13" s="83"/>
      <c r="E13" s="83"/>
      <c r="F13" s="83"/>
      <c r="G13" s="83"/>
      <c r="H13" s="92"/>
      <c r="I13" s="94"/>
      <c r="J13" s="92">
        <v>4063.8102500000005</v>
      </c>
      <c r="K13" s="83"/>
      <c r="L13" s="93">
        <v>6.2845010746191365E-2</v>
      </c>
      <c r="M13" s="93">
        <f>J13/'סכום נכסי הקרן'!$C$42</f>
        <v>2.372637809668334E-3</v>
      </c>
    </row>
    <row r="14" spans="2:58">
      <c r="B14" s="88" t="s">
        <v>1309</v>
      </c>
      <c r="C14" s="85" t="s">
        <v>1310</v>
      </c>
      <c r="D14" s="98" t="s">
        <v>142</v>
      </c>
      <c r="E14" s="85" t="s">
        <v>1311</v>
      </c>
      <c r="F14" s="98" t="s">
        <v>1312</v>
      </c>
      <c r="G14" s="98" t="s">
        <v>184</v>
      </c>
      <c r="H14" s="95">
        <v>35635.000000000007</v>
      </c>
      <c r="I14" s="97">
        <v>1277</v>
      </c>
      <c r="J14" s="95">
        <v>455.0589500000001</v>
      </c>
      <c r="K14" s="96">
        <v>1.7259024795404277E-4</v>
      </c>
      <c r="L14" s="96">
        <v>7.0372834467112644E-3</v>
      </c>
      <c r="M14" s="96">
        <f>J14/'סכום נכסי הקרן'!$C$42</f>
        <v>2.656841742052233E-4</v>
      </c>
    </row>
    <row r="15" spans="2:58">
      <c r="B15" s="88" t="s">
        <v>1313</v>
      </c>
      <c r="C15" s="85" t="s">
        <v>1314</v>
      </c>
      <c r="D15" s="98" t="s">
        <v>142</v>
      </c>
      <c r="E15" s="85" t="s">
        <v>1315</v>
      </c>
      <c r="F15" s="98" t="s">
        <v>1312</v>
      </c>
      <c r="G15" s="98" t="s">
        <v>184</v>
      </c>
      <c r="H15" s="95">
        <v>10024.000000000002</v>
      </c>
      <c r="I15" s="97">
        <v>1275</v>
      </c>
      <c r="J15" s="95">
        <v>127.80600000000001</v>
      </c>
      <c r="K15" s="96">
        <v>3.9309803921568637E-5</v>
      </c>
      <c r="L15" s="96">
        <v>1.9764627158533631E-3</v>
      </c>
      <c r="M15" s="96">
        <f>J15/'סכום נכסי הקרן'!$C$42</f>
        <v>7.4618973142870305E-5</v>
      </c>
    </row>
    <row r="16" spans="2:58" ht="20.25">
      <c r="B16" s="88" t="s">
        <v>1316</v>
      </c>
      <c r="C16" s="85" t="s">
        <v>1317</v>
      </c>
      <c r="D16" s="98" t="s">
        <v>142</v>
      </c>
      <c r="E16" s="85" t="s">
        <v>1315</v>
      </c>
      <c r="F16" s="98" t="s">
        <v>1312</v>
      </c>
      <c r="G16" s="98" t="s">
        <v>184</v>
      </c>
      <c r="H16" s="95">
        <v>44000.000000000007</v>
      </c>
      <c r="I16" s="97">
        <v>1278</v>
      </c>
      <c r="J16" s="95">
        <v>562.32000000000016</v>
      </c>
      <c r="K16" s="96">
        <v>3.0130829912417012E-4</v>
      </c>
      <c r="L16" s="96">
        <v>8.6960276855442102E-3</v>
      </c>
      <c r="M16" s="96">
        <f>J16/'סכום נכסי הקרן'!$C$42</f>
        <v>3.283080683042959E-4</v>
      </c>
      <c r="BC16" s="4"/>
    </row>
    <row r="17" spans="2:13">
      <c r="B17" s="88" t="s">
        <v>1318</v>
      </c>
      <c r="C17" s="85" t="s">
        <v>1319</v>
      </c>
      <c r="D17" s="98" t="s">
        <v>142</v>
      </c>
      <c r="E17" s="85" t="s">
        <v>1320</v>
      </c>
      <c r="F17" s="98" t="s">
        <v>1312</v>
      </c>
      <c r="G17" s="98" t="s">
        <v>184</v>
      </c>
      <c r="H17" s="95">
        <v>930.00000000000011</v>
      </c>
      <c r="I17" s="97">
        <v>11380</v>
      </c>
      <c r="J17" s="95">
        <v>105.83400000000002</v>
      </c>
      <c r="K17" s="96">
        <v>6.5483734685255608E-5</v>
      </c>
      <c r="L17" s="96">
        <v>1.6366755478586673E-3</v>
      </c>
      <c r="M17" s="96">
        <f>J17/'סכום נכסי הקרן'!$C$42</f>
        <v>6.1790717208914575E-5</v>
      </c>
    </row>
    <row r="18" spans="2:13">
      <c r="B18" s="88" t="s">
        <v>1321</v>
      </c>
      <c r="C18" s="85" t="s">
        <v>1322</v>
      </c>
      <c r="D18" s="98" t="s">
        <v>142</v>
      </c>
      <c r="E18" s="85" t="s">
        <v>1320</v>
      </c>
      <c r="F18" s="98" t="s">
        <v>1312</v>
      </c>
      <c r="G18" s="98" t="s">
        <v>184</v>
      </c>
      <c r="H18" s="95">
        <v>4697.0000000000009</v>
      </c>
      <c r="I18" s="97">
        <v>12770</v>
      </c>
      <c r="J18" s="95">
        <v>599.80690000000004</v>
      </c>
      <c r="K18" s="96">
        <v>4.5754103905436673E-5</v>
      </c>
      <c r="L18" s="96">
        <v>9.2757458535717152E-3</v>
      </c>
      <c r="M18" s="96">
        <f>J18/'סכום נכסי הקרן'!$C$42</f>
        <v>3.50194630627735E-4</v>
      </c>
    </row>
    <row r="19" spans="2:13">
      <c r="B19" s="88" t="s">
        <v>1323</v>
      </c>
      <c r="C19" s="85" t="s">
        <v>1324</v>
      </c>
      <c r="D19" s="98" t="s">
        <v>142</v>
      </c>
      <c r="E19" s="85" t="s">
        <v>1325</v>
      </c>
      <c r="F19" s="98" t="s">
        <v>1312</v>
      </c>
      <c r="G19" s="98" t="s">
        <v>184</v>
      </c>
      <c r="H19" s="95">
        <v>79735.000000000015</v>
      </c>
      <c r="I19" s="97">
        <v>1156</v>
      </c>
      <c r="J19" s="95">
        <v>921.73660000000029</v>
      </c>
      <c r="K19" s="96">
        <v>7.6535505885199826E-4</v>
      </c>
      <c r="L19" s="96">
        <v>1.4254244900375924E-2</v>
      </c>
      <c r="M19" s="96">
        <f>J19/'סכום נכסי הקרן'!$C$42</f>
        <v>5.3815187550037256E-4</v>
      </c>
    </row>
    <row r="20" spans="2:13">
      <c r="B20" s="88" t="s">
        <v>1326</v>
      </c>
      <c r="C20" s="85" t="s">
        <v>1327</v>
      </c>
      <c r="D20" s="98" t="s">
        <v>142</v>
      </c>
      <c r="E20" s="85" t="s">
        <v>1325</v>
      </c>
      <c r="F20" s="98" t="s">
        <v>1312</v>
      </c>
      <c r="G20" s="98" t="s">
        <v>184</v>
      </c>
      <c r="H20" s="95">
        <v>4208.0000000000009</v>
      </c>
      <c r="I20" s="97">
        <v>12760</v>
      </c>
      <c r="J20" s="95">
        <v>536.94080000000019</v>
      </c>
      <c r="K20" s="96">
        <v>1.017739085848759E-4</v>
      </c>
      <c r="L20" s="96">
        <v>8.3035496910980524E-3</v>
      </c>
      <c r="M20" s="96">
        <f>J20/'סכום נכסי הקרן'!$C$42</f>
        <v>3.1349053357832425E-4</v>
      </c>
    </row>
    <row r="21" spans="2:13">
      <c r="B21" s="88" t="s">
        <v>1328</v>
      </c>
      <c r="C21" s="85" t="s">
        <v>1329</v>
      </c>
      <c r="D21" s="98" t="s">
        <v>142</v>
      </c>
      <c r="E21" s="85" t="s">
        <v>1315</v>
      </c>
      <c r="F21" s="98" t="s">
        <v>1312</v>
      </c>
      <c r="G21" s="98" t="s">
        <v>184</v>
      </c>
      <c r="H21" s="95">
        <v>8000.0000000000009</v>
      </c>
      <c r="I21" s="97">
        <v>1157</v>
      </c>
      <c r="J21" s="95">
        <v>92.560000000000016</v>
      </c>
      <c r="K21" s="96">
        <v>2.2857142857142859E-4</v>
      </c>
      <c r="L21" s="96">
        <v>1.4313990656102788E-3</v>
      </c>
      <c r="M21" s="96">
        <f>J21/'סכום נכסי הקרן'!$C$42</f>
        <v>5.4040750466363679E-5</v>
      </c>
    </row>
    <row r="22" spans="2:13">
      <c r="B22" s="88" t="s">
        <v>1330</v>
      </c>
      <c r="C22" s="85" t="s">
        <v>1331</v>
      </c>
      <c r="D22" s="98" t="s">
        <v>142</v>
      </c>
      <c r="E22" s="85" t="s">
        <v>1315</v>
      </c>
      <c r="F22" s="98" t="s">
        <v>1312</v>
      </c>
      <c r="G22" s="98" t="s">
        <v>184</v>
      </c>
      <c r="H22" s="95">
        <v>56900.000000000007</v>
      </c>
      <c r="I22" s="97">
        <v>1163</v>
      </c>
      <c r="J22" s="95">
        <v>661.74700000000007</v>
      </c>
      <c r="K22" s="96">
        <v>1.1394751417289797E-3</v>
      </c>
      <c r="L22" s="96">
        <v>1.0233621839567903E-2</v>
      </c>
      <c r="M22" s="96">
        <f>J22/'סכום נכסי הקרן'!$C$42</f>
        <v>3.8635808663423467E-4</v>
      </c>
    </row>
    <row r="23" spans="2:13">
      <c r="B23" s="84"/>
      <c r="C23" s="85"/>
      <c r="D23" s="85"/>
      <c r="E23" s="85"/>
      <c r="F23" s="85"/>
      <c r="G23" s="85"/>
      <c r="H23" s="95"/>
      <c r="I23" s="97"/>
      <c r="J23" s="85"/>
      <c r="K23" s="85"/>
      <c r="L23" s="96"/>
      <c r="M23" s="85"/>
    </row>
    <row r="24" spans="2:13">
      <c r="B24" s="102" t="s">
        <v>81</v>
      </c>
      <c r="C24" s="83"/>
      <c r="D24" s="83"/>
      <c r="E24" s="83"/>
      <c r="F24" s="83"/>
      <c r="G24" s="83"/>
      <c r="H24" s="92"/>
      <c r="I24" s="94"/>
      <c r="J24" s="92">
        <v>70.053899999999999</v>
      </c>
      <c r="K24" s="83"/>
      <c r="L24" s="93">
        <v>1.0833522796278726E-3</v>
      </c>
      <c r="M24" s="93">
        <f>J24/'סכום נכסי הקרן'!$C$42</f>
        <v>4.0900662587463199E-5</v>
      </c>
    </row>
    <row r="25" spans="2:13">
      <c r="B25" s="88" t="s">
        <v>1332</v>
      </c>
      <c r="C25" s="85" t="s">
        <v>1333</v>
      </c>
      <c r="D25" s="98" t="s">
        <v>142</v>
      </c>
      <c r="E25" s="85" t="s">
        <v>1315</v>
      </c>
      <c r="F25" s="98" t="s">
        <v>1334</v>
      </c>
      <c r="G25" s="98" t="s">
        <v>184</v>
      </c>
      <c r="H25" s="95">
        <v>2100.0000000000005</v>
      </c>
      <c r="I25" s="97">
        <v>3335.9</v>
      </c>
      <c r="J25" s="95">
        <v>70.053899999999999</v>
      </c>
      <c r="K25" s="96">
        <v>6.3662422788091579E-5</v>
      </c>
      <c r="L25" s="96">
        <v>1.0833522796278726E-3</v>
      </c>
      <c r="M25" s="96">
        <f>J25/'סכום נכסי הקרן'!$C$42</f>
        <v>4.0900662587463199E-5</v>
      </c>
    </row>
    <row r="26" spans="2:13">
      <c r="B26" s="84"/>
      <c r="C26" s="85"/>
      <c r="D26" s="85"/>
      <c r="E26" s="85"/>
      <c r="F26" s="85"/>
      <c r="G26" s="85"/>
      <c r="H26" s="95"/>
      <c r="I26" s="97"/>
      <c r="J26" s="85"/>
      <c r="K26" s="85"/>
      <c r="L26" s="96"/>
      <c r="M26" s="85"/>
    </row>
    <row r="27" spans="2:13">
      <c r="B27" s="82" t="s">
        <v>253</v>
      </c>
      <c r="C27" s="83"/>
      <c r="D27" s="83"/>
      <c r="E27" s="83"/>
      <c r="F27" s="83"/>
      <c r="G27" s="83"/>
      <c r="H27" s="92"/>
      <c r="I27" s="94"/>
      <c r="J27" s="92">
        <v>60530.143410000019</v>
      </c>
      <c r="K27" s="83"/>
      <c r="L27" s="93">
        <v>0.93607163697418094</v>
      </c>
      <c r="M27" s="93">
        <f>J27/'סכום נכסי הקרן'!$C$42</f>
        <v>3.5340259028878766E-2</v>
      </c>
    </row>
    <row r="28" spans="2:13">
      <c r="B28" s="102" t="s">
        <v>82</v>
      </c>
      <c r="C28" s="83"/>
      <c r="D28" s="83"/>
      <c r="E28" s="83"/>
      <c r="F28" s="83"/>
      <c r="G28" s="83"/>
      <c r="H28" s="92"/>
      <c r="I28" s="94"/>
      <c r="J28" s="92">
        <v>33427.815290000013</v>
      </c>
      <c r="K28" s="83"/>
      <c r="L28" s="93">
        <v>0.51694623564713704</v>
      </c>
      <c r="M28" s="93">
        <f>J28/'סכום נכסי הקרן'!$C$42</f>
        <v>1.9516683499595795E-2</v>
      </c>
    </row>
    <row r="29" spans="2:13">
      <c r="B29" s="88" t="s">
        <v>1335</v>
      </c>
      <c r="C29" s="85" t="s">
        <v>1336</v>
      </c>
      <c r="D29" s="98" t="s">
        <v>32</v>
      </c>
      <c r="E29" s="85"/>
      <c r="F29" s="98" t="s">
        <v>1312</v>
      </c>
      <c r="G29" s="98" t="s">
        <v>183</v>
      </c>
      <c r="H29" s="95">
        <v>19508.000000000004</v>
      </c>
      <c r="I29" s="97">
        <v>2461</v>
      </c>
      <c r="J29" s="95">
        <v>1845.9532700000002</v>
      </c>
      <c r="K29" s="96">
        <v>1.8494764335859918E-3</v>
      </c>
      <c r="L29" s="96">
        <v>2.8546842975780452E-2</v>
      </c>
      <c r="M29" s="96">
        <f>J29/'סכום נכסי הקרן'!$C$42</f>
        <v>1.0777517290043006E-3</v>
      </c>
    </row>
    <row r="30" spans="2:13">
      <c r="B30" s="88" t="s">
        <v>1337</v>
      </c>
      <c r="C30" s="85" t="s">
        <v>1338</v>
      </c>
      <c r="D30" s="98" t="s">
        <v>146</v>
      </c>
      <c r="E30" s="85"/>
      <c r="F30" s="98" t="s">
        <v>1312</v>
      </c>
      <c r="G30" s="98" t="s">
        <v>193</v>
      </c>
      <c r="H30" s="95">
        <v>60070.000000000007</v>
      </c>
      <c r="I30" s="97">
        <v>1578</v>
      </c>
      <c r="J30" s="95">
        <v>3115.1936800000008</v>
      </c>
      <c r="K30" s="96">
        <v>5.2382915755105543E-5</v>
      </c>
      <c r="L30" s="96">
        <v>4.817507911351606E-2</v>
      </c>
      <c r="M30" s="96">
        <f>J30/'סכום נכסי הקרן'!$C$42</f>
        <v>1.818792181452822E-3</v>
      </c>
    </row>
    <row r="31" spans="2:13">
      <c r="B31" s="88" t="s">
        <v>1339</v>
      </c>
      <c r="C31" s="85" t="s">
        <v>1340</v>
      </c>
      <c r="D31" s="98" t="s">
        <v>32</v>
      </c>
      <c r="E31" s="85"/>
      <c r="F31" s="98" t="s">
        <v>1312</v>
      </c>
      <c r="G31" s="98" t="s">
        <v>193</v>
      </c>
      <c r="H31" s="95">
        <v>132.00000000000003</v>
      </c>
      <c r="I31" s="97">
        <v>19590</v>
      </c>
      <c r="J31" s="95">
        <v>84.982350000000025</v>
      </c>
      <c r="K31" s="96">
        <v>1.3762733252132515E-6</v>
      </c>
      <c r="L31" s="96">
        <v>1.3142140923008395E-3</v>
      </c>
      <c r="M31" s="96">
        <f>J31/'סכום נכסי הקרן'!$C$42</f>
        <v>4.9616572713863246E-5</v>
      </c>
    </row>
    <row r="32" spans="2:13">
      <c r="B32" s="88" t="s">
        <v>1341</v>
      </c>
      <c r="C32" s="85" t="s">
        <v>1342</v>
      </c>
      <c r="D32" s="98" t="s">
        <v>1127</v>
      </c>
      <c r="E32" s="85"/>
      <c r="F32" s="98" t="s">
        <v>1312</v>
      </c>
      <c r="G32" s="98" t="s">
        <v>183</v>
      </c>
      <c r="H32" s="95">
        <v>2991.0000000000005</v>
      </c>
      <c r="I32" s="97">
        <v>2537</v>
      </c>
      <c r="J32" s="95">
        <v>291.76502000000005</v>
      </c>
      <c r="K32" s="96">
        <v>3.4085469697031692E-5</v>
      </c>
      <c r="L32" s="96">
        <v>4.5120157412031582E-3</v>
      </c>
      <c r="M32" s="96">
        <f>J32/'סכום נכסי הקרן'!$C$42</f>
        <v>1.7034572861531557E-4</v>
      </c>
    </row>
    <row r="33" spans="2:13">
      <c r="B33" s="88" t="s">
        <v>1343</v>
      </c>
      <c r="C33" s="85" t="s">
        <v>1344</v>
      </c>
      <c r="D33" s="98" t="s">
        <v>1127</v>
      </c>
      <c r="E33" s="85"/>
      <c r="F33" s="98" t="s">
        <v>1312</v>
      </c>
      <c r="G33" s="98" t="s">
        <v>183</v>
      </c>
      <c r="H33" s="95">
        <v>10826.000000000002</v>
      </c>
      <c r="I33" s="97">
        <v>1924.82</v>
      </c>
      <c r="J33" s="95">
        <v>801.22498000000007</v>
      </c>
      <c r="K33" s="96">
        <v>1.3702409882543542E-3</v>
      </c>
      <c r="L33" s="96">
        <v>1.2390586513781485E-2</v>
      </c>
      <c r="M33" s="96">
        <f>J33/'סכום נכסי הקרן'!$C$42</f>
        <v>4.6779169416159491E-4</v>
      </c>
    </row>
    <row r="34" spans="2:13">
      <c r="B34" s="88" t="s">
        <v>1345</v>
      </c>
      <c r="C34" s="85" t="s">
        <v>1346</v>
      </c>
      <c r="D34" s="98" t="s">
        <v>1127</v>
      </c>
      <c r="E34" s="85"/>
      <c r="F34" s="98" t="s">
        <v>1312</v>
      </c>
      <c r="G34" s="98" t="s">
        <v>183</v>
      </c>
      <c r="H34" s="95">
        <v>6589.0000000000009</v>
      </c>
      <c r="I34" s="97">
        <v>6894</v>
      </c>
      <c r="J34" s="95">
        <v>1746.5745600000002</v>
      </c>
      <c r="K34" s="96">
        <v>3.3692067004680242E-5</v>
      </c>
      <c r="L34" s="96">
        <v>2.7009995605041959E-2</v>
      </c>
      <c r="M34" s="96">
        <f>J34/'סכום נכסי הקרן'!$C$42</f>
        <v>1.0197299045792885E-3</v>
      </c>
    </row>
    <row r="35" spans="2:13">
      <c r="B35" s="88" t="s">
        <v>1347</v>
      </c>
      <c r="C35" s="85" t="s">
        <v>1348</v>
      </c>
      <c r="D35" s="98" t="s">
        <v>32</v>
      </c>
      <c r="E35" s="85"/>
      <c r="F35" s="98" t="s">
        <v>1312</v>
      </c>
      <c r="G35" s="98" t="s">
        <v>185</v>
      </c>
      <c r="H35" s="95">
        <v>2665.0000000000005</v>
      </c>
      <c r="I35" s="97">
        <v>5186</v>
      </c>
      <c r="J35" s="95">
        <v>558.88106999999991</v>
      </c>
      <c r="K35" s="96">
        <v>7.4027777777777785E-4</v>
      </c>
      <c r="L35" s="96">
        <v>8.642846168812366E-3</v>
      </c>
      <c r="M35" s="96">
        <f>J35/'סכום נכסי הקרן'!$C$42</f>
        <v>3.2630026409079862E-4</v>
      </c>
    </row>
    <row r="36" spans="2:13">
      <c r="B36" s="88" t="s">
        <v>1349</v>
      </c>
      <c r="C36" s="85" t="s">
        <v>1350</v>
      </c>
      <c r="D36" s="98" t="s">
        <v>1127</v>
      </c>
      <c r="E36" s="85"/>
      <c r="F36" s="98" t="s">
        <v>1312</v>
      </c>
      <c r="G36" s="98" t="s">
        <v>183</v>
      </c>
      <c r="H36" s="95">
        <v>18206.000000000004</v>
      </c>
      <c r="I36" s="97">
        <v>2121</v>
      </c>
      <c r="J36" s="95">
        <v>1499.3569700000003</v>
      </c>
      <c r="K36" s="96">
        <v>1.56948275862069E-3</v>
      </c>
      <c r="L36" s="96">
        <v>2.3186885975305303E-2</v>
      </c>
      <c r="M36" s="96">
        <f>J36/'סכום נכסי הקרן'!$C$42</f>
        <v>8.7539299779357314E-4</v>
      </c>
    </row>
    <row r="37" spans="2:13">
      <c r="B37" s="88" t="s">
        <v>1351</v>
      </c>
      <c r="C37" s="85" t="s">
        <v>1352</v>
      </c>
      <c r="D37" s="98" t="s">
        <v>1127</v>
      </c>
      <c r="E37" s="85"/>
      <c r="F37" s="98" t="s">
        <v>1312</v>
      </c>
      <c r="G37" s="98" t="s">
        <v>183</v>
      </c>
      <c r="H37" s="95">
        <v>1794.0000000000002</v>
      </c>
      <c r="I37" s="97">
        <v>2780</v>
      </c>
      <c r="J37" s="95">
        <v>193.60641000000004</v>
      </c>
      <c r="K37" s="96">
        <v>5.8152350081037288E-5</v>
      </c>
      <c r="L37" s="96">
        <v>2.9940366721063153E-3</v>
      </c>
      <c r="M37" s="96">
        <f>J37/'סכום נכסי הקרן'!$C$42</f>
        <v>1.1303625422967263E-4</v>
      </c>
    </row>
    <row r="38" spans="2:13">
      <c r="B38" s="88" t="s">
        <v>1353</v>
      </c>
      <c r="C38" s="85" t="s">
        <v>1354</v>
      </c>
      <c r="D38" s="98" t="s">
        <v>1127</v>
      </c>
      <c r="E38" s="85"/>
      <c r="F38" s="98" t="s">
        <v>1312</v>
      </c>
      <c r="G38" s="98" t="s">
        <v>183</v>
      </c>
      <c r="H38" s="95">
        <v>3340.0000000000005</v>
      </c>
      <c r="I38" s="97">
        <v>2748</v>
      </c>
      <c r="J38" s="95">
        <v>352.90640000000008</v>
      </c>
      <c r="K38" s="96">
        <v>7.9146919431279637E-5</v>
      </c>
      <c r="L38" s="96">
        <v>5.45753987908262E-3</v>
      </c>
      <c r="M38" s="96">
        <f>J38/'סכום נכסי הקרן'!$C$42</f>
        <v>2.0604285544925159E-4</v>
      </c>
    </row>
    <row r="39" spans="2:13">
      <c r="B39" s="88" t="s">
        <v>1355</v>
      </c>
      <c r="C39" s="85" t="s">
        <v>1356</v>
      </c>
      <c r="D39" s="98" t="s">
        <v>1127</v>
      </c>
      <c r="E39" s="85"/>
      <c r="F39" s="98" t="s">
        <v>1312</v>
      </c>
      <c r="G39" s="98" t="s">
        <v>183</v>
      </c>
      <c r="H39" s="95">
        <v>1070.0000000000002</v>
      </c>
      <c r="I39" s="97">
        <v>16284</v>
      </c>
      <c r="J39" s="95">
        <v>669.94818000000021</v>
      </c>
      <c r="K39" s="96">
        <v>1.6335877862595424E-4</v>
      </c>
      <c r="L39" s="96">
        <v>1.0360449425878425E-2</v>
      </c>
      <c r="M39" s="96">
        <f>J39/'סכום נכסי הקרן'!$C$42</f>
        <v>3.9114630964535979E-4</v>
      </c>
    </row>
    <row r="40" spans="2:13">
      <c r="B40" s="88" t="s">
        <v>1357</v>
      </c>
      <c r="C40" s="85" t="s">
        <v>1358</v>
      </c>
      <c r="D40" s="98" t="s">
        <v>1127</v>
      </c>
      <c r="E40" s="85"/>
      <c r="F40" s="98" t="s">
        <v>1312</v>
      </c>
      <c r="G40" s="98" t="s">
        <v>183</v>
      </c>
      <c r="H40" s="95">
        <v>8045.0000000000009</v>
      </c>
      <c r="I40" s="97">
        <v>3471</v>
      </c>
      <c r="J40" s="95">
        <v>1073.6853000000001</v>
      </c>
      <c r="K40" s="96">
        <v>9.7515151515151531E-5</v>
      </c>
      <c r="L40" s="96">
        <v>1.6604063690357516E-2</v>
      </c>
      <c r="M40" s="96">
        <f>J40/'סכום נכסי הקרן'!$C$42</f>
        <v>6.2686645826169857E-4</v>
      </c>
    </row>
    <row r="41" spans="2:13">
      <c r="B41" s="88" t="s">
        <v>1359</v>
      </c>
      <c r="C41" s="85" t="s">
        <v>1360</v>
      </c>
      <c r="D41" s="98" t="s">
        <v>1127</v>
      </c>
      <c r="E41" s="85"/>
      <c r="F41" s="98" t="s">
        <v>1312</v>
      </c>
      <c r="G41" s="98" t="s">
        <v>183</v>
      </c>
      <c r="H41" s="95">
        <v>16610.000000000004</v>
      </c>
      <c r="I41" s="97">
        <v>3480</v>
      </c>
      <c r="J41" s="95">
        <v>2222.5176600000004</v>
      </c>
      <c r="K41" s="96">
        <v>4.9879879879879887E-4</v>
      </c>
      <c r="L41" s="96">
        <v>3.4370243105297578E-2</v>
      </c>
      <c r="M41" s="96">
        <f>J41/'סכום נכסי הקרן'!$C$42</f>
        <v>1.2976071982621707E-3</v>
      </c>
    </row>
    <row r="42" spans="2:13">
      <c r="B42" s="88" t="s">
        <v>1361</v>
      </c>
      <c r="C42" s="85" t="s">
        <v>1362</v>
      </c>
      <c r="D42" s="98" t="s">
        <v>1127</v>
      </c>
      <c r="E42" s="85"/>
      <c r="F42" s="98" t="s">
        <v>1312</v>
      </c>
      <c r="G42" s="98" t="s">
        <v>183</v>
      </c>
      <c r="H42" s="95">
        <v>5234.0000000000009</v>
      </c>
      <c r="I42" s="97">
        <v>3334</v>
      </c>
      <c r="J42" s="95">
        <v>670.95850000000007</v>
      </c>
      <c r="K42" s="96">
        <v>4.1408227848101274E-5</v>
      </c>
      <c r="L42" s="96">
        <v>1.0376073573501234E-2</v>
      </c>
      <c r="M42" s="96">
        <f>J42/'סכום נכסי הקרן'!$C$42</f>
        <v>3.9173618055083915E-4</v>
      </c>
    </row>
    <row r="43" spans="2:13">
      <c r="B43" s="88" t="s">
        <v>1363</v>
      </c>
      <c r="C43" s="85" t="s">
        <v>1364</v>
      </c>
      <c r="D43" s="98" t="s">
        <v>1123</v>
      </c>
      <c r="E43" s="85"/>
      <c r="F43" s="98" t="s">
        <v>1312</v>
      </c>
      <c r="G43" s="98" t="s">
        <v>183</v>
      </c>
      <c r="H43" s="95">
        <v>1020.0000000000001</v>
      </c>
      <c r="I43" s="97">
        <v>26538</v>
      </c>
      <c r="J43" s="95">
        <v>1040.7938300000003</v>
      </c>
      <c r="K43" s="96">
        <v>3.5294117647058827E-5</v>
      </c>
      <c r="L43" s="96">
        <v>1.6095411795105267E-2</v>
      </c>
      <c r="M43" s="96">
        <f>J43/'סכום נכסי הקרן'!$C$42</f>
        <v>6.0766291760977682E-4</v>
      </c>
    </row>
    <row r="44" spans="2:13">
      <c r="B44" s="88" t="s">
        <v>1365</v>
      </c>
      <c r="C44" s="85" t="s">
        <v>1366</v>
      </c>
      <c r="D44" s="98" t="s">
        <v>1127</v>
      </c>
      <c r="E44" s="85"/>
      <c r="F44" s="98" t="s">
        <v>1312</v>
      </c>
      <c r="G44" s="98" t="s">
        <v>183</v>
      </c>
      <c r="H44" s="95">
        <v>1460.0000000000002</v>
      </c>
      <c r="I44" s="97">
        <v>6201</v>
      </c>
      <c r="J44" s="95">
        <v>348.1055300000001</v>
      </c>
      <c r="K44" s="96">
        <v>2.4957264957264962E-4</v>
      </c>
      <c r="L44" s="96">
        <v>5.3832965684504205E-3</v>
      </c>
      <c r="M44" s="96">
        <f>J44/'סכום נכסי הקרן'!$C$42</f>
        <v>2.0323988853382971E-4</v>
      </c>
    </row>
    <row r="45" spans="2:13">
      <c r="B45" s="88" t="s">
        <v>1367</v>
      </c>
      <c r="C45" s="85" t="s">
        <v>1368</v>
      </c>
      <c r="D45" s="98" t="s">
        <v>1127</v>
      </c>
      <c r="E45" s="85"/>
      <c r="F45" s="98" t="s">
        <v>1312</v>
      </c>
      <c r="G45" s="98" t="s">
        <v>183</v>
      </c>
      <c r="H45" s="95">
        <v>11318.000000000002</v>
      </c>
      <c r="I45" s="97">
        <v>2758</v>
      </c>
      <c r="J45" s="95">
        <v>1200.2184400000003</v>
      </c>
      <c r="K45" s="96">
        <v>3.328823529411765E-4</v>
      </c>
      <c r="L45" s="96">
        <v>1.8560842194730195E-2</v>
      </c>
      <c r="M45" s="96">
        <f>J45/'סכום נכסי הקרן'!$C$42</f>
        <v>7.0074227767035759E-4</v>
      </c>
    </row>
    <row r="46" spans="2:13">
      <c r="B46" s="88" t="s">
        <v>1369</v>
      </c>
      <c r="C46" s="85" t="s">
        <v>1370</v>
      </c>
      <c r="D46" s="98" t="s">
        <v>1123</v>
      </c>
      <c r="E46" s="85"/>
      <c r="F46" s="98" t="s">
        <v>1312</v>
      </c>
      <c r="G46" s="98" t="s">
        <v>183</v>
      </c>
      <c r="H46" s="95">
        <v>1430.0000000000002</v>
      </c>
      <c r="I46" s="97">
        <v>3473</v>
      </c>
      <c r="J46" s="95">
        <v>190.95770000000005</v>
      </c>
      <c r="K46" s="96">
        <v>2.4444444444444448E-4</v>
      </c>
      <c r="L46" s="96">
        <v>2.9530755547870352E-3</v>
      </c>
      <c r="M46" s="96">
        <f>J46/'סכום נכסי הקרן'!$C$42</f>
        <v>1.114898165009803E-4</v>
      </c>
    </row>
    <row r="47" spans="2:13">
      <c r="B47" s="88" t="s">
        <v>1371</v>
      </c>
      <c r="C47" s="85" t="s">
        <v>1372</v>
      </c>
      <c r="D47" s="98" t="s">
        <v>32</v>
      </c>
      <c r="E47" s="85"/>
      <c r="F47" s="98" t="s">
        <v>1312</v>
      </c>
      <c r="G47" s="98" t="s">
        <v>185</v>
      </c>
      <c r="H47" s="95">
        <v>5959.0000000000009</v>
      </c>
      <c r="I47" s="97">
        <v>4016</v>
      </c>
      <c r="J47" s="95">
        <v>967.7356900000002</v>
      </c>
      <c r="K47" s="96">
        <v>1.0173645120244155E-3</v>
      </c>
      <c r="L47" s="96">
        <v>1.4965600285476648E-2</v>
      </c>
      <c r="M47" s="96">
        <f>J47/'סכום נכסי הקרן'!$C$42</f>
        <v>5.6500824266080679E-4</v>
      </c>
    </row>
    <row r="48" spans="2:13">
      <c r="B48" s="88" t="s">
        <v>1373</v>
      </c>
      <c r="C48" s="85" t="s">
        <v>1374</v>
      </c>
      <c r="D48" s="98" t="s">
        <v>32</v>
      </c>
      <c r="E48" s="85"/>
      <c r="F48" s="98" t="s">
        <v>1312</v>
      </c>
      <c r="G48" s="98" t="s">
        <v>185</v>
      </c>
      <c r="H48" s="95">
        <v>1255</v>
      </c>
      <c r="I48" s="97">
        <v>4558</v>
      </c>
      <c r="J48" s="95">
        <v>231.31709000000009</v>
      </c>
      <c r="K48" s="96">
        <v>3.6534790144747637E-4</v>
      </c>
      <c r="L48" s="96">
        <v>3.5772154979007006E-3</v>
      </c>
      <c r="M48" s="96">
        <f>J48/'סכום נכסי הקרן'!$C$42</f>
        <v>1.3505346952566327E-4</v>
      </c>
    </row>
    <row r="49" spans="2:13">
      <c r="B49" s="88" t="s">
        <v>1375</v>
      </c>
      <c r="C49" s="85" t="s">
        <v>1376</v>
      </c>
      <c r="D49" s="98" t="s">
        <v>1127</v>
      </c>
      <c r="E49" s="85"/>
      <c r="F49" s="98" t="s">
        <v>1312</v>
      </c>
      <c r="G49" s="98" t="s">
        <v>183</v>
      </c>
      <c r="H49" s="95">
        <v>22480.000000000004</v>
      </c>
      <c r="I49" s="97">
        <v>2122</v>
      </c>
      <c r="J49" s="95">
        <v>1834.5956100000003</v>
      </c>
      <c r="K49" s="96">
        <v>1.8202429149797575E-4</v>
      </c>
      <c r="L49" s="96">
        <v>2.837120183585479E-2</v>
      </c>
      <c r="M49" s="96">
        <f>J49/'סכום נכסי הקרן'!$C$42</f>
        <v>1.0711206089746787E-3</v>
      </c>
    </row>
    <row r="50" spans="2:13">
      <c r="B50" s="88" t="s">
        <v>1377</v>
      </c>
      <c r="C50" s="85" t="s">
        <v>1378</v>
      </c>
      <c r="D50" s="98" t="s">
        <v>146</v>
      </c>
      <c r="E50" s="85"/>
      <c r="F50" s="98" t="s">
        <v>1312</v>
      </c>
      <c r="G50" s="98" t="s">
        <v>193</v>
      </c>
      <c r="H50" s="95">
        <v>195818.00000000003</v>
      </c>
      <c r="I50" s="97">
        <v>193</v>
      </c>
      <c r="J50" s="95">
        <v>1242.0250200000003</v>
      </c>
      <c r="K50" s="96">
        <v>1.014407247693148E-3</v>
      </c>
      <c r="L50" s="96">
        <v>1.9207362284924243E-2</v>
      </c>
      <c r="M50" s="96">
        <f>J50/'סכום נכסי הקרן'!$C$42</f>
        <v>7.2515086623595897E-4</v>
      </c>
    </row>
    <row r="51" spans="2:13">
      <c r="B51" s="88" t="s">
        <v>1379</v>
      </c>
      <c r="C51" s="85" t="s">
        <v>1380</v>
      </c>
      <c r="D51" s="98" t="s">
        <v>145</v>
      </c>
      <c r="E51" s="85"/>
      <c r="F51" s="98" t="s">
        <v>1312</v>
      </c>
      <c r="G51" s="98" t="s">
        <v>183</v>
      </c>
      <c r="H51" s="95">
        <v>1358.0000000000002</v>
      </c>
      <c r="I51" s="97">
        <v>39031.5</v>
      </c>
      <c r="J51" s="95">
        <v>2038.0336800000005</v>
      </c>
      <c r="K51" s="96">
        <v>1.9405738554115291E-4</v>
      </c>
      <c r="L51" s="96">
        <v>3.1517280739350458E-2</v>
      </c>
      <c r="M51" s="96">
        <f>J51/'סכום נכסי הקרן'!$C$42</f>
        <v>1.1898970348198454E-3</v>
      </c>
    </row>
    <row r="52" spans="2:13">
      <c r="B52" s="88" t="s">
        <v>1381</v>
      </c>
      <c r="C52" s="85" t="s">
        <v>1382</v>
      </c>
      <c r="D52" s="98" t="s">
        <v>32</v>
      </c>
      <c r="E52" s="85"/>
      <c r="F52" s="98" t="s">
        <v>1312</v>
      </c>
      <c r="G52" s="98" t="s">
        <v>185</v>
      </c>
      <c r="H52" s="95">
        <v>1129</v>
      </c>
      <c r="I52" s="97">
        <v>7111</v>
      </c>
      <c r="J52" s="95">
        <v>324.64917000000003</v>
      </c>
      <c r="K52" s="96">
        <v>3.6339501714297484E-4</v>
      </c>
      <c r="L52" s="96">
        <v>5.0205544359242923E-3</v>
      </c>
      <c r="M52" s="96">
        <f>J52/'סכום נכסי הקרן'!$C$42</f>
        <v>1.8954499551730855E-4</v>
      </c>
    </row>
    <row r="53" spans="2:13">
      <c r="B53" s="88" t="s">
        <v>1383</v>
      </c>
      <c r="C53" s="85" t="s">
        <v>1384</v>
      </c>
      <c r="D53" s="98" t="s">
        <v>32</v>
      </c>
      <c r="E53" s="85"/>
      <c r="F53" s="98" t="s">
        <v>1312</v>
      </c>
      <c r="G53" s="98" t="s">
        <v>185</v>
      </c>
      <c r="H53" s="95">
        <v>3399.0000000000005</v>
      </c>
      <c r="I53" s="97">
        <v>2577</v>
      </c>
      <c r="J53" s="95">
        <v>354.20546000000007</v>
      </c>
      <c r="K53" s="96">
        <v>9.8125312866454329E-4</v>
      </c>
      <c r="L53" s="96">
        <v>5.4776292618632129E-3</v>
      </c>
      <c r="M53" s="96">
        <f>J53/'סכום נכסי הקרן'!$C$42</f>
        <v>2.0680130593867289E-4</v>
      </c>
    </row>
    <row r="54" spans="2:13">
      <c r="B54" s="88" t="s">
        <v>1385</v>
      </c>
      <c r="C54" s="85" t="s">
        <v>1386</v>
      </c>
      <c r="D54" s="98" t="s">
        <v>1127</v>
      </c>
      <c r="E54" s="85"/>
      <c r="F54" s="98" t="s">
        <v>1312</v>
      </c>
      <c r="G54" s="98" t="s">
        <v>183</v>
      </c>
      <c r="H54" s="95">
        <v>10907.000000000002</v>
      </c>
      <c r="I54" s="97">
        <v>3385</v>
      </c>
      <c r="J54" s="95">
        <v>1419.5815000000002</v>
      </c>
      <c r="K54" s="96">
        <v>3.2753738016221977E-4</v>
      </c>
      <c r="L54" s="96">
        <v>2.1953193956975346E-2</v>
      </c>
      <c r="M54" s="96">
        <f>J54/'סכום נכסי הקרן'!$C$42</f>
        <v>8.2881643915477799E-4</v>
      </c>
    </row>
    <row r="55" spans="2:13">
      <c r="B55" s="88" t="s">
        <v>1387</v>
      </c>
      <c r="C55" s="85" t="s">
        <v>1388</v>
      </c>
      <c r="D55" s="98" t="s">
        <v>1127</v>
      </c>
      <c r="E55" s="85"/>
      <c r="F55" s="98" t="s">
        <v>1312</v>
      </c>
      <c r="G55" s="98" t="s">
        <v>183</v>
      </c>
      <c r="H55" s="95">
        <v>5270.0000000000009</v>
      </c>
      <c r="I55" s="97">
        <v>12150</v>
      </c>
      <c r="J55" s="95">
        <v>2461.9727300000004</v>
      </c>
      <c r="K55" s="96">
        <v>6.2103814197078056E-5</v>
      </c>
      <c r="L55" s="96">
        <v>3.8073308829731929E-2</v>
      </c>
      <c r="M55" s="96">
        <f>J55/'סכום נכסי הקרן'!$C$42</f>
        <v>1.4374119917558573E-3</v>
      </c>
    </row>
    <row r="56" spans="2:13">
      <c r="B56" s="88" t="s">
        <v>1389</v>
      </c>
      <c r="C56" s="85" t="s">
        <v>1390</v>
      </c>
      <c r="D56" s="98" t="s">
        <v>1127</v>
      </c>
      <c r="E56" s="85"/>
      <c r="F56" s="98" t="s">
        <v>1312</v>
      </c>
      <c r="G56" s="98" t="s">
        <v>183</v>
      </c>
      <c r="H56" s="95">
        <v>18835.000000000004</v>
      </c>
      <c r="I56" s="97">
        <v>3578</v>
      </c>
      <c r="J56" s="95">
        <v>2591.2081700000012</v>
      </c>
      <c r="K56" s="96">
        <v>1.5342927224861446E-5</v>
      </c>
      <c r="L56" s="96">
        <v>4.0071877196842284E-2</v>
      </c>
      <c r="M56" s="96">
        <f>J56/'סכום נכסי הקרן'!$C$42</f>
        <v>1.5128655371799149E-3</v>
      </c>
    </row>
    <row r="57" spans="2:13">
      <c r="B57" s="88" t="s">
        <v>1391</v>
      </c>
      <c r="C57" s="85" t="s">
        <v>1392</v>
      </c>
      <c r="D57" s="98" t="s">
        <v>1127</v>
      </c>
      <c r="E57" s="85"/>
      <c r="F57" s="98" t="s">
        <v>1312</v>
      </c>
      <c r="G57" s="98" t="s">
        <v>183</v>
      </c>
      <c r="H57" s="95">
        <v>1017.0000000000001</v>
      </c>
      <c r="I57" s="97">
        <v>20531</v>
      </c>
      <c r="J57" s="95">
        <v>802.83704000000012</v>
      </c>
      <c r="K57" s="96">
        <v>3.6916704096405266E-6</v>
      </c>
      <c r="L57" s="96">
        <v>1.2415516301786106E-2</v>
      </c>
      <c r="M57" s="96">
        <f>J57/'סכום נכסי הקרן'!$C$42</f>
        <v>4.6873288832966761E-4</v>
      </c>
    </row>
    <row r="58" spans="2:13">
      <c r="B58" s="88" t="s">
        <v>1393</v>
      </c>
      <c r="C58" s="85" t="s">
        <v>1394</v>
      </c>
      <c r="D58" s="98" t="s">
        <v>1127</v>
      </c>
      <c r="E58" s="85"/>
      <c r="F58" s="98" t="s">
        <v>1312</v>
      </c>
      <c r="G58" s="98" t="s">
        <v>183</v>
      </c>
      <c r="H58" s="95">
        <v>16120.000000000002</v>
      </c>
      <c r="I58" s="97">
        <v>2020</v>
      </c>
      <c r="J58" s="95">
        <v>1252.0242800000003</v>
      </c>
      <c r="K58" s="96">
        <v>2.5833333333333334E-4</v>
      </c>
      <c r="L58" s="96">
        <v>1.9361996375468694E-2</v>
      </c>
      <c r="M58" s="96">
        <f>J58/'סכום נכסי הקרן'!$C$42</f>
        <v>7.3098889037714627E-4</v>
      </c>
    </row>
    <row r="59" spans="2:13">
      <c r="B59" s="84"/>
      <c r="C59" s="85"/>
      <c r="D59" s="85"/>
      <c r="E59" s="85"/>
      <c r="F59" s="85"/>
      <c r="G59" s="85"/>
      <c r="H59" s="95"/>
      <c r="I59" s="97"/>
      <c r="J59" s="85"/>
      <c r="K59" s="85"/>
      <c r="L59" s="96"/>
      <c r="M59" s="85"/>
    </row>
    <row r="60" spans="2:13">
      <c r="B60" s="102" t="s">
        <v>83</v>
      </c>
      <c r="C60" s="83"/>
      <c r="D60" s="83"/>
      <c r="E60" s="83"/>
      <c r="F60" s="83"/>
      <c r="G60" s="83"/>
      <c r="H60" s="92"/>
      <c r="I60" s="94"/>
      <c r="J60" s="92">
        <v>27102.328120000002</v>
      </c>
      <c r="K60" s="83"/>
      <c r="L60" s="93">
        <v>0.4191254013270439</v>
      </c>
      <c r="M60" s="93">
        <f>J60/'סכום נכסי הקרן'!$C$42</f>
        <v>1.5823575529282964E-2</v>
      </c>
    </row>
    <row r="61" spans="2:13">
      <c r="B61" s="88" t="s">
        <v>1395</v>
      </c>
      <c r="C61" s="85" t="s">
        <v>1396</v>
      </c>
      <c r="D61" s="98" t="s">
        <v>145</v>
      </c>
      <c r="E61" s="85"/>
      <c r="F61" s="98" t="s">
        <v>1334</v>
      </c>
      <c r="G61" s="98" t="s">
        <v>183</v>
      </c>
      <c r="H61" s="95">
        <v>6949.0000000000009</v>
      </c>
      <c r="I61" s="97">
        <v>11292</v>
      </c>
      <c r="J61" s="95">
        <v>3017.0987500000006</v>
      </c>
      <c r="K61" s="96">
        <v>1.6173823942584767E-4</v>
      </c>
      <c r="L61" s="96">
        <v>4.6658084827181721E-2</v>
      </c>
      <c r="M61" s="96">
        <f>J61/'סכום נכסי הקרן'!$C$42</f>
        <v>1.7615198863561773E-3</v>
      </c>
    </row>
    <row r="62" spans="2:13">
      <c r="B62" s="88" t="s">
        <v>1397</v>
      </c>
      <c r="C62" s="85" t="s">
        <v>1398</v>
      </c>
      <c r="D62" s="98" t="s">
        <v>1127</v>
      </c>
      <c r="E62" s="85"/>
      <c r="F62" s="98" t="s">
        <v>1334</v>
      </c>
      <c r="G62" s="98" t="s">
        <v>183</v>
      </c>
      <c r="H62" s="95">
        <v>34873.000000000007</v>
      </c>
      <c r="I62" s="97">
        <v>7937</v>
      </c>
      <c r="J62" s="95">
        <v>10642.460190000002</v>
      </c>
      <c r="K62" s="96">
        <v>1.7464500309411073E-4</v>
      </c>
      <c r="L62" s="96">
        <v>0.1645808942497903</v>
      </c>
      <c r="M62" s="96">
        <f>J62/'סכום נכסי הקרן'!$C$42</f>
        <v>6.2135537540622234E-3</v>
      </c>
    </row>
    <row r="63" spans="2:13">
      <c r="B63" s="88" t="s">
        <v>1399</v>
      </c>
      <c r="C63" s="85" t="s">
        <v>1400</v>
      </c>
      <c r="D63" s="98" t="s">
        <v>145</v>
      </c>
      <c r="E63" s="85"/>
      <c r="F63" s="98" t="s">
        <v>1334</v>
      </c>
      <c r="G63" s="98" t="s">
        <v>183</v>
      </c>
      <c r="H63" s="95">
        <v>4549.0000000000009</v>
      </c>
      <c r="I63" s="97">
        <v>6975</v>
      </c>
      <c r="J63" s="95">
        <v>1219.9906299999998</v>
      </c>
      <c r="K63" s="96">
        <v>1.8713005921685273E-4</v>
      </c>
      <c r="L63" s="96">
        <v>1.8866610283440954E-2</v>
      </c>
      <c r="M63" s="96">
        <f>J63/'סכום נכסי הקרן'!$C$42</f>
        <v>7.1228618417385262E-4</v>
      </c>
    </row>
    <row r="64" spans="2:13">
      <c r="B64" s="88" t="s">
        <v>1401</v>
      </c>
      <c r="C64" s="85" t="s">
        <v>1402</v>
      </c>
      <c r="D64" s="98" t="s">
        <v>145</v>
      </c>
      <c r="E64" s="85"/>
      <c r="F64" s="98" t="s">
        <v>1334</v>
      </c>
      <c r="G64" s="98" t="s">
        <v>183</v>
      </c>
      <c r="H64" s="95">
        <v>6578.0000000000009</v>
      </c>
      <c r="I64" s="97">
        <v>9873.5</v>
      </c>
      <c r="J64" s="95">
        <v>2497.2461000000003</v>
      </c>
      <c r="K64" s="96">
        <v>2.4768645861455991E-3</v>
      </c>
      <c r="L64" s="96">
        <v>3.8618795744802425E-2</v>
      </c>
      <c r="M64" s="96">
        <f>J64/'סכום נכסי הקרן'!$C$42</f>
        <v>1.4580061942869476E-3</v>
      </c>
    </row>
    <row r="65" spans="2:13">
      <c r="B65" s="88" t="s">
        <v>1403</v>
      </c>
      <c r="C65" s="85" t="s">
        <v>1404</v>
      </c>
      <c r="D65" s="98" t="s">
        <v>145</v>
      </c>
      <c r="E65" s="85"/>
      <c r="F65" s="98" t="s">
        <v>1334</v>
      </c>
      <c r="G65" s="98" t="s">
        <v>183</v>
      </c>
      <c r="H65" s="95">
        <v>8709.0000000000018</v>
      </c>
      <c r="I65" s="97">
        <v>10399</v>
      </c>
      <c r="J65" s="95">
        <v>3482.2200600000006</v>
      </c>
      <c r="K65" s="96">
        <v>2.4536398982977675E-4</v>
      </c>
      <c r="L65" s="96">
        <v>5.3850978177758961E-2</v>
      </c>
      <c r="M65" s="96">
        <f>J65/'סכום נכסי הקרן'!$C$42</f>
        <v>2.0330789253611274E-3</v>
      </c>
    </row>
    <row r="66" spans="2:13">
      <c r="B66" s="88" t="s">
        <v>1405</v>
      </c>
      <c r="C66" s="85" t="s">
        <v>1406</v>
      </c>
      <c r="D66" s="98" t="s">
        <v>1127</v>
      </c>
      <c r="E66" s="85"/>
      <c r="F66" s="98" t="s">
        <v>1334</v>
      </c>
      <c r="G66" s="98" t="s">
        <v>183</v>
      </c>
      <c r="H66" s="95">
        <v>12483.000000000002</v>
      </c>
      <c r="I66" s="97">
        <v>3645</v>
      </c>
      <c r="J66" s="95">
        <v>1758.2058100000004</v>
      </c>
      <c r="K66" s="96">
        <v>3.7881936131523026E-5</v>
      </c>
      <c r="L66" s="96">
        <v>2.718986769214092E-2</v>
      </c>
      <c r="M66" s="96">
        <f>J66/'סכום נכסי הקרן'!$C$42</f>
        <v>1.026520758931729E-3</v>
      </c>
    </row>
    <row r="67" spans="2:13">
      <c r="B67" s="88" t="s">
        <v>1407</v>
      </c>
      <c r="C67" s="85" t="s">
        <v>1408</v>
      </c>
      <c r="D67" s="98" t="s">
        <v>32</v>
      </c>
      <c r="E67" s="85"/>
      <c r="F67" s="98" t="s">
        <v>1334</v>
      </c>
      <c r="G67" s="98" t="s">
        <v>185</v>
      </c>
      <c r="H67" s="95">
        <v>112.00000000000001</v>
      </c>
      <c r="I67" s="97">
        <v>20925</v>
      </c>
      <c r="J67" s="95">
        <v>94.770500000000013</v>
      </c>
      <c r="K67" s="96">
        <v>5.7672472877202442E-5</v>
      </c>
      <c r="L67" s="96">
        <v>1.4655834609703859E-3</v>
      </c>
      <c r="M67" s="96">
        <f>J67/'סכום נכסי הקרן'!$C$42</f>
        <v>5.5331341206487885E-5</v>
      </c>
    </row>
    <row r="68" spans="2:13">
      <c r="B68" s="88" t="s">
        <v>1409</v>
      </c>
      <c r="C68" s="85" t="s">
        <v>1410</v>
      </c>
      <c r="D68" s="98" t="s">
        <v>32</v>
      </c>
      <c r="E68" s="85"/>
      <c r="F68" s="98" t="s">
        <v>1334</v>
      </c>
      <c r="G68" s="98" t="s">
        <v>185</v>
      </c>
      <c r="H68" s="95">
        <v>5967.0000000000009</v>
      </c>
      <c r="I68" s="97">
        <v>18195</v>
      </c>
      <c r="J68" s="95">
        <v>4390.3360800000009</v>
      </c>
      <c r="K68" s="96">
        <v>9.2367992099107905E-3</v>
      </c>
      <c r="L68" s="96">
        <v>6.7894586890958245E-2</v>
      </c>
      <c r="M68" s="96">
        <f>J68/'סכום נכסי הקרן'!$C$42</f>
        <v>2.5632784849044222E-3</v>
      </c>
    </row>
    <row r="69" spans="2:13">
      <c r="D69" s="1"/>
      <c r="E69" s="1"/>
      <c r="F69" s="1"/>
      <c r="G69" s="1"/>
    </row>
    <row r="70" spans="2:13">
      <c r="D70" s="1"/>
      <c r="E70" s="1"/>
      <c r="F70" s="1"/>
      <c r="G70" s="1"/>
    </row>
    <row r="71" spans="2:13">
      <c r="B71" s="111" t="s">
        <v>1793</v>
      </c>
      <c r="D71" s="1"/>
      <c r="E71" s="1"/>
      <c r="F71" s="1"/>
      <c r="G71" s="1"/>
    </row>
    <row r="72" spans="2:13">
      <c r="B72" s="111" t="s">
        <v>133</v>
      </c>
      <c r="D72" s="1"/>
      <c r="E72" s="1"/>
      <c r="F72" s="1"/>
      <c r="G72" s="1"/>
    </row>
    <row r="73" spans="2:13">
      <c r="B73" s="100"/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17"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D1:XFD2 A1:B1048576 D3:XFD1048576 D1:AB2"/>
  </dataValidations>
  <printOptions horizontalCentered="1"/>
  <pageMargins left="0" right="0" top="0.11811023622047245" bottom="0.11811023622047245" header="0" footer="0.23622047244094491"/>
  <pageSetup paperSize="9" scale="76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09"/>
  <sheetViews>
    <sheetView rightToLeft="1" zoomScale="90" zoomScaleNormal="90" workbookViewId="0">
      <pane ySplit="10" topLeftCell="A11" activePane="bottomLeft" state="frozen"/>
      <selection pane="bottomLeft" activeCell="I11" sqref="I11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31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28515625" style="1" bestFit="1" customWidth="1"/>
    <col min="8" max="8" width="8.14062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5" t="s">
        <v>199</v>
      </c>
      <c r="C1" s="79" t="s" vm="1">
        <v>258</v>
      </c>
    </row>
    <row r="2" spans="2:58">
      <c r="B2" s="55" t="s">
        <v>198</v>
      </c>
      <c r="C2" s="79" t="s">
        <v>259</v>
      </c>
    </row>
    <row r="3" spans="2:58">
      <c r="B3" s="55" t="s">
        <v>200</v>
      </c>
      <c r="C3" s="79" t="s">
        <v>260</v>
      </c>
    </row>
    <row r="4" spans="2:58">
      <c r="B4" s="55" t="s">
        <v>201</v>
      </c>
      <c r="C4" s="79">
        <v>414</v>
      </c>
    </row>
    <row r="6" spans="2:58" ht="26.25" customHeight="1">
      <c r="B6" s="206" t="s">
        <v>229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8"/>
    </row>
    <row r="7" spans="2:58" ht="26.25" customHeight="1">
      <c r="B7" s="206" t="s">
        <v>112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BF7" s="3"/>
    </row>
    <row r="8" spans="2:58" s="3" customFormat="1" ht="78.75">
      <c r="B8" s="20" t="s">
        <v>136</v>
      </c>
      <c r="C8" s="28" t="s">
        <v>56</v>
      </c>
      <c r="D8" s="71" t="s">
        <v>141</v>
      </c>
      <c r="E8" s="71" t="s">
        <v>138</v>
      </c>
      <c r="F8" s="75" t="s">
        <v>78</v>
      </c>
      <c r="G8" s="28" t="s">
        <v>15</v>
      </c>
      <c r="H8" s="28" t="s">
        <v>79</v>
      </c>
      <c r="I8" s="28" t="s">
        <v>122</v>
      </c>
      <c r="J8" s="28" t="s">
        <v>0</v>
      </c>
      <c r="K8" s="28" t="s">
        <v>126</v>
      </c>
      <c r="L8" s="28" t="s">
        <v>74</v>
      </c>
      <c r="M8" s="28" t="s">
        <v>71</v>
      </c>
      <c r="N8" s="71" t="s">
        <v>202</v>
      </c>
      <c r="O8" s="29" t="s">
        <v>204</v>
      </c>
      <c r="BA8" s="1"/>
      <c r="BB8" s="1"/>
    </row>
    <row r="9" spans="2:58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30" t="s">
        <v>75</v>
      </c>
      <c r="L9" s="30" t="s">
        <v>23</v>
      </c>
      <c r="M9" s="30" t="s">
        <v>20</v>
      </c>
      <c r="N9" s="30" t="s">
        <v>20</v>
      </c>
      <c r="O9" s="31" t="s">
        <v>20</v>
      </c>
      <c r="AZ9" s="1"/>
      <c r="BA9" s="1"/>
      <c r="BB9" s="1"/>
      <c r="BF9" s="4"/>
    </row>
    <row r="10" spans="2:5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Z10" s="1"/>
      <c r="BA10" s="3"/>
      <c r="BB10" s="1"/>
    </row>
    <row r="11" spans="2:58" s="4" customFormat="1" ht="18" customHeight="1">
      <c r="B11" s="123" t="s">
        <v>38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35415.819190000002</v>
      </c>
      <c r="M11" s="83"/>
      <c r="N11" s="93">
        <v>1</v>
      </c>
      <c r="O11" s="93">
        <f>L11/'סכום נכסי הקרן'!$C$42</f>
        <v>2.0677370866558385E-2</v>
      </c>
      <c r="P11" s="5"/>
      <c r="AZ11" s="130"/>
      <c r="BA11" s="3"/>
      <c r="BB11" s="130"/>
      <c r="BF11" s="130"/>
    </row>
    <row r="12" spans="2:58" s="4" customFormat="1" ht="18" customHeight="1">
      <c r="B12" s="82" t="s">
        <v>253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35415.819190000002</v>
      </c>
      <c r="M12" s="83"/>
      <c r="N12" s="93">
        <v>1</v>
      </c>
      <c r="O12" s="93">
        <f>L12/'סכום נכסי הקרן'!$C$42</f>
        <v>2.0677370866558385E-2</v>
      </c>
      <c r="P12" s="5"/>
      <c r="AZ12" s="130"/>
      <c r="BA12" s="3"/>
      <c r="BB12" s="130"/>
      <c r="BF12" s="130"/>
    </row>
    <row r="13" spans="2:58">
      <c r="B13" s="102" t="s">
        <v>1411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35415.819190000002</v>
      </c>
      <c r="M13" s="83"/>
      <c r="N13" s="93">
        <v>1</v>
      </c>
      <c r="O13" s="93">
        <f>L13/'סכום נכסי הקרן'!$C$42</f>
        <v>2.0677370866558385E-2</v>
      </c>
      <c r="BA13" s="3"/>
    </row>
    <row r="14" spans="2:58" ht="20.25">
      <c r="B14" s="88" t="s">
        <v>1412</v>
      </c>
      <c r="C14" s="85" t="s">
        <v>1413</v>
      </c>
      <c r="D14" s="98" t="s">
        <v>32</v>
      </c>
      <c r="E14" s="85"/>
      <c r="F14" s="98" t="s">
        <v>1312</v>
      </c>
      <c r="G14" s="85" t="s">
        <v>327</v>
      </c>
      <c r="H14" s="85" t="s">
        <v>1414</v>
      </c>
      <c r="I14" s="98" t="s">
        <v>183</v>
      </c>
      <c r="J14" s="95">
        <v>1520.3900000000003</v>
      </c>
      <c r="K14" s="97">
        <v>13206.9</v>
      </c>
      <c r="L14" s="95">
        <v>772.05957999999998</v>
      </c>
      <c r="M14" s="96">
        <v>6.561411593517647E-5</v>
      </c>
      <c r="N14" s="96">
        <v>2.1799850960894856E-2</v>
      </c>
      <c r="O14" s="96">
        <f>L14/'סכום נכסי הקרן'!$C$42</f>
        <v>4.5076360315412205E-4</v>
      </c>
      <c r="BA14" s="4"/>
    </row>
    <row r="15" spans="2:58">
      <c r="B15" s="88" t="s">
        <v>1415</v>
      </c>
      <c r="C15" s="85" t="s">
        <v>1416</v>
      </c>
      <c r="D15" s="98" t="s">
        <v>32</v>
      </c>
      <c r="E15" s="85"/>
      <c r="F15" s="98" t="s">
        <v>1334</v>
      </c>
      <c r="G15" s="85" t="s">
        <v>650</v>
      </c>
      <c r="H15" s="85" t="s">
        <v>1414</v>
      </c>
      <c r="I15" s="98" t="s">
        <v>183</v>
      </c>
      <c r="J15" s="95">
        <v>31660.000000000004</v>
      </c>
      <c r="K15" s="97">
        <v>10473</v>
      </c>
      <c r="L15" s="95">
        <v>12749.065670000002</v>
      </c>
      <c r="M15" s="96">
        <v>1.9902447894659925E-3</v>
      </c>
      <c r="N15" s="96">
        <v>0.35998223284356001</v>
      </c>
      <c r="O15" s="96">
        <f>L15/'סכום נכסי הקרן'!$C$42</f>
        <v>7.4434861338780649E-3</v>
      </c>
    </row>
    <row r="16" spans="2:58">
      <c r="B16" s="88" t="s">
        <v>1417</v>
      </c>
      <c r="C16" s="85" t="s">
        <v>1418</v>
      </c>
      <c r="D16" s="98" t="s">
        <v>32</v>
      </c>
      <c r="E16" s="85"/>
      <c r="F16" s="98" t="s">
        <v>1334</v>
      </c>
      <c r="G16" s="85" t="s">
        <v>1419</v>
      </c>
      <c r="H16" s="85" t="s">
        <v>1414</v>
      </c>
      <c r="I16" s="98" t="s">
        <v>185</v>
      </c>
      <c r="J16" s="95">
        <v>4438.0000000000009</v>
      </c>
      <c r="K16" s="97">
        <v>24065</v>
      </c>
      <c r="L16" s="95">
        <v>4318.7974000000013</v>
      </c>
      <c r="M16" s="96">
        <v>2.9602666294626398E-4</v>
      </c>
      <c r="N16" s="96">
        <v>0.12194543282566384</v>
      </c>
      <c r="O16" s="96">
        <f>L16/'סכום נכסי הקרן'!$C$42</f>
        <v>2.5215109400192337E-3</v>
      </c>
    </row>
    <row r="17" spans="2:52">
      <c r="B17" s="88" t="s">
        <v>1420</v>
      </c>
      <c r="C17" s="85" t="s">
        <v>1421</v>
      </c>
      <c r="D17" s="98" t="s">
        <v>32</v>
      </c>
      <c r="E17" s="85"/>
      <c r="F17" s="98" t="s">
        <v>1334</v>
      </c>
      <c r="G17" s="85" t="s">
        <v>1419</v>
      </c>
      <c r="H17" s="85" t="s">
        <v>1422</v>
      </c>
      <c r="I17" s="98" t="s">
        <v>183</v>
      </c>
      <c r="J17" s="95">
        <v>159954.00000000003</v>
      </c>
      <c r="K17" s="97">
        <v>1188</v>
      </c>
      <c r="L17" s="95">
        <v>7306.4747800000005</v>
      </c>
      <c r="M17" s="96">
        <v>2.54654533352299E-4</v>
      </c>
      <c r="N17" s="96">
        <v>0.20630540100744174</v>
      </c>
      <c r="O17" s="96">
        <f>L17/'סכום נכסי הקרן'!$C$42</f>
        <v>4.2658532884049206E-3</v>
      </c>
    </row>
    <row r="18" spans="2:52">
      <c r="B18" s="88" t="s">
        <v>1423</v>
      </c>
      <c r="C18" s="85" t="s">
        <v>1424</v>
      </c>
      <c r="D18" s="98" t="s">
        <v>159</v>
      </c>
      <c r="E18" s="85"/>
      <c r="F18" s="98" t="s">
        <v>1312</v>
      </c>
      <c r="G18" s="85" t="s">
        <v>791</v>
      </c>
      <c r="H18" s="85"/>
      <c r="I18" s="98" t="s">
        <v>185</v>
      </c>
      <c r="J18" s="95">
        <v>5240.0000000000009</v>
      </c>
      <c r="K18" s="97">
        <v>3798</v>
      </c>
      <c r="L18" s="95">
        <v>804.77767000000006</v>
      </c>
      <c r="M18" s="96">
        <v>2.3630377064340927E-4</v>
      </c>
      <c r="N18" s="96">
        <v>2.272367796104055E-2</v>
      </c>
      <c r="O18" s="96">
        <f>L18/'סכום נכסי הקרן'!$C$42</f>
        <v>4.6986591665267469E-4</v>
      </c>
    </row>
    <row r="19" spans="2:52" ht="20.25">
      <c r="B19" s="88" t="s">
        <v>1425</v>
      </c>
      <c r="C19" s="85" t="s">
        <v>1426</v>
      </c>
      <c r="D19" s="98" t="s">
        <v>159</v>
      </c>
      <c r="E19" s="85"/>
      <c r="F19" s="98" t="s">
        <v>1312</v>
      </c>
      <c r="G19" s="85" t="s">
        <v>791</v>
      </c>
      <c r="H19" s="85"/>
      <c r="I19" s="98" t="s">
        <v>185</v>
      </c>
      <c r="J19" s="95">
        <v>4060.0000000000005</v>
      </c>
      <c r="K19" s="97">
        <v>2090</v>
      </c>
      <c r="L19" s="95">
        <v>343.13261</v>
      </c>
      <c r="M19" s="96">
        <v>3.9225059025268497E-5</v>
      </c>
      <c r="N19" s="96">
        <v>9.6886820027838518E-3</v>
      </c>
      <c r="O19" s="96">
        <f>L19/'סכום נכסי הקרן'!$C$42</f>
        <v>2.0033647097971135E-4</v>
      </c>
      <c r="AZ19" s="4"/>
    </row>
    <row r="20" spans="2:52">
      <c r="B20" s="88" t="s">
        <v>1427</v>
      </c>
      <c r="C20" s="85" t="s">
        <v>1428</v>
      </c>
      <c r="D20" s="98" t="s">
        <v>32</v>
      </c>
      <c r="E20" s="85"/>
      <c r="F20" s="98" t="s">
        <v>1312</v>
      </c>
      <c r="G20" s="85" t="s">
        <v>791</v>
      </c>
      <c r="H20" s="85"/>
      <c r="I20" s="98" t="s">
        <v>183</v>
      </c>
      <c r="J20" s="95">
        <v>1717.8900000000003</v>
      </c>
      <c r="K20" s="97">
        <v>10490.79</v>
      </c>
      <c r="L20" s="95">
        <v>692.94567000000018</v>
      </c>
      <c r="M20" s="96">
        <v>2.6484000214266633E-4</v>
      </c>
      <c r="N20" s="96">
        <v>1.9565992989812306E-2</v>
      </c>
      <c r="O20" s="96">
        <f>L20/'סכום נכסי הקרן'!$C$42</f>
        <v>4.0457329342283055E-4</v>
      </c>
      <c r="AZ20" s="3"/>
    </row>
    <row r="21" spans="2:52">
      <c r="B21" s="88" t="s">
        <v>1429</v>
      </c>
      <c r="C21" s="85" t="s">
        <v>1430</v>
      </c>
      <c r="D21" s="98" t="s">
        <v>32</v>
      </c>
      <c r="E21" s="85"/>
      <c r="F21" s="98" t="s">
        <v>1312</v>
      </c>
      <c r="G21" s="85" t="s">
        <v>791</v>
      </c>
      <c r="H21" s="85"/>
      <c r="I21" s="98" t="s">
        <v>183</v>
      </c>
      <c r="J21" s="95">
        <v>6321.1000000000013</v>
      </c>
      <c r="K21" s="97">
        <v>809</v>
      </c>
      <c r="L21" s="95">
        <v>196.62429999999998</v>
      </c>
      <c r="M21" s="96">
        <v>7.4525355371039782E-4</v>
      </c>
      <c r="N21" s="96">
        <v>5.5518777906884828E-3</v>
      </c>
      <c r="O21" s="96">
        <f>L21/'סכום נכסי הקרן'!$C$42</f>
        <v>1.1479823608387456E-4</v>
      </c>
    </row>
    <row r="22" spans="2:52">
      <c r="B22" s="88" t="s">
        <v>1431</v>
      </c>
      <c r="C22" s="85" t="s">
        <v>1432</v>
      </c>
      <c r="D22" s="98" t="s">
        <v>32</v>
      </c>
      <c r="E22" s="85"/>
      <c r="F22" s="98" t="s">
        <v>1312</v>
      </c>
      <c r="G22" s="85" t="s">
        <v>791</v>
      </c>
      <c r="H22" s="85"/>
      <c r="I22" s="98" t="s">
        <v>185</v>
      </c>
      <c r="J22" s="95">
        <v>4343.9300000000012</v>
      </c>
      <c r="K22" s="97">
        <v>1948</v>
      </c>
      <c r="L22" s="95">
        <v>342.18515000000008</v>
      </c>
      <c r="M22" s="96">
        <v>2.1816061175335023E-5</v>
      </c>
      <c r="N22" s="96">
        <v>9.6619295508663366E-3</v>
      </c>
      <c r="O22" s="96">
        <f>L22/'סכום נכסי הקרן'!$C$42</f>
        <v>1.9978330060982309E-4</v>
      </c>
    </row>
    <row r="23" spans="2:52">
      <c r="B23" s="88" t="s">
        <v>1433</v>
      </c>
      <c r="C23" s="85" t="s">
        <v>1434</v>
      </c>
      <c r="D23" s="98" t="s">
        <v>32</v>
      </c>
      <c r="E23" s="85"/>
      <c r="F23" s="98" t="s">
        <v>1312</v>
      </c>
      <c r="G23" s="85" t="s">
        <v>791</v>
      </c>
      <c r="H23" s="85"/>
      <c r="I23" s="98" t="s">
        <v>183</v>
      </c>
      <c r="J23" s="95">
        <v>12639.990000000002</v>
      </c>
      <c r="K23" s="97">
        <v>1386</v>
      </c>
      <c r="L23" s="95">
        <v>673.6065500000002</v>
      </c>
      <c r="M23" s="96">
        <v>5.0686434340355027E-4</v>
      </c>
      <c r="N23" s="96">
        <v>1.9019934182129536E-2</v>
      </c>
      <c r="O23" s="96">
        <f>L23/'סכום נכסי הקרן'!$C$42</f>
        <v>3.9328223294142321E-4</v>
      </c>
    </row>
    <row r="24" spans="2:52">
      <c r="B24" s="88" t="s">
        <v>1435</v>
      </c>
      <c r="C24" s="85" t="s">
        <v>1436</v>
      </c>
      <c r="D24" s="98" t="s">
        <v>32</v>
      </c>
      <c r="E24" s="85"/>
      <c r="F24" s="98" t="s">
        <v>1312</v>
      </c>
      <c r="G24" s="85" t="s">
        <v>791</v>
      </c>
      <c r="H24" s="85"/>
      <c r="I24" s="98" t="s">
        <v>183</v>
      </c>
      <c r="J24" s="95">
        <v>10619.830000000002</v>
      </c>
      <c r="K24" s="97">
        <v>1647.14</v>
      </c>
      <c r="L24" s="95">
        <v>672.58074000000011</v>
      </c>
      <c r="M24" s="96">
        <v>5.065382723623938E-5</v>
      </c>
      <c r="N24" s="96">
        <v>1.8990969441980598E-2</v>
      </c>
      <c r="O24" s="96">
        <f>L24/'סכום נכסי הקרן'!$C$42</f>
        <v>3.9268331826731014E-4</v>
      </c>
    </row>
    <row r="25" spans="2:52">
      <c r="B25" s="88" t="s">
        <v>1437</v>
      </c>
      <c r="C25" s="85" t="s">
        <v>1438</v>
      </c>
      <c r="D25" s="98" t="s">
        <v>32</v>
      </c>
      <c r="E25" s="85"/>
      <c r="F25" s="98" t="s">
        <v>1312</v>
      </c>
      <c r="G25" s="85" t="s">
        <v>791</v>
      </c>
      <c r="H25" s="85"/>
      <c r="I25" s="98" t="s">
        <v>185</v>
      </c>
      <c r="J25" s="95">
        <v>14950.320000000005</v>
      </c>
      <c r="K25" s="97">
        <v>1153.0999999999999</v>
      </c>
      <c r="L25" s="95">
        <v>697.11938000000009</v>
      </c>
      <c r="M25" s="96">
        <v>1.1865587262987454E-3</v>
      </c>
      <c r="N25" s="96">
        <v>1.9683841739197676E-2</v>
      </c>
      <c r="O25" s="96">
        <f>L25/'סכום נכסי הקרן'!$C$42</f>
        <v>4.0701009572003197E-4</v>
      </c>
    </row>
    <row r="26" spans="2:52">
      <c r="B26" s="88" t="s">
        <v>1439</v>
      </c>
      <c r="C26" s="85" t="s">
        <v>1440</v>
      </c>
      <c r="D26" s="98" t="s">
        <v>32</v>
      </c>
      <c r="E26" s="85"/>
      <c r="F26" s="98" t="s">
        <v>1312</v>
      </c>
      <c r="G26" s="85" t="s">
        <v>791</v>
      </c>
      <c r="H26" s="85"/>
      <c r="I26" s="98" t="s">
        <v>185</v>
      </c>
      <c r="J26" s="95">
        <v>91720.000000000015</v>
      </c>
      <c r="K26" s="97">
        <v>1107.98</v>
      </c>
      <c r="L26" s="95">
        <v>4109.4683200000009</v>
      </c>
      <c r="M26" s="96">
        <v>7.1609514220012443E-4</v>
      </c>
      <c r="N26" s="96">
        <v>0.1160348232509711</v>
      </c>
      <c r="O26" s="96">
        <f>L26/'סכום נכסי הקרן'!$C$42</f>
        <v>2.3992950737958814E-3</v>
      </c>
    </row>
    <row r="27" spans="2:52">
      <c r="B27" s="88" t="s">
        <v>1441</v>
      </c>
      <c r="C27" s="85" t="s">
        <v>1442</v>
      </c>
      <c r="D27" s="98" t="s">
        <v>32</v>
      </c>
      <c r="E27" s="85"/>
      <c r="F27" s="98" t="s">
        <v>1312</v>
      </c>
      <c r="G27" s="85" t="s">
        <v>791</v>
      </c>
      <c r="H27" s="85"/>
      <c r="I27" s="98" t="s">
        <v>193</v>
      </c>
      <c r="J27" s="95">
        <v>5806.5400000000009</v>
      </c>
      <c r="K27" s="97">
        <v>9102.4277000000002</v>
      </c>
      <c r="L27" s="95">
        <v>1736.9813700000004</v>
      </c>
      <c r="M27" s="96">
        <v>7.4409167018757666E-4</v>
      </c>
      <c r="N27" s="96">
        <v>4.9045353452969224E-2</v>
      </c>
      <c r="O27" s="96">
        <f>L27/'סכום נכסי הקרן'!$C$42</f>
        <v>1.0141289626284845E-3</v>
      </c>
    </row>
    <row r="28" spans="2:52">
      <c r="B28" s="84"/>
      <c r="C28" s="85"/>
      <c r="D28" s="85"/>
      <c r="E28" s="85"/>
      <c r="F28" s="85"/>
      <c r="G28" s="85"/>
      <c r="H28" s="85"/>
      <c r="I28" s="85"/>
      <c r="J28" s="95"/>
      <c r="K28" s="97"/>
      <c r="L28" s="85"/>
      <c r="M28" s="85"/>
      <c r="N28" s="96"/>
      <c r="O28" s="85"/>
    </row>
    <row r="29" spans="2:5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5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2">
      <c r="B31" s="111" t="s">
        <v>1793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2">
      <c r="B32" s="111" t="s">
        <v>133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2"/>
      <c r="C307" s="1"/>
      <c r="D307" s="1"/>
      <c r="E307" s="1"/>
    </row>
    <row r="308" spans="2:5">
      <c r="B308" s="42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17"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A1:XFD2 A1:B1048576 D3:XFD1048576 D1:Y2"/>
  </dataValidations>
  <printOptions horizontalCentered="1"/>
  <pageMargins left="0" right="0" top="0.11811023622047245" bottom="0.11811023622047245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2017-04-02T05:17:23+00:00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312F8273-51CF-4E2C-97A5-F4A5400308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40</vt:i4>
      </vt:variant>
    </vt:vector>
  </HeadingPairs>
  <TitlesOfParts>
    <vt:vector size="7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הלוואות!WPrint_Area_W</vt:lpstr>
      <vt:lpstr>'חוזים עתידיים'!WPrint_Area_W</vt:lpstr>
      <vt:lpstr>'סכום נכסי הקרן'!WPrint_Area_W</vt:lpstr>
      <vt:lpstr>'אג"ח קונצרני'!WPrint_TitlesW</vt:lpstr>
      <vt:lpstr>הלוואות!WPrint_TitlesW</vt:lpstr>
      <vt:lpstr>'לא סחיר- תעודות התחייבות ממשלתי'!WPrint_TitlesW</vt:lpstr>
      <vt:lpstr>'לא סחיר - אג"ח קונצרני'!WPrint_TitlesW</vt:lpstr>
      <vt:lpstr>'לא סחיר - חוזים עתידיים'!WPrint_TitlesW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2017-03-29T11:30:45Z</cp:lastPrinted>
  <dcterms:created xsi:type="dcterms:W3CDTF">2005-07-19T07:39:38Z</dcterms:created>
  <dcterms:modified xsi:type="dcterms:W3CDTF">2017-04-24T12:30:55Z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