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הלוואות!$A$1:$O$142</definedName>
    <definedName name="_xlnm.Print_Titles" localSheetId="5">'אג"ח קונצרני'!$6:$10</definedName>
    <definedName name="_xlnm.Print_Titles" localSheetId="22">הלוואות!$6:$9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4" i="88" l="1"/>
  <c r="C33" i="88"/>
  <c r="C31" i="88"/>
  <c r="C29" i="88"/>
  <c r="C28" i="88"/>
  <c r="C27" i="88"/>
  <c r="C26" i="88"/>
  <c r="C21" i="88"/>
  <c r="C20" i="88"/>
  <c r="C19" i="88"/>
  <c r="C18" i="88"/>
  <c r="C17" i="88"/>
  <c r="C16" i="88"/>
  <c r="C15" i="88"/>
  <c r="C13" i="88"/>
  <c r="C11" i="88"/>
  <c r="K18" i="74" l="1"/>
  <c r="K17" i="74"/>
  <c r="K15" i="74"/>
  <c r="K14" i="74"/>
  <c r="K13" i="74"/>
  <c r="K12" i="74"/>
  <c r="K11" i="74"/>
  <c r="I17" i="74"/>
  <c r="I12" i="74"/>
  <c r="C23" i="88" l="1"/>
  <c r="C12" i="88"/>
  <c r="C26" i="84"/>
  <c r="C11" i="84"/>
  <c r="M111" i="78"/>
  <c r="P185" i="61"/>
  <c r="O185" i="61"/>
  <c r="P108" i="61"/>
  <c r="O108" i="61"/>
  <c r="C10" i="88" l="1"/>
  <c r="C42" i="88" s="1"/>
  <c r="C10" i="84"/>
  <c r="C43" i="88" s="1"/>
  <c r="E5" i="89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K70" i="76" l="1"/>
  <c r="O54" i="78"/>
  <c r="K16" i="67"/>
  <c r="O48" i="78"/>
  <c r="O17" i="64"/>
  <c r="N187" i="62"/>
  <c r="O44" i="78"/>
  <c r="M98" i="63"/>
  <c r="K27" i="76"/>
  <c r="N168" i="62"/>
  <c r="N74" i="62"/>
  <c r="T231" i="61"/>
  <c r="T146" i="61"/>
  <c r="T26" i="61"/>
  <c r="L12" i="65"/>
  <c r="N164" i="62"/>
  <c r="N96" i="62"/>
  <c r="N43" i="62"/>
  <c r="T204" i="61"/>
  <c r="T147" i="61"/>
  <c r="T95" i="61"/>
  <c r="T31" i="61"/>
  <c r="Q28" i="59"/>
  <c r="D38" i="88"/>
  <c r="T30" i="61"/>
  <c r="Q14" i="59"/>
  <c r="T44" i="61"/>
  <c r="T173" i="61"/>
  <c r="N60" i="62"/>
  <c r="N186" i="62"/>
  <c r="K22" i="73"/>
  <c r="T81" i="61"/>
  <c r="T153" i="61"/>
  <c r="T226" i="61"/>
  <c r="N49" i="62"/>
  <c r="N106" i="62"/>
  <c r="N193" i="62"/>
  <c r="M91" i="63"/>
  <c r="O11" i="78"/>
  <c r="S38" i="71"/>
  <c r="M72" i="63"/>
  <c r="M28" i="63"/>
  <c r="K32" i="76"/>
  <c r="M22" i="63"/>
  <c r="N123" i="62"/>
  <c r="T187" i="61"/>
  <c r="K64" i="76"/>
  <c r="N136" i="62"/>
  <c r="T237" i="61"/>
  <c r="T115" i="61"/>
  <c r="T11" i="61"/>
  <c r="T78" i="61"/>
  <c r="D42" i="88"/>
  <c r="T108" i="61"/>
  <c r="N131" i="62"/>
  <c r="O55" i="78"/>
  <c r="T121" i="61"/>
  <c r="N82" i="62"/>
  <c r="N149" i="62"/>
  <c r="O14" i="79"/>
  <c r="S34" i="71"/>
  <c r="K14" i="67"/>
  <c r="O136" i="78"/>
  <c r="O32" i="78"/>
  <c r="N205" i="62"/>
  <c r="N21" i="62"/>
  <c r="T62" i="61"/>
  <c r="N206" i="62"/>
  <c r="N51" i="62"/>
  <c r="T224" i="61"/>
  <c r="T107" i="61"/>
  <c r="Q36" i="59"/>
  <c r="T66" i="61"/>
  <c r="N35" i="62"/>
  <c r="M99" i="63"/>
  <c r="T137" i="61"/>
  <c r="N41" i="62"/>
  <c r="N161" i="62"/>
  <c r="M49" i="63"/>
  <c r="K29" i="76"/>
  <c r="O10" i="78"/>
  <c r="M97" i="63"/>
  <c r="K86" i="76"/>
  <c r="M73" i="63"/>
  <c r="N142" i="62"/>
  <c r="K81" i="76"/>
  <c r="M70" i="63"/>
  <c r="M61" i="63"/>
  <c r="N145" i="62"/>
  <c r="N66" i="62"/>
  <c r="T203" i="61"/>
  <c r="T130" i="61"/>
  <c r="O83" i="78"/>
  <c r="M45" i="63"/>
  <c r="N152" i="62"/>
  <c r="N84" i="62"/>
  <c r="N18" i="62"/>
  <c r="T192" i="61"/>
  <c r="T139" i="61"/>
  <c r="T75" i="61"/>
  <c r="T19" i="61"/>
  <c r="Q15" i="59"/>
  <c r="T102" i="61"/>
  <c r="D15" i="88"/>
  <c r="Q31" i="59"/>
  <c r="T92" i="61"/>
  <c r="T197" i="61"/>
  <c r="N76" i="62"/>
  <c r="M25" i="63"/>
  <c r="K68" i="76"/>
  <c r="T89" i="61"/>
  <c r="T178" i="61"/>
  <c r="T234" i="61"/>
  <c r="N65" i="62"/>
  <c r="N139" i="62"/>
  <c r="N204" i="62"/>
  <c r="O23" i="64"/>
  <c r="O108" i="78"/>
  <c r="O123" i="78"/>
  <c r="K21" i="73"/>
  <c r="K44" i="76"/>
  <c r="N121" i="62"/>
  <c r="O113" i="78"/>
  <c r="N33" i="62"/>
  <c r="T118" i="61"/>
  <c r="M18" i="63"/>
  <c r="N63" i="62"/>
  <c r="T180" i="61"/>
  <c r="T63" i="61"/>
  <c r="Q60" i="59"/>
  <c r="T221" i="61"/>
  <c r="M39" i="63"/>
  <c r="T194" i="61"/>
  <c r="N16" i="62"/>
  <c r="M21" i="63"/>
  <c r="K23" i="76"/>
  <c r="O81" i="78"/>
  <c r="O98" i="78"/>
  <c r="O11" i="79"/>
  <c r="N207" i="62"/>
  <c r="L20" i="66"/>
  <c r="N91" i="62"/>
  <c r="T171" i="61"/>
  <c r="K18" i="73"/>
  <c r="N108" i="62"/>
  <c r="T159" i="61"/>
  <c r="T51" i="61"/>
  <c r="T28" i="61"/>
  <c r="T132" i="61"/>
  <c r="N153" i="62"/>
  <c r="T73" i="61"/>
  <c r="T202" i="61"/>
  <c r="N98" i="62"/>
  <c r="K55" i="76"/>
  <c r="D10" i="88"/>
  <c r="O12" i="79"/>
  <c r="O119" i="78"/>
  <c r="O97" i="78"/>
  <c r="O73" i="78"/>
  <c r="O53" i="78"/>
  <c r="O34" i="78"/>
  <c r="K87" i="76"/>
  <c r="K66" i="76"/>
  <c r="K45" i="76"/>
  <c r="K21" i="76"/>
  <c r="K20" i="73"/>
  <c r="S33" i="71"/>
  <c r="K15" i="67"/>
  <c r="O138" i="78"/>
  <c r="O116" i="78"/>
  <c r="O90" i="78"/>
  <c r="O70" i="78"/>
  <c r="O50" i="78"/>
  <c r="O27" i="78"/>
  <c r="K83" i="76"/>
  <c r="K63" i="76"/>
  <c r="K38" i="76"/>
  <c r="K18" i="76"/>
  <c r="K17" i="73"/>
  <c r="S24" i="71"/>
  <c r="K12" i="67"/>
  <c r="O24" i="64"/>
  <c r="M88" i="63"/>
  <c r="M68" i="63"/>
  <c r="O132" i="78"/>
  <c r="O80" i="78"/>
  <c r="O99" i="78"/>
  <c r="K77" i="76"/>
  <c r="K28" i="76"/>
  <c r="M13" i="72"/>
  <c r="L15" i="66"/>
  <c r="M95" i="63"/>
  <c r="M67" i="63"/>
  <c r="M44" i="63"/>
  <c r="M19" i="63"/>
  <c r="N203" i="62"/>
  <c r="N183" i="62"/>
  <c r="N159" i="62"/>
  <c r="N138" i="62"/>
  <c r="N117" i="62"/>
  <c r="O118" i="78"/>
  <c r="O76" i="78"/>
  <c r="O37" i="78"/>
  <c r="K65" i="76"/>
  <c r="K24" i="76"/>
  <c r="S37" i="71"/>
  <c r="L13" i="65"/>
  <c r="M92" i="63"/>
  <c r="M65" i="63"/>
  <c r="M38" i="63"/>
  <c r="O95" i="78"/>
  <c r="O15" i="78"/>
  <c r="K13" i="73"/>
  <c r="O15" i="64"/>
  <c r="M51" i="63"/>
  <c r="M12" i="63"/>
  <c r="N189" i="62"/>
  <c r="N162" i="62"/>
  <c r="N128" i="62"/>
  <c r="N103" i="62"/>
  <c r="N83" i="62"/>
  <c r="N58" i="62"/>
  <c r="N38" i="62"/>
  <c r="N17" i="62"/>
  <c r="T219" i="61"/>
  <c r="T199" i="61"/>
  <c r="T179" i="61"/>
  <c r="T154" i="61"/>
  <c r="T134" i="61"/>
  <c r="T114" i="61"/>
  <c r="T74" i="61"/>
  <c r="O135" i="78"/>
  <c r="O51" i="78"/>
  <c r="K31" i="76"/>
  <c r="L19" i="66"/>
  <c r="M74" i="63"/>
  <c r="M24" i="63"/>
  <c r="N201" i="62"/>
  <c r="N174" i="62"/>
  <c r="L17" i="74"/>
  <c r="O133" i="78"/>
  <c r="O106" i="78"/>
  <c r="O85" i="78"/>
  <c r="O65" i="78"/>
  <c r="O41" i="78"/>
  <c r="O22" i="78"/>
  <c r="K78" i="76"/>
  <c r="K53" i="76"/>
  <c r="K33" i="76"/>
  <c r="K13" i="76"/>
  <c r="M14" i="72"/>
  <c r="S19" i="71"/>
  <c r="L17" i="66"/>
  <c r="O124" i="78"/>
  <c r="O103" i="78"/>
  <c r="O82" i="78"/>
  <c r="O58" i="78"/>
  <c r="O39" i="78"/>
  <c r="O18" i="78"/>
  <c r="K71" i="76"/>
  <c r="K50" i="76"/>
  <c r="K30" i="76"/>
  <c r="L12" i="74"/>
  <c r="M11" i="72"/>
  <c r="S16" i="71"/>
  <c r="L15" i="65"/>
  <c r="O12" i="64"/>
  <c r="M80" i="63"/>
  <c r="O19" i="79"/>
  <c r="O105" i="78"/>
  <c r="O64" i="78"/>
  <c r="O16" i="78"/>
  <c r="K52" i="76"/>
  <c r="K12" i="76"/>
  <c r="S14" i="71"/>
  <c r="O22" i="64"/>
  <c r="M83" i="63"/>
  <c r="M53" i="63"/>
  <c r="M32" i="63"/>
  <c r="M11" i="63"/>
  <c r="N191" i="62"/>
  <c r="N171" i="62"/>
  <c r="N150" i="62"/>
  <c r="N125" i="62"/>
  <c r="O15" i="79"/>
  <c r="O101" i="78"/>
  <c r="O52" i="78"/>
  <c r="O12" i="78"/>
  <c r="K48" i="76"/>
  <c r="K19" i="73"/>
  <c r="K18" i="67"/>
  <c r="O19" i="64"/>
  <c r="M75" i="63"/>
  <c r="M50" i="63"/>
  <c r="O18" i="79"/>
  <c r="O47" i="78"/>
  <c r="K43" i="76"/>
  <c r="S13" i="71"/>
  <c r="M71" i="63"/>
  <c r="M29" i="63"/>
  <c r="O111" i="78"/>
  <c r="O115" i="78"/>
  <c r="O69" i="78"/>
  <c r="O26" i="78"/>
  <c r="K61" i="76"/>
  <c r="K17" i="76"/>
  <c r="S23" i="71"/>
  <c r="O134" i="78"/>
  <c r="O86" i="78"/>
  <c r="O42" i="78"/>
  <c r="K79" i="76"/>
  <c r="K34" i="76"/>
  <c r="M15" i="72"/>
  <c r="L18" i="66"/>
  <c r="M84" i="63"/>
  <c r="O114" i="78"/>
  <c r="O33" i="78"/>
  <c r="K20" i="76"/>
  <c r="O27" i="64"/>
  <c r="M62" i="63"/>
  <c r="M15" i="63"/>
  <c r="N175" i="62"/>
  <c r="N133" i="62"/>
  <c r="O109" i="78"/>
  <c r="O20" i="78"/>
  <c r="K16" i="76"/>
  <c r="O25" i="64"/>
  <c r="M55" i="63"/>
  <c r="O79" i="78"/>
  <c r="S31" i="71"/>
  <c r="M35" i="63"/>
  <c r="N194" i="62"/>
  <c r="N151" i="62"/>
  <c r="N118" i="62"/>
  <c r="N87" i="62"/>
  <c r="N54" i="62"/>
  <c r="N25" i="62"/>
  <c r="T227" i="61"/>
  <c r="T195" i="61"/>
  <c r="T167" i="61"/>
  <c r="T138" i="61"/>
  <c r="T106" i="61"/>
  <c r="T50" i="61"/>
  <c r="O67" i="78"/>
  <c r="K15" i="76"/>
  <c r="M96" i="63"/>
  <c r="M37" i="63"/>
  <c r="N196" i="62"/>
  <c r="N158" i="62"/>
  <c r="N130" i="62"/>
  <c r="N100" i="62"/>
  <c r="N79" i="62"/>
  <c r="N59" i="62"/>
  <c r="N34" i="62"/>
  <c r="N14" i="62"/>
  <c r="T220" i="61"/>
  <c r="T196" i="61"/>
  <c r="T176" i="61"/>
  <c r="T155" i="61"/>
  <c r="T131" i="61"/>
  <c r="T111" i="61"/>
  <c r="T91" i="61"/>
  <c r="T67" i="61"/>
  <c r="T47" i="61"/>
  <c r="T27" i="61"/>
  <c r="Q54" i="59"/>
  <c r="Q32" i="59"/>
  <c r="Q11" i="59"/>
  <c r="D29" i="88"/>
  <c r="T90" i="61"/>
  <c r="T54" i="61"/>
  <c r="T22" i="61"/>
  <c r="Q37" i="59"/>
  <c r="T14" i="61"/>
  <c r="T60" i="61"/>
  <c r="T100" i="61"/>
  <c r="T140" i="61"/>
  <c r="T189" i="61"/>
  <c r="T229" i="61"/>
  <c r="N44" i="62"/>
  <c r="N93" i="62"/>
  <c r="N143" i="62"/>
  <c r="N197" i="62"/>
  <c r="M77" i="63"/>
  <c r="K35" i="76"/>
  <c r="O121" i="78"/>
  <c r="T105" i="61"/>
  <c r="T145" i="61"/>
  <c r="T186" i="61"/>
  <c r="T218" i="61"/>
  <c r="N24" i="62"/>
  <c r="N57" i="62"/>
  <c r="N90" i="62"/>
  <c r="N127" i="62"/>
  <c r="N172" i="62"/>
  <c r="N214" i="62"/>
  <c r="M69" i="63"/>
  <c r="M16" i="72"/>
  <c r="O43" i="78"/>
  <c r="O20" i="79"/>
  <c r="O102" i="78"/>
  <c r="O57" i="78"/>
  <c r="O17" i="78"/>
  <c r="K49" i="76"/>
  <c r="L11" i="74"/>
  <c r="S15" i="71"/>
  <c r="O120" i="78"/>
  <c r="O74" i="78"/>
  <c r="O35" i="78"/>
  <c r="K67" i="76"/>
  <c r="K22" i="76"/>
  <c r="O137" i="78"/>
  <c r="O89" i="78"/>
  <c r="O49" i="78"/>
  <c r="K82" i="76"/>
  <c r="K37" i="76"/>
  <c r="K16" i="73"/>
  <c r="K11" i="67"/>
  <c r="O107" i="78"/>
  <c r="O66" i="78"/>
  <c r="O23" i="78"/>
  <c r="K54" i="76"/>
  <c r="K14" i="76"/>
  <c r="S20" i="71"/>
  <c r="O16" i="64"/>
  <c r="M64" i="63"/>
  <c r="O72" i="78"/>
  <c r="K60" i="76"/>
  <c r="S32" i="71"/>
  <c r="M89" i="63"/>
  <c r="M36" i="63"/>
  <c r="N199" i="62"/>
  <c r="N155" i="62"/>
  <c r="N109" i="62"/>
  <c r="O68" i="78"/>
  <c r="K56" i="76"/>
  <c r="S18" i="71"/>
  <c r="M86" i="63"/>
  <c r="M34" i="63"/>
  <c r="K59" i="76"/>
  <c r="M94" i="63"/>
  <c r="N210" i="62"/>
  <c r="N173" i="62"/>
  <c r="N140" i="62"/>
  <c r="N99" i="62"/>
  <c r="N70" i="62"/>
  <c r="N42" i="62"/>
  <c r="T236" i="61"/>
  <c r="T211" i="61"/>
  <c r="T183" i="61"/>
  <c r="T150" i="61"/>
  <c r="T122" i="61"/>
  <c r="T94" i="61"/>
  <c r="O117" i="78"/>
  <c r="K80" i="76"/>
  <c r="S17" i="71"/>
  <c r="M54" i="63"/>
  <c r="M13" i="63"/>
  <c r="N180" i="62"/>
  <c r="N141" i="62"/>
  <c r="N114" i="62"/>
  <c r="N92" i="62"/>
  <c r="N67" i="62"/>
  <c r="N47" i="62"/>
  <c r="N26" i="62"/>
  <c r="T228" i="61"/>
  <c r="T208" i="61"/>
  <c r="T188" i="61"/>
  <c r="T163" i="61"/>
  <c r="T143" i="61"/>
  <c r="T123" i="61"/>
  <c r="T99" i="61"/>
  <c r="T79" i="61"/>
  <c r="T59" i="61"/>
  <c r="T35" i="61"/>
  <c r="T15" i="61"/>
  <c r="Q46" i="59"/>
  <c r="Q19" i="59"/>
  <c r="D13" i="88"/>
  <c r="T70" i="61"/>
  <c r="T42" i="61"/>
  <c r="D28" i="88"/>
  <c r="Q20" i="59"/>
  <c r="Q55" i="59"/>
  <c r="T36" i="61"/>
  <c r="T76" i="61"/>
  <c r="T124" i="61"/>
  <c r="T164" i="61"/>
  <c r="T205" i="61"/>
  <c r="N27" i="62"/>
  <c r="N68" i="62"/>
  <c r="N110" i="62"/>
  <c r="N176" i="62"/>
  <c r="O75" i="78"/>
  <c r="K17" i="67"/>
  <c r="M33" i="63"/>
  <c r="N182" i="62"/>
  <c r="N116" i="62"/>
  <c r="N73" i="62"/>
  <c r="N32" i="62"/>
  <c r="T210" i="61"/>
  <c r="T170" i="61"/>
  <c r="T113" i="61"/>
  <c r="O87" i="78"/>
  <c r="L14" i="65"/>
  <c r="M14" i="63"/>
  <c r="N101" i="62"/>
  <c r="N11" i="62"/>
  <c r="T156" i="61"/>
  <c r="T68" i="61"/>
  <c r="Q43" i="59"/>
  <c r="T46" i="61"/>
  <c r="D23" i="88"/>
  <c r="Q50" i="59"/>
  <c r="T43" i="61"/>
  <c r="T83" i="61"/>
  <c r="T127" i="61"/>
  <c r="T172" i="61"/>
  <c r="T212" i="61"/>
  <c r="N30" i="62"/>
  <c r="N75" i="62"/>
  <c r="N119" i="62"/>
  <c r="N185" i="62"/>
  <c r="M85" i="63"/>
  <c r="O19" i="78"/>
  <c r="T98" i="61"/>
  <c r="T162" i="61"/>
  <c r="T215" i="61"/>
  <c r="N50" i="62"/>
  <c r="N107" i="62"/>
  <c r="N184" i="62"/>
  <c r="O26" i="64"/>
  <c r="M46" i="63"/>
  <c r="M17" i="72"/>
  <c r="O84" i="78"/>
  <c r="N167" i="62"/>
  <c r="M48" i="63"/>
  <c r="K14" i="73"/>
  <c r="O96" i="78"/>
  <c r="L11" i="65"/>
  <c r="K46" i="76"/>
  <c r="O13" i="79"/>
  <c r="O38" i="78"/>
  <c r="O104" i="78"/>
  <c r="O40" i="78"/>
  <c r="K51" i="76"/>
  <c r="M12" i="72"/>
  <c r="O21" i="64"/>
  <c r="M66" i="63"/>
  <c r="M31" i="63"/>
  <c r="N213" i="62"/>
  <c r="N192" i="62"/>
  <c r="N170" i="62"/>
  <c r="N148" i="62"/>
  <c r="N126" i="62"/>
  <c r="N105" i="62"/>
  <c r="N89" i="62"/>
  <c r="N72" i="62"/>
  <c r="N56" i="62"/>
  <c r="N40" i="62"/>
  <c r="N23" i="62"/>
  <c r="T233" i="61"/>
  <c r="T217" i="61"/>
  <c r="T201" i="61"/>
  <c r="T185" i="61"/>
  <c r="T169" i="61"/>
  <c r="T152" i="61"/>
  <c r="T136" i="61"/>
  <c r="T120" i="61"/>
  <c r="T104" i="61"/>
  <c r="T88" i="61"/>
  <c r="T72" i="61"/>
  <c r="T57" i="61"/>
  <c r="T48" i="61"/>
  <c r="T37" i="61"/>
  <c r="T25" i="61"/>
  <c r="T17" i="61"/>
  <c r="Q61" i="59"/>
  <c r="Q53" i="59"/>
  <c r="Q47" i="59"/>
  <c r="Q38" i="59"/>
  <c r="Q30" i="59"/>
  <c r="Q22" i="59"/>
  <c r="Q16" i="59"/>
  <c r="D27" i="88"/>
  <c r="D17" i="88"/>
  <c r="O91" i="78"/>
  <c r="O28" i="78"/>
  <c r="K39" i="76"/>
  <c r="S25" i="71"/>
  <c r="O13" i="64"/>
  <c r="M58" i="63"/>
  <c r="M26" i="63"/>
  <c r="N209" i="62"/>
  <c r="N188" i="62"/>
  <c r="N166" i="62"/>
  <c r="N144" i="62"/>
  <c r="N122" i="62"/>
  <c r="N102" i="62"/>
  <c r="N86" i="62"/>
  <c r="N69" i="62"/>
  <c r="N53" i="62"/>
  <c r="N36" i="62"/>
  <c r="N20" i="62"/>
  <c r="T230" i="61"/>
  <c r="T214" i="61"/>
  <c r="T198" i="61"/>
  <c r="T182" i="61"/>
  <c r="T165" i="61"/>
  <c r="T149" i="61"/>
  <c r="T133" i="61"/>
  <c r="T117" i="61"/>
  <c r="T101" i="61"/>
  <c r="T85" i="61"/>
  <c r="T69" i="61"/>
  <c r="T56" i="61"/>
  <c r="T45" i="61"/>
  <c r="T33" i="61"/>
  <c r="T24" i="61"/>
  <c r="T16" i="61"/>
  <c r="Q59" i="59"/>
  <c r="O10" i="79"/>
  <c r="K84" i="76"/>
  <c r="K13" i="67"/>
  <c r="M47" i="63"/>
  <c r="N202" i="62"/>
  <c r="N160" i="62"/>
  <c r="N115" i="62"/>
  <c r="N81" i="62"/>
  <c r="N48" i="62"/>
  <c r="N15" i="62"/>
  <c r="T209" i="61"/>
  <c r="T177" i="61"/>
  <c r="T144" i="61"/>
  <c r="T112" i="61"/>
  <c r="T80" i="61"/>
  <c r="T53" i="61"/>
  <c r="T32" i="61"/>
  <c r="T13" i="61"/>
  <c r="Q52" i="59"/>
  <c r="Q42" i="59"/>
  <c r="Q33" i="59"/>
  <c r="Q21" i="59"/>
  <c r="Q12" i="59"/>
  <c r="D26" i="88"/>
  <c r="O125" i="78"/>
  <c r="K72" i="76"/>
  <c r="L11" i="66"/>
  <c r="M41" i="63"/>
  <c r="N198" i="62"/>
  <c r="N156" i="62"/>
  <c r="N111" i="62"/>
  <c r="N77" i="62"/>
  <c r="N45" i="62"/>
  <c r="N12" i="62"/>
  <c r="T206" i="61"/>
  <c r="T174" i="61"/>
  <c r="T141" i="61"/>
  <c r="T109" i="61"/>
  <c r="T77" i="61"/>
  <c r="T49" i="61"/>
  <c r="T29" i="61"/>
  <c r="T12" i="61"/>
  <c r="Q51" i="59"/>
  <c r="Q39" i="59"/>
  <c r="Q29" i="59"/>
  <c r="Q18" i="59"/>
  <c r="D34" i="88"/>
  <c r="D21" i="88"/>
  <c r="D11" i="88"/>
  <c r="O71" i="78"/>
  <c r="K19" i="76"/>
  <c r="M87" i="63"/>
  <c r="M20" i="63"/>
  <c r="N181" i="62"/>
  <c r="N137" i="62"/>
  <c r="N97" i="62"/>
  <c r="N64" i="62"/>
  <c r="N31" i="62"/>
  <c r="T225" i="61"/>
  <c r="T193" i="61"/>
  <c r="T160" i="61"/>
  <c r="T128" i="61"/>
  <c r="T96" i="61"/>
  <c r="T64" i="61"/>
  <c r="T41" i="61"/>
  <c r="T21" i="61"/>
  <c r="Q57" i="59"/>
  <c r="Q48" i="59"/>
  <c r="Q35" i="59"/>
  <c r="Q27" i="59"/>
  <c r="Q17" i="59"/>
  <c r="D33" i="88"/>
  <c r="M79" i="63"/>
  <c r="N94" i="62"/>
  <c r="T190" i="61"/>
  <c r="T61" i="61"/>
  <c r="Q44" i="59"/>
  <c r="D31" i="88"/>
  <c r="M16" i="63"/>
  <c r="N61" i="62"/>
  <c r="T157" i="61"/>
  <c r="T40" i="61"/>
  <c r="Q34" i="59"/>
  <c r="D19" i="88"/>
  <c r="O59" i="78"/>
  <c r="N177" i="62"/>
  <c r="N28" i="62"/>
  <c r="T125" i="61"/>
  <c r="T18" i="61"/>
  <c r="Q24" i="59"/>
  <c r="D16" i="88"/>
  <c r="L18" i="74"/>
  <c r="N132" i="62"/>
  <c r="T222" i="61"/>
  <c r="T93" i="61"/>
  <c r="Q56" i="59"/>
  <c r="Q13" i="59"/>
  <c r="D12" i="88"/>
  <c r="O16" i="79"/>
  <c r="O128" i="78"/>
  <c r="O110" i="78"/>
  <c r="O93" i="78"/>
  <c r="O77" i="78"/>
  <c r="O61" i="78"/>
  <c r="O45" i="78"/>
  <c r="O30" i="78"/>
  <c r="O13" i="78"/>
  <c r="K74" i="76"/>
  <c r="K57" i="76"/>
  <c r="K41" i="76"/>
  <c r="K25" i="76"/>
  <c r="L14" i="74"/>
  <c r="K11" i="73"/>
  <c r="S28" i="71"/>
  <c r="S11" i="71"/>
  <c r="O17" i="79"/>
  <c r="O129" i="78"/>
  <c r="O112" i="78"/>
  <c r="O94" i="78"/>
  <c r="O78" i="78"/>
  <c r="O62" i="78"/>
  <c r="O46" i="78"/>
  <c r="O31" i="78"/>
  <c r="O14" i="78"/>
  <c r="K75" i="76"/>
  <c r="K58" i="76"/>
  <c r="K42" i="76"/>
  <c r="K26" i="76"/>
  <c r="L15" i="74"/>
  <c r="K12" i="73"/>
  <c r="S29" i="71"/>
  <c r="S12" i="71"/>
  <c r="L13" i="66"/>
  <c r="O20" i="64"/>
  <c r="M93" i="63"/>
  <c r="M76" i="63"/>
  <c r="M60" i="63"/>
  <c r="O122" i="78"/>
  <c r="O88" i="78"/>
  <c r="O56" i="78"/>
  <c r="O25" i="78"/>
  <c r="K69" i="76"/>
  <c r="K36" i="76"/>
  <c r="K23" i="73"/>
  <c r="S22" i="71"/>
  <c r="L16" i="65"/>
  <c r="O11" i="64"/>
  <c r="M78" i="63"/>
  <c r="M57" i="63"/>
  <c r="M40" i="63"/>
  <c r="M23" i="63"/>
  <c r="N211" i="62"/>
  <c r="N195" i="62"/>
  <c r="N179" i="62"/>
  <c r="N163" i="62"/>
  <c r="N146" i="62"/>
  <c r="N129" i="62"/>
  <c r="N113" i="62"/>
  <c r="O127" i="78"/>
  <c r="O92" i="78"/>
  <c r="O60" i="78"/>
  <c r="O29" i="78"/>
  <c r="K73" i="76"/>
  <c r="K40" i="76"/>
  <c r="L13" i="74"/>
  <c r="S27" i="71"/>
  <c r="L12" i="66"/>
  <c r="O14" i="64"/>
  <c r="M81" i="63"/>
  <c r="M59" i="63"/>
  <c r="M42" i="63"/>
  <c r="O130" i="78"/>
  <c r="O63" i="78"/>
  <c r="K76" i="76"/>
  <c r="K11" i="76"/>
  <c r="L14" i="66"/>
  <c r="M82" i="63"/>
  <c r="M43" i="63"/>
  <c r="M17" i="63"/>
  <c r="N200" i="62"/>
  <c r="N178" i="62"/>
  <c r="N157" i="62"/>
  <c r="N134" i="62"/>
  <c r="N112" i="62"/>
  <c r="N95" i="62"/>
  <c r="N78" i="62"/>
  <c r="N62" i="62"/>
  <c r="N46" i="62"/>
  <c r="N29" i="62"/>
  <c r="N13" i="62"/>
  <c r="T223" i="61"/>
  <c r="T207" i="61"/>
  <c r="T191" i="61"/>
  <c r="T175" i="61"/>
  <c r="T158" i="61"/>
  <c r="T142" i="61"/>
  <c r="T126" i="61"/>
  <c r="T110" i="61"/>
  <c r="T86" i="61"/>
  <c r="T38" i="61"/>
  <c r="O100" i="78"/>
  <c r="O36" i="78"/>
  <c r="K47" i="76"/>
  <c r="S36" i="71"/>
  <c r="O18" i="64"/>
  <c r="M63" i="63"/>
  <c r="M30" i="63"/>
  <c r="N212" i="62"/>
  <c r="N190" i="62"/>
  <c r="N169" i="62"/>
  <c r="N147" i="62"/>
  <c r="N124" i="62"/>
  <c r="N104" i="62"/>
  <c r="N88" i="62"/>
  <c r="N71" i="62"/>
  <c r="N55" i="62"/>
  <c r="N39" i="62"/>
  <c r="N22" i="62"/>
  <c r="T232" i="61"/>
  <c r="T216" i="61"/>
  <c r="T200" i="61"/>
  <c r="T184" i="61"/>
  <c r="T168" i="61"/>
  <c r="T151" i="61"/>
  <c r="T135" i="61"/>
  <c r="T119" i="61"/>
  <c r="T103" i="61"/>
  <c r="T87" i="61"/>
  <c r="T71" i="61"/>
  <c r="T55" i="61"/>
  <c r="T39" i="61"/>
  <c r="T23" i="61"/>
  <c r="Q58" i="59"/>
  <c r="Q41" i="59"/>
  <c r="Q23" i="59"/>
  <c r="D18" i="88"/>
  <c r="T82" i="61"/>
  <c r="T58" i="61"/>
  <c r="T34" i="61"/>
  <c r="D20" i="88"/>
  <c r="Q25" i="59"/>
  <c r="Q49" i="59"/>
  <c r="T20" i="61"/>
  <c r="T52" i="61"/>
  <c r="T84" i="61"/>
  <c r="T116" i="61"/>
  <c r="T148" i="61"/>
  <c r="T181" i="61"/>
  <c r="T213" i="61"/>
  <c r="N19" i="62"/>
  <c r="N52" i="62"/>
  <c r="N85" i="62"/>
  <c r="N120" i="62"/>
  <c r="N165" i="62"/>
  <c r="N208" i="62"/>
  <c r="M56" i="63"/>
  <c r="S21" i="71"/>
  <c r="O24" i="78"/>
  <c r="T65" i="61"/>
  <c r="T97" i="61"/>
  <c r="T129" i="61"/>
  <c r="T161" i="6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0">
    <s v="Migdal Hashkaot Neches Boded"/>
    <s v="{[Time].[Hie Time].[Yom].&amp;[20161231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<sst xmlns="http://schemas.openxmlformats.org/spreadsheetml/2006/main" count="6951" uniqueCount="1893">
  <si>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</si>
  <si>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</si>
  <si>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</si>
  <si>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</si>
  <si>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</si>
  <si>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</si>
  <si>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</si>
  <si>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</si>
  <si>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</si>
  <si>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</si>
  <si>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</si>
  <si>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</si>
  <si>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</si>
  <si>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</si>
  <si>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</si>
  <si>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</si>
  <si>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</si>
  <si>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</si>
  <si>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</si>
  <si>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</si>
  <si>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</si>
  <si>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</si>
  <si>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</si>
  <si>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</si>
  <si>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</si>
  <si>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</si>
  <si>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</si>
  <si>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</si>
  <si>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</si>
  <si>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</si>
  <si>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</si>
  <si>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</si>
  <si>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</si>
  <si>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</si>
  <si>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</si>
  <si>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</si>
  <si>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</si>
  <si>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</si>
  <si>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</si>
  <si>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</si>
  <si>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</si>
  <si>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</si>
  <si>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</si>
  <si>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</si>
  <si>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</si>
  <si>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</si>
  <si>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</si>
  <si>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</si>
  <si>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</si>
  <si>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</si>
  <si>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</si>
  <si>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</si>
  <si>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</si>
  <si>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</si>
  <si>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</si>
  <si>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</si>
  <si>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</si>
  <si>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</si>
  <si>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</si>
  <si>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</si>
  <si>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</si>
  <si>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</si>
  <si>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</si>
  <si>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</si>
  <si>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</si>
  <si>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</si>
  <si>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</si>
  <si>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</si>
  <si>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</si>
  <si>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</si>
  <si>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</si>
  <si>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</si>
  <si>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</si>
  <si>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</si>
  <si>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</si>
  <si>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</si>
  <si>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</si>
  <si>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</si>
  <si>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</si>
  <si>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</si>
  <si>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</si>
  <si>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</si>
  <si>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</si>
  <si>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</si>
  <si>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</si>
  <si>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</si>
  <si>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</si>
  <si>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</si>
  <si>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</si>
  <si>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</si>
  <si>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</si>
  <si>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</si>
  <si>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</si>
  <si>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</si>
  <si>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</si>
  <si>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</si>
  <si>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</si>
  <si>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</si>
  <si>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</si>
  <si>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</si>
  <si>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</si>
  <si>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</si>
  <si>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</si>
  <si>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</si>
  <si>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</si>
  <si>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</si>
  <si>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</si>
  <si>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</si>
  <si>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</si>
  <si>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</si>
  <si>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</si>
  <si>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</si>
  <si>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</si>
  <si>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</si>
  <si>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</si>
  <si>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</si>
  <si>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</si>
  <si>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</si>
  <si>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</si>
  <si>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</si>
  <si>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</si>
  <si>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</si>
  <si>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</si>
  <si>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</si>
  <si>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</si>
  <si>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</si>
  <si>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</si>
  <si>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</si>
  <si>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</si>
  <si>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</si>
  <si>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</si>
  <si>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</si>
  <si>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</si>
  <si>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</si>
  <si>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</si>
  <si>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</si>
  <si>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</si>
  <si>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</si>
  <si>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</si>
  <si>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</si>
  <si>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</si>
  <si>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</si>
  <si>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</si>
  <si>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</si>
  <si>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</si>
  <si>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</si>
  <si>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</si>
  <si>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</si>
  <si>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</si>
  <si>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</si>
  <si>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</si>
  <si>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</si>
  <si>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</si>
  <si>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</si>
  <si>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</si>
  <si>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</si>
  <si>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</si>
  <si>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</si>
  <si>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</si>
  <si>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</si>
  <si>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</si>
  <si>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</si>
  <si>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</si>
  <si>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</si>
  <si>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</si>
  <si>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</si>
  <si>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</si>
  <si>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</si>
  <si>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</si>
  <si>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</si>
  <si>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</si>
  <si>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</si>
  <si>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</si>
  <si>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</si>
  <si>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</si>
  <si>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</si>
  <si>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</si>
  <si>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</si>
  <si>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</si>
  <si>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</si>
  <si>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</si>
  <si>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</si>
  <si>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</si>
  <si>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</si>
  <si>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</si>
  <si>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</si>
  <si>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</si>
  <si>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</si>
  <si>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</si>
  <si>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</si>
  <si>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</si>
  <si>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</si>
  <si>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</si>
  <si>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</si>
  <si>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</si>
  <si>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</si>
  <si>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</si>
  <si>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</si>
  <si>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</si>
  <si>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</si>
  <si>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</si>
  <si>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</si>
  <si>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</si>
  <si>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</si>
  <si>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</si>
  <si>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</si>
  <si>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</si>
  <si>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</si>
  <si>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</si>
  <si>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</si>
  <si>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</si>
  <si>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</si>
  <si>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</si>
  <si>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</si>
  <si>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</si>
  <si>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</si>
  <si>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</si>
  <si>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</si>
  <si>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מספר הנייר</t>
  </si>
  <si>
    <t>31/12/2016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</si>
  <si>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</si>
  <si>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</si>
  <si>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</si>
  <si>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</si>
  <si>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</si>
  <si>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</si>
  <si>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</si>
  <si>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</si>
  <si>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</si>
  <si>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</si>
  <si>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</si>
  <si>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</si>
  <si>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</si>
  <si>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</si>
  <si>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</si>
  <si>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</si>
  <si>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</si>
  <si>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</si>
  <si>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</si>
  <si>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</si>
  <si>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</si>
  <si>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</si>
  <si>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</si>
  <si>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</si>
  <si>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</si>
  <si>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</si>
  <si>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</si>
  <si>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</si>
  <si>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</si>
  <si>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117</t>
  </si>
  <si>
    <t>8170110</t>
  </si>
  <si>
    <t>מקמ 1217</t>
  </si>
  <si>
    <t>8171217</t>
  </si>
  <si>
    <t>מקמ 227</t>
  </si>
  <si>
    <t>8170227</t>
  </si>
  <si>
    <t>מקמ 327</t>
  </si>
  <si>
    <t>8170326</t>
  </si>
  <si>
    <t>מקמ 417</t>
  </si>
  <si>
    <t>8170417</t>
  </si>
  <si>
    <t>מקמ 517</t>
  </si>
  <si>
    <t>8170516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</si>
  <si>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</si>
  <si>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</si>
  <si>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</si>
  <si>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</si>
  <si>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</si>
  <si>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</si>
  <si>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</si>
  <si>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</si>
  <si>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</si>
  <si>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</si>
  <si>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</si>
  <si>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</si>
  <si>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</si>
  <si>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</si>
  <si>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</si>
  <si>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</si>
  <si>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</si>
  <si>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</si>
  <si>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</si>
  <si>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</si>
  <si>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</si>
  <si>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</si>
  <si>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</si>
  <si>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</si>
  <si>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</si>
  <si>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</si>
  <si>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</si>
  <si>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</si>
  <si>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</si>
  <si>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</si>
  <si>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</si>
  <si>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</si>
  <si>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</si>
  <si>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</si>
  <si>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</si>
  <si>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</si>
  <si>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</si>
  <si>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</si>
  <si>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</si>
  <si>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</si>
  <si>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</si>
  <si>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</si>
  <si>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</si>
  <si>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</si>
  <si>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</si>
  <si>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</si>
  <si>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</si>
  <si>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</si>
  <si>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</si>
  <si>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</si>
  <si>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</si>
  <si>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</si>
  <si>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</si>
  <si>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</si>
  <si>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</si>
  <si>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</si>
  <si>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</si>
  <si>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</si>
  <si>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</si>
  <si>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</si>
  <si>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</si>
  <si>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</si>
  <si>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</si>
  <si>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</si>
  <si>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</si>
  <si>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</si>
  <si>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</si>
  <si>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</si>
  <si>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</si>
  <si>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</si>
  <si>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</si>
  <si>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</si>
  <si>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</si>
  <si>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</si>
  <si>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</si>
  <si>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</si>
  <si>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</si>
  <si>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</si>
  <si>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</si>
  <si>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</si>
  <si>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</si>
  <si>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</si>
  <si>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</si>
  <si>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</si>
  <si>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</si>
  <si>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</si>
  <si>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</si>
  <si>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</si>
  <si>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</si>
  <si>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</si>
  <si>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</si>
  <si>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</si>
  <si>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</si>
  <si>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</si>
  <si>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</si>
  <si>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</si>
  <si>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</si>
  <si>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</si>
  <si>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</si>
  <si>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</si>
  <si>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</si>
  <si>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</si>
  <si>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</si>
  <si>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</si>
  <si>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</si>
  <si>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</si>
  <si>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</si>
  <si>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</si>
  <si>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</si>
  <si>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</si>
  <si>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</si>
  <si>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</si>
  <si>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</si>
  <si>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</si>
  <si>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</si>
  <si>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</si>
  <si>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</si>
  <si>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</si>
  <si>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</si>
  <si>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</si>
  <si>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</si>
  <si>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</si>
  <si>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</si>
  <si>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</si>
  <si>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</si>
  <si>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</si>
  <si>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</si>
  <si>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</si>
  <si>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</si>
  <si>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</si>
  <si>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</si>
  <si>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</si>
  <si>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</si>
  <si>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</si>
  <si>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</si>
  <si>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</si>
  <si>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</si>
  <si>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</si>
  <si>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</si>
  <si>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</si>
  <si>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</si>
  <si>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</si>
  <si>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</si>
  <si>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</si>
  <si>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</si>
  <si>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</si>
  <si>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</si>
  <si>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</si>
  <si>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</si>
  <si>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</si>
  <si>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</si>
  <si>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</si>
  <si>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</si>
  <si>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</si>
  <si>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</si>
  <si>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</si>
  <si>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</si>
  <si>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</si>
  <si>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</si>
  <si>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</si>
  <si>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</si>
  <si>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</si>
  <si>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</si>
  <si>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</si>
  <si>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</si>
  <si>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</si>
  <si>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</si>
  <si>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</si>
  <si>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</si>
  <si>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</si>
  <si>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</si>
  <si>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</si>
  <si>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</si>
  <si>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</si>
  <si>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</si>
  <si>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</si>
  <si>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</si>
  <si>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</si>
  <si>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</si>
  <si>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</si>
  <si>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</si>
  <si>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</si>
  <si>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</si>
  <si>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</si>
  <si>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</si>
  <si>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</si>
  <si>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</si>
  <si>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</si>
  <si>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</si>
  <si>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</si>
  <si>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</si>
  <si>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</si>
  <si>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</si>
  <si>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</si>
  <si>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</si>
  <si>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</si>
  <si>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</si>
  <si>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</si>
  <si>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</si>
  <si>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</si>
  <si>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</si>
  <si>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</si>
  <si>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</si>
  <si>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</si>
  <si>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</si>
  <si>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</si>
  <si>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</si>
  <si>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</si>
  <si>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</si>
  <si>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</si>
  <si>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</si>
  <si>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</si>
  <si>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</si>
  <si>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</si>
  <si>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</si>
  <si>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</si>
  <si>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</si>
  <si>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</si>
  <si>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</si>
  <si>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</si>
  <si>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</si>
  <si>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</si>
  <si>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</si>
  <si>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</si>
  <si>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</si>
  <si>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</si>
  <si>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</si>
  <si>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</si>
  <si>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</si>
  <si>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</si>
  <si>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</si>
  <si>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</si>
  <si>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</si>
  <si>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</si>
  <si>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</si>
  <si>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</si>
  <si>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</si>
  <si>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</si>
  <si>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</si>
  <si>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</si>
  <si>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</si>
  <si>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</si>
  <si>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</si>
  <si>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</si>
  <si>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</si>
  <si>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</si>
  <si>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</si>
  <si>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</si>
  <si>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</si>
  <si>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</si>
  <si>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</si>
  <si>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</si>
  <si>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</si>
  <si>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</si>
  <si>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</si>
  <si>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</si>
  <si>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</si>
  <si>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</si>
  <si>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</si>
  <si>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</si>
  <si>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</si>
  <si>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</si>
  <si>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</si>
  <si>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</si>
  <si>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</si>
  <si>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</si>
  <si>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</si>
  <si>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</si>
  <si>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</si>
  <si>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</si>
  <si>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</si>
  <si>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</si>
  <si>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</si>
  <si>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</si>
  <si>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</si>
  <si>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</si>
  <si>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</si>
  <si>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</si>
  <si>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</si>
  <si>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</si>
  <si>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</si>
  <si>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</si>
  <si>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</si>
  <si>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</si>
  <si>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</si>
  <si>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</si>
  <si>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</si>
  <si>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</si>
  <si>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</si>
  <si>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</si>
  <si>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</si>
  <si>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</si>
  <si>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</si>
  <si>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</si>
  <si>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</si>
  <si>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</si>
  <si>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</si>
  <si>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</si>
  <si>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</si>
  <si>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</si>
  <si>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</si>
  <si>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</si>
  <si>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</si>
  <si>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</si>
  <si>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</si>
  <si>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</si>
  <si>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</si>
  <si>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</si>
  <si>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</si>
  <si>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</si>
  <si>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</si>
  <si>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</si>
  <si>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</si>
  <si>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</si>
  <si>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</si>
  <si>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</si>
  <si>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</si>
  <si>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</si>
  <si>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</si>
  <si>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</si>
  <si>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</si>
  <si>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</si>
  <si>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</si>
  <si>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</si>
  <si>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</si>
  <si>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</si>
  <si>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</si>
  <si>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</si>
  <si>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</si>
  <si>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</si>
  <si>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</si>
  <si>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</si>
  <si>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</si>
  <si>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</si>
  <si>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</si>
  <si>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</si>
  <si>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</si>
  <si>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</si>
  <si>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</si>
  <si>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</si>
  <si>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</si>
  <si>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</si>
  <si>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</si>
  <si>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</si>
  <si>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</si>
  <si>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</si>
  <si>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</si>
  <si>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</si>
  <si>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</si>
  <si>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</si>
  <si>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</si>
  <si>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</si>
  <si>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</si>
  <si>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</si>
  <si>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</si>
  <si>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</si>
  <si>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</si>
  <si>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</si>
  <si>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</si>
  <si>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</si>
  <si>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</si>
  <si>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</si>
  <si>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</si>
  <si>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</si>
  <si>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</si>
  <si>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</si>
  <si>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</si>
  <si>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</si>
  <si>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</si>
  <si>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</si>
  <si>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</si>
  <si>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</si>
  <si>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</si>
  <si>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</si>
  <si>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</si>
  <si>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</si>
  <si>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</si>
  <si>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</si>
  <si>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</si>
  <si>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</si>
  <si>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</si>
  <si>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</si>
  <si>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</si>
  <si>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</si>
  <si>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</si>
  <si>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</si>
  <si>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</si>
  <si>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</si>
  <si>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</si>
  <si>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</si>
  <si>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</si>
  <si>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</si>
  <si>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</si>
  <si>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</si>
  <si>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</si>
  <si>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</si>
  <si>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</si>
  <si>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</si>
  <si>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</si>
  <si>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</si>
  <si>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</si>
  <si>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</si>
  <si>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</si>
  <si>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</si>
  <si>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</si>
  <si>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</si>
  <si>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</si>
  <si>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</si>
  <si>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</si>
  <si>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</si>
  <si>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</si>
  <si>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</si>
  <si>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</si>
  <si>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</si>
  <si>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</si>
  <si>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</si>
  <si>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</si>
  <si>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</si>
  <si>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</si>
  <si>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</si>
  <si>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</si>
  <si>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חלל תקשורת ח</t>
  </si>
  <si>
    <t>1131416</t>
  </si>
  <si>
    <t>511396046</t>
  </si>
  <si>
    <t>NR</t>
  </si>
  <si>
    <t>לאומי אגח 178</t>
  </si>
  <si>
    <t>6040323</t>
  </si>
  <si>
    <t>מזרחי הנפקות 40</t>
  </si>
  <si>
    <t>2310167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</si>
  <si>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</si>
  <si>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</si>
  <si>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</si>
  <si>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</si>
  <si>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</si>
  <si>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</si>
  <si>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</si>
  <si>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</si>
  <si>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</si>
  <si>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</si>
  <si>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</si>
  <si>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</si>
  <si>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</si>
  <si>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</si>
  <si>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</si>
  <si>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</si>
  <si>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</si>
  <si>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</si>
  <si>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</si>
  <si>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</si>
  <si>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</si>
  <si>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</si>
  <si>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</si>
  <si>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</si>
  <si>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</si>
  <si>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</si>
  <si>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</si>
  <si>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</si>
  <si>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</si>
  <si>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</si>
  <si>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</si>
  <si>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</si>
  <si>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</si>
  <si>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</si>
  <si>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</si>
  <si>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</si>
  <si>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</si>
  <si>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</si>
  <si>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</si>
  <si>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</si>
  <si>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</si>
  <si>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</si>
  <si>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</si>
  <si>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</si>
  <si>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</si>
  <si>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</si>
  <si>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</si>
  <si>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</si>
  <si>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</si>
  <si>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</si>
  <si>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</si>
  <si>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</si>
  <si>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</si>
  <si>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</si>
  <si>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</si>
  <si>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</si>
  <si>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</si>
  <si>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</si>
  <si>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</si>
  <si>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</si>
  <si>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</si>
  <si>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</si>
  <si>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</si>
  <si>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</si>
  <si>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</si>
  <si>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</si>
  <si>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</si>
  <si>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</si>
  <si>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</si>
  <si>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</si>
  <si>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</si>
  <si>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</si>
  <si>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</si>
  <si>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</si>
  <si>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</si>
  <si>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</si>
  <si>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</si>
  <si>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</si>
  <si>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</si>
  <si>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</si>
  <si>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</si>
  <si>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</si>
  <si>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</si>
  <si>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</si>
  <si>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</si>
  <si>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</si>
  <si>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</si>
  <si>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</si>
  <si>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</si>
  <si>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</si>
  <si>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</si>
  <si>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</si>
  <si>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</si>
  <si>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</si>
  <si>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</si>
  <si>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</si>
  <si>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</si>
  <si>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</si>
  <si>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</si>
  <si>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</si>
  <si>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</si>
  <si>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</si>
  <si>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</si>
  <si>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</si>
  <si>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</si>
  <si>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</si>
  <si>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</si>
  <si>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</si>
  <si>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</si>
  <si>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</si>
  <si>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</si>
  <si>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</si>
  <si>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</si>
  <si>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</si>
  <si>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</si>
  <si>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</si>
  <si>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</si>
  <si>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</si>
  <si>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</si>
  <si>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</si>
  <si>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</si>
  <si>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</si>
  <si>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</si>
  <si>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</si>
  <si>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</si>
  <si>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</si>
  <si>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</si>
  <si>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</si>
  <si>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</si>
  <si>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</si>
  <si>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</si>
  <si>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</si>
  <si>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</si>
  <si>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</si>
  <si>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</si>
  <si>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</si>
  <si>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</si>
  <si>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</si>
  <si>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</si>
  <si>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</si>
  <si>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</si>
  <si>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</si>
  <si>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</si>
  <si>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פטרוכימיים אגח 1</t>
  </si>
  <si>
    <t>7560154</t>
  </si>
  <si>
    <t>520029315</t>
  </si>
  <si>
    <t>בזן אגח ו</t>
  </si>
  <si>
    <t>2590396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</si>
  <si>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</si>
  <si>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</si>
  <si>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</si>
  <si>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</si>
  <si>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</si>
  <si>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</si>
  <si>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</si>
  <si>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</si>
  <si>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</si>
  <si>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</si>
  <si>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</si>
  <si>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</si>
  <si>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</si>
  <si>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</si>
  <si>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</si>
  <si>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</si>
  <si>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</si>
  <si>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</si>
  <si>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</si>
  <si>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</si>
  <si>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</si>
  <si>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</si>
  <si>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</si>
  <si>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</si>
  <si>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</si>
  <si>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</si>
  <si>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</si>
  <si>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</si>
  <si>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</si>
  <si>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</si>
  <si>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</si>
  <si>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</si>
  <si>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</si>
  <si>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</si>
  <si>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</si>
  <si>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</si>
  <si>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</si>
  <si>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</si>
  <si>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</si>
  <si>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</si>
  <si>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</si>
  <si>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</si>
  <si>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</si>
  <si>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</si>
  <si>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</si>
  <si>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</si>
  <si>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</si>
  <si>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</si>
  <si>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</si>
  <si>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</si>
  <si>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</si>
  <si>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</si>
  <si>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</si>
  <si>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</si>
  <si>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</si>
  <si>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</si>
  <si>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</si>
  <si>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</si>
  <si>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</si>
  <si>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</si>
  <si>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</si>
  <si>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</si>
  <si>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</si>
  <si>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</si>
  <si>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</si>
  <si>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</si>
  <si>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</si>
  <si>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</si>
  <si>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</si>
  <si>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</si>
  <si>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</si>
  <si>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</si>
  <si>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</si>
  <si>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</si>
  <si>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</si>
  <si>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</si>
  <si>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</si>
  <si>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</si>
  <si>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</si>
  <si>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</si>
  <si>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</si>
  <si>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</si>
  <si>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</si>
  <si>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</si>
  <si>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</si>
  <si>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</si>
  <si>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</si>
  <si>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</si>
  <si>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</si>
  <si>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</si>
  <si>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</si>
  <si>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</si>
  <si>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</si>
  <si>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</si>
  <si>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</si>
  <si>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</si>
  <si>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</si>
  <si>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</si>
  <si>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</si>
  <si>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</si>
  <si>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</si>
  <si>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</si>
  <si>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</si>
  <si>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</si>
  <si>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</si>
  <si>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</si>
  <si>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</si>
  <si>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</si>
  <si>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</si>
  <si>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</si>
  <si>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</si>
  <si>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</si>
  <si>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</si>
  <si>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</si>
  <si>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</si>
  <si>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</si>
  <si>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</si>
  <si>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</si>
  <si>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</si>
  <si>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</si>
  <si>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</si>
  <si>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</si>
  <si>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</si>
  <si>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</si>
  <si>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</si>
  <si>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</si>
  <si>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</si>
  <si>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</si>
  <si>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</si>
  <si>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</si>
  <si>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</si>
  <si>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</si>
  <si>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</si>
  <si>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</si>
  <si>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</si>
  <si>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</si>
  <si>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</si>
  <si>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</si>
  <si>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</si>
  <si>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</si>
  <si>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</si>
  <si>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</si>
  <si>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</si>
  <si>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</si>
  <si>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</si>
  <si>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</si>
  <si>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</si>
  <si>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</si>
  <si>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</si>
  <si>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</si>
  <si>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</si>
  <si>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</si>
  <si>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</si>
  <si>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</si>
  <si>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</si>
  <si>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</si>
  <si>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</si>
  <si>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</si>
  <si>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</si>
  <si>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</si>
  <si>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</si>
  <si>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</si>
  <si>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</si>
  <si>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</si>
  <si>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</si>
  <si>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</si>
  <si>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</si>
  <si>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</si>
  <si>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</si>
  <si>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</si>
  <si>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</si>
  <si>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</si>
  <si>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</si>
  <si>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</si>
  <si>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</si>
  <si>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</si>
  <si>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</si>
  <si>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</si>
  <si>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</si>
  <si>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</si>
  <si>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</si>
  <si>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</si>
  <si>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</si>
  <si>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</si>
  <si>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</si>
  <si>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</si>
  <si>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</si>
  <si>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</si>
  <si>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</si>
  <si>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</si>
  <si>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</si>
  <si>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</si>
  <si>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</si>
  <si>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</si>
  <si>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</si>
  <si>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</si>
  <si>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</si>
  <si>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</si>
  <si>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</si>
  <si>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</si>
  <si>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</si>
  <si>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</si>
  <si>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</si>
  <si>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</si>
  <si>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</si>
  <si>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</si>
  <si>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</si>
  <si>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</si>
  <si>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</si>
  <si>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</si>
  <si>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</si>
  <si>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</si>
  <si>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</si>
  <si>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</si>
  <si>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</si>
  <si>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</si>
  <si>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</si>
  <si>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</si>
  <si>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</si>
  <si>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</si>
  <si>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</si>
  <si>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</si>
  <si>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</si>
  <si>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</si>
  <si>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</si>
  <si>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</si>
  <si>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</si>
  <si>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</si>
  <si>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</si>
  <si>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</si>
  <si>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</si>
  <si>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</si>
  <si>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</si>
  <si>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</si>
  <si>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</si>
  <si>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</si>
  <si>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</si>
  <si>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</si>
  <si>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</si>
  <si>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</si>
  <si>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</si>
  <si>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</si>
  <si>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</si>
  <si>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</si>
  <si>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</si>
  <si>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</si>
  <si>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</si>
  <si>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</si>
  <si>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</si>
  <si>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</si>
  <si>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</si>
  <si>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</si>
  <si>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</si>
  <si>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</si>
  <si>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</si>
  <si>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</si>
  <si>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</si>
  <si>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</si>
  <si>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</si>
  <si>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</si>
  <si>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</si>
  <si>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</si>
  <si>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</si>
  <si>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</si>
  <si>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</si>
  <si>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</si>
  <si>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</si>
  <si>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</si>
  <si>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</si>
  <si>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</si>
  <si>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</si>
  <si>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</si>
  <si>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</si>
  <si>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</si>
  <si>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</si>
  <si>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</si>
  <si>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</si>
  <si>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</si>
  <si>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</si>
  <si>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</si>
  <si>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</si>
  <si>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</si>
  <si>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</si>
  <si>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</si>
  <si>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</si>
  <si>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</si>
  <si>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</si>
  <si>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</si>
  <si>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</si>
  <si>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</si>
  <si>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</si>
  <si>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</si>
  <si>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</si>
  <si>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</si>
  <si>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</si>
  <si>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</si>
  <si>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</si>
  <si>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</si>
  <si>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</si>
  <si>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</si>
  <si>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</si>
  <si>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</si>
  <si>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</si>
  <si>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</si>
  <si>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</si>
  <si>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</si>
  <si>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</si>
  <si>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</si>
  <si>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</si>
  <si>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</si>
  <si>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</si>
  <si>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</si>
  <si>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</si>
  <si>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</si>
  <si>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</si>
  <si>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</si>
  <si>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</si>
  <si>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</si>
  <si>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</si>
  <si>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</si>
  <si>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</si>
  <si>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</si>
  <si>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</si>
  <si>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</si>
  <si>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</si>
  <si>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</si>
  <si>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</si>
  <si>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</si>
  <si>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</si>
  <si>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</si>
  <si>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</si>
  <si>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</si>
  <si>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</si>
  <si>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</si>
  <si>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</si>
  <si>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</si>
  <si>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</si>
  <si>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</si>
  <si>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</si>
  <si>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</si>
  <si>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</si>
  <si>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</si>
  <si>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</si>
  <si>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</si>
  <si>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</si>
  <si>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</si>
  <si>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</si>
  <si>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</si>
  <si>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</si>
  <si>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</si>
  <si>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</si>
  <si>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</si>
  <si>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</si>
  <si>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</si>
  <si>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</si>
  <si>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</si>
  <si>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</si>
  <si>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</si>
  <si>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</si>
  <si>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</si>
  <si>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</si>
  <si>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</si>
  <si>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</si>
  <si>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</si>
  <si>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</si>
  <si>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</si>
  <si>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Automobiles &amp; Components</t>
  </si>
  <si>
    <t>ORMAT TECHNOLOGIES INC*</t>
  </si>
  <si>
    <t>US6866881021</t>
  </si>
  <si>
    <t>REDHILL BIOPHARMA LTD ADR</t>
  </si>
  <si>
    <t>US7574681034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</si>
  <si>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</si>
  <si>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</si>
  <si>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</si>
  <si>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</si>
  <si>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</si>
  <si>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</si>
  <si>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</si>
  <si>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</si>
  <si>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</si>
  <si>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</si>
  <si>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</si>
  <si>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</si>
  <si>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</si>
  <si>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</si>
  <si>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</si>
  <si>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</si>
  <si>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</si>
  <si>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</si>
  <si>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</si>
  <si>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</si>
  <si>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</si>
  <si>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</si>
  <si>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</si>
  <si>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</si>
  <si>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</si>
  <si>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</si>
  <si>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</si>
  <si>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</si>
  <si>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</si>
  <si>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</si>
  <si>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</si>
  <si>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</si>
  <si>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</si>
  <si>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</si>
  <si>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</si>
  <si>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</si>
  <si>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</si>
  <si>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</si>
  <si>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</si>
  <si>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</si>
  <si>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BP PLC</t>
  </si>
  <si>
    <t>GB0007980591</t>
  </si>
  <si>
    <t>ENERGY</t>
  </si>
  <si>
    <t>CAPGEMINI SA</t>
  </si>
  <si>
    <t>FR0000125338</t>
  </si>
  <si>
    <t>Technology Hardware &amp; Equipment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</si>
  <si>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</si>
  <si>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</si>
  <si>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</si>
  <si>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</si>
  <si>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</si>
  <si>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</si>
  <si>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</si>
  <si>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</si>
  <si>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</si>
  <si>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</si>
  <si>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</si>
  <si>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</si>
  <si>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</si>
  <si>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</si>
  <si>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Transportation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</si>
  <si>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</si>
  <si>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</si>
  <si>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</si>
  <si>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</si>
  <si>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</si>
  <si>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</si>
  <si>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</si>
  <si>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</si>
  <si>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</si>
  <si>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</si>
  <si>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</si>
  <si>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</si>
  <si>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</si>
  <si>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</si>
  <si>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</si>
  <si>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</si>
  <si>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</si>
  <si>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</si>
  <si>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</si>
  <si>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</si>
  <si>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</si>
  <si>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</si>
  <si>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</si>
  <si>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</si>
  <si>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</si>
  <si>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</si>
  <si>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</si>
  <si>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</si>
  <si>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</si>
  <si>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</si>
  <si>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</si>
  <si>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</si>
  <si>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</si>
  <si>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</si>
  <si>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</si>
  <si>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</si>
  <si>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</si>
  <si>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</si>
  <si>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</si>
  <si>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</si>
  <si>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</si>
  <si>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</si>
  <si>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</si>
  <si>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</si>
  <si>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</si>
  <si>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</si>
  <si>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</si>
  <si>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</si>
  <si>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</si>
  <si>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</si>
  <si>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</si>
  <si>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</si>
  <si>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</si>
  <si>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</si>
  <si>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</si>
  <si>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</si>
  <si>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</si>
  <si>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</si>
  <si>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</si>
  <si>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</si>
  <si>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</si>
  <si>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</si>
  <si>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</si>
  <si>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</si>
  <si>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</si>
  <si>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STMICROELECTRONICS</t>
  </si>
  <si>
    <t>NL0000226223</t>
  </si>
  <si>
    <t>Semiconductors &amp; Semiconductor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</si>
  <si>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</si>
  <si>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</si>
  <si>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</si>
  <si>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</si>
  <si>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</si>
  <si>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</si>
  <si>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</si>
  <si>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</si>
  <si>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</si>
  <si>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</si>
  <si>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</si>
  <si>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</si>
  <si>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</si>
  <si>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</si>
  <si>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</si>
  <si>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</si>
  <si>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</si>
  <si>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</si>
  <si>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</si>
  <si>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</si>
  <si>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</si>
  <si>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</si>
  <si>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</si>
  <si>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</si>
  <si>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</si>
  <si>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</si>
  <si>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</si>
  <si>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פסגות סל תא 25</t>
  </si>
  <si>
    <t>1125319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</si>
  <si>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</si>
  <si>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</si>
  <si>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</si>
  <si>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</si>
  <si>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</si>
  <si>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</si>
  <si>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</si>
  <si>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</si>
  <si>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</si>
  <si>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</si>
  <si>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</si>
  <si>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</si>
  <si>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</si>
  <si>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</si>
  <si>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</si>
  <si>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</si>
  <si>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</si>
  <si>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</si>
  <si>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</si>
  <si>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</si>
  <si>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</si>
  <si>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</si>
  <si>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</si>
  <si>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</si>
  <si>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</si>
  <si>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</si>
  <si>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</si>
  <si>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</si>
  <si>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</si>
  <si>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</si>
  <si>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</si>
  <si>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</si>
  <si>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</si>
  <si>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</si>
  <si>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</si>
  <si>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</si>
  <si>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</si>
  <si>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</si>
  <si>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</si>
  <si>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</si>
  <si>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</si>
  <si>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</si>
  <si>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</si>
  <si>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</si>
  <si>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</si>
  <si>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</si>
  <si>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</si>
  <si>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</si>
  <si>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</si>
  <si>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</si>
  <si>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</si>
  <si>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</si>
  <si>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</si>
  <si>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</si>
  <si>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</si>
  <si>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</si>
  <si>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</si>
  <si>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</si>
  <si>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</si>
  <si>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קסם תל בונד תשואות</t>
  </si>
  <si>
    <t>1128545</t>
  </si>
  <si>
    <t>תכלית תל בונד שקלי</t>
  </si>
  <si>
    <t>1116250</t>
  </si>
  <si>
    <t>תכלית תל בונד תשואות</t>
  </si>
  <si>
    <t>1128453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</si>
  <si>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</si>
  <si>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</si>
  <si>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</si>
  <si>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</si>
  <si>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</si>
  <si>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</si>
  <si>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</si>
  <si>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</si>
  <si>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</si>
  <si>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</si>
  <si>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</si>
  <si>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</si>
  <si>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</si>
  <si>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</si>
  <si>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</si>
  <si>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</si>
  <si>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</si>
  <si>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</si>
  <si>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</si>
  <si>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</si>
  <si>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</si>
  <si>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</si>
  <si>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</si>
  <si>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</si>
  <si>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</si>
  <si>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</si>
  <si>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</si>
  <si>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</si>
  <si>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</si>
  <si>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</si>
  <si>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</si>
  <si>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</si>
  <si>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</si>
  <si>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</si>
  <si>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</si>
  <si>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</si>
  <si>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</si>
  <si>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</si>
  <si>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</si>
  <si>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</si>
  <si>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</si>
  <si>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</si>
  <si>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</si>
  <si>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</si>
  <si>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</si>
  <si>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</si>
  <si>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</si>
  <si>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</si>
  <si>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</si>
  <si>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</si>
  <si>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</si>
  <si>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</si>
  <si>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</si>
  <si>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</si>
  <si>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</si>
  <si>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</si>
  <si>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</si>
  <si>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</si>
  <si>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</si>
  <si>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</si>
  <si>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</si>
  <si>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</si>
  <si>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</si>
  <si>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</si>
  <si>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</si>
  <si>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</si>
  <si>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</si>
  <si>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</si>
  <si>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</si>
  <si>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</si>
  <si>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</si>
  <si>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</si>
  <si>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</si>
  <si>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</si>
  <si>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</si>
  <si>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</si>
  <si>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</si>
  <si>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</si>
  <si>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</si>
  <si>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</si>
  <si>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</si>
  <si>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</si>
  <si>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</si>
  <si>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</si>
  <si>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</si>
  <si>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</si>
  <si>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</si>
  <si>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</si>
  <si>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</si>
  <si>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</si>
  <si>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</si>
  <si>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</si>
  <si>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EURIZON EASYFND BND HI YL Z</t>
  </si>
  <si>
    <t>LU0335991534</t>
  </si>
  <si>
    <t>BB-</t>
  </si>
  <si>
    <t>NEUBER BERMAN H/Y BD I2A</t>
  </si>
  <si>
    <t>IE00B8QBJF01</t>
  </si>
  <si>
    <t>Moodys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</si>
  <si>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</si>
  <si>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</si>
  <si>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</si>
  <si>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</si>
  <si>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</si>
  <si>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</si>
  <si>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</si>
  <si>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</si>
  <si>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</si>
  <si>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</si>
  <si>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</si>
  <si>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</si>
  <si>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</si>
  <si>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</si>
  <si>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</si>
  <si>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</si>
  <si>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</si>
  <si>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</si>
  <si>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</si>
  <si>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</si>
  <si>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</si>
  <si>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</si>
  <si>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</si>
  <si>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</si>
  <si>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</si>
  <si>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</si>
  <si>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</si>
  <si>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1540 JAN 2017</t>
  </si>
  <si>
    <t>81790800</t>
  </si>
  <si>
    <t>bP 1540 JAN 2017</t>
  </si>
  <si>
    <t>81791238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</si>
  <si>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</si>
  <si>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</si>
  <si>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</si>
  <si>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</si>
  <si>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</si>
  <si>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</si>
  <si>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</si>
  <si>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</si>
  <si>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</si>
  <si>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</si>
  <si>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</si>
  <si>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</si>
  <si>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</si>
  <si>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</si>
  <si>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</si>
  <si>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</si>
  <si>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</si>
  <si>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</si>
  <si>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</si>
  <si>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</si>
  <si>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</si>
  <si>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</si>
  <si>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</si>
  <si>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</si>
  <si>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</si>
  <si>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</si>
  <si>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</si>
  <si>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</si>
  <si>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</si>
  <si>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</si>
  <si>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</si>
  <si>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</si>
  <si>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</si>
  <si>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</si>
  <si>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</si>
  <si>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</si>
  <si>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</si>
  <si>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</si>
  <si>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</si>
  <si>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</si>
  <si>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</si>
  <si>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</si>
  <si>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</si>
  <si>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</si>
  <si>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</si>
  <si>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D</t>
  </si>
  <si>
    <t>חפציבה גרוסלם ג</t>
  </si>
  <si>
    <t>1099969</t>
  </si>
  <si>
    <t>510404460</t>
  </si>
  <si>
    <t>מתמ אגח א'  רמ</t>
  </si>
  <si>
    <t>1138999</t>
  </si>
  <si>
    <t>510687403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</si>
  <si>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</si>
  <si>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</si>
  <si>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</si>
  <si>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</si>
  <si>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</si>
  <si>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</si>
  <si>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</si>
  <si>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</si>
  <si>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</si>
  <si>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</si>
  <si>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</si>
  <si>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</si>
  <si>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550266274</t>
  </si>
  <si>
    <t>347283</t>
  </si>
  <si>
    <t>1234564</t>
  </si>
  <si>
    <t>סה"כ קרנות השקעה</t>
  </si>
  <si>
    <t>orbimed Israel II</t>
  </si>
  <si>
    <t>apollo</t>
  </si>
  <si>
    <t>DOVER</t>
  </si>
  <si>
    <t>Harbourvest co inv cruise</t>
  </si>
  <si>
    <t>THOMA BRAVO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</si>
  <si>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</si>
  <si>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</si>
  <si>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</si>
  <si>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</si>
  <si>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</si>
  <si>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</si>
  <si>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</si>
  <si>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</si>
  <si>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</si>
  <si>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</si>
  <si>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+ILS/-EUR 4.0966 23-03-17 (12) +66</t>
  </si>
  <si>
    <t>10002202</t>
  </si>
  <si>
    <t>+ILS/-EUR 4.1367 23-01-17 (26) +47</t>
  </si>
  <si>
    <t>10000379</t>
  </si>
  <si>
    <t>+ILS/-EUR 4.2201 05-01-17 (10) +81</t>
  </si>
  <si>
    <t>10002162</t>
  </si>
  <si>
    <t>+ILS/-EUR 4.2213 23-01-17 (26) +73</t>
  </si>
  <si>
    <t>10000373</t>
  </si>
  <si>
    <t>+ILS/-USD 3.7422 03-01-17 (10) --93</t>
  </si>
  <si>
    <t>10000180</t>
  </si>
  <si>
    <t>10000141</t>
  </si>
  <si>
    <t>10000149</t>
  </si>
  <si>
    <t>+ILS/-USD 3.7466 03-01-17 (10) --84</t>
  </si>
  <si>
    <t>10000155</t>
  </si>
  <si>
    <t>+ILS/-USD 3.747 03-01-17 (10) --90</t>
  </si>
  <si>
    <t>10000143</t>
  </si>
  <si>
    <t>10000154</t>
  </si>
  <si>
    <t>10000185</t>
  </si>
  <si>
    <t>+ILS/-USD 3.78 27-03-17 (12) --136</t>
  </si>
  <si>
    <t>10002204</t>
  </si>
  <si>
    <t>+ILS/-USD 3.7824 25-01-17 (26) --56</t>
  </si>
  <si>
    <t>10000392</t>
  </si>
  <si>
    <t>+ILS/-USD 3.7949 03-01-17 (10) --51</t>
  </si>
  <si>
    <t>10000167</t>
  </si>
  <si>
    <t>10000199</t>
  </si>
  <si>
    <t>+ILS/-USD 3.8 03-01-17 (10) --20</t>
  </si>
  <si>
    <t>10000222</t>
  </si>
  <si>
    <t>+ILS/-USD 3.8006 03-01-17 (10) --29</t>
  </si>
  <si>
    <t>10000218</t>
  </si>
  <si>
    <t>+ILS/-USD 3.8066 25-01-17 (26) --84</t>
  </si>
  <si>
    <t>10000378</t>
  </si>
  <si>
    <t>10000381</t>
  </si>
  <si>
    <t>+ILS/-USD 3.8075 25-01-17 (26) --85</t>
  </si>
  <si>
    <t>10000183</t>
  </si>
  <si>
    <t>+ILS/-USD 3.81 03-01-17 (10) --72</t>
  </si>
  <si>
    <t>10000160</t>
  </si>
  <si>
    <t>10000190</t>
  </si>
  <si>
    <t>+ILS/-USD 3.82 28-02-17 (10) --63</t>
  </si>
  <si>
    <t>10000226</t>
  </si>
  <si>
    <t>10000158</t>
  </si>
  <si>
    <t>+ILS/-USD 3.82 28-02-17 (26) --62</t>
  </si>
  <si>
    <t>+ILS/-USD 3.8225 03-01-17 (10) --22</t>
  </si>
  <si>
    <t>10000177</t>
  </si>
  <si>
    <t>10000220</t>
  </si>
  <si>
    <t>10000153</t>
  </si>
  <si>
    <t>+ILS/-USD 3.83 27-02-17 (10) --75</t>
  </si>
  <si>
    <t>10000156</t>
  </si>
  <si>
    <t>+ILS/-USD 3.8317 18-01-17 (26) --83</t>
  </si>
  <si>
    <t>+ILS/-USD 3.833 03-01-17 (10) --31</t>
  </si>
  <si>
    <t>10000211</t>
  </si>
  <si>
    <t>+ILS/-USD 3.8336 15-02-17 (10) --114</t>
  </si>
  <si>
    <t>10002187</t>
  </si>
  <si>
    <t>+ILS/-USD 3.8373 03-01-17 (26) -62</t>
  </si>
  <si>
    <t>10000374</t>
  </si>
  <si>
    <t>+ILS/-USD 3.84 03-01-17 (10) --56</t>
  </si>
  <si>
    <t>10000169</t>
  </si>
  <si>
    <t>+ILS/-USD 3.8507 25-01-17 (26) --33</t>
  </si>
  <si>
    <t>10000398</t>
  </si>
  <si>
    <t>+ILS/-USD 3.8556 22-02-17 (10) --69</t>
  </si>
  <si>
    <t>10002210</t>
  </si>
  <si>
    <t>+ILS/-USD 3.8577 25-01-17 (26) --68</t>
  </si>
  <si>
    <t>10000384</t>
  </si>
  <si>
    <t>+ILS/-USD 3.865 03-01-17 (10) --38</t>
  </si>
  <si>
    <t>10000206</t>
  </si>
  <si>
    <t>+USD/-ILS 3.8044 03-01-17 (10) --46</t>
  </si>
  <si>
    <t>10000164</t>
  </si>
  <si>
    <t>+USD/-ILS 3.8066 25-01-17 (26) --84</t>
  </si>
  <si>
    <t>+USD/-ILS 3.8188 03-01-17 (26) --57</t>
  </si>
  <si>
    <t>10000376</t>
  </si>
  <si>
    <t>+USD/-ILS 3.829 03-01-17 (10) --60</t>
  </si>
  <si>
    <t>10000191</t>
  </si>
  <si>
    <t>+USD/-ILS 3.8453 15-02-17 (10) --47</t>
  </si>
  <si>
    <t>10002218</t>
  </si>
  <si>
    <t>פורוורד ש"ח-מט"ח</t>
  </si>
  <si>
    <t>10000157</t>
  </si>
  <si>
    <t>10000225</t>
  </si>
  <si>
    <t>10000179</t>
  </si>
  <si>
    <t>10000380</t>
  </si>
  <si>
    <t>+GBP/-USD 1.2451 14-03-17 (26) +31</t>
  </si>
  <si>
    <t>10002193</t>
  </si>
  <si>
    <t>+USD/-EUR 1.046 16-02-17 (26) +35</t>
  </si>
  <si>
    <t>10002209</t>
  </si>
  <si>
    <t>+USD/-EUR 1.0506 24-04-17 (10) +67.2</t>
  </si>
  <si>
    <t>10002213</t>
  </si>
  <si>
    <t>+USD/-EUR 1.0646 01-03-17 (10) +50.3</t>
  </si>
  <si>
    <t>10002195</t>
  </si>
  <si>
    <t>10000174</t>
  </si>
  <si>
    <t>10000150</t>
  </si>
  <si>
    <t>10000208</t>
  </si>
  <si>
    <t>+USD/-EUR 1.0667 13-02-17 (10) +42.7</t>
  </si>
  <si>
    <t>10002190</t>
  </si>
  <si>
    <t>+USD/-EUR 1.0692 24-04-17 (10) +70.6</t>
  </si>
  <si>
    <t>10002207</t>
  </si>
  <si>
    <t>+USD/-EUR 1.074 08-03-17 (10) +50</t>
  </si>
  <si>
    <t>10002198</t>
  </si>
  <si>
    <t>+USD/-EUR 1.0752 13-02-17 (10) +43.4</t>
  </si>
  <si>
    <t>10002189</t>
  </si>
  <si>
    <t>+USD/-EUR 1.0792 22-03-17 (10) +57.3</t>
  </si>
  <si>
    <t>10002200</t>
  </si>
  <si>
    <t>+USD/-EUR 1.0961 30-01-17 (10) +46.9</t>
  </si>
  <si>
    <t>10002173</t>
  </si>
  <si>
    <t>+USD/-EUR 1.1044 06-02-17 (10) +48.4</t>
  </si>
  <si>
    <t>10002176</t>
  </si>
  <si>
    <t>+USD/-EUR 1.1097 13-02-17 (10) +46.5</t>
  </si>
  <si>
    <t>10002182</t>
  </si>
  <si>
    <t>+USD/-EUR 1.1293 09-01-17 (10) +53</t>
  </si>
  <si>
    <t>10002159</t>
  </si>
  <si>
    <t>+USD/-EUR 1.1295 04-01-17 (10) +51.3</t>
  </si>
  <si>
    <t>10002157</t>
  </si>
  <si>
    <t>+USD/-GBP 1.2398 14-03-17 (26) +27</t>
  </si>
  <si>
    <t>10002212</t>
  </si>
  <si>
    <t>+USD/-JPY 102.4385 08-02-17 (10) --41.15</t>
  </si>
  <si>
    <t>10002179</t>
  </si>
  <si>
    <t>+USD/-JPY 112.45 08-02-17 (10) --45</t>
  </si>
  <si>
    <t>10002196</t>
  </si>
  <si>
    <t>+USD/-JPY 117.043 08-02-17 (10) --24.7</t>
  </si>
  <si>
    <t>10002214</t>
  </si>
  <si>
    <t>404626</t>
  </si>
  <si>
    <t/>
  </si>
  <si>
    <t>דולר ניו-זילנד</t>
  </si>
  <si>
    <t>יו בנק</t>
  </si>
  <si>
    <t>30026000</t>
  </si>
  <si>
    <t>Aa3</t>
  </si>
  <si>
    <t>פועלים סהר</t>
  </si>
  <si>
    <t>30195000</t>
  </si>
  <si>
    <t>בנק הפועלים בע"מ</t>
  </si>
  <si>
    <t>30012000</t>
  </si>
  <si>
    <t>בנק לאומי לישראל בע"מ</t>
  </si>
  <si>
    <t>30110000</t>
  </si>
  <si>
    <t>30226000</t>
  </si>
  <si>
    <t>30326000</t>
  </si>
  <si>
    <t>31726000</t>
  </si>
  <si>
    <t>31126000</t>
  </si>
  <si>
    <t>32026000</t>
  </si>
  <si>
    <t>30395000</t>
  </si>
  <si>
    <t>31795000</t>
  </si>
  <si>
    <t>32095000</t>
  </si>
  <si>
    <t>32895000</t>
  </si>
  <si>
    <t>לירה טורקית</t>
  </si>
  <si>
    <t>30312000</t>
  </si>
  <si>
    <t>32012000</t>
  </si>
  <si>
    <t>30210000</t>
  </si>
  <si>
    <t>31710000</t>
  </si>
  <si>
    <t>30310000</t>
  </si>
  <si>
    <t>35195000</t>
  </si>
  <si>
    <t>35095000</t>
  </si>
  <si>
    <t>UBS</t>
  </si>
  <si>
    <t>30891000</t>
  </si>
  <si>
    <t>MOODY'S</t>
  </si>
  <si>
    <t>31791000</t>
  </si>
  <si>
    <t>31191000</t>
  </si>
  <si>
    <t>32791000</t>
  </si>
  <si>
    <t>30791000</t>
  </si>
  <si>
    <t>31091000</t>
  </si>
  <si>
    <t>30291000</t>
  </si>
  <si>
    <t>30391000</t>
  </si>
  <si>
    <t>32691000</t>
  </si>
  <si>
    <t>32091000</t>
  </si>
  <si>
    <t>כן</t>
  </si>
  <si>
    <t>לא</t>
  </si>
  <si>
    <t>CC</t>
  </si>
  <si>
    <t>פועלים 11/16 0.45%</t>
  </si>
  <si>
    <t>454134</t>
  </si>
  <si>
    <t>פועלים 11/17 0.42%</t>
  </si>
  <si>
    <t>451231</t>
  </si>
  <si>
    <t>פועלים 28.12.17 0.45</t>
  </si>
  <si>
    <t>456209</t>
  </si>
  <si>
    <t>פועלים 8/17 0.42%</t>
  </si>
  <si>
    <t>439793</t>
  </si>
  <si>
    <t>פועלים 8/7 0.45%</t>
  </si>
  <si>
    <t>439878</t>
  </si>
  <si>
    <t>פועלים 9/17 0.42%</t>
  </si>
  <si>
    <t>443773</t>
  </si>
  <si>
    <t>יובנק 9/17 0.42%</t>
  </si>
  <si>
    <t>516460</t>
  </si>
  <si>
    <t>444458</t>
  </si>
  <si>
    <t>כתר נורבגי</t>
  </si>
  <si>
    <t>* בעל ענין/צד קשור</t>
  </si>
  <si>
    <t>סה"כ יתרות התחייבות להשקעה</t>
  </si>
  <si>
    <t>בישראל</t>
  </si>
  <si>
    <t>בחו"ל</t>
  </si>
  <si>
    <t>Orbimed  II</t>
  </si>
  <si>
    <t>apollo natural pesources partners II</t>
  </si>
  <si>
    <t>harbourvest ח-ן מנוהל</t>
  </si>
  <si>
    <t>Warburg Pincus China I</t>
  </si>
  <si>
    <t>harbourvest DOVER</t>
  </si>
  <si>
    <t>SIF VIII</t>
  </si>
  <si>
    <t>גורם 43</t>
  </si>
  <si>
    <t>גורם 44</t>
  </si>
  <si>
    <t>גורם 45</t>
  </si>
  <si>
    <t>גורם 46</t>
  </si>
  <si>
    <t>גורם 48</t>
  </si>
  <si>
    <t>גורם 67</t>
  </si>
  <si>
    <t>גורם 75</t>
  </si>
  <si>
    <t xml:space="preserve">גורם 77 </t>
  </si>
  <si>
    <t xml:space="preserve">גורם 78 </t>
  </si>
  <si>
    <t>גורם 80</t>
  </si>
  <si>
    <t>גורם 86</t>
  </si>
  <si>
    <t xml:space="preserve">גורם 83 </t>
  </si>
  <si>
    <t>גורם 90</t>
  </si>
  <si>
    <t>SLF I</t>
  </si>
  <si>
    <t>סה"כ כתבי אופציה בחו"ל:</t>
  </si>
  <si>
    <t>פורוורד ריבית</t>
  </si>
  <si>
    <t>מובטחות משכנתא- גורם 01</t>
  </si>
  <si>
    <t>בבטחונות אחרים - גורם 80</t>
  </si>
  <si>
    <t>בבטחונות אחרים - גורם 07</t>
  </si>
  <si>
    <t>בבטחונות אחרים-גורם 7</t>
  </si>
  <si>
    <t>בבטחונות אחרים-גורם 28*</t>
  </si>
  <si>
    <t>בבטחונות אחרים - גורם 29</t>
  </si>
  <si>
    <t>בבטחונות אחרים-גורם 29</t>
  </si>
  <si>
    <t>בבטחונות אחרים-גורם 33*</t>
  </si>
  <si>
    <t>בבטחונות אחרים - גורם 37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</si>
  <si>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</si>
  <si>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</si>
  <si>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</si>
  <si>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</si>
  <si>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</si>
  <si>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</si>
  <si>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</si>
  <si>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</si>
  <si>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</si>
  <si>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</si>
  <si>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92</t>
  </si>
  <si>
    <t>בבטחונות אחרים-גורם 41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</si>
  <si>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</si>
  <si>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</si>
  <si>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</si>
  <si>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</si>
  <si>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</si>
  <si>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</si>
  <si>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</si>
  <si>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</si>
  <si>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</si>
  <si>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</si>
  <si>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אחרים-גורם 86</t>
  </si>
  <si>
    <t>בבטחונות אחרים-גורם 65</t>
  </si>
  <si>
    <t>בבטחונות אחרים-גורם 84</t>
  </si>
  <si>
    <t>בבטחונות אחרים - גורם 94</t>
  </si>
  <si>
    <t>בבטחונות אחרים-גורם 69</t>
  </si>
  <si>
    <t>בבטחונות אחרים-גורם 89</t>
  </si>
  <si>
    <t>בבטחונות אחרים - גורם 40</t>
  </si>
  <si>
    <t>בבטחונות אחרים - גורם 79</t>
  </si>
  <si>
    <t>PCS III</t>
  </si>
  <si>
    <t>בנק מזרחי טפחות בע"מ</t>
  </si>
  <si>
    <t>30120000</t>
  </si>
  <si>
    <t>אנלייט Enlight מניה לא סחירה*</t>
  </si>
  <si>
    <t>White Oak*</t>
  </si>
  <si>
    <t>white oak 2*</t>
  </si>
  <si>
    <t>צים מניה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</si>
</sst>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mmm\-yyyy"/>
  </numFmts>
  <fonts count="5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56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5" borderId="0" applyNumberFormat="0" applyBorder="0" applyAlignment="0" applyProtection="0"/>
    <xf numFmtId="0" fontId="32" fillId="9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5" borderId="0" applyNumberFormat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9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5" borderId="0" applyNumberFormat="0" applyBorder="0" applyAlignment="0" applyProtection="0"/>
    <xf numFmtId="0" fontId="33" fillId="14" borderId="0" applyNumberFormat="0" applyBorder="0" applyAlignment="0" applyProtection="0"/>
    <xf numFmtId="0" fontId="34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3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27" borderId="0" applyNumberFormat="0" applyBorder="0" applyAlignment="0" applyProtection="0"/>
    <xf numFmtId="0" fontId="34" fillId="36" borderId="0" applyNumberFormat="0" applyBorder="0" applyAlignment="0" applyProtection="0"/>
    <xf numFmtId="0" fontId="36" fillId="27" borderId="0" applyNumberFormat="0" applyBorder="0" applyAlignment="0" applyProtection="0"/>
    <xf numFmtId="0" fontId="37" fillId="37" borderId="36" applyNumberFormat="0" applyAlignment="0" applyProtection="0"/>
    <xf numFmtId="0" fontId="38" fillId="28" borderId="37" applyNumberFormat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41" borderId="0" applyNumberFormat="0" applyBorder="0" applyAlignment="0" applyProtection="0"/>
    <xf numFmtId="0" fontId="42" fillId="0" borderId="38" applyNumberFormat="0" applyFill="0" applyAlignment="0" applyProtection="0"/>
    <xf numFmtId="0" fontId="43" fillId="0" borderId="39" applyNumberFormat="0" applyFill="0" applyAlignment="0" applyProtection="0"/>
    <xf numFmtId="0" fontId="44" fillId="0" borderId="40" applyNumberFormat="0" applyFill="0" applyAlignment="0" applyProtection="0"/>
    <xf numFmtId="0" fontId="44" fillId="0" borderId="0" applyNumberFormat="0" applyFill="0" applyBorder="0" applyAlignment="0" applyProtection="0"/>
    <xf numFmtId="0" fontId="45" fillId="36" borderId="36" applyNumberFormat="0" applyAlignment="0" applyProtection="0"/>
    <xf numFmtId="0" fontId="46" fillId="0" borderId="41" applyNumberFormat="0" applyFill="0" applyAlignment="0" applyProtection="0"/>
    <xf numFmtId="0" fontId="47" fillId="36" borderId="0" applyNumberFormat="0" applyBorder="0" applyAlignment="0" applyProtection="0"/>
    <xf numFmtId="0" fontId="2" fillId="35" borderId="42" applyNumberFormat="0" applyFont="0" applyAlignment="0" applyProtection="0"/>
    <xf numFmtId="0" fontId="48" fillId="37" borderId="43" applyNumberFormat="0" applyAlignment="0" applyProtection="0"/>
    <xf numFmtId="4" fontId="31" fillId="42" borderId="44" applyNumberFormat="0" applyProtection="0">
      <alignment vertical="center"/>
    </xf>
    <xf numFmtId="4" fontId="49" fillId="42" borderId="44" applyNumberFormat="0" applyProtection="0">
      <alignment vertical="center"/>
    </xf>
    <xf numFmtId="4" fontId="31" fillId="42" borderId="44" applyNumberFormat="0" applyProtection="0">
      <alignment horizontal="left" vertical="center" indent="1"/>
    </xf>
    <xf numFmtId="0" fontId="31" fillId="42" borderId="44" applyNumberFormat="0" applyProtection="0">
      <alignment horizontal="left" vertical="top" indent="1"/>
    </xf>
    <xf numFmtId="4" fontId="31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9" borderId="44" applyNumberFormat="0" applyProtection="0">
      <alignment horizontal="right" vertical="center"/>
    </xf>
    <xf numFmtId="4" fontId="32" fillId="20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16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32" fillId="18" borderId="44" applyNumberFormat="0" applyProtection="0">
      <alignment horizontal="right" vertical="center"/>
    </xf>
    <xf numFmtId="4" fontId="31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0" fillId="15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2" fillId="15" borderId="44" applyNumberFormat="0" applyProtection="0">
      <alignment horizontal="left" vertical="center" indent="1"/>
    </xf>
    <xf numFmtId="0" fontId="2" fillId="15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2" fillId="10" borderId="44" applyNumberFormat="0" applyProtection="0">
      <alignment vertical="center"/>
    </xf>
    <xf numFmtId="4" fontId="51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1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2" fillId="48" borderId="0" applyNumberFormat="0" applyProtection="0">
      <alignment horizontal="left" vertical="center" indent="1"/>
    </xf>
    <xf numFmtId="4" fontId="53" fillId="47" borderId="44" applyNumberFormat="0" applyProtection="0">
      <alignment horizontal="righ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5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6" fillId="2" borderId="35" xfId="0" applyFont="1" applyFill="1" applyBorder="1" applyAlignment="1">
      <alignment horizontal="right"/>
    </xf>
    <xf numFmtId="43" fontId="6" fillId="2" borderId="6" xfId="14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0" fontId="21" fillId="7" borderId="24" xfId="0" applyFont="1" applyFill="1" applyBorder="1" applyAlignment="1">
      <alignment horizontal="right"/>
    </xf>
    <xf numFmtId="43" fontId="21" fillId="0" borderId="24" xfId="14" applyFont="1" applyFill="1" applyBorder="1" applyAlignment="1">
      <alignment horizontal="right"/>
    </xf>
    <xf numFmtId="170" fontId="0" fillId="0" borderId="24" xfId="0" applyNumberFormat="1" applyFill="1" applyBorder="1" applyAlignment="1">
      <alignment horizontal="center"/>
    </xf>
    <xf numFmtId="43" fontId="30" fillId="0" borderId="24" xfId="14" applyFont="1" applyFill="1" applyBorder="1"/>
    <xf numFmtId="0" fontId="0" fillId="7" borderId="24" xfId="0" applyFill="1" applyBorder="1" applyAlignment="1">
      <alignment horizontal="right"/>
    </xf>
    <xf numFmtId="43" fontId="2" fillId="0" borderId="24" xfId="14" applyFont="1" applyFill="1" applyBorder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9" fontId="6" fillId="0" borderId="16" xfId="7" applyNumberFormat="1" applyFont="1" applyFill="1" applyBorder="1" applyAlignment="1">
      <alignment horizontal="center"/>
    </xf>
    <xf numFmtId="43" fontId="6" fillId="0" borderId="16" xfId="12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0" fontId="0" fillId="0" borderId="0" xfId="0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right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156">
    <cellStyle name="20% - Accent1" xfId="31"/>
    <cellStyle name="20% - Accent2" xfId="32"/>
    <cellStyle name="20% - Accent3" xfId="33"/>
    <cellStyle name="20% - Accent4" xfId="34"/>
    <cellStyle name="20% - Accent5" xfId="35"/>
    <cellStyle name="20% - Accent6" xfId="36"/>
    <cellStyle name="40% - Accent1" xfId="37"/>
    <cellStyle name="40% - Accent2" xfId="38"/>
    <cellStyle name="40% - Accent3" xfId="39"/>
    <cellStyle name="40% - Accent4" xfId="40"/>
    <cellStyle name="40% - Accent5" xfId="41"/>
    <cellStyle name="40% - Accent6" xfId="42"/>
    <cellStyle name="60% - Accent1" xfId="43"/>
    <cellStyle name="60% - Accent2" xfId="44"/>
    <cellStyle name="60% - Accent3" xfId="45"/>
    <cellStyle name="60% - Accent4" xfId="46"/>
    <cellStyle name="60% - Accent5" xfId="47"/>
    <cellStyle name="60% - Accent6" xfId="48"/>
    <cellStyle name="Accent1" xfId="49"/>
    <cellStyle name="Accent1 - 20%" xfId="50"/>
    <cellStyle name="Accent1 - 40%" xfId="51"/>
    <cellStyle name="Accent1 - 60%" xfId="52"/>
    <cellStyle name="Accent2" xfId="53"/>
    <cellStyle name="Accent2 - 20%" xfId="54"/>
    <cellStyle name="Accent2 - 40%" xfId="55"/>
    <cellStyle name="Accent2 - 60%" xfId="56"/>
    <cellStyle name="Accent3" xfId="57"/>
    <cellStyle name="Accent3 - 20%" xfId="58"/>
    <cellStyle name="Accent3 - 40%" xfId="59"/>
    <cellStyle name="Accent3 - 60%" xfId="60"/>
    <cellStyle name="Accent4" xfId="61"/>
    <cellStyle name="Accent4 - 20%" xfId="62"/>
    <cellStyle name="Accent4 - 40%" xfId="63"/>
    <cellStyle name="Accent4 - 60%" xfId="64"/>
    <cellStyle name="Accent5" xfId="65"/>
    <cellStyle name="Accent5 - 20%" xfId="66"/>
    <cellStyle name="Accent5 - 40%" xfId="67"/>
    <cellStyle name="Accent5 - 60%" xfId="68"/>
    <cellStyle name="Accent6" xfId="69"/>
    <cellStyle name="Accent6 - 20%" xfId="70"/>
    <cellStyle name="Accent6 - 40%" xfId="71"/>
    <cellStyle name="Accent6 - 60%" xfId="72"/>
    <cellStyle name="Bad" xfId="73"/>
    <cellStyle name="Calculation" xfId="74"/>
    <cellStyle name="Check Cell" xfId="75"/>
    <cellStyle name="Comma" xfId="12" builtinId="3"/>
    <cellStyle name="Comma 2" xfId="1"/>
    <cellStyle name="Comma 2 2" xfId="17"/>
    <cellStyle name="Comma 2 2 2" xfId="142"/>
    <cellStyle name="Comma 2 3" xfId="133"/>
    <cellStyle name="Comma 2 4" xfId="141"/>
    <cellStyle name="Comma 2 5" xfId="136"/>
    <cellStyle name="Comma 2 6" xfId="152"/>
    <cellStyle name="Comma 2 7" xfId="16"/>
    <cellStyle name="Comma 3" xfId="14"/>
    <cellStyle name="Comma 4" xfId="18"/>
    <cellStyle name="Comma 4 2" xfId="143"/>
    <cellStyle name="Comma 6" xfId="30"/>
    <cellStyle name="Currency [0] _1" xfId="2"/>
    <cellStyle name="Emphasis 1" xfId="76"/>
    <cellStyle name="Emphasis 2" xfId="77"/>
    <cellStyle name="Emphasis 3" xfId="78"/>
    <cellStyle name="Explanatory Text" xfId="79"/>
    <cellStyle name="Good" xfId="80"/>
    <cellStyle name="Heading 1" xfId="81"/>
    <cellStyle name="Heading 2" xfId="82"/>
    <cellStyle name="Heading 3" xfId="83"/>
    <cellStyle name="Heading 4" xfId="84"/>
    <cellStyle name="Hyperlink 2" xfId="3"/>
    <cellStyle name="Input" xfId="85"/>
    <cellStyle name="Linked Cell" xfId="86"/>
    <cellStyle name="Neutral" xfId="87"/>
    <cellStyle name="Normal" xfId="0" builtinId="0"/>
    <cellStyle name="Normal 11" xfId="4"/>
    <cellStyle name="Normal 11 2" xfId="20"/>
    <cellStyle name="Normal 11 2 2" xfId="145"/>
    <cellStyle name="Normal 11 3" xfId="144"/>
    <cellStyle name="Normal 11 4" xfId="137"/>
    <cellStyle name="Normal 11 5" xfId="153"/>
    <cellStyle name="Normal 11 6" xfId="19"/>
    <cellStyle name="Normal 2" xfId="5"/>
    <cellStyle name="Normal 2 2" xfId="22"/>
    <cellStyle name="Normal 2 3" xfId="21"/>
    <cellStyle name="Normal 3" xfId="6"/>
    <cellStyle name="Normal 3 2" xfId="24"/>
    <cellStyle name="Normal 3 2 2" xfId="147"/>
    <cellStyle name="Normal 3 3" xfId="134"/>
    <cellStyle name="Normal 3 4" xfId="146"/>
    <cellStyle name="Normal 3 5" xfId="138"/>
    <cellStyle name="Normal 3 6" xfId="154"/>
    <cellStyle name="Normal 3 7" xfId="23"/>
    <cellStyle name="Normal 4" xfId="25"/>
    <cellStyle name="Normal 4 2" xfId="148"/>
    <cellStyle name="Normal 4 3" xfId="140"/>
    <cellStyle name="Normal 5" xfId="26"/>
    <cellStyle name="Normal 5 2" xfId="149"/>
    <cellStyle name="Normal_2007-16618" xfId="7"/>
    <cellStyle name="Note" xfId="88"/>
    <cellStyle name="Output" xfId="89"/>
    <cellStyle name="Percent" xfId="13" builtinId="5"/>
    <cellStyle name="Percent 2" xfId="8"/>
    <cellStyle name="Percent 2 2" xfId="28"/>
    <cellStyle name="Percent 2 2 2" xfId="151"/>
    <cellStyle name="Percent 2 3" xfId="135"/>
    <cellStyle name="Percent 2 4" xfId="150"/>
    <cellStyle name="Percent 2 5" xfId="139"/>
    <cellStyle name="Percent 2 6" xfId="155"/>
    <cellStyle name="Percent 2 7" xfId="27"/>
    <cellStyle name="Percent 3" xfId="29"/>
    <cellStyle name="Percent 4" xfId="15"/>
    <cellStyle name="SAPBEXaggData" xfId="90"/>
    <cellStyle name="SAPBEXaggDataEmph" xfId="91"/>
    <cellStyle name="SAPBEXaggItem" xfId="92"/>
    <cellStyle name="SAPBEXaggItemX" xfId="93"/>
    <cellStyle name="SAPBEXchaText" xfId="94"/>
    <cellStyle name="SAPBEXexcBad7" xfId="95"/>
    <cellStyle name="SAPBEXexcBad8" xfId="96"/>
    <cellStyle name="SAPBEXexcBad9" xfId="97"/>
    <cellStyle name="SAPBEXexcCritical4" xfId="98"/>
    <cellStyle name="SAPBEXexcCritical5" xfId="99"/>
    <cellStyle name="SAPBEXexcCritical6" xfId="100"/>
    <cellStyle name="SAPBEXexcGood1" xfId="101"/>
    <cellStyle name="SAPBEXexcGood2" xfId="102"/>
    <cellStyle name="SAPBEXexcGood3" xfId="103"/>
    <cellStyle name="SAPBEXfilterDrill" xfId="104"/>
    <cellStyle name="SAPBEXfilterItem" xfId="105"/>
    <cellStyle name="SAPBEXfilterText" xfId="106"/>
    <cellStyle name="SAPBEXformats" xfId="107"/>
    <cellStyle name="SAPBEXheaderItem" xfId="108"/>
    <cellStyle name="SAPBEXheaderText" xfId="109"/>
    <cellStyle name="SAPBEXHLevel0" xfId="110"/>
    <cellStyle name="SAPBEXHLevel0X" xfId="111"/>
    <cellStyle name="SAPBEXHLevel1" xfId="112"/>
    <cellStyle name="SAPBEXHLevel1X" xfId="113"/>
    <cellStyle name="SAPBEXHLevel2" xfId="114"/>
    <cellStyle name="SAPBEXHLevel2X" xfId="115"/>
    <cellStyle name="SAPBEXHLevel3" xfId="116"/>
    <cellStyle name="SAPBEXHLevel3X" xfId="117"/>
    <cellStyle name="SAPBEXinputData" xfId="118"/>
    <cellStyle name="SAPBEXresData" xfId="119"/>
    <cellStyle name="SAPBEXresDataEmph" xfId="120"/>
    <cellStyle name="SAPBEXresItem" xfId="121"/>
    <cellStyle name="SAPBEXresItemX" xfId="122"/>
    <cellStyle name="SAPBEXstdData" xfId="123"/>
    <cellStyle name="SAPBEXstdDataEmph" xfId="124"/>
    <cellStyle name="SAPBEXstdItem" xfId="125"/>
    <cellStyle name="SAPBEXstdItemX" xfId="126"/>
    <cellStyle name="SAPBEXtitle" xfId="127"/>
    <cellStyle name="SAPBEXundefined" xfId="128"/>
    <cellStyle name="Sheet Title" xfId="129"/>
    <cellStyle name="Text" xfId="9"/>
    <cellStyle name="Title" xfId="130"/>
    <cellStyle name="Total" xfId="10"/>
    <cellStyle name="Total 2" xfId="131"/>
    <cellStyle name="Warning Text" xfId="132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7"/>
  <sheetViews>
    <sheetView rightToLeft="1" tabSelected="1" zoomScaleNormal="100" workbookViewId="0">
      <pane ySplit="9" topLeftCell="A10" activePane="bottomLeft" state="frozen"/>
      <selection pane="bottomLeft" activeCell="A27" sqref="A2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41.7109375" style="9" bestFit="1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8.140625" style="9" customWidth="1"/>
    <col min="37" max="37" width="6.28515625" style="9" customWidth="1"/>
    <col min="38" max="38" width="8" style="9" customWidth="1"/>
    <col min="39" max="39" width="8.7109375" style="9" customWidth="1"/>
    <col min="40" max="40" width="10" style="9" customWidth="1"/>
    <col min="41" max="41" width="9.5703125" style="9" customWidth="1"/>
    <col min="42" max="42" width="6.140625" style="9" customWidth="1"/>
    <col min="43" max="44" width="5.7109375" style="9" customWidth="1"/>
    <col min="45" max="45" width="6.85546875" style="9" customWidth="1"/>
    <col min="46" max="46" width="6.42578125" style="9" customWidth="1"/>
    <col min="47" max="47" width="6.7109375" style="9" customWidth="1"/>
    <col min="48" max="48" width="7.28515625" style="9" customWidth="1"/>
    <col min="49" max="60" width="5.7109375" style="9" customWidth="1"/>
    <col min="61" max="16384" width="9.140625" style="9"/>
  </cols>
  <sheetData>
    <row r="1" spans="1:30">
      <c r="B1" s="55" t="s">
        <v>163</v>
      </c>
      <c r="C1" s="78" t="s" vm="1">
        <v>219</v>
      </c>
    </row>
    <row r="2" spans="1:30">
      <c r="B2" s="55" t="s">
        <v>162</v>
      </c>
      <c r="C2" s="78" t="s">
        <v>220</v>
      </c>
    </row>
    <row r="3" spans="1:30">
      <c r="B3" s="55" t="s">
        <v>164</v>
      </c>
      <c r="C3" s="78" t="s">
        <v>221</v>
      </c>
    </row>
    <row r="4" spans="1:30">
      <c r="B4" s="55" t="s">
        <v>165</v>
      </c>
      <c r="C4" s="78">
        <v>659</v>
      </c>
    </row>
    <row r="6" spans="1:30" ht="26.25" customHeight="1">
      <c r="B6" s="186" t="s">
        <v>176</v>
      </c>
      <c r="C6" s="187"/>
      <c r="D6" s="188"/>
    </row>
    <row r="7" spans="1:30" s="10" customFormat="1">
      <c r="B7" s="21"/>
      <c r="C7" s="22" t="s">
        <v>127</v>
      </c>
      <c r="D7" s="23" t="s">
        <v>126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0" customFormat="1">
      <c r="B8" s="21"/>
      <c r="C8" s="24" t="s">
        <v>23</v>
      </c>
      <c r="D8" s="25" t="s">
        <v>20</v>
      </c>
    </row>
    <row r="9" spans="1:30" s="11" customFormat="1" ht="18" customHeight="1">
      <c r="B9" s="35"/>
      <c r="C9" s="18" t="s">
        <v>1</v>
      </c>
      <c r="D9" s="26" t="s">
        <v>2</v>
      </c>
    </row>
    <row r="10" spans="1:30" s="11" customFormat="1" ht="18" customHeight="1">
      <c r="B10" s="66" t="s">
        <v>175</v>
      </c>
      <c r="C10" s="120">
        <f>C11+C12+C23+C33+C34</f>
        <v>696226.78383000009</v>
      </c>
      <c r="D10" s="121">
        <f>C10/$C$42</f>
        <v>1</v>
      </c>
    </row>
    <row r="11" spans="1:30">
      <c r="A11" s="43" t="s">
        <v>142</v>
      </c>
      <c r="B11" s="27" t="s">
        <v>177</v>
      </c>
      <c r="C11" s="120">
        <f>מזומנים!J10</f>
        <v>58630.449449999993</v>
      </c>
      <c r="D11" s="121">
        <f t="shared" ref="D11:D13" si="0">C11/$C$42</f>
        <v>8.4211712062367272E-2</v>
      </c>
    </row>
    <row r="12" spans="1:30">
      <c r="B12" s="27" t="s">
        <v>178</v>
      </c>
      <c r="C12" s="120">
        <f>C13+C15+C16+C17+C18+C19+C20+C21</f>
        <v>589221.13349000015</v>
      </c>
      <c r="D12" s="121">
        <f t="shared" si="0"/>
        <v>0.84630632887842494</v>
      </c>
    </row>
    <row r="13" spans="1:30">
      <c r="A13" s="53" t="s">
        <v>142</v>
      </c>
      <c r="B13" s="28" t="s">
        <v>85</v>
      </c>
      <c r="C13" s="120">
        <f>'תעודות התחייבות ממשלתיות'!N11</f>
        <v>208217.89841000002</v>
      </c>
      <c r="D13" s="121">
        <f t="shared" si="0"/>
        <v>0.29906619975832655</v>
      </c>
    </row>
    <row r="14" spans="1:30">
      <c r="A14" s="53" t="s">
        <v>142</v>
      </c>
      <c r="B14" s="28" t="s">
        <v>86</v>
      </c>
      <c r="C14" s="120" t="s" vm="2">
        <v>1762</v>
      </c>
      <c r="D14" s="121" t="s" vm="3">
        <v>1762</v>
      </c>
    </row>
    <row r="15" spans="1:30">
      <c r="A15" s="53" t="s">
        <v>142</v>
      </c>
      <c r="B15" s="28" t="s">
        <v>87</v>
      </c>
      <c r="C15" s="120">
        <f>'אג"ח קונצרני'!Q11</f>
        <v>114665.40126999991</v>
      </c>
      <c r="D15" s="121">
        <f t="shared" ref="D15:D21" si="1">C15/$C$42</f>
        <v>0.16469547557365752</v>
      </c>
    </row>
    <row r="16" spans="1:30">
      <c r="A16" s="53" t="s">
        <v>142</v>
      </c>
      <c r="B16" s="28" t="s">
        <v>88</v>
      </c>
      <c r="C16" s="120">
        <f>מניות!K11</f>
        <v>92404.989180000019</v>
      </c>
      <c r="D16" s="121">
        <f t="shared" si="1"/>
        <v>0.13272254289280955</v>
      </c>
    </row>
    <row r="17" spans="1:4">
      <c r="A17" s="53" t="s">
        <v>142</v>
      </c>
      <c r="B17" s="28" t="s">
        <v>89</v>
      </c>
      <c r="C17" s="120">
        <f>'תעודות סל'!J11</f>
        <v>131143.84830000004</v>
      </c>
      <c r="D17" s="121">
        <f t="shared" si="1"/>
        <v>0.18836369318997911</v>
      </c>
    </row>
    <row r="18" spans="1:4">
      <c r="A18" s="53" t="s">
        <v>142</v>
      </c>
      <c r="B18" s="28" t="s">
        <v>90</v>
      </c>
      <c r="C18" s="120">
        <f>'קרנות נאמנות'!L11</f>
        <v>42550.491440000005</v>
      </c>
      <c r="D18" s="121">
        <f t="shared" si="1"/>
        <v>6.1115849645895975E-2</v>
      </c>
    </row>
    <row r="19" spans="1:4">
      <c r="A19" s="53" t="s">
        <v>142</v>
      </c>
      <c r="B19" s="28" t="s">
        <v>91</v>
      </c>
      <c r="C19" s="120">
        <f>'כתבי אופציה'!I11</f>
        <v>21.038320000000002</v>
      </c>
      <c r="D19" s="121">
        <f t="shared" si="1"/>
        <v>3.0217625188543444E-5</v>
      </c>
    </row>
    <row r="20" spans="1:4">
      <c r="A20" s="53" t="s">
        <v>142</v>
      </c>
      <c r="B20" s="28" t="s">
        <v>92</v>
      </c>
      <c r="C20" s="120">
        <f>אופציות!I11</f>
        <v>265.9436500000001</v>
      </c>
      <c r="D20" s="121">
        <f t="shared" si="1"/>
        <v>3.8197848197827505E-4</v>
      </c>
    </row>
    <row r="21" spans="1:4">
      <c r="A21" s="53" t="s">
        <v>142</v>
      </c>
      <c r="B21" s="28" t="s">
        <v>93</v>
      </c>
      <c r="C21" s="120">
        <f>'חוזים עתידיים'!I11</f>
        <v>-48.477080000000015</v>
      </c>
      <c r="D21" s="121">
        <f t="shared" si="1"/>
        <v>-6.9628289410705611E-5</v>
      </c>
    </row>
    <row r="22" spans="1:4">
      <c r="A22" s="53" t="s">
        <v>142</v>
      </c>
      <c r="B22" s="28" t="s">
        <v>94</v>
      </c>
      <c r="C22" s="120" t="s" vm="4">
        <v>1762</v>
      </c>
      <c r="D22" s="121" t="s" vm="5">
        <v>1762</v>
      </c>
    </row>
    <row r="23" spans="1:4">
      <c r="B23" s="27" t="s">
        <v>179</v>
      </c>
      <c r="C23" s="120">
        <f>C26+C27+C28+C29+C31</f>
        <v>6920.6527299999998</v>
      </c>
      <c r="D23" s="121">
        <f>C23/$C$42</f>
        <v>9.9402276538815802E-3</v>
      </c>
    </row>
    <row r="24" spans="1:4">
      <c r="A24" s="53" t="s">
        <v>142</v>
      </c>
      <c r="B24" s="28" t="s">
        <v>95</v>
      </c>
      <c r="C24" s="120" t="s" vm="6">
        <v>1762</v>
      </c>
      <c r="D24" s="121" t="s" vm="7">
        <v>1762</v>
      </c>
    </row>
    <row r="25" spans="1:4">
      <c r="A25" s="53" t="s">
        <v>142</v>
      </c>
      <c r="B25" s="28" t="s">
        <v>96</v>
      </c>
      <c r="C25" s="120" t="s" vm="8">
        <v>1762</v>
      </c>
      <c r="D25" s="121" t="s" vm="9">
        <v>1762</v>
      </c>
    </row>
    <row r="26" spans="1:4">
      <c r="A26" s="53" t="s">
        <v>142</v>
      </c>
      <c r="B26" s="28" t="s">
        <v>87</v>
      </c>
      <c r="C26" s="120">
        <f>'לא סחיר - אג"ח קונצרני'!P11</f>
        <v>5738.4560199999996</v>
      </c>
      <c r="D26" s="121">
        <f t="shared" ref="D26:D29" si="2">C26/$C$42</f>
        <v>8.2422224385455076E-3</v>
      </c>
    </row>
    <row r="27" spans="1:4">
      <c r="A27" s="53" t="s">
        <v>142</v>
      </c>
      <c r="B27" s="28" t="s">
        <v>97</v>
      </c>
      <c r="C27" s="120">
        <f>'לא סחיר - מניות'!J11</f>
        <v>254.23628000000002</v>
      </c>
      <c r="D27" s="121">
        <f t="shared" si="2"/>
        <v>3.6516302719844472E-4</v>
      </c>
    </row>
    <row r="28" spans="1:4">
      <c r="A28" s="53" t="s">
        <v>142</v>
      </c>
      <c r="B28" s="28" t="s">
        <v>98</v>
      </c>
      <c r="C28" s="120">
        <f>'לא סחיר - קרנות השקעה'!H11</f>
        <v>816.27714000000014</v>
      </c>
      <c r="D28" s="121">
        <f t="shared" si="2"/>
        <v>1.1724299595450684E-3</v>
      </c>
    </row>
    <row r="29" spans="1:4">
      <c r="A29" s="53" t="s">
        <v>142</v>
      </c>
      <c r="B29" s="28" t="s">
        <v>99</v>
      </c>
      <c r="C29" s="120">
        <f>'לא סחיר - כתבי אופציה'!I11</f>
        <v>6.3002000000000011</v>
      </c>
      <c r="D29" s="121">
        <f t="shared" si="2"/>
        <v>9.0490629581098398E-6</v>
      </c>
    </row>
    <row r="30" spans="1:4">
      <c r="A30" s="53" t="s">
        <v>142</v>
      </c>
      <c r="B30" s="28" t="s">
        <v>204</v>
      </c>
      <c r="C30" s="120" t="s" vm="10">
        <v>1762</v>
      </c>
      <c r="D30" s="121" t="s" vm="11">
        <v>1762</v>
      </c>
    </row>
    <row r="31" spans="1:4">
      <c r="A31" s="53" t="s">
        <v>142</v>
      </c>
      <c r="B31" s="28" t="s">
        <v>122</v>
      </c>
      <c r="C31" s="120">
        <f>'לא סחיר - חוזים עתידיים'!I11</f>
        <v>105.38308999999994</v>
      </c>
      <c r="D31" s="121">
        <f>C31/$C$42</f>
        <v>1.5136316563444887E-4</v>
      </c>
    </row>
    <row r="32" spans="1:4">
      <c r="A32" s="53" t="s">
        <v>142</v>
      </c>
      <c r="B32" s="28" t="s">
        <v>100</v>
      </c>
      <c r="C32" s="120" t="s" vm="12">
        <v>1762</v>
      </c>
      <c r="D32" s="121" t="s" vm="13">
        <v>1762</v>
      </c>
    </row>
    <row r="33" spans="1:4">
      <c r="A33" s="53" t="s">
        <v>142</v>
      </c>
      <c r="B33" s="27" t="s">
        <v>180</v>
      </c>
      <c r="C33" s="120">
        <f>הלוואות!M10</f>
        <v>28548.102750000005</v>
      </c>
      <c r="D33" s="121">
        <f t="shared" ref="D33:D34" si="3">C33/$C$42</f>
        <v>4.1004028303758398E-2</v>
      </c>
    </row>
    <row r="34" spans="1:4">
      <c r="A34" s="53" t="s">
        <v>142</v>
      </c>
      <c r="B34" s="27" t="s">
        <v>181</v>
      </c>
      <c r="C34" s="120">
        <f>'פקדונות מעל 3 חודשים'!M10</f>
        <v>12906.445410000004</v>
      </c>
      <c r="D34" s="121">
        <f t="shared" si="3"/>
        <v>1.8537703101567854E-2</v>
      </c>
    </row>
    <row r="35" spans="1:4">
      <c r="A35" s="53" t="s">
        <v>142</v>
      </c>
      <c r="B35" s="27" t="s">
        <v>182</v>
      </c>
      <c r="C35" s="120" t="s" vm="14">
        <v>1762</v>
      </c>
      <c r="D35" s="121" t="s" vm="15">
        <v>1762</v>
      </c>
    </row>
    <row r="36" spans="1:4">
      <c r="A36" s="53" t="s">
        <v>142</v>
      </c>
      <c r="B36" s="54" t="s">
        <v>183</v>
      </c>
      <c r="C36" s="120" t="s" vm="16">
        <v>1762</v>
      </c>
      <c r="D36" s="121" t="s" vm="17">
        <v>1762</v>
      </c>
    </row>
    <row r="37" spans="1:4">
      <c r="A37" s="53" t="s">
        <v>142</v>
      </c>
      <c r="B37" s="27" t="s">
        <v>184</v>
      </c>
      <c r="C37" s="120"/>
      <c r="D37" s="121"/>
    </row>
    <row r="38" spans="1:4">
      <c r="A38" s="53"/>
      <c r="B38" s="67" t="s">
        <v>186</v>
      </c>
      <c r="C38" s="120">
        <v>0</v>
      </c>
      <c r="D38" s="121">
        <f>C38/$C$42</f>
        <v>0</v>
      </c>
    </row>
    <row r="39" spans="1:4">
      <c r="A39" s="53" t="s">
        <v>142</v>
      </c>
      <c r="B39" s="68" t="s">
        <v>188</v>
      </c>
      <c r="C39" s="120" t="s" vm="18">
        <v>1762</v>
      </c>
      <c r="D39" s="121" t="s" vm="19">
        <v>1762</v>
      </c>
    </row>
    <row r="40" spans="1:4">
      <c r="A40" s="53" t="s">
        <v>142</v>
      </c>
      <c r="B40" s="68" t="s">
        <v>187</v>
      </c>
      <c r="C40" s="120" t="s" vm="20">
        <v>1762</v>
      </c>
      <c r="D40" s="121" t="s" vm="21">
        <v>1762</v>
      </c>
    </row>
    <row r="41" spans="1:4">
      <c r="A41" s="53" t="s">
        <v>142</v>
      </c>
      <c r="B41" s="68" t="s">
        <v>189</v>
      </c>
      <c r="C41" s="120" t="s" vm="22">
        <v>1762</v>
      </c>
      <c r="D41" s="121" t="s" vm="23">
        <v>1762</v>
      </c>
    </row>
    <row r="42" spans="1:4">
      <c r="B42" s="68" t="s">
        <v>101</v>
      </c>
      <c r="C42" s="120">
        <f>C10+C38</f>
        <v>696226.78383000009</v>
      </c>
      <c r="D42" s="121">
        <f>C42/$C$42</f>
        <v>1</v>
      </c>
    </row>
    <row r="43" spans="1:4">
      <c r="A43" s="53" t="s">
        <v>142</v>
      </c>
      <c r="B43" s="68" t="s">
        <v>185</v>
      </c>
      <c r="C43" s="144">
        <f>'יתרת התחייבות להשקעה'!C10</f>
        <v>11933.175882600495</v>
      </c>
      <c r="D43" s="121"/>
    </row>
    <row r="44" spans="1:4">
      <c r="B44" s="6"/>
    </row>
    <row r="45" spans="1:4">
      <c r="C45"/>
      <c r="D45"/>
    </row>
    <row r="46" spans="1:4">
      <c r="C46" s="63" t="s">
        <v>170</v>
      </c>
      <c r="D46" s="34" t="s">
        <v>121</v>
      </c>
    </row>
    <row r="47" spans="1:4">
      <c r="C47" s="63" t="s">
        <v>1</v>
      </c>
      <c r="D47" s="63" t="s">
        <v>2</v>
      </c>
    </row>
    <row r="48" spans="1:4">
      <c r="C48" s="142" t="s">
        <v>151</v>
      </c>
      <c r="D48" s="143">
        <v>2.7768000000000002</v>
      </c>
    </row>
    <row r="49" spans="3:4">
      <c r="C49" s="142" t="s">
        <v>160</v>
      </c>
      <c r="D49" s="143">
        <v>1.1814</v>
      </c>
    </row>
    <row r="50" spans="3:4">
      <c r="C50" s="142" t="s">
        <v>156</v>
      </c>
      <c r="D50" s="143">
        <v>2.8511000000000002</v>
      </c>
    </row>
    <row r="51" spans="3:4">
      <c r="C51" s="142" t="s">
        <v>1323</v>
      </c>
      <c r="D51" s="143">
        <v>3.7671999999999999</v>
      </c>
    </row>
    <row r="52" spans="3:4">
      <c r="C52" s="142" t="s">
        <v>149</v>
      </c>
      <c r="D52" s="143">
        <v>4.0438000000000001</v>
      </c>
    </row>
    <row r="53" spans="3:4">
      <c r="C53" s="142" t="s">
        <v>150</v>
      </c>
      <c r="D53" s="143">
        <v>4.7252000000000001</v>
      </c>
    </row>
    <row r="54" spans="3:4">
      <c r="C54" s="142" t="s">
        <v>152</v>
      </c>
      <c r="D54" s="143">
        <v>0.49590000000000001</v>
      </c>
    </row>
    <row r="55" spans="3:4">
      <c r="C55" s="142" t="s">
        <v>157</v>
      </c>
      <c r="D55" s="143">
        <v>3.2864</v>
      </c>
    </row>
    <row r="56" spans="3:4">
      <c r="C56" s="142" t="s">
        <v>158</v>
      </c>
      <c r="D56" s="143">
        <v>0.18540000000000001</v>
      </c>
    </row>
    <row r="57" spans="3:4">
      <c r="C57" s="142" t="s">
        <v>155</v>
      </c>
      <c r="D57" s="143">
        <v>0.54400000000000004</v>
      </c>
    </row>
    <row r="58" spans="3:4">
      <c r="C58" s="142" t="s">
        <v>1763</v>
      </c>
      <c r="D58" s="143">
        <v>2.6753999999999998</v>
      </c>
    </row>
    <row r="59" spans="3:4">
      <c r="C59" s="142" t="s">
        <v>154</v>
      </c>
      <c r="D59" s="143">
        <v>0.42270000000000002</v>
      </c>
    </row>
    <row r="60" spans="3:4">
      <c r="C60" s="142" t="s">
        <v>147</v>
      </c>
      <c r="D60" s="143">
        <v>3.8450000000000002</v>
      </c>
    </row>
    <row r="61" spans="3:4">
      <c r="C61" s="142" t="s">
        <v>161</v>
      </c>
      <c r="D61" s="143">
        <v>0.28220000000000001</v>
      </c>
    </row>
    <row r="62" spans="3:4">
      <c r="C62" s="142" t="s">
        <v>1820</v>
      </c>
      <c r="D62" s="143">
        <v>0.4456</v>
      </c>
    </row>
    <row r="63" spans="3:4">
      <c r="C63" s="142" t="s">
        <v>148</v>
      </c>
      <c r="D63" s="143">
        <v>1</v>
      </c>
    </row>
    <row r="66" spans="2:2">
      <c r="B66" s="110" t="s">
        <v>1821</v>
      </c>
    </row>
    <row r="67" spans="2:2">
      <c r="B67" s="110" t="s">
        <v>129</v>
      </c>
    </row>
  </sheetData>
  <sheetProtection password="CC17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horizontalCentered="1"/>
  <pageMargins left="0.19685039370078741" right="0.19685039370078741" top="0.11811023622047245" bottom="0.11811023622047245" header="0" footer="0.23622047244094491"/>
  <pageSetup paperSize="9" scale="68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8" t="s" vm="1">
        <v>219</v>
      </c>
    </row>
    <row r="2" spans="2:60">
      <c r="B2" s="55" t="s">
        <v>162</v>
      </c>
      <c r="C2" s="78" t="s">
        <v>220</v>
      </c>
    </row>
    <row r="3" spans="2:60">
      <c r="B3" s="55" t="s">
        <v>164</v>
      </c>
      <c r="C3" s="78" t="s">
        <v>221</v>
      </c>
    </row>
    <row r="4" spans="2:60">
      <c r="B4" s="55" t="s">
        <v>165</v>
      </c>
      <c r="C4" s="78">
        <v>659</v>
      </c>
    </row>
    <row r="6" spans="2:60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0" ht="26.25" customHeight="1">
      <c r="B7" s="199" t="s">
        <v>110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H7" s="3"/>
    </row>
    <row r="8" spans="2:60" s="3" customFormat="1" ht="78.75">
      <c r="B8" s="21" t="s">
        <v>133</v>
      </c>
      <c r="C8" s="29" t="s">
        <v>57</v>
      </c>
      <c r="D8" s="70" t="s">
        <v>136</v>
      </c>
      <c r="E8" s="70" t="s">
        <v>78</v>
      </c>
      <c r="F8" s="29" t="s">
        <v>119</v>
      </c>
      <c r="G8" s="29" t="s">
        <v>0</v>
      </c>
      <c r="H8" s="29" t="s">
        <v>123</v>
      </c>
      <c r="I8" s="29" t="s">
        <v>74</v>
      </c>
      <c r="J8" s="29" t="s">
        <v>71</v>
      </c>
      <c r="K8" s="70" t="s">
        <v>166</v>
      </c>
      <c r="L8" s="30" t="s">
        <v>168</v>
      </c>
      <c r="BD8" s="1"/>
      <c r="BE8" s="1"/>
    </row>
    <row r="9" spans="2:60" s="3" customFormat="1" ht="20.25">
      <c r="B9" s="14"/>
      <c r="C9" s="15"/>
      <c r="D9" s="15"/>
      <c r="E9" s="15"/>
      <c r="F9" s="15"/>
      <c r="G9" s="15" t="s">
        <v>22</v>
      </c>
      <c r="H9" s="15" t="s">
        <v>75</v>
      </c>
      <c r="I9" s="15" t="s">
        <v>23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29" t="s">
        <v>60</v>
      </c>
      <c r="C11" s="123"/>
      <c r="D11" s="123"/>
      <c r="E11" s="123"/>
      <c r="F11" s="123"/>
      <c r="G11" s="124"/>
      <c r="H11" s="126"/>
      <c r="I11" s="124">
        <v>21.038320000000002</v>
      </c>
      <c r="J11" s="123"/>
      <c r="K11" s="125">
        <v>1</v>
      </c>
      <c r="L11" s="125">
        <f>I11/'סכום נכסי הקרן'!$C$42</f>
        <v>3.0217625188543444E-5</v>
      </c>
      <c r="BC11" s="127"/>
      <c r="BD11" s="3"/>
      <c r="BE11" s="127"/>
      <c r="BG11" s="127"/>
    </row>
    <row r="12" spans="2:60" s="4" customFormat="1" ht="18" customHeight="1">
      <c r="B12" s="130" t="s">
        <v>30</v>
      </c>
      <c r="C12" s="123"/>
      <c r="D12" s="123"/>
      <c r="E12" s="123"/>
      <c r="F12" s="123"/>
      <c r="G12" s="124"/>
      <c r="H12" s="126"/>
      <c r="I12" s="124">
        <v>21.038320000000002</v>
      </c>
      <c r="J12" s="123"/>
      <c r="K12" s="125">
        <v>1</v>
      </c>
      <c r="L12" s="125">
        <f>I12/'סכום נכסי הקרן'!$C$42</f>
        <v>3.0217625188543444E-5</v>
      </c>
      <c r="BC12" s="127"/>
      <c r="BD12" s="3"/>
      <c r="BE12" s="127"/>
      <c r="BG12" s="127"/>
    </row>
    <row r="13" spans="2:60">
      <c r="B13" s="101" t="s">
        <v>1550</v>
      </c>
      <c r="C13" s="82"/>
      <c r="D13" s="82"/>
      <c r="E13" s="82"/>
      <c r="F13" s="82"/>
      <c r="G13" s="91"/>
      <c r="H13" s="93"/>
      <c r="I13" s="91">
        <v>21.038320000000002</v>
      </c>
      <c r="J13" s="82"/>
      <c r="K13" s="92">
        <v>1</v>
      </c>
      <c r="L13" s="92">
        <f>I13/'סכום נכסי הקרן'!$C$42</f>
        <v>3.0217625188543444E-5</v>
      </c>
      <c r="BD13" s="3"/>
    </row>
    <row r="14" spans="2:60" ht="20.25">
      <c r="B14" s="87" t="s">
        <v>1551</v>
      </c>
      <c r="C14" s="84" t="s">
        <v>1552</v>
      </c>
      <c r="D14" s="97" t="s">
        <v>137</v>
      </c>
      <c r="E14" s="97" t="s">
        <v>963</v>
      </c>
      <c r="F14" s="97" t="s">
        <v>148</v>
      </c>
      <c r="G14" s="94">
        <v>4426.7500000000009</v>
      </c>
      <c r="H14" s="96">
        <v>134.1</v>
      </c>
      <c r="I14" s="94">
        <v>5.9362700000000013</v>
      </c>
      <c r="J14" s="95">
        <v>6.8758084618070539E-4</v>
      </c>
      <c r="K14" s="95">
        <v>0.2821646405226273</v>
      </c>
      <c r="L14" s="95">
        <f>I14/'סכום נכסי הקרן'!$C$42</f>
        <v>8.5263453487728496E-6</v>
      </c>
      <c r="BD14" s="4"/>
    </row>
    <row r="15" spans="2:60">
      <c r="B15" s="87" t="s">
        <v>1553</v>
      </c>
      <c r="C15" s="84" t="s">
        <v>1554</v>
      </c>
      <c r="D15" s="97" t="s">
        <v>137</v>
      </c>
      <c r="E15" s="97" t="s">
        <v>949</v>
      </c>
      <c r="F15" s="97" t="s">
        <v>148</v>
      </c>
      <c r="G15" s="94">
        <v>320.23000000000008</v>
      </c>
      <c r="H15" s="96">
        <v>4550</v>
      </c>
      <c r="I15" s="94">
        <v>14.570470000000004</v>
      </c>
      <c r="J15" s="95">
        <v>1.4021167264473467E-4</v>
      </c>
      <c r="K15" s="95">
        <v>0.69256813281668894</v>
      </c>
      <c r="L15" s="95">
        <f>I15/'סכום נכסי הקרן'!$C$42</f>
        <v>2.0927764254984081E-5</v>
      </c>
    </row>
    <row r="16" spans="2:60">
      <c r="B16" s="87" t="s">
        <v>1555</v>
      </c>
      <c r="C16" s="84" t="s">
        <v>1556</v>
      </c>
      <c r="D16" s="97" t="s">
        <v>137</v>
      </c>
      <c r="E16" s="97" t="s">
        <v>902</v>
      </c>
      <c r="F16" s="97" t="s">
        <v>148</v>
      </c>
      <c r="G16" s="94">
        <v>18330.500000000004</v>
      </c>
      <c r="H16" s="96">
        <v>2.9</v>
      </c>
      <c r="I16" s="94">
        <v>0.53158000000000005</v>
      </c>
      <c r="J16" s="95">
        <v>5.1982984757178313E-4</v>
      </c>
      <c r="K16" s="95">
        <v>2.5267226660683931E-2</v>
      </c>
      <c r="L16" s="95">
        <f>I16/'סכום נכסי הקרן'!$C$42</f>
        <v>7.6351558478651929E-7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10" t="s">
        <v>1821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10" t="s">
        <v>129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.19685039370078741" right="0.19685039370078741" top="0.11811023622047245" bottom="0.11811023622047245" header="0" footer="0.23622047244094491"/>
  <pageSetup paperSize="9" scale="96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89"/>
  <sheetViews>
    <sheetView rightToLeft="1" workbookViewId="0">
      <pane ySplit="10" topLeftCell="A11" activePane="bottomLeft" state="frozen"/>
      <selection pane="bottomLeft" activeCell="C11" sqref="C11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7.28515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163</v>
      </c>
      <c r="C1" s="78" t="s" vm="1">
        <v>219</v>
      </c>
    </row>
    <row r="2" spans="2:61">
      <c r="B2" s="55" t="s">
        <v>162</v>
      </c>
      <c r="C2" s="78" t="s">
        <v>220</v>
      </c>
    </row>
    <row r="3" spans="2:61">
      <c r="B3" s="55" t="s">
        <v>164</v>
      </c>
      <c r="C3" s="78" t="s">
        <v>221</v>
      </c>
    </row>
    <row r="4" spans="2:61">
      <c r="B4" s="55" t="s">
        <v>165</v>
      </c>
      <c r="C4" s="78">
        <v>659</v>
      </c>
    </row>
    <row r="6" spans="2:61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1" ht="26.25" customHeight="1">
      <c r="B7" s="199" t="s">
        <v>111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I7" s="3"/>
    </row>
    <row r="8" spans="2:61" s="3" customFormat="1" ht="78.75">
      <c r="B8" s="21" t="s">
        <v>133</v>
      </c>
      <c r="C8" s="29" t="s">
        <v>57</v>
      </c>
      <c r="D8" s="70" t="s">
        <v>136</v>
      </c>
      <c r="E8" s="70" t="s">
        <v>78</v>
      </c>
      <c r="F8" s="29" t="s">
        <v>119</v>
      </c>
      <c r="G8" s="29" t="s">
        <v>0</v>
      </c>
      <c r="H8" s="29" t="s">
        <v>123</v>
      </c>
      <c r="I8" s="29" t="s">
        <v>74</v>
      </c>
      <c r="J8" s="29" t="s">
        <v>71</v>
      </c>
      <c r="K8" s="70" t="s">
        <v>166</v>
      </c>
      <c r="L8" s="30" t="s">
        <v>168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22</v>
      </c>
      <c r="H9" s="15" t="s">
        <v>75</v>
      </c>
      <c r="I9" s="15" t="s">
        <v>23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1" t="s">
        <v>62</v>
      </c>
      <c r="C11" s="82"/>
      <c r="D11" s="82"/>
      <c r="E11" s="82"/>
      <c r="F11" s="82"/>
      <c r="G11" s="91"/>
      <c r="H11" s="93"/>
      <c r="I11" s="91">
        <v>265.9436500000001</v>
      </c>
      <c r="J11" s="82"/>
      <c r="K11" s="92">
        <v>1</v>
      </c>
      <c r="L11" s="92">
        <f>I11/'סכום נכסי הקרן'!$C$42</f>
        <v>3.8197848197827505E-4</v>
      </c>
      <c r="BD11" s="1"/>
      <c r="BE11" s="3"/>
      <c r="BF11" s="1"/>
      <c r="BH11" s="1"/>
    </row>
    <row r="12" spans="2:61" s="127" customFormat="1">
      <c r="B12" s="131" t="s">
        <v>216</v>
      </c>
      <c r="C12" s="123"/>
      <c r="D12" s="123"/>
      <c r="E12" s="123"/>
      <c r="F12" s="123"/>
      <c r="G12" s="124"/>
      <c r="H12" s="126"/>
      <c r="I12" s="124">
        <v>257.60000000000002</v>
      </c>
      <c r="J12" s="123"/>
      <c r="K12" s="125">
        <v>0.96862624845526457</v>
      </c>
      <c r="L12" s="125">
        <f>I12/'סכום נכסי הקרן'!$C$42</f>
        <v>3.6999438398925349E-4</v>
      </c>
      <c r="BE12" s="3"/>
    </row>
    <row r="13" spans="2:61" ht="20.25">
      <c r="B13" s="106" t="s">
        <v>210</v>
      </c>
      <c r="C13" s="82"/>
      <c r="D13" s="82"/>
      <c r="E13" s="82"/>
      <c r="F13" s="82"/>
      <c r="G13" s="91"/>
      <c r="H13" s="93"/>
      <c r="I13" s="91">
        <v>257.60000000000002</v>
      </c>
      <c r="J13" s="82"/>
      <c r="K13" s="92">
        <v>0.96862624845526457</v>
      </c>
      <c r="L13" s="92">
        <f>I13/'סכום נכסי הקרן'!$C$42</f>
        <v>3.6999438398925349E-4</v>
      </c>
      <c r="BE13" s="4"/>
    </row>
    <row r="14" spans="2:61">
      <c r="B14" s="107" t="s">
        <v>1557</v>
      </c>
      <c r="C14" s="84" t="s">
        <v>1558</v>
      </c>
      <c r="D14" s="97" t="s">
        <v>137</v>
      </c>
      <c r="E14" s="97"/>
      <c r="F14" s="97" t="s">
        <v>148</v>
      </c>
      <c r="G14" s="94">
        <v>46.000000000000007</v>
      </c>
      <c r="H14" s="96">
        <v>690000</v>
      </c>
      <c r="I14" s="94">
        <v>317.40000000000003</v>
      </c>
      <c r="J14" s="84"/>
      <c r="K14" s="95">
        <v>1.1934859132752367</v>
      </c>
      <c r="L14" s="95">
        <f>I14/'סכום נכסי הקרן'!$C$42</f>
        <v>4.558859374153302E-4</v>
      </c>
    </row>
    <row r="15" spans="2:61">
      <c r="B15" s="107" t="s">
        <v>1559</v>
      </c>
      <c r="C15" s="84" t="s">
        <v>1560</v>
      </c>
      <c r="D15" s="97" t="s">
        <v>137</v>
      </c>
      <c r="E15" s="97"/>
      <c r="F15" s="97" t="s">
        <v>148</v>
      </c>
      <c r="G15" s="94">
        <v>-46.000000000000007</v>
      </c>
      <c r="H15" s="96">
        <v>130000</v>
      </c>
      <c r="I15" s="94">
        <v>-59.800000000000004</v>
      </c>
      <c r="J15" s="84"/>
      <c r="K15" s="95">
        <v>-0.22485966481997213</v>
      </c>
      <c r="L15" s="95">
        <f>I15/'סכום נכסי הקרן'!$C$42</f>
        <v>-8.5891553426076703E-5</v>
      </c>
    </row>
    <row r="16" spans="2:61">
      <c r="B16" s="108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 s="127" customFormat="1">
      <c r="B17" s="131" t="s">
        <v>215</v>
      </c>
      <c r="C17" s="123"/>
      <c r="D17" s="123"/>
      <c r="E17" s="123"/>
      <c r="F17" s="123"/>
      <c r="G17" s="124"/>
      <c r="H17" s="126"/>
      <c r="I17" s="124">
        <v>8.343650000000002</v>
      </c>
      <c r="J17" s="123"/>
      <c r="K17" s="125">
        <v>3.137375154473513E-2</v>
      </c>
      <c r="L17" s="125">
        <f>I17/'סכום נכסי הקרן'!$C$42</f>
        <v>1.1984097989021488E-5</v>
      </c>
    </row>
    <row r="18" spans="2:56" ht="20.25">
      <c r="B18" s="106" t="s">
        <v>210</v>
      </c>
      <c r="C18" s="82"/>
      <c r="D18" s="82"/>
      <c r="E18" s="82"/>
      <c r="F18" s="82"/>
      <c r="G18" s="91"/>
      <c r="H18" s="93"/>
      <c r="I18" s="91">
        <v>8.343650000000002</v>
      </c>
      <c r="J18" s="82"/>
      <c r="K18" s="92">
        <v>3.137375154473513E-2</v>
      </c>
      <c r="L18" s="92">
        <f>I18/'סכום נכסי הקרן'!$C$42</f>
        <v>1.1984097989021488E-5</v>
      </c>
      <c r="BD18" s="4"/>
    </row>
    <row r="19" spans="2:56">
      <c r="B19" s="107" t="s">
        <v>1561</v>
      </c>
      <c r="C19" s="84" t="s">
        <v>1562</v>
      </c>
      <c r="D19" s="97" t="s">
        <v>32</v>
      </c>
      <c r="E19" s="97"/>
      <c r="F19" s="97" t="s">
        <v>147</v>
      </c>
      <c r="G19" s="94">
        <v>-5.0000000000000009</v>
      </c>
      <c r="H19" s="96">
        <v>76</v>
      </c>
      <c r="I19" s="94">
        <v>-1.4610999999999998</v>
      </c>
      <c r="J19" s="84"/>
      <c r="K19" s="95">
        <v>-5.4940210078337996E-3</v>
      </c>
      <c r="L19" s="95">
        <f>I19/'סכום נכסי הקרן'!$C$42</f>
        <v>-2.0985978045291078E-6</v>
      </c>
    </row>
    <row r="20" spans="2:56">
      <c r="B20" s="107" t="s">
        <v>1563</v>
      </c>
      <c r="C20" s="84" t="s">
        <v>1564</v>
      </c>
      <c r="D20" s="97" t="s">
        <v>32</v>
      </c>
      <c r="E20" s="97"/>
      <c r="F20" s="97" t="s">
        <v>147</v>
      </c>
      <c r="G20" s="94">
        <v>5.0000000000000009</v>
      </c>
      <c r="H20" s="96">
        <v>510</v>
      </c>
      <c r="I20" s="94">
        <v>9.8047500000000021</v>
      </c>
      <c r="J20" s="84"/>
      <c r="K20" s="95">
        <v>3.6867772552568928E-2</v>
      </c>
      <c r="L20" s="95">
        <f>I20/'סכום נכסי הקרן'!$C$42</f>
        <v>1.4082695793550595E-5</v>
      </c>
    </row>
    <row r="21" spans="2:56">
      <c r="B21" s="112"/>
      <c r="C21" s="113"/>
      <c r="D21" s="113"/>
      <c r="E21" s="113"/>
      <c r="F21" s="113"/>
      <c r="G21" s="114"/>
      <c r="H21" s="115"/>
      <c r="I21" s="113"/>
      <c r="J21" s="113"/>
      <c r="K21" s="116"/>
      <c r="L21" s="113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10" t="s">
        <v>1821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10" t="s">
        <v>129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.19685039370078741" right="0.19685039370078741" top="0.11811023622047245" bottom="0.11811023622047245" header="0" footer="0.23622047244094491"/>
  <pageSetup paperSize="9" scale="96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P580"/>
  <sheetViews>
    <sheetView rightToLeft="1" zoomScale="90" zoomScaleNormal="90" workbookViewId="0">
      <pane ySplit="10" topLeftCell="A11" activePane="bottomLeft" state="frozen"/>
      <selection pane="bottomLeft" activeCell="C11" sqref="C11"/>
    </sheetView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10.28515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16">
      <c r="B1" s="55" t="s">
        <v>163</v>
      </c>
      <c r="C1" s="78" t="s" vm="1">
        <v>219</v>
      </c>
    </row>
    <row r="2" spans="1:16">
      <c r="B2" s="55" t="s">
        <v>162</v>
      </c>
      <c r="C2" s="78" t="s">
        <v>220</v>
      </c>
    </row>
    <row r="3" spans="1:16">
      <c r="B3" s="55" t="s">
        <v>164</v>
      </c>
      <c r="C3" s="78" t="s">
        <v>221</v>
      </c>
    </row>
    <row r="4" spans="1:16">
      <c r="B4" s="55" t="s">
        <v>165</v>
      </c>
      <c r="C4" s="78">
        <v>659</v>
      </c>
    </row>
    <row r="6" spans="1:16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1:16" ht="26.25" customHeight="1">
      <c r="B7" s="199" t="s">
        <v>112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1:16" s="3" customFormat="1" ht="78.75">
      <c r="A8" s="2"/>
      <c r="B8" s="21" t="s">
        <v>133</v>
      </c>
      <c r="C8" s="29" t="s">
        <v>57</v>
      </c>
      <c r="D8" s="70" t="s">
        <v>136</v>
      </c>
      <c r="E8" s="70" t="s">
        <v>78</v>
      </c>
      <c r="F8" s="29" t="s">
        <v>119</v>
      </c>
      <c r="G8" s="29" t="s">
        <v>0</v>
      </c>
      <c r="H8" s="29" t="s">
        <v>123</v>
      </c>
      <c r="I8" s="29" t="s">
        <v>74</v>
      </c>
      <c r="J8" s="70" t="s">
        <v>166</v>
      </c>
      <c r="K8" s="29" t="s">
        <v>168</v>
      </c>
    </row>
    <row r="9" spans="1:16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75</v>
      </c>
      <c r="I9" s="15" t="s">
        <v>23</v>
      </c>
      <c r="J9" s="31" t="s">
        <v>20</v>
      </c>
      <c r="K9" s="56" t="s">
        <v>20</v>
      </c>
    </row>
    <row r="10" spans="1:16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</row>
    <row r="11" spans="1:16" s="4" customFormat="1" ht="18" customHeight="1">
      <c r="A11" s="99"/>
      <c r="B11" s="129" t="s">
        <v>61</v>
      </c>
      <c r="C11" s="123"/>
      <c r="D11" s="123"/>
      <c r="E11" s="123"/>
      <c r="F11" s="123"/>
      <c r="G11" s="124"/>
      <c r="H11" s="126"/>
      <c r="I11" s="124">
        <v>-48.477080000000015</v>
      </c>
      <c r="J11" s="125">
        <v>1</v>
      </c>
      <c r="K11" s="125">
        <f>I11/'סכום נכסי הקרן'!$C$42</f>
        <v>-6.9628289410705611E-5</v>
      </c>
      <c r="L11" s="3"/>
      <c r="M11" s="3"/>
      <c r="N11" s="3"/>
      <c r="O11" s="3"/>
    </row>
    <row r="12" spans="1:16" s="127" customFormat="1">
      <c r="A12" s="99"/>
      <c r="B12" s="130" t="s">
        <v>217</v>
      </c>
      <c r="C12" s="123"/>
      <c r="D12" s="123"/>
      <c r="E12" s="123"/>
      <c r="F12" s="123"/>
      <c r="G12" s="124"/>
      <c r="H12" s="126"/>
      <c r="I12" s="124">
        <v>-48.477080000000036</v>
      </c>
      <c r="J12" s="125">
        <v>1.0000000000000004</v>
      </c>
      <c r="K12" s="125">
        <f>I12/'סכום נכסי הקרן'!$C$42</f>
        <v>-6.9628289410705638E-5</v>
      </c>
      <c r="L12" s="3"/>
      <c r="M12" s="3"/>
      <c r="N12" s="3"/>
      <c r="O12" s="3"/>
    </row>
    <row r="13" spans="1:16">
      <c r="B13" s="83" t="s">
        <v>1565</v>
      </c>
      <c r="C13" s="84" t="s">
        <v>1566</v>
      </c>
      <c r="D13" s="97" t="s">
        <v>32</v>
      </c>
      <c r="E13" s="97"/>
      <c r="F13" s="97" t="s">
        <v>149</v>
      </c>
      <c r="G13" s="94">
        <v>49.000000000000007</v>
      </c>
      <c r="H13" s="96">
        <v>327700</v>
      </c>
      <c r="I13" s="94">
        <v>195.03365000000002</v>
      </c>
      <c r="J13" s="95">
        <v>-4.0232136506571754</v>
      </c>
      <c r="K13" s="95">
        <f>I13/'סכום נכסי הקרן'!$C$42</f>
        <v>2.8012948442905926E-4</v>
      </c>
      <c r="P13" s="1"/>
    </row>
    <row r="14" spans="1:16">
      <c r="B14" s="83" t="s">
        <v>1567</v>
      </c>
      <c r="C14" s="84" t="s">
        <v>1568</v>
      </c>
      <c r="D14" s="97" t="s">
        <v>32</v>
      </c>
      <c r="E14" s="97"/>
      <c r="F14" s="97" t="s">
        <v>149</v>
      </c>
      <c r="G14" s="94">
        <v>17.000000000000004</v>
      </c>
      <c r="H14" s="96">
        <v>11710</v>
      </c>
      <c r="I14" s="94">
        <v>-1.1119600000000001</v>
      </c>
      <c r="J14" s="95">
        <v>2.2937850217051022E-2</v>
      </c>
      <c r="K14" s="95">
        <f>I14/'סכום נכסי הקרן'!$C$42</f>
        <v>-1.5971232733722449E-6</v>
      </c>
      <c r="P14" s="1"/>
    </row>
    <row r="15" spans="1:16">
      <c r="B15" s="83" t="s">
        <v>1569</v>
      </c>
      <c r="C15" s="84" t="s">
        <v>1570</v>
      </c>
      <c r="D15" s="97" t="s">
        <v>32</v>
      </c>
      <c r="E15" s="97"/>
      <c r="F15" s="97" t="s">
        <v>150</v>
      </c>
      <c r="G15" s="94">
        <v>11.000000000000002</v>
      </c>
      <c r="H15" s="96">
        <v>705000</v>
      </c>
      <c r="I15" s="94">
        <v>75.886710000000022</v>
      </c>
      <c r="J15" s="95">
        <v>-1.5654142122421564</v>
      </c>
      <c r="K15" s="95">
        <f>I15/'סכום נכסי הקרן'!$C$42</f>
        <v>1.0899711381762859E-4</v>
      </c>
      <c r="P15" s="1"/>
    </row>
    <row r="16" spans="1:16">
      <c r="B16" s="83" t="s">
        <v>1571</v>
      </c>
      <c r="C16" s="84" t="s">
        <v>1572</v>
      </c>
      <c r="D16" s="97" t="s">
        <v>32</v>
      </c>
      <c r="E16" s="97"/>
      <c r="F16" s="97" t="s">
        <v>147</v>
      </c>
      <c r="G16" s="94">
        <v>85.000000000000014</v>
      </c>
      <c r="H16" s="96">
        <v>223625</v>
      </c>
      <c r="I16" s="94">
        <v>-500.98432000000008</v>
      </c>
      <c r="J16" s="95">
        <v>10.334457438443073</v>
      </c>
      <c r="K16" s="95">
        <f>I16/'סכום נכסי הקרן'!$C$42</f>
        <v>-7.195705934265336E-4</v>
      </c>
      <c r="P16" s="1"/>
    </row>
    <row r="17" spans="2:16">
      <c r="B17" s="83" t="s">
        <v>1573</v>
      </c>
      <c r="C17" s="84" t="s">
        <v>1574</v>
      </c>
      <c r="D17" s="97" t="s">
        <v>32</v>
      </c>
      <c r="E17" s="97"/>
      <c r="F17" s="97" t="s">
        <v>149</v>
      </c>
      <c r="G17" s="94">
        <v>26.000000000000004</v>
      </c>
      <c r="H17" s="96">
        <v>11640</v>
      </c>
      <c r="I17" s="94">
        <v>50.749879999999997</v>
      </c>
      <c r="J17" s="95">
        <v>-1.0468840119908209</v>
      </c>
      <c r="K17" s="95">
        <f>I17/'סכום נכסי הקרן'!$C$42</f>
        <v>7.2892742966337466E-5</v>
      </c>
      <c r="P17" s="1"/>
    </row>
    <row r="18" spans="2:16">
      <c r="B18" s="83" t="s">
        <v>1575</v>
      </c>
      <c r="C18" s="84" t="s">
        <v>1576</v>
      </c>
      <c r="D18" s="97" t="s">
        <v>32</v>
      </c>
      <c r="E18" s="97"/>
      <c r="F18" s="97" t="s">
        <v>157</v>
      </c>
      <c r="G18" s="94">
        <v>11.000000000000002</v>
      </c>
      <c r="H18" s="96">
        <v>151800</v>
      </c>
      <c r="I18" s="94">
        <v>131.94896000000003</v>
      </c>
      <c r="J18" s="95">
        <v>-2.7218834137699712</v>
      </c>
      <c r="K18" s="95">
        <f>I18/'סכום נכסי הקרן'!$C$42</f>
        <v>1.895200860761749E-4</v>
      </c>
    </row>
    <row r="19" spans="2:16">
      <c r="B19" s="109"/>
      <c r="C19" s="84"/>
      <c r="D19" s="84"/>
      <c r="E19" s="84"/>
      <c r="F19" s="84"/>
      <c r="G19" s="94"/>
      <c r="H19" s="96"/>
      <c r="I19" s="84"/>
      <c r="J19" s="95"/>
      <c r="K19" s="84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6">
      <c r="B21" s="110" t="s">
        <v>1821</v>
      </c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6">
      <c r="B22" s="110" t="s">
        <v>129</v>
      </c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6">
      <c r="B23" s="99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D1:AF2 A1:B1048576 D3:XFD1048576 AH1:XFD2"/>
  </dataValidations>
  <printOptions horizontalCentered="1"/>
  <pageMargins left="0.19685039370078741" right="0.19685039370078741" top="0.11811023622047245" bottom="0.11811023622047245" header="0" footer="0.23622047244094491"/>
  <pageSetup paperSize="9" scale="98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163</v>
      </c>
      <c r="C1" s="78" t="s" vm="1">
        <v>219</v>
      </c>
    </row>
    <row r="2" spans="2:81">
      <c r="B2" s="55" t="s">
        <v>162</v>
      </c>
      <c r="C2" s="78" t="s">
        <v>220</v>
      </c>
    </row>
    <row r="3" spans="2:81">
      <c r="B3" s="55" t="s">
        <v>164</v>
      </c>
      <c r="C3" s="78" t="s">
        <v>221</v>
      </c>
      <c r="E3" s="2"/>
    </row>
    <row r="4" spans="2:81">
      <c r="B4" s="55" t="s">
        <v>165</v>
      </c>
      <c r="C4" s="78">
        <v>659</v>
      </c>
    </row>
    <row r="6" spans="2:81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81" ht="26.25" customHeight="1">
      <c r="B7" s="199" t="s">
        <v>113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81" s="3" customFormat="1" ht="47.25">
      <c r="B8" s="21" t="s">
        <v>133</v>
      </c>
      <c r="C8" s="29" t="s">
        <v>57</v>
      </c>
      <c r="D8" s="12" t="s">
        <v>63</v>
      </c>
      <c r="E8" s="29" t="s">
        <v>15</v>
      </c>
      <c r="F8" s="29" t="s">
        <v>79</v>
      </c>
      <c r="G8" s="29" t="s">
        <v>120</v>
      </c>
      <c r="H8" s="29" t="s">
        <v>18</v>
      </c>
      <c r="I8" s="29" t="s">
        <v>119</v>
      </c>
      <c r="J8" s="29" t="s">
        <v>17</v>
      </c>
      <c r="K8" s="29" t="s">
        <v>19</v>
      </c>
      <c r="L8" s="29" t="s">
        <v>0</v>
      </c>
      <c r="M8" s="29" t="s">
        <v>123</v>
      </c>
      <c r="N8" s="29" t="s">
        <v>74</v>
      </c>
      <c r="O8" s="29" t="s">
        <v>71</v>
      </c>
      <c r="P8" s="70" t="s">
        <v>166</v>
      </c>
      <c r="Q8" s="30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75</v>
      </c>
      <c r="N9" s="31" t="s">
        <v>23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password="CC17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D16" sqref="D16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163</v>
      </c>
      <c r="C1" s="78" t="s" vm="1">
        <v>219</v>
      </c>
    </row>
    <row r="2" spans="2:72">
      <c r="B2" s="55" t="s">
        <v>162</v>
      </c>
      <c r="C2" s="78" t="s">
        <v>220</v>
      </c>
    </row>
    <row r="3" spans="2:72">
      <c r="B3" s="55" t="s">
        <v>164</v>
      </c>
      <c r="C3" s="78" t="s">
        <v>221</v>
      </c>
    </row>
    <row r="4" spans="2:72">
      <c r="B4" s="55" t="s">
        <v>165</v>
      </c>
      <c r="C4" s="78">
        <v>659</v>
      </c>
    </row>
    <row r="6" spans="2:72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72" ht="26.25" customHeight="1">
      <c r="B7" s="199" t="s">
        <v>104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1"/>
    </row>
    <row r="8" spans="2:72" s="3" customFormat="1" ht="78.75">
      <c r="B8" s="21" t="s">
        <v>133</v>
      </c>
      <c r="C8" s="29" t="s">
        <v>57</v>
      </c>
      <c r="D8" s="29" t="s">
        <v>15</v>
      </c>
      <c r="E8" s="29" t="s">
        <v>79</v>
      </c>
      <c r="F8" s="29" t="s">
        <v>120</v>
      </c>
      <c r="G8" s="29" t="s">
        <v>18</v>
      </c>
      <c r="H8" s="29" t="s">
        <v>119</v>
      </c>
      <c r="I8" s="29" t="s">
        <v>17</v>
      </c>
      <c r="J8" s="29" t="s">
        <v>19</v>
      </c>
      <c r="K8" s="29" t="s">
        <v>0</v>
      </c>
      <c r="L8" s="29" t="s">
        <v>123</v>
      </c>
      <c r="M8" s="29" t="s">
        <v>127</v>
      </c>
      <c r="N8" s="29" t="s">
        <v>71</v>
      </c>
      <c r="O8" s="70" t="s">
        <v>166</v>
      </c>
      <c r="P8" s="30" t="s">
        <v>168</v>
      </c>
    </row>
    <row r="9" spans="2:72" s="3" customFormat="1" ht="25.5" customHeight="1">
      <c r="B9" s="14"/>
      <c r="C9" s="31"/>
      <c r="D9" s="31"/>
      <c r="E9" s="31"/>
      <c r="F9" s="31" t="s">
        <v>24</v>
      </c>
      <c r="G9" s="31" t="s">
        <v>21</v>
      </c>
      <c r="H9" s="31"/>
      <c r="I9" s="31" t="s">
        <v>20</v>
      </c>
      <c r="J9" s="31" t="s">
        <v>20</v>
      </c>
      <c r="K9" s="31" t="s">
        <v>22</v>
      </c>
      <c r="L9" s="31" t="s">
        <v>75</v>
      </c>
      <c r="M9" s="31" t="s">
        <v>23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sheetProtection password="CC17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97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163</v>
      </c>
      <c r="C1" s="78" t="s" vm="1">
        <v>219</v>
      </c>
    </row>
    <row r="2" spans="2:65">
      <c r="B2" s="55" t="s">
        <v>162</v>
      </c>
      <c r="C2" s="78" t="s">
        <v>220</v>
      </c>
    </row>
    <row r="3" spans="2:65">
      <c r="B3" s="55" t="s">
        <v>164</v>
      </c>
      <c r="C3" s="78" t="s">
        <v>221</v>
      </c>
    </row>
    <row r="4" spans="2:65">
      <c r="B4" s="55" t="s">
        <v>165</v>
      </c>
      <c r="C4" s="78">
        <v>659</v>
      </c>
    </row>
    <row r="6" spans="2:65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65" ht="26.25" customHeight="1">
      <c r="B7" s="199" t="s">
        <v>105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65" s="3" customFormat="1" ht="78.75">
      <c r="B8" s="21" t="s">
        <v>133</v>
      </c>
      <c r="C8" s="29" t="s">
        <v>57</v>
      </c>
      <c r="D8" s="70" t="s">
        <v>135</v>
      </c>
      <c r="E8" s="70" t="s">
        <v>134</v>
      </c>
      <c r="F8" s="70" t="s">
        <v>78</v>
      </c>
      <c r="G8" s="29" t="s">
        <v>15</v>
      </c>
      <c r="H8" s="29" t="s">
        <v>79</v>
      </c>
      <c r="I8" s="29" t="s">
        <v>120</v>
      </c>
      <c r="J8" s="29" t="s">
        <v>18</v>
      </c>
      <c r="K8" s="29" t="s">
        <v>119</v>
      </c>
      <c r="L8" s="29" t="s">
        <v>17</v>
      </c>
      <c r="M8" s="70" t="s">
        <v>19</v>
      </c>
      <c r="N8" s="29" t="s">
        <v>0</v>
      </c>
      <c r="O8" s="29" t="s">
        <v>123</v>
      </c>
      <c r="P8" s="29" t="s">
        <v>127</v>
      </c>
      <c r="Q8" s="29" t="s">
        <v>71</v>
      </c>
      <c r="R8" s="70" t="s">
        <v>166</v>
      </c>
      <c r="S8" s="30" t="s">
        <v>168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75</v>
      </c>
      <c r="P9" s="31" t="s">
        <v>23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130</v>
      </c>
      <c r="R10" s="19" t="s">
        <v>131</v>
      </c>
      <c r="S10" s="19" t="s">
        <v>169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17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zoomScale="90" zoomScaleNormal="9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163</v>
      </c>
      <c r="C1" s="78" t="s" vm="1">
        <v>219</v>
      </c>
    </row>
    <row r="2" spans="2:81">
      <c r="B2" s="55" t="s">
        <v>162</v>
      </c>
      <c r="C2" s="78" t="s">
        <v>220</v>
      </c>
    </row>
    <row r="3" spans="2:81">
      <c r="B3" s="55" t="s">
        <v>164</v>
      </c>
      <c r="C3" s="78" t="s">
        <v>221</v>
      </c>
    </row>
    <row r="4" spans="2:81">
      <c r="B4" s="55" t="s">
        <v>165</v>
      </c>
      <c r="C4" s="78">
        <v>659</v>
      </c>
    </row>
    <row r="6" spans="2:81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81" ht="26.25" customHeight="1">
      <c r="B7" s="199" t="s">
        <v>106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81" s="3" customFormat="1" ht="78.75">
      <c r="B8" s="21" t="s">
        <v>133</v>
      </c>
      <c r="C8" s="29" t="s">
        <v>57</v>
      </c>
      <c r="D8" s="70" t="s">
        <v>135</v>
      </c>
      <c r="E8" s="70" t="s">
        <v>134</v>
      </c>
      <c r="F8" s="70" t="s">
        <v>78</v>
      </c>
      <c r="G8" s="29" t="s">
        <v>15</v>
      </c>
      <c r="H8" s="29" t="s">
        <v>79</v>
      </c>
      <c r="I8" s="29" t="s">
        <v>120</v>
      </c>
      <c r="J8" s="29" t="s">
        <v>18</v>
      </c>
      <c r="K8" s="29" t="s">
        <v>119</v>
      </c>
      <c r="L8" s="29" t="s">
        <v>17</v>
      </c>
      <c r="M8" s="70" t="s">
        <v>19</v>
      </c>
      <c r="N8" s="29" t="s">
        <v>0</v>
      </c>
      <c r="O8" s="29" t="s">
        <v>123</v>
      </c>
      <c r="P8" s="29" t="s">
        <v>127</v>
      </c>
      <c r="Q8" s="29" t="s">
        <v>71</v>
      </c>
      <c r="R8" s="70" t="s">
        <v>166</v>
      </c>
      <c r="S8" s="30" t="s">
        <v>168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75</v>
      </c>
      <c r="P9" s="31" t="s">
        <v>23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130</v>
      </c>
      <c r="R10" s="19" t="s">
        <v>131</v>
      </c>
      <c r="S10" s="19" t="s">
        <v>169</v>
      </c>
      <c r="T10" s="5"/>
      <c r="BZ10" s="1"/>
    </row>
    <row r="11" spans="2:81" s="4" customFormat="1" ht="18" customHeight="1">
      <c r="B11" s="104" t="s">
        <v>64</v>
      </c>
      <c r="C11" s="80"/>
      <c r="D11" s="80"/>
      <c r="E11" s="80"/>
      <c r="F11" s="80"/>
      <c r="G11" s="80"/>
      <c r="H11" s="80"/>
      <c r="I11" s="80"/>
      <c r="J11" s="90">
        <v>6.1892440258869517</v>
      </c>
      <c r="K11" s="80"/>
      <c r="L11" s="80"/>
      <c r="M11" s="89">
        <v>3.1127154956743917E-2</v>
      </c>
      <c r="N11" s="88"/>
      <c r="O11" s="90"/>
      <c r="P11" s="88">
        <v>5738.4560199999996</v>
      </c>
      <c r="Q11" s="80"/>
      <c r="R11" s="89">
        <v>1</v>
      </c>
      <c r="S11" s="89">
        <f>P11/'סכום נכסי הקרן'!$C$42</f>
        <v>8.2422224385455076E-3</v>
      </c>
      <c r="T11" s="5"/>
      <c r="BZ11" s="1"/>
      <c r="CC11" s="1"/>
    </row>
    <row r="12" spans="2:81" ht="17.25" customHeight="1">
      <c r="B12" s="105" t="s">
        <v>216</v>
      </c>
      <c r="C12" s="82"/>
      <c r="D12" s="82"/>
      <c r="E12" s="82"/>
      <c r="F12" s="82"/>
      <c r="G12" s="82"/>
      <c r="H12" s="82"/>
      <c r="I12" s="82"/>
      <c r="J12" s="93">
        <v>6.4794113837606719</v>
      </c>
      <c r="K12" s="82"/>
      <c r="L12" s="82"/>
      <c r="M12" s="92">
        <v>2.8930971215929944E-2</v>
      </c>
      <c r="N12" s="91"/>
      <c r="O12" s="93"/>
      <c r="P12" s="91">
        <v>5162.1751100000001</v>
      </c>
      <c r="Q12" s="82"/>
      <c r="R12" s="92">
        <v>0.89957561616025083</v>
      </c>
      <c r="S12" s="92">
        <f>P12/'סכום נכסי הקרן'!$C$42</f>
        <v>7.4145023286844199E-3</v>
      </c>
    </row>
    <row r="13" spans="2:81">
      <c r="B13" s="106" t="s">
        <v>72</v>
      </c>
      <c r="C13" s="82"/>
      <c r="D13" s="82"/>
      <c r="E13" s="82"/>
      <c r="F13" s="82"/>
      <c r="G13" s="82"/>
      <c r="H13" s="82"/>
      <c r="I13" s="82"/>
      <c r="J13" s="93">
        <v>6.8981496192624965</v>
      </c>
      <c r="K13" s="82"/>
      <c r="L13" s="82"/>
      <c r="M13" s="92">
        <v>2.1351265982896103E-2</v>
      </c>
      <c r="N13" s="91"/>
      <c r="O13" s="93"/>
      <c r="P13" s="91">
        <v>3392.7745100000006</v>
      </c>
      <c r="Q13" s="82"/>
      <c r="R13" s="92">
        <v>0.59123473250911152</v>
      </c>
      <c r="S13" s="92">
        <f>P13/'סכום נכסי הקרן'!$C$42</f>
        <v>4.8730881787340504E-3</v>
      </c>
    </row>
    <row r="14" spans="2:81">
      <c r="B14" s="107" t="s">
        <v>1577</v>
      </c>
      <c r="C14" s="84" t="s">
        <v>1578</v>
      </c>
      <c r="D14" s="97" t="s">
        <v>1579</v>
      </c>
      <c r="E14" s="84" t="s">
        <v>1580</v>
      </c>
      <c r="F14" s="97" t="s">
        <v>398</v>
      </c>
      <c r="G14" s="84" t="s">
        <v>308</v>
      </c>
      <c r="H14" s="84" t="s">
        <v>146</v>
      </c>
      <c r="I14" s="117">
        <v>39076</v>
      </c>
      <c r="J14" s="96">
        <v>9.73</v>
      </c>
      <c r="K14" s="97" t="s">
        <v>148</v>
      </c>
      <c r="L14" s="98">
        <v>4.9000000000000002E-2</v>
      </c>
      <c r="M14" s="95">
        <v>2.1300000000000003E-2</v>
      </c>
      <c r="N14" s="94">
        <v>178351.00000000003</v>
      </c>
      <c r="O14" s="96">
        <v>153.52000000000001</v>
      </c>
      <c r="P14" s="94">
        <v>273.80444000000006</v>
      </c>
      <c r="Q14" s="95">
        <v>9.0851905538934E-5</v>
      </c>
      <c r="R14" s="95">
        <v>4.7713956340472236E-2</v>
      </c>
      <c r="S14" s="95">
        <f>P14/'סכום נכסי הקרן'!$C$42</f>
        <v>3.9326904158122096E-4</v>
      </c>
    </row>
    <row r="15" spans="2:81">
      <c r="B15" s="107" t="s">
        <v>1581</v>
      </c>
      <c r="C15" s="84" t="s">
        <v>1582</v>
      </c>
      <c r="D15" s="97" t="s">
        <v>1579</v>
      </c>
      <c r="E15" s="84" t="s">
        <v>1580</v>
      </c>
      <c r="F15" s="97" t="s">
        <v>398</v>
      </c>
      <c r="G15" s="84" t="s">
        <v>308</v>
      </c>
      <c r="H15" s="84" t="s">
        <v>146</v>
      </c>
      <c r="I15" s="117">
        <v>42639</v>
      </c>
      <c r="J15" s="96">
        <v>12.000000000000002</v>
      </c>
      <c r="K15" s="97" t="s">
        <v>148</v>
      </c>
      <c r="L15" s="98">
        <v>4.0999999999999995E-2</v>
      </c>
      <c r="M15" s="95">
        <v>2.5500000000000002E-2</v>
      </c>
      <c r="N15" s="94">
        <v>801000.00000000012</v>
      </c>
      <c r="O15" s="96">
        <v>123.91</v>
      </c>
      <c r="P15" s="94">
        <v>992.51914999999997</v>
      </c>
      <c r="Q15" s="95">
        <v>2.3102629774423867E-4</v>
      </c>
      <c r="R15" s="95">
        <v>0.17295926753482377</v>
      </c>
      <c r="S15" s="95">
        <f>P15/'סכום נכסי הקרן'!$C$42</f>
        <v>1.42556875582992E-3</v>
      </c>
    </row>
    <row r="16" spans="2:81">
      <c r="B16" s="107" t="s">
        <v>1583</v>
      </c>
      <c r="C16" s="84" t="s">
        <v>1584</v>
      </c>
      <c r="D16" s="97" t="s">
        <v>1579</v>
      </c>
      <c r="E16" s="84" t="s">
        <v>1585</v>
      </c>
      <c r="F16" s="97" t="s">
        <v>475</v>
      </c>
      <c r="G16" s="84" t="s">
        <v>308</v>
      </c>
      <c r="H16" s="84" t="s">
        <v>146</v>
      </c>
      <c r="I16" s="117">
        <v>38918</v>
      </c>
      <c r="J16" s="96">
        <v>2.3099999999999996</v>
      </c>
      <c r="K16" s="97" t="s">
        <v>148</v>
      </c>
      <c r="L16" s="98">
        <v>0.05</v>
      </c>
      <c r="M16" s="95">
        <v>-4.1999999999999997E-3</v>
      </c>
      <c r="N16" s="94">
        <v>22761.590000000004</v>
      </c>
      <c r="O16" s="96">
        <v>128.76</v>
      </c>
      <c r="P16" s="94">
        <v>29.641950000000005</v>
      </c>
      <c r="Q16" s="95">
        <v>6.5841106944261856E-4</v>
      </c>
      <c r="R16" s="95">
        <v>5.1654922328741668E-3</v>
      </c>
      <c r="S16" s="95">
        <f>P16/'סכום נכסי הקרן'!$C$42</f>
        <v>4.2575135987928002E-5</v>
      </c>
    </row>
    <row r="17" spans="2:20">
      <c r="B17" s="107" t="s">
        <v>1586</v>
      </c>
      <c r="C17" s="84" t="s">
        <v>1587</v>
      </c>
      <c r="D17" s="97" t="s">
        <v>1579</v>
      </c>
      <c r="E17" s="84" t="s">
        <v>1588</v>
      </c>
      <c r="F17" s="97" t="s">
        <v>398</v>
      </c>
      <c r="G17" s="84" t="s">
        <v>364</v>
      </c>
      <c r="H17" s="84" t="s">
        <v>146</v>
      </c>
      <c r="I17" s="117">
        <v>40196</v>
      </c>
      <c r="J17" s="96">
        <v>0.49000000000000005</v>
      </c>
      <c r="K17" s="97" t="s">
        <v>148</v>
      </c>
      <c r="L17" s="98">
        <v>8.4000000000000005E-2</v>
      </c>
      <c r="M17" s="95">
        <v>1.5800000000000002E-2</v>
      </c>
      <c r="N17" s="94">
        <v>77600.000000000015</v>
      </c>
      <c r="O17" s="96">
        <v>127.18</v>
      </c>
      <c r="P17" s="94">
        <v>98.691690000000023</v>
      </c>
      <c r="Q17" s="95">
        <v>5.089999221348187E-4</v>
      </c>
      <c r="R17" s="95">
        <v>1.7198300319116157E-2</v>
      </c>
      <c r="S17" s="95">
        <f>P17/'סכום נכסי הקרן'!$C$42</f>
        <v>1.4175221679506354E-4</v>
      </c>
    </row>
    <row r="18" spans="2:20">
      <c r="B18" s="107" t="s">
        <v>1589</v>
      </c>
      <c r="C18" s="84" t="s">
        <v>1590</v>
      </c>
      <c r="D18" s="97" t="s">
        <v>1579</v>
      </c>
      <c r="E18" s="84" t="s">
        <v>397</v>
      </c>
      <c r="F18" s="97" t="s">
        <v>398</v>
      </c>
      <c r="G18" s="84" t="s">
        <v>364</v>
      </c>
      <c r="H18" s="84" t="s">
        <v>146</v>
      </c>
      <c r="I18" s="117">
        <v>38817</v>
      </c>
      <c r="J18" s="96">
        <v>0.26999999999999996</v>
      </c>
      <c r="K18" s="97" t="s">
        <v>148</v>
      </c>
      <c r="L18" s="98">
        <v>6.5000000000000002E-2</v>
      </c>
      <c r="M18" s="95">
        <v>1.3999999999999999E-2</v>
      </c>
      <c r="N18" s="94">
        <v>100000.00000000001</v>
      </c>
      <c r="O18" s="96">
        <v>126.18</v>
      </c>
      <c r="P18" s="94">
        <v>126.17999000000002</v>
      </c>
      <c r="Q18" s="95">
        <v>2.3011359465554738E-4</v>
      </c>
      <c r="R18" s="95">
        <v>2.1988491252739446E-2</v>
      </c>
      <c r="S18" s="95">
        <f>P18/'סכום נכסי הקרן'!$C$42</f>
        <v>1.812340359930907E-4</v>
      </c>
    </row>
    <row r="19" spans="2:20">
      <c r="B19" s="107" t="s">
        <v>1591</v>
      </c>
      <c r="C19" s="84" t="s">
        <v>1592</v>
      </c>
      <c r="D19" s="97" t="s">
        <v>1579</v>
      </c>
      <c r="E19" s="84" t="s">
        <v>397</v>
      </c>
      <c r="F19" s="97" t="s">
        <v>398</v>
      </c>
      <c r="G19" s="84" t="s">
        <v>364</v>
      </c>
      <c r="H19" s="84" t="s">
        <v>146</v>
      </c>
      <c r="I19" s="117">
        <v>39856</v>
      </c>
      <c r="J19" s="96">
        <v>2.8200000000000003</v>
      </c>
      <c r="K19" s="97" t="s">
        <v>148</v>
      </c>
      <c r="L19" s="98">
        <v>6.8499999999999991E-2</v>
      </c>
      <c r="M19" s="95">
        <v>8.7000000000000029E-3</v>
      </c>
      <c r="N19" s="94">
        <v>168000.00000000003</v>
      </c>
      <c r="O19" s="96">
        <v>134.57</v>
      </c>
      <c r="P19" s="94">
        <v>226.07759000000001</v>
      </c>
      <c r="Q19" s="95">
        <v>3.3263967401311954E-4</v>
      </c>
      <c r="R19" s="95">
        <v>3.9396936948207201E-2</v>
      </c>
      <c r="S19" s="95">
        <f>P19/'סכום נכסי הקרן'!$C$42</f>
        <v>3.2471831772447595E-4</v>
      </c>
    </row>
    <row r="20" spans="2:20">
      <c r="B20" s="107" t="s">
        <v>1593</v>
      </c>
      <c r="C20" s="84" t="s">
        <v>1594</v>
      </c>
      <c r="D20" s="97" t="s">
        <v>1579</v>
      </c>
      <c r="E20" s="84" t="s">
        <v>1595</v>
      </c>
      <c r="F20" s="97" t="s">
        <v>398</v>
      </c>
      <c r="G20" s="84" t="s">
        <v>364</v>
      </c>
      <c r="H20" s="84" t="s">
        <v>146</v>
      </c>
      <c r="I20" s="117">
        <v>39350</v>
      </c>
      <c r="J20" s="96">
        <v>5.370000000000001</v>
      </c>
      <c r="K20" s="97" t="s">
        <v>148</v>
      </c>
      <c r="L20" s="98">
        <v>5.5999999999999994E-2</v>
      </c>
      <c r="M20" s="95">
        <v>9.1000000000000004E-3</v>
      </c>
      <c r="N20" s="94">
        <v>134683.1</v>
      </c>
      <c r="O20" s="96">
        <v>148.36000000000001</v>
      </c>
      <c r="P20" s="94">
        <v>199.81585000000001</v>
      </c>
      <c r="Q20" s="95">
        <v>1.4291982672704807E-4</v>
      </c>
      <c r="R20" s="95">
        <v>3.4820489919865243E-2</v>
      </c>
      <c r="S20" s="95">
        <f>P20/'סכום נכסי הקרן'!$C$42</f>
        <v>2.8699822333866099E-4</v>
      </c>
      <c r="T20" s="145"/>
    </row>
    <row r="21" spans="2:20">
      <c r="B21" s="107" t="s">
        <v>1596</v>
      </c>
      <c r="C21" s="84" t="s">
        <v>1597</v>
      </c>
      <c r="D21" s="97" t="s">
        <v>1579</v>
      </c>
      <c r="E21" s="84" t="s">
        <v>1598</v>
      </c>
      <c r="F21" s="97" t="s">
        <v>350</v>
      </c>
      <c r="G21" s="84" t="s">
        <v>423</v>
      </c>
      <c r="H21" s="84" t="s">
        <v>146</v>
      </c>
      <c r="I21" s="117">
        <v>38652</v>
      </c>
      <c r="J21" s="96">
        <v>2.96</v>
      </c>
      <c r="K21" s="97" t="s">
        <v>148</v>
      </c>
      <c r="L21" s="98">
        <v>5.2999999999999999E-2</v>
      </c>
      <c r="M21" s="95">
        <v>9.7000000000000003E-3</v>
      </c>
      <c r="N21" s="94">
        <v>18212.099999999999</v>
      </c>
      <c r="O21" s="96">
        <v>137.31</v>
      </c>
      <c r="P21" s="94">
        <v>25.007040000000003</v>
      </c>
      <c r="Q21" s="95">
        <v>8.5349301156992179E-5</v>
      </c>
      <c r="R21" s="95">
        <v>4.3577993649936532E-3</v>
      </c>
      <c r="S21" s="95">
        <f>P21/'סכום נכסי הקרן'!$C$42</f>
        <v>3.5917951708830052E-5</v>
      </c>
      <c r="T21" s="145"/>
    </row>
    <row r="22" spans="2:20">
      <c r="B22" s="107" t="s">
        <v>1599</v>
      </c>
      <c r="C22" s="84" t="s">
        <v>1600</v>
      </c>
      <c r="D22" s="97" t="s">
        <v>1579</v>
      </c>
      <c r="E22" s="84" t="s">
        <v>322</v>
      </c>
      <c r="F22" s="97" t="s">
        <v>307</v>
      </c>
      <c r="G22" s="84" t="s">
        <v>524</v>
      </c>
      <c r="H22" s="84" t="s">
        <v>146</v>
      </c>
      <c r="I22" s="117">
        <v>39656</v>
      </c>
      <c r="J22" s="96">
        <v>5.0699999999999994</v>
      </c>
      <c r="K22" s="97" t="s">
        <v>148</v>
      </c>
      <c r="L22" s="98">
        <v>5.7500000000000002E-2</v>
      </c>
      <c r="M22" s="95">
        <v>1.1199999999999998E-2</v>
      </c>
      <c r="N22" s="94">
        <v>889349.00000000012</v>
      </c>
      <c r="O22" s="96">
        <v>148.37</v>
      </c>
      <c r="P22" s="94">
        <v>1319.5271000000002</v>
      </c>
      <c r="Q22" s="95">
        <v>6.8306374807987715E-4</v>
      </c>
      <c r="R22" s="95">
        <v>0.22994462193334023</v>
      </c>
      <c r="S22" s="95">
        <f>P22/'סכום נכסי הקרן'!$C$42</f>
        <v>1.8952547225218404E-3</v>
      </c>
      <c r="T22" s="145"/>
    </row>
    <row r="23" spans="2:20">
      <c r="B23" s="107" t="s">
        <v>1601</v>
      </c>
      <c r="C23" s="84" t="s">
        <v>1602</v>
      </c>
      <c r="D23" s="97" t="s">
        <v>1579</v>
      </c>
      <c r="E23" s="84"/>
      <c r="F23" s="97" t="s">
        <v>350</v>
      </c>
      <c r="G23" s="84" t="s">
        <v>617</v>
      </c>
      <c r="H23" s="84" t="s">
        <v>146</v>
      </c>
      <c r="I23" s="117">
        <v>38890</v>
      </c>
      <c r="J23" s="96">
        <v>2.0699999999999998</v>
      </c>
      <c r="K23" s="97" t="s">
        <v>148</v>
      </c>
      <c r="L23" s="98">
        <v>6.7000000000000004E-2</v>
      </c>
      <c r="M23" s="95">
        <v>4.7699999999999992E-2</v>
      </c>
      <c r="N23" s="94">
        <v>26309.130000000005</v>
      </c>
      <c r="O23" s="96">
        <v>129.08000000000001</v>
      </c>
      <c r="P23" s="94">
        <v>33.959820000000008</v>
      </c>
      <c r="Q23" s="95">
        <v>3.0300678705820407E-4</v>
      </c>
      <c r="R23" s="95">
        <v>5.9179367902518158E-3</v>
      </c>
      <c r="S23" s="95">
        <f>P23/'סכום נכסי הקרן'!$C$42</f>
        <v>4.8776951402507499E-5</v>
      </c>
      <c r="T23" s="145"/>
    </row>
    <row r="24" spans="2:20">
      <c r="B24" s="107" t="s">
        <v>1603</v>
      </c>
      <c r="C24" s="84" t="s">
        <v>1604</v>
      </c>
      <c r="D24" s="97" t="s">
        <v>1579</v>
      </c>
      <c r="E24" s="84" t="s">
        <v>1605</v>
      </c>
      <c r="F24" s="97" t="s">
        <v>841</v>
      </c>
      <c r="G24" s="84" t="s">
        <v>1606</v>
      </c>
      <c r="H24" s="84" t="s">
        <v>146</v>
      </c>
      <c r="I24" s="117">
        <v>39104</v>
      </c>
      <c r="J24" s="96">
        <v>1.9800000000000002</v>
      </c>
      <c r="K24" s="97" t="s">
        <v>148</v>
      </c>
      <c r="L24" s="98">
        <v>5.5999999999999994E-2</v>
      </c>
      <c r="M24" s="95">
        <v>0.26159999999999994</v>
      </c>
      <c r="N24" s="94">
        <v>81063.090000000011</v>
      </c>
      <c r="O24" s="96">
        <v>83.33</v>
      </c>
      <c r="P24" s="94">
        <v>67.549890000000019</v>
      </c>
      <c r="Q24" s="95">
        <v>5.5572237560013886E-5</v>
      </c>
      <c r="R24" s="95">
        <v>1.1771439872427571E-2</v>
      </c>
      <c r="S24" s="95">
        <f>P24/'סכום נכסי הקרן'!$C$42</f>
        <v>9.702282585051179E-5</v>
      </c>
      <c r="T24" s="145"/>
    </row>
    <row r="25" spans="2:20">
      <c r="B25" s="107" t="s">
        <v>1607</v>
      </c>
      <c r="C25" s="84" t="s">
        <v>1608</v>
      </c>
      <c r="D25" s="97" t="s">
        <v>1579</v>
      </c>
      <c r="E25" s="84" t="s">
        <v>1609</v>
      </c>
      <c r="F25" s="97" t="s">
        <v>398</v>
      </c>
      <c r="G25" s="84" t="s">
        <v>685</v>
      </c>
      <c r="H25" s="84"/>
      <c r="I25" s="117">
        <v>39071</v>
      </c>
      <c r="J25" s="149">
        <v>0</v>
      </c>
      <c r="K25" s="97" t="s">
        <v>148</v>
      </c>
      <c r="L25" s="98">
        <v>0</v>
      </c>
      <c r="M25" s="150">
        <v>0</v>
      </c>
      <c r="N25" s="94">
        <v>46480.24</v>
      </c>
      <c r="O25" s="149">
        <v>1E-4</v>
      </c>
      <c r="P25" s="151">
        <v>1.9000000000000001E-4</v>
      </c>
      <c r="Q25" s="95">
        <v>0</v>
      </c>
      <c r="R25" s="95">
        <v>0</v>
      </c>
      <c r="S25" s="95">
        <f>P25/'סכום נכסי הקרן'!$C$42</f>
        <v>2.7289958446412326E-10</v>
      </c>
      <c r="T25" s="145"/>
    </row>
    <row r="26" spans="2:20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  <c r="T26" s="145"/>
    </row>
    <row r="27" spans="2:20">
      <c r="B27" s="106" t="s">
        <v>73</v>
      </c>
      <c r="C27" s="82"/>
      <c r="D27" s="82"/>
      <c r="E27" s="82"/>
      <c r="F27" s="82"/>
      <c r="G27" s="82"/>
      <c r="H27" s="82"/>
      <c r="I27" s="82"/>
      <c r="J27" s="93">
        <v>6.0919047665415818</v>
      </c>
      <c r="K27" s="82"/>
      <c r="L27" s="82"/>
      <c r="M27" s="92">
        <v>3.1580407490760694E-2</v>
      </c>
      <c r="N27" s="91"/>
      <c r="O27" s="93"/>
      <c r="P27" s="91">
        <v>1109.1343500000003</v>
      </c>
      <c r="Q27" s="82"/>
      <c r="R27" s="92">
        <v>0.19328097072355019</v>
      </c>
      <c r="S27" s="92">
        <f>P27/'סכום נכסי הקרן'!$C$42</f>
        <v>1.5930647538415028E-3</v>
      </c>
      <c r="T27" s="145"/>
    </row>
    <row r="28" spans="2:20">
      <c r="B28" s="107" t="s">
        <v>1610</v>
      </c>
      <c r="C28" s="84" t="s">
        <v>1611</v>
      </c>
      <c r="D28" s="97" t="s">
        <v>1579</v>
      </c>
      <c r="E28" s="84" t="s">
        <v>1612</v>
      </c>
      <c r="F28" s="97" t="s">
        <v>350</v>
      </c>
      <c r="G28" s="84" t="s">
        <v>364</v>
      </c>
      <c r="H28" s="84" t="s">
        <v>144</v>
      </c>
      <c r="I28" s="117">
        <v>42598</v>
      </c>
      <c r="J28" s="96">
        <v>6.43</v>
      </c>
      <c r="K28" s="97" t="s">
        <v>148</v>
      </c>
      <c r="L28" s="98">
        <v>3.1E-2</v>
      </c>
      <c r="M28" s="95">
        <v>3.1899999999999998E-2</v>
      </c>
      <c r="N28" s="94">
        <v>1035000.0000000001</v>
      </c>
      <c r="O28" s="96">
        <v>98.15</v>
      </c>
      <c r="P28" s="94">
        <v>1015.8525000000001</v>
      </c>
      <c r="Q28" s="95">
        <v>2.5875000000000004E-3</v>
      </c>
      <c r="R28" s="95">
        <v>0.1770254048230904</v>
      </c>
      <c r="S28" s="95">
        <f>P28/'סכום נכסי הקרן'!$C$42</f>
        <v>1.4590827638254779E-3</v>
      </c>
      <c r="T28" s="145"/>
    </row>
    <row r="29" spans="2:20">
      <c r="B29" s="107" t="s">
        <v>1613</v>
      </c>
      <c r="C29" s="84" t="s">
        <v>1614</v>
      </c>
      <c r="D29" s="97" t="s">
        <v>1579</v>
      </c>
      <c r="E29" s="84" t="s">
        <v>1615</v>
      </c>
      <c r="F29" s="97" t="s">
        <v>350</v>
      </c>
      <c r="G29" s="84" t="s">
        <v>617</v>
      </c>
      <c r="H29" s="84" t="s">
        <v>144</v>
      </c>
      <c r="I29" s="117">
        <v>41903</v>
      </c>
      <c r="J29" s="96">
        <v>2.41</v>
      </c>
      <c r="K29" s="97" t="s">
        <v>148</v>
      </c>
      <c r="L29" s="98">
        <v>5.1500000000000004E-2</v>
      </c>
      <c r="M29" s="95">
        <v>2.8100000000000003E-2</v>
      </c>
      <c r="N29" s="94">
        <v>86428.10000000002</v>
      </c>
      <c r="O29" s="96">
        <v>107.93</v>
      </c>
      <c r="P29" s="94">
        <v>93.281850000000006</v>
      </c>
      <c r="Q29" s="95">
        <v>6.4705882352941192E-4</v>
      </c>
      <c r="R29" s="95">
        <v>1.6255565900459758E-2</v>
      </c>
      <c r="S29" s="95">
        <f>P29/'סכום נכסי הקרן'!$C$42</f>
        <v>1.3398199001602462E-4</v>
      </c>
      <c r="T29" s="145"/>
    </row>
    <row r="30" spans="2:20">
      <c r="B30" s="108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  <c r="T30" s="145"/>
    </row>
    <row r="31" spans="2:20">
      <c r="B31" s="106" t="s">
        <v>59</v>
      </c>
      <c r="C31" s="82"/>
      <c r="D31" s="82"/>
      <c r="E31" s="82"/>
      <c r="F31" s="82"/>
      <c r="G31" s="82"/>
      <c r="H31" s="82"/>
      <c r="I31" s="82"/>
      <c r="J31" s="93">
        <v>4.9786720808461737</v>
      </c>
      <c r="K31" s="82"/>
      <c r="L31" s="82"/>
      <c r="M31" s="92">
        <v>6.3428645339664108E-2</v>
      </c>
      <c r="N31" s="91"/>
      <c r="O31" s="93"/>
      <c r="P31" s="91">
        <v>660.26625000000013</v>
      </c>
      <c r="Q31" s="82"/>
      <c r="R31" s="92">
        <v>0.11505991292758921</v>
      </c>
      <c r="S31" s="92">
        <f>P31/'סכום נכסי הקרן'!$C$42</f>
        <v>9.4834939610886828E-4</v>
      </c>
      <c r="T31" s="145"/>
    </row>
    <row r="32" spans="2:20">
      <c r="B32" s="107" t="s">
        <v>1616</v>
      </c>
      <c r="C32" s="84" t="s">
        <v>1617</v>
      </c>
      <c r="D32" s="97" t="s">
        <v>1579</v>
      </c>
      <c r="E32" s="84" t="s">
        <v>847</v>
      </c>
      <c r="F32" s="97" t="s">
        <v>848</v>
      </c>
      <c r="G32" s="84" t="s">
        <v>524</v>
      </c>
      <c r="H32" s="84" t="s">
        <v>146</v>
      </c>
      <c r="I32" s="117">
        <v>42625</v>
      </c>
      <c r="J32" s="96">
        <v>5.03</v>
      </c>
      <c r="K32" s="97" t="s">
        <v>147</v>
      </c>
      <c r="L32" s="98">
        <v>4.4500000000000005E-2</v>
      </c>
      <c r="M32" s="95">
        <v>4.9599999999999998E-2</v>
      </c>
      <c r="N32" s="94">
        <v>163683.00000000003</v>
      </c>
      <c r="O32" s="96">
        <v>99.11</v>
      </c>
      <c r="P32" s="94">
        <v>623.7598200000001</v>
      </c>
      <c r="Q32" s="95">
        <v>1.1936495246261947E-3</v>
      </c>
      <c r="R32" s="95">
        <v>0.10869819648805118</v>
      </c>
      <c r="S32" s="95">
        <f>P32/'סכום נכסי הקרן'!$C$42</f>
        <v>8.9591471412324398E-4</v>
      </c>
      <c r="T32" s="145"/>
    </row>
    <row r="33" spans="2:20">
      <c r="B33" s="107" t="s">
        <v>1618</v>
      </c>
      <c r="C33" s="84" t="s">
        <v>1619</v>
      </c>
      <c r="D33" s="97" t="s">
        <v>1579</v>
      </c>
      <c r="E33" s="84" t="s">
        <v>1620</v>
      </c>
      <c r="F33" s="97" t="s">
        <v>398</v>
      </c>
      <c r="G33" s="84" t="s">
        <v>685</v>
      </c>
      <c r="H33" s="84"/>
      <c r="I33" s="117">
        <v>41840</v>
      </c>
      <c r="J33" s="96">
        <v>5.12</v>
      </c>
      <c r="K33" s="97" t="s">
        <v>147</v>
      </c>
      <c r="L33" s="98">
        <v>0.03</v>
      </c>
      <c r="M33" s="95">
        <v>0.30389999999999995</v>
      </c>
      <c r="N33" s="94">
        <v>22220.860000000004</v>
      </c>
      <c r="O33" s="96">
        <v>27.02</v>
      </c>
      <c r="P33" s="94">
        <v>23.085610000000003</v>
      </c>
      <c r="Q33" s="95">
        <v>6.2475064712187148E-5</v>
      </c>
      <c r="R33" s="95">
        <v>4.0229653968838824E-3</v>
      </c>
      <c r="S33" s="95">
        <f>P33/'סכום נכסי הקרן'!$C$42</f>
        <v>3.3158175663688473E-5</v>
      </c>
      <c r="T33" s="145"/>
    </row>
    <row r="34" spans="2:20">
      <c r="B34" s="107" t="s">
        <v>1621</v>
      </c>
      <c r="C34" s="84" t="s">
        <v>1622</v>
      </c>
      <c r="D34" s="97" t="s">
        <v>1579</v>
      </c>
      <c r="E34" s="84" t="s">
        <v>1620</v>
      </c>
      <c r="F34" s="97" t="s">
        <v>398</v>
      </c>
      <c r="G34" s="84" t="s">
        <v>685</v>
      </c>
      <c r="H34" s="84"/>
      <c r="I34" s="117">
        <v>41840</v>
      </c>
      <c r="J34" s="96">
        <v>2.35</v>
      </c>
      <c r="K34" s="97" t="s">
        <v>147</v>
      </c>
      <c r="L34" s="98">
        <v>3.7978999999999999E-2</v>
      </c>
      <c r="M34" s="95">
        <v>0.3019</v>
      </c>
      <c r="N34" s="94">
        <v>6176.6600000000008</v>
      </c>
      <c r="O34" s="96">
        <v>56.5</v>
      </c>
      <c r="P34" s="94">
        <v>13.420820000000001</v>
      </c>
      <c r="Q34" s="95">
        <v>1.6632362494195722E-4</v>
      </c>
      <c r="R34" s="95">
        <v>2.3387510426541532E-3</v>
      </c>
      <c r="S34" s="95">
        <f>P34/'סכום נכסי הקרן'!$C$42</f>
        <v>1.9276506321935763E-5</v>
      </c>
      <c r="T34" s="145"/>
    </row>
    <row r="35" spans="2:20">
      <c r="B35" s="108"/>
      <c r="C35" s="84"/>
      <c r="D35" s="84"/>
      <c r="E35" s="84"/>
      <c r="F35" s="84"/>
      <c r="G35" s="84"/>
      <c r="H35" s="84"/>
      <c r="I35" s="84"/>
      <c r="J35" s="96"/>
      <c r="K35" s="84"/>
      <c r="L35" s="84"/>
      <c r="M35" s="95"/>
      <c r="N35" s="94"/>
      <c r="O35" s="96"/>
      <c r="P35" s="84"/>
      <c r="Q35" s="84"/>
      <c r="R35" s="95"/>
      <c r="S35" s="84"/>
      <c r="T35" s="145"/>
    </row>
    <row r="36" spans="2:20">
      <c r="B36" s="105" t="s">
        <v>215</v>
      </c>
      <c r="C36" s="82"/>
      <c r="D36" s="82"/>
      <c r="E36" s="82"/>
      <c r="F36" s="82"/>
      <c r="G36" s="82"/>
      <c r="H36" s="82"/>
      <c r="I36" s="82"/>
      <c r="J36" s="93">
        <v>3.59</v>
      </c>
      <c r="K36" s="82"/>
      <c r="L36" s="82"/>
      <c r="M36" s="92">
        <v>5.0799999999999991E-2</v>
      </c>
      <c r="N36" s="91"/>
      <c r="O36" s="93"/>
      <c r="P36" s="91">
        <v>576.28091000000018</v>
      </c>
      <c r="Q36" s="82"/>
      <c r="R36" s="92">
        <v>0.10042438383974932</v>
      </c>
      <c r="S36" s="92">
        <f>P36/'סכום נכסי הקרן'!$C$42</f>
        <v>8.2772010986108876E-4</v>
      </c>
      <c r="T36" s="145"/>
    </row>
    <row r="37" spans="2:20">
      <c r="B37" s="106" t="s">
        <v>84</v>
      </c>
      <c r="C37" s="82"/>
      <c r="D37" s="82"/>
      <c r="E37" s="82"/>
      <c r="F37" s="82"/>
      <c r="G37" s="82"/>
      <c r="H37" s="82"/>
      <c r="I37" s="82"/>
      <c r="J37" s="93">
        <v>3.59</v>
      </c>
      <c r="K37" s="82"/>
      <c r="L37" s="82"/>
      <c r="M37" s="92">
        <v>5.0799999999999991E-2</v>
      </c>
      <c r="N37" s="91"/>
      <c r="O37" s="93"/>
      <c r="P37" s="91">
        <v>576.28091000000018</v>
      </c>
      <c r="Q37" s="82"/>
      <c r="R37" s="92">
        <v>0.10042438383974932</v>
      </c>
      <c r="S37" s="92">
        <f>P37/'סכום נכסי הקרן'!$C$42</f>
        <v>8.2772010986108876E-4</v>
      </c>
      <c r="T37" s="145"/>
    </row>
    <row r="38" spans="2:20">
      <c r="B38" s="107" t="s">
        <v>1623</v>
      </c>
      <c r="C38" s="84" t="s">
        <v>1624</v>
      </c>
      <c r="D38" s="97" t="s">
        <v>1579</v>
      </c>
      <c r="E38" s="84"/>
      <c r="F38" s="97" t="s">
        <v>1251</v>
      </c>
      <c r="G38" s="84" t="s">
        <v>671</v>
      </c>
      <c r="H38" s="84" t="s">
        <v>1529</v>
      </c>
      <c r="I38" s="117">
        <v>42135</v>
      </c>
      <c r="J38" s="96">
        <v>3.59</v>
      </c>
      <c r="K38" s="97" t="s">
        <v>147</v>
      </c>
      <c r="L38" s="98">
        <v>0.06</v>
      </c>
      <c r="M38" s="95">
        <v>5.0799999999999991E-2</v>
      </c>
      <c r="N38" s="94">
        <v>137000.00000000003</v>
      </c>
      <c r="O38" s="96">
        <v>109.4</v>
      </c>
      <c r="P38" s="94">
        <v>576.28091000000018</v>
      </c>
      <c r="Q38" s="95">
        <v>1.660606060606061E-4</v>
      </c>
      <c r="R38" s="95">
        <v>0.10042438383974932</v>
      </c>
      <c r="S38" s="95">
        <f>P38/'סכום נכסי הקרן'!$C$42</f>
        <v>8.2772010986108876E-4</v>
      </c>
      <c r="T38" s="145"/>
    </row>
    <row r="39" spans="2:20">
      <c r="C39" s="1"/>
      <c r="D39" s="1"/>
      <c r="E39" s="1"/>
    </row>
    <row r="40" spans="2:20">
      <c r="C40" s="1"/>
      <c r="D40" s="1"/>
      <c r="E40" s="1"/>
    </row>
    <row r="41" spans="2:20">
      <c r="C41" s="1"/>
      <c r="D41" s="1"/>
      <c r="E41" s="1"/>
    </row>
    <row r="42" spans="2:20">
      <c r="B42" s="110" t="s">
        <v>1821</v>
      </c>
      <c r="C42" s="1"/>
      <c r="D42" s="1"/>
      <c r="E42" s="1"/>
    </row>
    <row r="43" spans="2:20">
      <c r="B43" s="110" t="s">
        <v>129</v>
      </c>
      <c r="C43" s="1"/>
      <c r="D43" s="1"/>
      <c r="E43" s="1"/>
    </row>
    <row r="44" spans="2:20">
      <c r="C44" s="1"/>
      <c r="D44" s="1"/>
      <c r="E44" s="1"/>
    </row>
    <row r="45" spans="2:20">
      <c r="C45" s="1"/>
      <c r="D45" s="1"/>
      <c r="E45" s="1"/>
    </row>
    <row r="46" spans="2:20">
      <c r="C46" s="1"/>
      <c r="D46" s="1"/>
      <c r="E46" s="1"/>
    </row>
    <row r="47" spans="2:20">
      <c r="C47" s="1"/>
      <c r="D47" s="1"/>
      <c r="E47" s="1"/>
    </row>
    <row r="48" spans="2:20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2"/>
    </row>
    <row r="540" spans="2:5">
      <c r="B540" s="42"/>
    </row>
    <row r="541" spans="2:5">
      <c r="B541" s="3"/>
    </row>
  </sheetData>
  <sheetProtection password="CC17" sheet="1" objects="1" scenarios="1"/>
  <mergeCells count="2">
    <mergeCell ref="B6:S6"/>
    <mergeCell ref="B7:S7"/>
  </mergeCells>
  <phoneticPr fontId="4" type="noConversion"/>
  <conditionalFormatting sqref="B12:B38">
    <cfRule type="cellIs" dxfId="6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rintOptions horizontalCentered="1"/>
  <pageMargins left="0.19685039370078741" right="0.19685039370078741" top="0.11811023622047245" bottom="0.11811023622047245" header="0" footer="0.23622047244094491"/>
  <pageSetup paperSize="9" scale="62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L404"/>
  <sheetViews>
    <sheetView rightToLeft="1" zoomScale="90" zoomScaleNormal="90" workbookViewId="0">
      <pane ySplit="10" topLeftCell="A11" activePane="bottomLeft" state="frozen"/>
      <selection pane="bottomLeft" activeCell="A13" sqref="A13:A16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41.7109375" style="2" bestFit="1" customWidth="1"/>
    <col min="4" max="4" width="5.7109375" style="2" bestFit="1" customWidth="1"/>
    <col min="5" max="5" width="11.85546875" style="2" bestFit="1" customWidth="1"/>
    <col min="6" max="6" width="13.7109375" style="1" customWidth="1"/>
    <col min="7" max="7" width="12" style="1" bestFit="1" customWidth="1"/>
    <col min="8" max="8" width="7.7109375" style="1" bestFit="1" customWidth="1"/>
    <col min="9" max="9" width="11.285156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1:90">
      <c r="B1" s="55" t="s">
        <v>163</v>
      </c>
      <c r="C1" s="78" t="s" vm="1">
        <v>219</v>
      </c>
    </row>
    <row r="2" spans="1:90">
      <c r="B2" s="55" t="s">
        <v>162</v>
      </c>
      <c r="C2" s="78" t="s">
        <v>220</v>
      </c>
    </row>
    <row r="3" spans="1:90">
      <c r="B3" s="55" t="s">
        <v>164</v>
      </c>
      <c r="C3" s="78" t="s">
        <v>221</v>
      </c>
    </row>
    <row r="4" spans="1:90">
      <c r="B4" s="55" t="s">
        <v>165</v>
      </c>
      <c r="C4" s="78">
        <v>659</v>
      </c>
    </row>
    <row r="6" spans="1:90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</row>
    <row r="7" spans="1:90" ht="26.25" customHeight="1">
      <c r="B7" s="199" t="s">
        <v>107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</row>
    <row r="8" spans="1:90" s="3" customFormat="1" ht="63">
      <c r="B8" s="21" t="s">
        <v>133</v>
      </c>
      <c r="C8" s="29" t="s">
        <v>57</v>
      </c>
      <c r="D8" s="70" t="s">
        <v>135</v>
      </c>
      <c r="E8" s="70" t="s">
        <v>134</v>
      </c>
      <c r="F8" s="70" t="s">
        <v>78</v>
      </c>
      <c r="G8" s="29" t="s">
        <v>119</v>
      </c>
      <c r="H8" s="29" t="s">
        <v>0</v>
      </c>
      <c r="I8" s="29" t="s">
        <v>123</v>
      </c>
      <c r="J8" s="29" t="s">
        <v>127</v>
      </c>
      <c r="K8" s="29" t="s">
        <v>71</v>
      </c>
      <c r="L8" s="70" t="s">
        <v>166</v>
      </c>
      <c r="M8" s="30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1:90" s="3" customFormat="1" ht="14.25" customHeight="1">
      <c r="B9" s="14"/>
      <c r="C9" s="31"/>
      <c r="D9" s="15"/>
      <c r="E9" s="15"/>
      <c r="F9" s="31"/>
      <c r="G9" s="31"/>
      <c r="H9" s="31" t="s">
        <v>22</v>
      </c>
      <c r="I9" s="31" t="s">
        <v>75</v>
      </c>
      <c r="J9" s="31" t="s">
        <v>23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1:9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1:90" s="4" customFormat="1" ht="18" customHeight="1">
      <c r="B11" s="129" t="s">
        <v>36</v>
      </c>
      <c r="C11" s="123"/>
      <c r="D11" s="123"/>
      <c r="E11" s="123"/>
      <c r="F11" s="123"/>
      <c r="G11" s="123"/>
      <c r="H11" s="123"/>
      <c r="I11" s="123"/>
      <c r="J11" s="124">
        <v>254.23628000000002</v>
      </c>
      <c r="K11" s="123"/>
      <c r="L11" s="125">
        <v>1</v>
      </c>
      <c r="M11" s="125">
        <f>J11/'סכום נכסי הקרן'!$C$42</f>
        <v>3.6516302719844472E-4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CL11" s="127"/>
    </row>
    <row r="12" spans="1:90" s="127" customFormat="1" ht="17.25" customHeight="1">
      <c r="B12" s="130" t="s">
        <v>216</v>
      </c>
      <c r="C12" s="123"/>
      <c r="D12" s="123"/>
      <c r="E12" s="123"/>
      <c r="F12" s="123"/>
      <c r="G12" s="123"/>
      <c r="H12" s="123"/>
      <c r="I12" s="123"/>
      <c r="J12" s="124">
        <v>118.79199000000003</v>
      </c>
      <c r="K12" s="123"/>
      <c r="L12" s="125">
        <v>0.46725034680337524</v>
      </c>
      <c r="M12" s="125">
        <f>J12/'סכום נכסי הקרן'!$C$42</f>
        <v>1.7062255109824364E-4</v>
      </c>
    </row>
    <row r="13" spans="1:90">
      <c r="B13" s="83" t="s">
        <v>1889</v>
      </c>
      <c r="C13" s="84">
        <v>4960</v>
      </c>
      <c r="D13" s="97" t="s">
        <v>32</v>
      </c>
      <c r="E13" s="84" t="s">
        <v>1625</v>
      </c>
      <c r="F13" s="97" t="s">
        <v>173</v>
      </c>
      <c r="G13" s="97" t="s">
        <v>149</v>
      </c>
      <c r="H13" s="118">
        <v>25124.69</v>
      </c>
      <c r="I13" s="119">
        <v>100</v>
      </c>
      <c r="J13" s="94">
        <v>101.59922000000002</v>
      </c>
      <c r="K13" s="95">
        <v>9.8235051128798189E-4</v>
      </c>
      <c r="L13" s="95">
        <v>0.39962518331372693</v>
      </c>
      <c r="M13" s="95">
        <f>J13/'סכום נכסי הקרן'!$C$42</f>
        <v>1.4592834168357393E-4</v>
      </c>
    </row>
    <row r="14" spans="1:90">
      <c r="A14" s="160"/>
      <c r="B14" s="83" t="s">
        <v>1892</v>
      </c>
      <c r="C14" s="84" t="s">
        <v>1626</v>
      </c>
      <c r="D14" s="97" t="s">
        <v>32</v>
      </c>
      <c r="E14" s="84" t="s">
        <v>1620</v>
      </c>
      <c r="F14" s="97" t="s">
        <v>398</v>
      </c>
      <c r="G14" s="97" t="s">
        <v>147</v>
      </c>
      <c r="H14" s="118">
        <v>341.01000000000005</v>
      </c>
      <c r="I14" s="119">
        <v>1311.0867000000001</v>
      </c>
      <c r="J14" s="94">
        <v>17.190770000000004</v>
      </c>
      <c r="K14" s="95">
        <v>3.4778752469004842E-5</v>
      </c>
      <c r="L14" s="95">
        <v>6.7617296791787559E-2</v>
      </c>
      <c r="M14" s="95">
        <f>J14/'סכום נכסי הקרן'!$C$42</f>
        <v>2.4691336787464827E-5</v>
      </c>
    </row>
    <row r="15" spans="1:90" s="127" customFormat="1">
      <c r="B15" s="81" t="s">
        <v>215</v>
      </c>
      <c r="C15" s="123"/>
      <c r="D15" s="123"/>
      <c r="E15" s="123"/>
      <c r="F15" s="123"/>
      <c r="G15" s="123"/>
      <c r="H15" s="123"/>
      <c r="I15" s="123"/>
      <c r="J15" s="124">
        <v>135.44429</v>
      </c>
      <c r="K15" s="123"/>
      <c r="L15" s="125">
        <v>0.53274965319662471</v>
      </c>
      <c r="M15" s="125">
        <f>J15/'סכום נכסי הקרן'!$C$42</f>
        <v>1.9454047610020108E-4</v>
      </c>
    </row>
    <row r="16" spans="1:90">
      <c r="A16" s="160"/>
      <c r="B16" s="83" t="s">
        <v>1890</v>
      </c>
      <c r="C16" s="84">
        <v>4811</v>
      </c>
      <c r="D16" s="97" t="s">
        <v>32</v>
      </c>
      <c r="E16" s="84" t="s">
        <v>1627</v>
      </c>
      <c r="F16" s="97" t="s">
        <v>751</v>
      </c>
      <c r="G16" s="97" t="s">
        <v>147</v>
      </c>
      <c r="H16" s="118">
        <v>7962.0000000000009</v>
      </c>
      <c r="I16" s="119">
        <v>293.64109999999999</v>
      </c>
      <c r="J16" s="94">
        <v>89.894950000000009</v>
      </c>
      <c r="K16" s="95">
        <v>4.1104315032490437E-4</v>
      </c>
      <c r="L16" s="95">
        <v>0.35358820542843061</v>
      </c>
      <c r="M16" s="95">
        <f>J16/'סכום נכסי הקרן'!$C$42</f>
        <v>1.2911733947591127E-4</v>
      </c>
    </row>
    <row r="17" spans="1:13">
      <c r="A17" s="160"/>
      <c r="B17" s="83" t="s">
        <v>1891</v>
      </c>
      <c r="C17" s="84">
        <v>5356</v>
      </c>
      <c r="D17" s="97" t="s">
        <v>32</v>
      </c>
      <c r="E17" s="84" t="s">
        <v>1627</v>
      </c>
      <c r="F17" s="97" t="s">
        <v>751</v>
      </c>
      <c r="G17" s="97" t="s">
        <v>147</v>
      </c>
      <c r="H17" s="118">
        <v>5056.0000000000009</v>
      </c>
      <c r="I17" s="119">
        <v>234.30340000000001</v>
      </c>
      <c r="J17" s="94">
        <v>45.549339999999994</v>
      </c>
      <c r="K17" s="95">
        <v>4.2627173471766392E-4</v>
      </c>
      <c r="L17" s="95">
        <v>0.17916144776819418</v>
      </c>
      <c r="M17" s="95">
        <f>J17/'סכום נכסי הקרן'!$C$42</f>
        <v>6.542313662428983E-5</v>
      </c>
    </row>
    <row r="18" spans="1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>
      <c r="B21" s="110" t="s">
        <v>1821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>
      <c r="B22" s="110" t="s">
        <v>129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>
      <c r="B24" s="100"/>
      <c r="C24" s="100"/>
      <c r="D24" s="100"/>
      <c r="E24" s="100"/>
      <c r="F24" s="100"/>
      <c r="H24" s="100"/>
      <c r="I24" s="100"/>
      <c r="J24" s="100"/>
      <c r="K24" s="100"/>
      <c r="L24" s="100"/>
      <c r="M24" s="100"/>
    </row>
    <row r="25" spans="1:13">
      <c r="B25" s="100"/>
      <c r="C25" s="100"/>
      <c r="D25" s="100"/>
      <c r="E25" s="100"/>
      <c r="F25" s="100"/>
      <c r="H25" s="100"/>
      <c r="I25" s="100"/>
      <c r="J25" s="100"/>
      <c r="K25" s="100"/>
      <c r="L25" s="100"/>
      <c r="M25" s="100"/>
    </row>
    <row r="26" spans="1:13">
      <c r="B26" s="100"/>
      <c r="C26" s="100"/>
      <c r="D26" s="100"/>
      <c r="E26" s="100"/>
      <c r="F26" s="100"/>
      <c r="H26" s="100"/>
      <c r="I26" s="100"/>
      <c r="J26" s="100"/>
      <c r="K26" s="100"/>
      <c r="L26" s="100"/>
      <c r="M26" s="100"/>
    </row>
    <row r="27" spans="1:13">
      <c r="B27" s="100"/>
      <c r="C27" s="100"/>
      <c r="D27" s="100"/>
      <c r="E27" s="100"/>
      <c r="F27" s="100"/>
      <c r="H27" s="100"/>
      <c r="I27" s="100"/>
      <c r="J27" s="100"/>
      <c r="K27" s="100"/>
      <c r="L27" s="100"/>
      <c r="M27" s="100"/>
    </row>
    <row r="28" spans="1:13">
      <c r="B28" s="100"/>
      <c r="C28" s="100"/>
      <c r="D28" s="100"/>
      <c r="E28" s="100"/>
      <c r="F28" s="100"/>
      <c r="H28" s="100"/>
      <c r="I28" s="100"/>
      <c r="J28" s="100"/>
      <c r="K28" s="100"/>
      <c r="L28" s="100"/>
      <c r="M28" s="100"/>
    </row>
    <row r="29" spans="1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2"/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Z1:XFD2 C5:C1048576 D3:F1048576 D1:X2 G3:XFD23 G29:XFD1048576 H24:XFD28 A1:B1048576"/>
  </dataValidations>
  <printOptions horizontalCentered="1"/>
  <pageMargins left="0.19685039370078741" right="0.19685039370078741" top="0.11811023622047245" bottom="0.11811023622047245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N636"/>
  <sheetViews>
    <sheetView rightToLeft="1" zoomScale="90" zoomScaleNormal="90" workbookViewId="0">
      <pane ySplit="10" topLeftCell="A11" activePane="bottomLeft" state="frozen"/>
      <selection pane="bottomLeft" activeCell="C11" sqref="C11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0">
      <c r="B1" s="55" t="s">
        <v>163</v>
      </c>
      <c r="C1" s="78" t="s" vm="1">
        <v>219</v>
      </c>
    </row>
    <row r="2" spans="2:40">
      <c r="B2" s="55" t="s">
        <v>162</v>
      </c>
      <c r="C2" s="78" t="s">
        <v>220</v>
      </c>
    </row>
    <row r="3" spans="2:40">
      <c r="B3" s="55" t="s">
        <v>164</v>
      </c>
      <c r="C3" s="78" t="s">
        <v>221</v>
      </c>
    </row>
    <row r="4" spans="2:40">
      <c r="B4" s="55" t="s">
        <v>165</v>
      </c>
      <c r="C4" s="78">
        <v>659</v>
      </c>
    </row>
    <row r="6" spans="2:40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40" ht="26.25" customHeight="1">
      <c r="B7" s="199" t="s">
        <v>114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40" s="3" customFormat="1" ht="78.75">
      <c r="B8" s="21" t="s">
        <v>133</v>
      </c>
      <c r="C8" s="29" t="s">
        <v>57</v>
      </c>
      <c r="D8" s="29" t="s">
        <v>119</v>
      </c>
      <c r="E8" s="29" t="s">
        <v>120</v>
      </c>
      <c r="F8" s="29" t="s">
        <v>0</v>
      </c>
      <c r="G8" s="29" t="s">
        <v>123</v>
      </c>
      <c r="H8" s="29" t="s">
        <v>127</v>
      </c>
      <c r="I8" s="29" t="s">
        <v>71</v>
      </c>
      <c r="J8" s="70" t="s">
        <v>166</v>
      </c>
      <c r="K8" s="30" t="s">
        <v>168</v>
      </c>
      <c r="AN8" s="1"/>
    </row>
    <row r="9" spans="2:40" s="3" customFormat="1" ht="21" customHeight="1">
      <c r="B9" s="14"/>
      <c r="C9" s="15"/>
      <c r="D9" s="15"/>
      <c r="E9" s="31" t="s">
        <v>24</v>
      </c>
      <c r="F9" s="31" t="s">
        <v>22</v>
      </c>
      <c r="G9" s="31" t="s">
        <v>75</v>
      </c>
      <c r="H9" s="31" t="s">
        <v>23</v>
      </c>
      <c r="I9" s="31" t="s">
        <v>20</v>
      </c>
      <c r="J9" s="31" t="s">
        <v>20</v>
      </c>
      <c r="K9" s="32" t="s">
        <v>20</v>
      </c>
      <c r="AN9" s="1"/>
    </row>
    <row r="10" spans="2:40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AN10" s="1"/>
    </row>
    <row r="11" spans="2:40" s="4" customFormat="1" ht="18" customHeight="1">
      <c r="B11" s="129" t="s">
        <v>1628</v>
      </c>
      <c r="C11" s="123"/>
      <c r="D11" s="123"/>
      <c r="E11" s="123"/>
      <c r="F11" s="124"/>
      <c r="G11" s="126"/>
      <c r="H11" s="124">
        <v>816.27714000000014</v>
      </c>
      <c r="I11" s="123"/>
      <c r="J11" s="125">
        <v>1</v>
      </c>
      <c r="K11" s="125">
        <f>H11/'סכום נכסי הקרן'!$C$42</f>
        <v>1.1724299595450684E-3</v>
      </c>
      <c r="L11" s="3"/>
      <c r="AN11" s="127"/>
    </row>
    <row r="12" spans="2:40" s="127" customFormat="1" ht="21" customHeight="1">
      <c r="B12" s="130" t="s">
        <v>41</v>
      </c>
      <c r="C12" s="123"/>
      <c r="D12" s="123"/>
      <c r="E12" s="123"/>
      <c r="F12" s="124"/>
      <c r="G12" s="126"/>
      <c r="H12" s="124">
        <v>28.924010000000006</v>
      </c>
      <c r="I12" s="123"/>
      <c r="J12" s="125">
        <v>3.5434056134415332E-2</v>
      </c>
      <c r="K12" s="125">
        <f>H12/'סכום נכסי הקרן'!$C$42</f>
        <v>4.1543949000190252E-5</v>
      </c>
      <c r="L12" s="3"/>
    </row>
    <row r="13" spans="2:40">
      <c r="B13" s="101" t="s">
        <v>212</v>
      </c>
      <c r="C13" s="82"/>
      <c r="D13" s="82"/>
      <c r="E13" s="82"/>
      <c r="F13" s="91"/>
      <c r="G13" s="93"/>
      <c r="H13" s="91">
        <v>28.924010000000006</v>
      </c>
      <c r="I13" s="82"/>
      <c r="J13" s="92">
        <v>3.5434056134415332E-2</v>
      </c>
      <c r="K13" s="92">
        <f>H13/'סכום נכסי הקרן'!$C$42</f>
        <v>4.1543949000190252E-5</v>
      </c>
    </row>
    <row r="14" spans="2:40">
      <c r="B14" s="87" t="s">
        <v>1629</v>
      </c>
      <c r="C14" s="84">
        <v>5277</v>
      </c>
      <c r="D14" s="97" t="s">
        <v>147</v>
      </c>
      <c r="E14" s="117">
        <v>42545</v>
      </c>
      <c r="F14" s="94">
        <v>8346.1</v>
      </c>
      <c r="G14" s="96">
        <v>90.131900000000002</v>
      </c>
      <c r="H14" s="94">
        <v>28.924010000000006</v>
      </c>
      <c r="I14" s="95">
        <v>2.7820333333333335E-5</v>
      </c>
      <c r="J14" s="95">
        <v>3.5434056134415332E-2</v>
      </c>
      <c r="K14" s="95">
        <f>H14/'סכום נכסי הקרן'!$C$42</f>
        <v>4.1543949000190252E-5</v>
      </c>
    </row>
    <row r="15" spans="2:40">
      <c r="B15" s="83"/>
      <c r="C15" s="84"/>
      <c r="D15" s="84"/>
      <c r="E15" s="84"/>
      <c r="F15" s="94"/>
      <c r="G15" s="96"/>
      <c r="H15" s="84"/>
      <c r="I15" s="84"/>
      <c r="J15" s="95"/>
      <c r="K15" s="84"/>
    </row>
    <row r="16" spans="2:40" s="127" customFormat="1">
      <c r="B16" s="130" t="s">
        <v>42</v>
      </c>
      <c r="C16" s="123"/>
      <c r="D16" s="123"/>
      <c r="E16" s="123"/>
      <c r="F16" s="124"/>
      <c r="G16" s="126"/>
      <c r="H16" s="124">
        <v>787.35313000000031</v>
      </c>
      <c r="I16" s="123"/>
      <c r="J16" s="125">
        <v>0.96456594386558492</v>
      </c>
      <c r="K16" s="125">
        <f>H16/'סכום נכסי הקרן'!$C$42</f>
        <v>1.1308860105448786E-3</v>
      </c>
      <c r="L16" s="3"/>
    </row>
    <row r="17" spans="2:11">
      <c r="B17" s="101" t="s">
        <v>214</v>
      </c>
      <c r="C17" s="82"/>
      <c r="D17" s="82"/>
      <c r="E17" s="82"/>
      <c r="F17" s="91"/>
      <c r="G17" s="93"/>
      <c r="H17" s="91">
        <v>787.35313000000031</v>
      </c>
      <c r="I17" s="82"/>
      <c r="J17" s="92">
        <v>0.96456594386558492</v>
      </c>
      <c r="K17" s="92">
        <f>H17/'סכום נכסי הקרן'!$C$42</f>
        <v>1.1308860105448786E-3</v>
      </c>
    </row>
    <row r="18" spans="2:11">
      <c r="B18" s="87" t="s">
        <v>1630</v>
      </c>
      <c r="C18" s="84">
        <v>5281</v>
      </c>
      <c r="D18" s="97" t="s">
        <v>147</v>
      </c>
      <c r="E18" s="117">
        <v>42642</v>
      </c>
      <c r="F18" s="94">
        <v>65649.360000000015</v>
      </c>
      <c r="G18" s="96">
        <v>96.429299999999998</v>
      </c>
      <c r="H18" s="94">
        <v>243.40857000000003</v>
      </c>
      <c r="I18" s="95">
        <v>2.6259744000000006E-5</v>
      </c>
      <c r="J18" s="95">
        <v>0.29819354000284753</v>
      </c>
      <c r="K18" s="95">
        <f>H18/'סכום נכסי הקרן'!$C$42</f>
        <v>3.4961104004213931E-4</v>
      </c>
    </row>
    <row r="19" spans="2:11">
      <c r="B19" s="87" t="s">
        <v>1844</v>
      </c>
      <c r="C19" s="84">
        <v>5284</v>
      </c>
      <c r="D19" s="97" t="s">
        <v>149</v>
      </c>
      <c r="E19" s="117">
        <v>42662</v>
      </c>
      <c r="F19" s="94">
        <v>41437.280000000006</v>
      </c>
      <c r="G19" s="96">
        <v>100</v>
      </c>
      <c r="H19" s="94">
        <v>167.56408000000005</v>
      </c>
      <c r="I19" s="95">
        <v>2.6259744000000006E-5</v>
      </c>
      <c r="J19" s="95">
        <v>0.20527841806276728</v>
      </c>
      <c r="K19" s="95">
        <f>H19/'סכום נכסי הקרן'!$C$42</f>
        <v>2.4067456738480591E-4</v>
      </c>
    </row>
    <row r="20" spans="2:11">
      <c r="B20" s="87" t="s">
        <v>1631</v>
      </c>
      <c r="C20" s="84">
        <v>5285</v>
      </c>
      <c r="D20" s="97" t="s">
        <v>147</v>
      </c>
      <c r="E20" s="117">
        <v>42718</v>
      </c>
      <c r="F20" s="94">
        <v>10236.750000000002</v>
      </c>
      <c r="G20" s="96">
        <v>100</v>
      </c>
      <c r="H20" s="94">
        <v>39.360300000000009</v>
      </c>
      <c r="I20" s="95">
        <v>2.6259744000000006E-5</v>
      </c>
      <c r="J20" s="95">
        <v>4.8219284935506097E-2</v>
      </c>
      <c r="K20" s="95">
        <f>H20/'סכום נכסי הקרן'!$C$42</f>
        <v>5.6533734286227548E-5</v>
      </c>
    </row>
    <row r="21" spans="2:11">
      <c r="B21" s="87" t="s">
        <v>1632</v>
      </c>
      <c r="C21" s="84">
        <v>5280</v>
      </c>
      <c r="D21" s="97" t="s">
        <v>147</v>
      </c>
      <c r="E21" s="117">
        <v>42604</v>
      </c>
      <c r="F21" s="94">
        <v>8957.1500000000015</v>
      </c>
      <c r="G21" s="96">
        <v>90.658600000000007</v>
      </c>
      <c r="H21" s="94">
        <v>31.223060000000004</v>
      </c>
      <c r="I21" s="95">
        <v>4.2653095238095245E-3</v>
      </c>
      <c r="J21" s="95">
        <v>3.8250562792925942E-2</v>
      </c>
      <c r="K21" s="95">
        <f>H21/'סכום נכסי הקרן'!$C$42</f>
        <v>4.4846105787886261E-5</v>
      </c>
    </row>
    <row r="22" spans="2:11" ht="16.5" customHeight="1">
      <c r="B22" s="87" t="s">
        <v>1633</v>
      </c>
      <c r="C22" s="84">
        <v>5276</v>
      </c>
      <c r="D22" s="97" t="s">
        <v>147</v>
      </c>
      <c r="E22" s="117">
        <v>42521</v>
      </c>
      <c r="F22" s="94">
        <v>66937.110000000015</v>
      </c>
      <c r="G22" s="96">
        <v>95.957400000000007</v>
      </c>
      <c r="H22" s="94">
        <v>246.96862000000002</v>
      </c>
      <c r="I22" s="95">
        <v>8.9249480000000012E-6</v>
      </c>
      <c r="J22" s="95">
        <v>0.30255486512828228</v>
      </c>
      <c r="K22" s="95">
        <f>H22/'סכום נכסי הקרן'!$C$42</f>
        <v>3.5472438828251562E-4</v>
      </c>
    </row>
    <row r="23" spans="2:11" ht="16.5" customHeight="1">
      <c r="B23" s="87" t="s">
        <v>1634</v>
      </c>
      <c r="C23" s="84">
        <v>5286</v>
      </c>
      <c r="D23" s="97" t="s">
        <v>147</v>
      </c>
      <c r="E23" s="117">
        <v>42727</v>
      </c>
      <c r="F23" s="94">
        <v>15300.000000000002</v>
      </c>
      <c r="G23" s="96">
        <v>100</v>
      </c>
      <c r="H23" s="94">
        <v>58.828500000000005</v>
      </c>
      <c r="I23" s="95">
        <v>8.9249480000000012E-6</v>
      </c>
      <c r="J23" s="95">
        <v>7.2069272943255519E-2</v>
      </c>
      <c r="K23" s="95">
        <f>H23/'סכום נכסי הקרן'!$C$42</f>
        <v>8.4496174761303558E-5</v>
      </c>
    </row>
    <row r="24" spans="2:11" ht="16.5" customHeight="1">
      <c r="B24" s="83"/>
      <c r="C24" s="84"/>
      <c r="D24" s="84"/>
      <c r="E24" s="84"/>
      <c r="F24" s="94"/>
      <c r="G24" s="96"/>
      <c r="H24" s="84"/>
      <c r="I24" s="84"/>
      <c r="J24" s="95"/>
      <c r="K24" s="84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10" t="s">
        <v>1821</v>
      </c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10" t="s">
        <v>129</v>
      </c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S1:XFD2 A1:B1048576 D3:XFD1048576 D1:Q2"/>
  </dataValidations>
  <printOptions horizontalCentered="1"/>
  <pageMargins left="0.19685039370078741" right="0.19685039370078741" top="0.11811023622047245" bottom="0.11811023622047245" header="0" footer="0.23622047244094491"/>
  <pageSetup paperSize="9" scale="91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D575"/>
  <sheetViews>
    <sheetView rightToLeft="1" zoomScale="90" zoomScaleNormal="90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10.7109375" style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6">
      <c r="B1" s="55" t="s">
        <v>163</v>
      </c>
      <c r="C1" s="78" t="s" vm="1">
        <v>219</v>
      </c>
    </row>
    <row r="2" spans="2:56">
      <c r="B2" s="55" t="s">
        <v>162</v>
      </c>
      <c r="C2" s="78" t="s">
        <v>220</v>
      </c>
    </row>
    <row r="3" spans="2:56">
      <c r="B3" s="55" t="s">
        <v>164</v>
      </c>
      <c r="C3" s="78" t="s">
        <v>221</v>
      </c>
    </row>
    <row r="4" spans="2:56">
      <c r="B4" s="55" t="s">
        <v>165</v>
      </c>
      <c r="C4" s="78">
        <v>659</v>
      </c>
    </row>
    <row r="6" spans="2:56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6" ht="26.25" customHeight="1">
      <c r="B7" s="199" t="s">
        <v>115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6" s="3" customFormat="1" ht="78.75">
      <c r="B8" s="21" t="s">
        <v>133</v>
      </c>
      <c r="C8" s="29" t="s">
        <v>57</v>
      </c>
      <c r="D8" s="70" t="s">
        <v>78</v>
      </c>
      <c r="E8" s="29" t="s">
        <v>119</v>
      </c>
      <c r="F8" s="29" t="s">
        <v>120</v>
      </c>
      <c r="G8" s="29" t="s">
        <v>0</v>
      </c>
      <c r="H8" s="29" t="s">
        <v>123</v>
      </c>
      <c r="I8" s="29" t="s">
        <v>127</v>
      </c>
      <c r="J8" s="29" t="s">
        <v>71</v>
      </c>
      <c r="K8" s="70" t="s">
        <v>166</v>
      </c>
      <c r="L8" s="30" t="s">
        <v>168</v>
      </c>
      <c r="M8" s="1"/>
      <c r="N8" s="1"/>
      <c r="O8" s="1"/>
      <c r="BD8" s="1"/>
    </row>
    <row r="9" spans="2:56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1" t="s">
        <v>20</v>
      </c>
      <c r="K9" s="31" t="s">
        <v>20</v>
      </c>
      <c r="L9" s="32" t="s">
        <v>20</v>
      </c>
      <c r="M9" s="1"/>
      <c r="N9" s="1"/>
      <c r="O9" s="1"/>
      <c r="BD9" s="1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BD10" s="1"/>
    </row>
    <row r="11" spans="2:56" s="4" customFormat="1" ht="18" customHeight="1">
      <c r="B11" s="129" t="s">
        <v>60</v>
      </c>
      <c r="C11" s="123"/>
      <c r="D11" s="123"/>
      <c r="E11" s="123"/>
      <c r="F11" s="123"/>
      <c r="G11" s="124"/>
      <c r="H11" s="126"/>
      <c r="I11" s="124">
        <v>6.3002000000000011</v>
      </c>
      <c r="J11" s="123"/>
      <c r="K11" s="125">
        <f>I11/$I$11</f>
        <v>1</v>
      </c>
      <c r="L11" s="125">
        <f>I11/'סכום נכסי הקרן'!$C$42</f>
        <v>9.0490629581098398E-6</v>
      </c>
      <c r="M11" s="152"/>
      <c r="N11" s="127"/>
      <c r="O11" s="127"/>
      <c r="BD11" s="127"/>
    </row>
    <row r="12" spans="2:56" s="127" customFormat="1" ht="21" customHeight="1">
      <c r="B12" s="130" t="s">
        <v>1635</v>
      </c>
      <c r="C12" s="123"/>
      <c r="D12" s="123"/>
      <c r="E12" s="123"/>
      <c r="F12" s="123"/>
      <c r="G12" s="124"/>
      <c r="H12" s="126"/>
      <c r="I12" s="124">
        <f>SUM(I13:I15)</f>
        <v>9.5000000000000011E-4</v>
      </c>
      <c r="J12" s="123"/>
      <c r="K12" s="125">
        <f t="shared" ref="K12:K15" si="0">I12/$I$11</f>
        <v>1.5078886384559221E-4</v>
      </c>
      <c r="L12" s="125">
        <f>I12/'סכום נכסי הקרן'!$C$42</f>
        <v>1.3644979223206166E-9</v>
      </c>
      <c r="M12" s="152"/>
    </row>
    <row r="13" spans="2:56">
      <c r="B13" s="83" t="s">
        <v>1638</v>
      </c>
      <c r="C13" s="84" t="s">
        <v>1639</v>
      </c>
      <c r="D13" s="97" t="s">
        <v>909</v>
      </c>
      <c r="E13" s="97" t="s">
        <v>148</v>
      </c>
      <c r="F13" s="117">
        <v>41546</v>
      </c>
      <c r="G13" s="94">
        <v>428.00000000000006</v>
      </c>
      <c r="H13" s="96">
        <v>0</v>
      </c>
      <c r="I13" s="96">
        <v>0</v>
      </c>
      <c r="J13" s="84"/>
      <c r="K13" s="95">
        <f t="shared" si="0"/>
        <v>0</v>
      </c>
      <c r="L13" s="95">
        <f>I13/'סכום נכסי הקרן'!$C$42</f>
        <v>0</v>
      </c>
      <c r="M13" s="145"/>
    </row>
    <row r="14" spans="2:56">
      <c r="B14" s="83" t="s">
        <v>1640</v>
      </c>
      <c r="C14" s="84" t="s">
        <v>1641</v>
      </c>
      <c r="D14" s="97" t="s">
        <v>902</v>
      </c>
      <c r="E14" s="97" t="s">
        <v>148</v>
      </c>
      <c r="F14" s="117">
        <v>41879</v>
      </c>
      <c r="G14" s="94">
        <v>48000.000000000007</v>
      </c>
      <c r="H14" s="96">
        <v>0</v>
      </c>
      <c r="I14" s="94">
        <v>1E-4</v>
      </c>
      <c r="J14" s="95">
        <v>1.4072691432140869E-3</v>
      </c>
      <c r="K14" s="95">
        <f t="shared" si="0"/>
        <v>1.5872511983746546E-5</v>
      </c>
      <c r="L14" s="95">
        <f>I14/'סכום נכסי הקרן'!$C$42</f>
        <v>1.4363136024427541E-10</v>
      </c>
      <c r="M14" s="145"/>
    </row>
    <row r="15" spans="2:56">
      <c r="B15" s="83" t="s">
        <v>1642</v>
      </c>
      <c r="C15" s="84" t="s">
        <v>1643</v>
      </c>
      <c r="D15" s="97" t="s">
        <v>902</v>
      </c>
      <c r="E15" s="97" t="s">
        <v>148</v>
      </c>
      <c r="F15" s="117">
        <v>41660</v>
      </c>
      <c r="G15" s="94">
        <v>5490.0000000000009</v>
      </c>
      <c r="H15" s="96">
        <v>2.0000000000000001E-4</v>
      </c>
      <c r="I15" s="94">
        <v>8.5000000000000006E-4</v>
      </c>
      <c r="J15" s="95">
        <v>1.3122995695466187E-3</v>
      </c>
      <c r="K15" s="95">
        <f t="shared" si="0"/>
        <v>1.3491635186184563E-4</v>
      </c>
      <c r="L15" s="95">
        <f>I15/'סכום נכסי הקרן'!$C$42</f>
        <v>1.2208665620763409E-9</v>
      </c>
      <c r="M15" s="145"/>
    </row>
    <row r="16" spans="2:56">
      <c r="B16" s="100"/>
      <c r="C16" s="84"/>
      <c r="D16" s="84"/>
      <c r="E16" s="84"/>
      <c r="F16" s="84"/>
      <c r="G16" s="94"/>
      <c r="H16" s="96"/>
      <c r="I16" s="84"/>
      <c r="J16" s="84"/>
      <c r="K16" s="95"/>
      <c r="L16" s="84"/>
      <c r="M16" s="145"/>
    </row>
    <row r="17" spans="2:13">
      <c r="B17" s="130" t="s">
        <v>1845</v>
      </c>
      <c r="C17" s="84"/>
      <c r="D17" s="84"/>
      <c r="E17" s="84"/>
      <c r="F17" s="84"/>
      <c r="G17" s="94"/>
      <c r="H17" s="96"/>
      <c r="I17" s="124">
        <f>I18</f>
        <v>6.2992500000000007</v>
      </c>
      <c r="J17" s="84"/>
      <c r="K17" s="125">
        <f t="shared" ref="K17:K18" si="1">I17/$I$11</f>
        <v>0.99984921113615433</v>
      </c>
      <c r="L17" s="125">
        <f>I17/'סכום נכסי הקרן'!$C$42</f>
        <v>9.0476984601875192E-6</v>
      </c>
      <c r="M17" s="145"/>
    </row>
    <row r="18" spans="2:13">
      <c r="B18" s="83" t="s">
        <v>1636</v>
      </c>
      <c r="C18" s="84" t="s">
        <v>1637</v>
      </c>
      <c r="D18" s="97" t="s">
        <v>902</v>
      </c>
      <c r="E18" s="97" t="s">
        <v>147</v>
      </c>
      <c r="F18" s="117">
        <v>42731</v>
      </c>
      <c r="G18" s="94">
        <v>707.50000000000011</v>
      </c>
      <c r="H18" s="96">
        <v>231.56</v>
      </c>
      <c r="I18" s="94">
        <v>6.2992500000000007</v>
      </c>
      <c r="J18" s="84"/>
      <c r="K18" s="95">
        <f t="shared" si="1"/>
        <v>0.99984921113615433</v>
      </c>
      <c r="L18" s="95">
        <f>I18/'סכום נכסי הקרן'!$C$42</f>
        <v>9.0476984601875192E-6</v>
      </c>
      <c r="M18" s="145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45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45"/>
    </row>
    <row r="21" spans="2:13">
      <c r="B21" s="147" t="s">
        <v>1821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45"/>
    </row>
    <row r="22" spans="2:13">
      <c r="B22" s="147" t="s">
        <v>129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45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E1:XFD2 C5:C12 A1:A1048576 D3:L12 B1:B12 B13:L1048576 M3:XFD1048576 D1:AC2"/>
  </dataValidations>
  <printOptions horizontalCentered="1"/>
  <pageMargins left="0.19685039370078741" right="0.19685039370078741" top="0.11811023622047245" bottom="0.11811023622047245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102</v>
      </c>
      <c r="C6" s="12" t="s">
        <v>57</v>
      </c>
      <c r="E6" s="12" t="s">
        <v>134</v>
      </c>
      <c r="I6" s="12" t="s">
        <v>15</v>
      </c>
      <c r="J6" s="12" t="s">
        <v>79</v>
      </c>
      <c r="M6" s="12" t="s">
        <v>119</v>
      </c>
      <c r="Q6" s="12" t="s">
        <v>17</v>
      </c>
      <c r="R6" s="12" t="s">
        <v>19</v>
      </c>
      <c r="U6" s="12" t="s">
        <v>74</v>
      </c>
      <c r="W6" s="13" t="s">
        <v>70</v>
      </c>
    </row>
    <row r="7" spans="2:25" ht="18">
      <c r="B7" s="51" t="str">
        <f>'תעודות התחייבות ממשלתיות'!B6:Q6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104</v>
      </c>
      <c r="C8" s="29" t="s">
        <v>57</v>
      </c>
      <c r="D8" s="29" t="s">
        <v>136</v>
      </c>
      <c r="I8" s="29" t="s">
        <v>15</v>
      </c>
      <c r="J8" s="29" t="s">
        <v>79</v>
      </c>
      <c r="K8" s="29" t="s">
        <v>120</v>
      </c>
      <c r="L8" s="29" t="s">
        <v>18</v>
      </c>
      <c r="M8" s="29" t="s">
        <v>119</v>
      </c>
      <c r="Q8" s="29" t="s">
        <v>17</v>
      </c>
      <c r="R8" s="29" t="s">
        <v>19</v>
      </c>
      <c r="S8" s="29" t="s">
        <v>0</v>
      </c>
      <c r="T8" s="29" t="s">
        <v>123</v>
      </c>
      <c r="U8" s="29" t="s">
        <v>74</v>
      </c>
      <c r="V8" s="29" t="s">
        <v>71</v>
      </c>
      <c r="W8" s="30" t="s">
        <v>128</v>
      </c>
    </row>
    <row r="9" spans="2:25" ht="31.5">
      <c r="B9" s="47" t="str">
        <f>'תעודות חוב מסחריות '!B7:T7</f>
        <v>2. תעודות חוב מסחריות</v>
      </c>
      <c r="C9" s="12" t="s">
        <v>57</v>
      </c>
      <c r="D9" s="12" t="s">
        <v>136</v>
      </c>
      <c r="E9" s="40" t="s">
        <v>134</v>
      </c>
      <c r="G9" s="12" t="s">
        <v>78</v>
      </c>
      <c r="I9" s="12" t="s">
        <v>15</v>
      </c>
      <c r="J9" s="12" t="s">
        <v>79</v>
      </c>
      <c r="K9" s="12" t="s">
        <v>120</v>
      </c>
      <c r="L9" s="12" t="s">
        <v>18</v>
      </c>
      <c r="M9" s="12" t="s">
        <v>119</v>
      </c>
      <c r="Q9" s="12" t="s">
        <v>17</v>
      </c>
      <c r="R9" s="12" t="s">
        <v>19</v>
      </c>
      <c r="S9" s="12" t="s">
        <v>0</v>
      </c>
      <c r="T9" s="12" t="s">
        <v>123</v>
      </c>
      <c r="U9" s="12" t="s">
        <v>74</v>
      </c>
      <c r="V9" s="12" t="s">
        <v>71</v>
      </c>
      <c r="W9" s="37" t="s">
        <v>128</v>
      </c>
    </row>
    <row r="10" spans="2:25" ht="31.5">
      <c r="B10" s="47" t="str">
        <f>'אג"ח קונצרני'!B7:T7</f>
        <v>3. אג"ח קונצרני</v>
      </c>
      <c r="C10" s="29" t="s">
        <v>57</v>
      </c>
      <c r="D10" s="12" t="s">
        <v>136</v>
      </c>
      <c r="E10" s="40" t="s">
        <v>134</v>
      </c>
      <c r="G10" s="29" t="s">
        <v>78</v>
      </c>
      <c r="I10" s="29" t="s">
        <v>15</v>
      </c>
      <c r="J10" s="29" t="s">
        <v>79</v>
      </c>
      <c r="K10" s="29" t="s">
        <v>120</v>
      </c>
      <c r="L10" s="29" t="s">
        <v>18</v>
      </c>
      <c r="M10" s="29" t="s">
        <v>119</v>
      </c>
      <c r="Q10" s="29" t="s">
        <v>17</v>
      </c>
      <c r="R10" s="29" t="s">
        <v>19</v>
      </c>
      <c r="S10" s="29" t="s">
        <v>0</v>
      </c>
      <c r="T10" s="29" t="s">
        <v>123</v>
      </c>
      <c r="U10" s="29" t="s">
        <v>74</v>
      </c>
      <c r="V10" s="12" t="s">
        <v>71</v>
      </c>
      <c r="W10" s="30" t="s">
        <v>128</v>
      </c>
    </row>
    <row r="11" spans="2:25" ht="31.5">
      <c r="B11" s="47" t="str">
        <f>מניות!B7</f>
        <v>4. מניות</v>
      </c>
      <c r="C11" s="29" t="s">
        <v>57</v>
      </c>
      <c r="D11" s="12" t="s">
        <v>136</v>
      </c>
      <c r="E11" s="40" t="s">
        <v>134</v>
      </c>
      <c r="H11" s="29" t="s">
        <v>119</v>
      </c>
      <c r="S11" s="29" t="s">
        <v>0</v>
      </c>
      <c r="T11" s="12" t="s">
        <v>123</v>
      </c>
      <c r="U11" s="12" t="s">
        <v>74</v>
      </c>
      <c r="V11" s="12" t="s">
        <v>71</v>
      </c>
      <c r="W11" s="13" t="s">
        <v>128</v>
      </c>
    </row>
    <row r="12" spans="2:25" ht="31.5">
      <c r="B12" s="47" t="str">
        <f>'תעודות סל'!B7:M7</f>
        <v>5. תעודות סל</v>
      </c>
      <c r="C12" s="29" t="s">
        <v>57</v>
      </c>
      <c r="D12" s="12" t="s">
        <v>136</v>
      </c>
      <c r="E12" s="40" t="s">
        <v>134</v>
      </c>
      <c r="H12" s="29" t="s">
        <v>119</v>
      </c>
      <c r="S12" s="29" t="s">
        <v>0</v>
      </c>
      <c r="T12" s="29" t="s">
        <v>123</v>
      </c>
      <c r="U12" s="29" t="s">
        <v>74</v>
      </c>
      <c r="V12" s="29" t="s">
        <v>71</v>
      </c>
      <c r="W12" s="30" t="s">
        <v>128</v>
      </c>
    </row>
    <row r="13" spans="2:25" ht="31.5">
      <c r="B13" s="47" t="str">
        <f>'קרנות נאמנות'!B7:O7</f>
        <v>6. קרנות נאמנות</v>
      </c>
      <c r="C13" s="29" t="s">
        <v>57</v>
      </c>
      <c r="D13" s="29" t="s">
        <v>136</v>
      </c>
      <c r="G13" s="29" t="s">
        <v>78</v>
      </c>
      <c r="H13" s="29" t="s">
        <v>119</v>
      </c>
      <c r="S13" s="29" t="s">
        <v>0</v>
      </c>
      <c r="T13" s="29" t="s">
        <v>123</v>
      </c>
      <c r="U13" s="29" t="s">
        <v>74</v>
      </c>
      <c r="V13" s="29" t="s">
        <v>71</v>
      </c>
      <c r="W13" s="30" t="s">
        <v>128</v>
      </c>
    </row>
    <row r="14" spans="2:25" ht="31.5">
      <c r="B14" s="47" t="str">
        <f>'כתבי אופציה'!B7:L7</f>
        <v>7. כתבי אופציה</v>
      </c>
      <c r="C14" s="29" t="s">
        <v>57</v>
      </c>
      <c r="D14" s="29" t="s">
        <v>136</v>
      </c>
      <c r="G14" s="29" t="s">
        <v>78</v>
      </c>
      <c r="H14" s="29" t="s">
        <v>119</v>
      </c>
      <c r="S14" s="29" t="s">
        <v>0</v>
      </c>
      <c r="T14" s="29" t="s">
        <v>123</v>
      </c>
      <c r="U14" s="29" t="s">
        <v>74</v>
      </c>
      <c r="V14" s="29" t="s">
        <v>71</v>
      </c>
      <c r="W14" s="30" t="s">
        <v>128</v>
      </c>
    </row>
    <row r="15" spans="2:25" ht="31.5">
      <c r="B15" s="47" t="str">
        <f>אופציות!B7</f>
        <v>8. אופציות</v>
      </c>
      <c r="C15" s="29" t="s">
        <v>57</v>
      </c>
      <c r="D15" s="29" t="s">
        <v>136</v>
      </c>
      <c r="G15" s="29" t="s">
        <v>78</v>
      </c>
      <c r="H15" s="29" t="s">
        <v>119</v>
      </c>
      <c r="S15" s="29" t="s">
        <v>0</v>
      </c>
      <c r="T15" s="29" t="s">
        <v>123</v>
      </c>
      <c r="U15" s="29" t="s">
        <v>74</v>
      </c>
      <c r="V15" s="29" t="s">
        <v>71</v>
      </c>
      <c r="W15" s="30" t="s">
        <v>128</v>
      </c>
    </row>
    <row r="16" spans="2:25" ht="31.5">
      <c r="B16" s="47" t="str">
        <f>'חוזים עתידיים'!B7:I7</f>
        <v>9. חוזים עתידיים</v>
      </c>
      <c r="C16" s="29" t="s">
        <v>57</v>
      </c>
      <c r="D16" s="29" t="s">
        <v>136</v>
      </c>
      <c r="G16" s="29" t="s">
        <v>78</v>
      </c>
      <c r="H16" s="29" t="s">
        <v>119</v>
      </c>
      <c r="S16" s="29" t="s">
        <v>0</v>
      </c>
      <c r="T16" s="30" t="s">
        <v>123</v>
      </c>
    </row>
    <row r="17" spans="2:25" ht="31.5">
      <c r="B17" s="47" t="str">
        <f>'מוצרים מובנים'!B7:Q7</f>
        <v>10. מוצרים מובנים</v>
      </c>
      <c r="C17" s="29" t="s">
        <v>57</v>
      </c>
      <c r="F17" s="12" t="s">
        <v>63</v>
      </c>
      <c r="I17" s="29" t="s">
        <v>15</v>
      </c>
      <c r="J17" s="29" t="s">
        <v>79</v>
      </c>
      <c r="K17" s="29" t="s">
        <v>120</v>
      </c>
      <c r="L17" s="29" t="s">
        <v>18</v>
      </c>
      <c r="M17" s="29" t="s">
        <v>119</v>
      </c>
      <c r="Q17" s="29" t="s">
        <v>17</v>
      </c>
      <c r="R17" s="29" t="s">
        <v>19</v>
      </c>
      <c r="S17" s="29" t="s">
        <v>0</v>
      </c>
      <c r="T17" s="29" t="s">
        <v>123</v>
      </c>
      <c r="U17" s="29" t="s">
        <v>74</v>
      </c>
      <c r="V17" s="29" t="s">
        <v>71</v>
      </c>
      <c r="W17" s="30" t="s">
        <v>128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57</v>
      </c>
      <c r="I19" s="29" t="s">
        <v>15</v>
      </c>
      <c r="J19" s="29" t="s">
        <v>79</v>
      </c>
      <c r="K19" s="29" t="s">
        <v>120</v>
      </c>
      <c r="L19" s="29" t="s">
        <v>18</v>
      </c>
      <c r="M19" s="29" t="s">
        <v>119</v>
      </c>
      <c r="Q19" s="29" t="s">
        <v>17</v>
      </c>
      <c r="R19" s="29" t="s">
        <v>19</v>
      </c>
      <c r="S19" s="29" t="s">
        <v>0</v>
      </c>
      <c r="T19" s="29" t="s">
        <v>123</v>
      </c>
      <c r="U19" s="29" t="s">
        <v>127</v>
      </c>
      <c r="V19" s="29" t="s">
        <v>71</v>
      </c>
      <c r="W19" s="30" t="s">
        <v>128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57</v>
      </c>
      <c r="D20" s="40" t="s">
        <v>135</v>
      </c>
      <c r="E20" s="40" t="s">
        <v>134</v>
      </c>
      <c r="G20" s="29" t="s">
        <v>78</v>
      </c>
      <c r="I20" s="29" t="s">
        <v>15</v>
      </c>
      <c r="J20" s="29" t="s">
        <v>79</v>
      </c>
      <c r="K20" s="29" t="s">
        <v>120</v>
      </c>
      <c r="L20" s="29" t="s">
        <v>18</v>
      </c>
      <c r="M20" s="29" t="s">
        <v>119</v>
      </c>
      <c r="Q20" s="29" t="s">
        <v>17</v>
      </c>
      <c r="R20" s="29" t="s">
        <v>19</v>
      </c>
      <c r="S20" s="29" t="s">
        <v>0</v>
      </c>
      <c r="T20" s="29" t="s">
        <v>123</v>
      </c>
      <c r="U20" s="29" t="s">
        <v>127</v>
      </c>
      <c r="V20" s="29" t="s">
        <v>71</v>
      </c>
      <c r="W20" s="30" t="s">
        <v>128</v>
      </c>
    </row>
    <row r="21" spans="2:25" ht="31.5">
      <c r="B21" s="47" t="str">
        <f>'לא סחיר - אג"ח קונצרני'!B7:S7</f>
        <v>3. אג"ח קונצרני</v>
      </c>
      <c r="C21" s="29" t="s">
        <v>57</v>
      </c>
      <c r="D21" s="40" t="s">
        <v>135</v>
      </c>
      <c r="E21" s="40" t="s">
        <v>134</v>
      </c>
      <c r="G21" s="29" t="s">
        <v>78</v>
      </c>
      <c r="I21" s="29" t="s">
        <v>15</v>
      </c>
      <c r="J21" s="29" t="s">
        <v>79</v>
      </c>
      <c r="K21" s="29" t="s">
        <v>120</v>
      </c>
      <c r="L21" s="29" t="s">
        <v>18</v>
      </c>
      <c r="M21" s="29" t="s">
        <v>119</v>
      </c>
      <c r="Q21" s="29" t="s">
        <v>17</v>
      </c>
      <c r="R21" s="29" t="s">
        <v>19</v>
      </c>
      <c r="S21" s="29" t="s">
        <v>0</v>
      </c>
      <c r="T21" s="29" t="s">
        <v>123</v>
      </c>
      <c r="U21" s="29" t="s">
        <v>127</v>
      </c>
      <c r="V21" s="29" t="s">
        <v>71</v>
      </c>
      <c r="W21" s="30" t="s">
        <v>128</v>
      </c>
    </row>
    <row r="22" spans="2:25" ht="31.5">
      <c r="B22" s="47" t="str">
        <f>'לא סחיר - מניות'!B7:M7</f>
        <v>4. מניות</v>
      </c>
      <c r="C22" s="29" t="s">
        <v>57</v>
      </c>
      <c r="D22" s="40" t="s">
        <v>135</v>
      </c>
      <c r="E22" s="40" t="s">
        <v>134</v>
      </c>
      <c r="G22" s="29" t="s">
        <v>78</v>
      </c>
      <c r="H22" s="29" t="s">
        <v>119</v>
      </c>
      <c r="S22" s="29" t="s">
        <v>0</v>
      </c>
      <c r="T22" s="29" t="s">
        <v>123</v>
      </c>
      <c r="U22" s="29" t="s">
        <v>127</v>
      </c>
      <c r="V22" s="29" t="s">
        <v>71</v>
      </c>
      <c r="W22" s="30" t="s">
        <v>128</v>
      </c>
    </row>
    <row r="23" spans="2:25" ht="31.5">
      <c r="B23" s="47" t="str">
        <f>'לא סחיר - קרנות השקעה'!B7:K7</f>
        <v>5. קרנות השקעה</v>
      </c>
      <c r="C23" s="29" t="s">
        <v>57</v>
      </c>
      <c r="G23" s="29" t="s">
        <v>78</v>
      </c>
      <c r="H23" s="29" t="s">
        <v>119</v>
      </c>
      <c r="K23" s="29" t="s">
        <v>120</v>
      </c>
      <c r="S23" s="29" t="s">
        <v>0</v>
      </c>
      <c r="T23" s="29" t="s">
        <v>123</v>
      </c>
      <c r="U23" s="29" t="s">
        <v>127</v>
      </c>
      <c r="V23" s="29" t="s">
        <v>71</v>
      </c>
      <c r="W23" s="30" t="s">
        <v>128</v>
      </c>
    </row>
    <row r="24" spans="2:25" ht="31.5">
      <c r="B24" s="47" t="str">
        <f>'לא סחיר - כתבי אופציה'!B7:L7</f>
        <v>6. כתבי אופציה</v>
      </c>
      <c r="C24" s="29" t="s">
        <v>57</v>
      </c>
      <c r="G24" s="29" t="s">
        <v>78</v>
      </c>
      <c r="H24" s="29" t="s">
        <v>119</v>
      </c>
      <c r="K24" s="29" t="s">
        <v>120</v>
      </c>
      <c r="S24" s="29" t="s">
        <v>0</v>
      </c>
      <c r="T24" s="29" t="s">
        <v>123</v>
      </c>
      <c r="U24" s="29" t="s">
        <v>127</v>
      </c>
      <c r="V24" s="29" t="s">
        <v>71</v>
      </c>
      <c r="W24" s="30" t="s">
        <v>128</v>
      </c>
    </row>
    <row r="25" spans="2:25" ht="31.5">
      <c r="B25" s="47" t="str">
        <f>'לא סחיר - אופציות'!B7:L7</f>
        <v>7. אופציות</v>
      </c>
      <c r="C25" s="29" t="s">
        <v>57</v>
      </c>
      <c r="G25" s="29" t="s">
        <v>78</v>
      </c>
      <c r="H25" s="29" t="s">
        <v>119</v>
      </c>
      <c r="K25" s="29" t="s">
        <v>120</v>
      </c>
      <c r="S25" s="29" t="s">
        <v>0</v>
      </c>
      <c r="T25" s="29" t="s">
        <v>123</v>
      </c>
      <c r="U25" s="29" t="s">
        <v>127</v>
      </c>
      <c r="V25" s="29" t="s">
        <v>71</v>
      </c>
      <c r="W25" s="30" t="s">
        <v>128</v>
      </c>
    </row>
    <row r="26" spans="2:25" ht="31.5">
      <c r="B26" s="47" t="str">
        <f>'לא סחיר - חוזים עתידיים'!B7:K7</f>
        <v>8. חוזים עתידיים</v>
      </c>
      <c r="C26" s="29" t="s">
        <v>57</v>
      </c>
      <c r="G26" s="29" t="s">
        <v>78</v>
      </c>
      <c r="H26" s="29" t="s">
        <v>119</v>
      </c>
      <c r="K26" s="29" t="s">
        <v>120</v>
      </c>
      <c r="S26" s="29" t="s">
        <v>0</v>
      </c>
      <c r="T26" s="29" t="s">
        <v>123</v>
      </c>
      <c r="U26" s="29" t="s">
        <v>127</v>
      </c>
      <c r="V26" s="30" t="s">
        <v>128</v>
      </c>
    </row>
    <row r="27" spans="2:25" ht="31.5">
      <c r="B27" s="47" t="str">
        <f>'לא סחיר - מוצרים מובנים'!B7:Q7</f>
        <v>9. מוצרים מובנים</v>
      </c>
      <c r="C27" s="29" t="s">
        <v>57</v>
      </c>
      <c r="F27" s="29" t="s">
        <v>63</v>
      </c>
      <c r="I27" s="29" t="s">
        <v>15</v>
      </c>
      <c r="J27" s="29" t="s">
        <v>79</v>
      </c>
      <c r="K27" s="29" t="s">
        <v>120</v>
      </c>
      <c r="L27" s="29" t="s">
        <v>18</v>
      </c>
      <c r="M27" s="29" t="s">
        <v>119</v>
      </c>
      <c r="Q27" s="29" t="s">
        <v>17</v>
      </c>
      <c r="R27" s="29" t="s">
        <v>19</v>
      </c>
      <c r="S27" s="29" t="s">
        <v>0</v>
      </c>
      <c r="T27" s="29" t="s">
        <v>123</v>
      </c>
      <c r="U27" s="29" t="s">
        <v>127</v>
      </c>
      <c r="V27" s="29" t="s">
        <v>71</v>
      </c>
      <c r="W27" s="30" t="s">
        <v>128</v>
      </c>
    </row>
    <row r="28" spans="2:25" ht="31.5">
      <c r="B28" s="51" t="str">
        <f>הלוואות!B6</f>
        <v>1.ד. הלוואות:</v>
      </c>
      <c r="C28" s="29" t="s">
        <v>57</v>
      </c>
      <c r="I28" s="29" t="s">
        <v>15</v>
      </c>
      <c r="J28" s="29" t="s">
        <v>79</v>
      </c>
      <c r="L28" s="29" t="s">
        <v>18</v>
      </c>
      <c r="M28" s="29" t="s">
        <v>119</v>
      </c>
      <c r="Q28" s="12" t="s">
        <v>45</v>
      </c>
      <c r="R28" s="29" t="s">
        <v>19</v>
      </c>
      <c r="S28" s="29" t="s">
        <v>0</v>
      </c>
      <c r="T28" s="29" t="s">
        <v>123</v>
      </c>
      <c r="U28" s="29" t="s">
        <v>127</v>
      </c>
      <c r="V28" s="30" t="s">
        <v>128</v>
      </c>
    </row>
    <row r="29" spans="2:25" ht="47.25">
      <c r="B29" s="51" t="str">
        <f>'פקדונות מעל 3 חודשים'!B6:O6</f>
        <v>1.ה. פקדונות מעל 3 חודשים:</v>
      </c>
      <c r="C29" s="29" t="s">
        <v>57</v>
      </c>
      <c r="E29" s="29" t="s">
        <v>134</v>
      </c>
      <c r="I29" s="29" t="s">
        <v>15</v>
      </c>
      <c r="J29" s="29" t="s">
        <v>79</v>
      </c>
      <c r="L29" s="29" t="s">
        <v>18</v>
      </c>
      <c r="M29" s="29" t="s">
        <v>119</v>
      </c>
      <c r="O29" s="48" t="s">
        <v>65</v>
      </c>
      <c r="P29" s="49"/>
      <c r="R29" s="29" t="s">
        <v>19</v>
      </c>
      <c r="S29" s="29" t="s">
        <v>0</v>
      </c>
      <c r="T29" s="29" t="s">
        <v>123</v>
      </c>
      <c r="U29" s="29" t="s">
        <v>127</v>
      </c>
      <c r="V29" s="30" t="s">
        <v>128</v>
      </c>
    </row>
    <row r="30" spans="2:25" ht="63">
      <c r="B30" s="51" t="str">
        <f>'זכויות מקרקעין'!B6</f>
        <v>1. ו. זכויות במקרקעין:</v>
      </c>
      <c r="C30" s="12" t="s">
        <v>67</v>
      </c>
      <c r="N30" s="48" t="s">
        <v>103</v>
      </c>
      <c r="P30" s="49" t="s">
        <v>68</v>
      </c>
      <c r="U30" s="29" t="s">
        <v>127</v>
      </c>
      <c r="V30" s="13" t="s">
        <v>70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69</v>
      </c>
      <c r="R31" s="12" t="s">
        <v>66</v>
      </c>
      <c r="U31" s="29" t="s">
        <v>127</v>
      </c>
      <c r="V31" s="13" t="s">
        <v>70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125</v>
      </c>
      <c r="Y32" s="13" t="s">
        <v>124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163</v>
      </c>
      <c r="C1" s="78" t="s" vm="1">
        <v>219</v>
      </c>
    </row>
    <row r="2" spans="2:54">
      <c r="B2" s="55" t="s">
        <v>162</v>
      </c>
      <c r="C2" s="78" t="s">
        <v>220</v>
      </c>
    </row>
    <row r="3" spans="2:54">
      <c r="B3" s="55" t="s">
        <v>164</v>
      </c>
      <c r="C3" s="78" t="s">
        <v>221</v>
      </c>
    </row>
    <row r="4" spans="2:54">
      <c r="B4" s="55" t="s">
        <v>165</v>
      </c>
      <c r="C4" s="78">
        <v>659</v>
      </c>
    </row>
    <row r="6" spans="2:54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4" ht="26.25" customHeight="1">
      <c r="B7" s="199" t="s">
        <v>116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4" s="3" customFormat="1" ht="78.75">
      <c r="B8" s="21" t="s">
        <v>133</v>
      </c>
      <c r="C8" s="29" t="s">
        <v>57</v>
      </c>
      <c r="D8" s="70" t="s">
        <v>78</v>
      </c>
      <c r="E8" s="29" t="s">
        <v>119</v>
      </c>
      <c r="F8" s="29" t="s">
        <v>120</v>
      </c>
      <c r="G8" s="29" t="s">
        <v>0</v>
      </c>
      <c r="H8" s="29" t="s">
        <v>123</v>
      </c>
      <c r="I8" s="29" t="s">
        <v>127</v>
      </c>
      <c r="J8" s="29" t="s">
        <v>71</v>
      </c>
      <c r="K8" s="70" t="s">
        <v>166</v>
      </c>
      <c r="L8" s="30" t="s">
        <v>168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pane ySplit="10" topLeftCell="A11" activePane="bottomLeft" state="frozen"/>
      <selection pane="bottomLeft" activeCell="D12" sqref="D12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163</v>
      </c>
      <c r="C1" s="78" t="s" vm="1">
        <v>219</v>
      </c>
    </row>
    <row r="2" spans="2:51">
      <c r="B2" s="55" t="s">
        <v>162</v>
      </c>
      <c r="C2" s="78" t="s">
        <v>220</v>
      </c>
    </row>
    <row r="3" spans="2:51">
      <c r="B3" s="55" t="s">
        <v>164</v>
      </c>
      <c r="C3" s="78" t="s">
        <v>221</v>
      </c>
    </row>
    <row r="4" spans="2:51">
      <c r="B4" s="55" t="s">
        <v>165</v>
      </c>
      <c r="C4" s="78">
        <v>659</v>
      </c>
    </row>
    <row r="6" spans="2:51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51" ht="26.25" customHeight="1">
      <c r="B7" s="199" t="s">
        <v>117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51" s="3" customFormat="1" ht="63">
      <c r="B8" s="21" t="s">
        <v>133</v>
      </c>
      <c r="C8" s="29" t="s">
        <v>57</v>
      </c>
      <c r="D8" s="70" t="s">
        <v>78</v>
      </c>
      <c r="E8" s="29" t="s">
        <v>119</v>
      </c>
      <c r="F8" s="29" t="s">
        <v>120</v>
      </c>
      <c r="G8" s="29" t="s">
        <v>0</v>
      </c>
      <c r="H8" s="29" t="s">
        <v>123</v>
      </c>
      <c r="I8" s="29" t="s">
        <v>127</v>
      </c>
      <c r="J8" s="70" t="s">
        <v>166</v>
      </c>
      <c r="K8" s="30" t="s">
        <v>168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79" t="s">
        <v>61</v>
      </c>
      <c r="C11" s="80"/>
      <c r="D11" s="80"/>
      <c r="E11" s="80"/>
      <c r="F11" s="80"/>
      <c r="G11" s="88"/>
      <c r="H11" s="90"/>
      <c r="I11" s="88">
        <v>105.38308999999994</v>
      </c>
      <c r="J11" s="89">
        <v>1</v>
      </c>
      <c r="K11" s="89">
        <f>I11/'סכום נכסי הקרן'!$C$42</f>
        <v>1.5136316563444887E-4</v>
      </c>
      <c r="AW11" s="1"/>
    </row>
    <row r="12" spans="2:51" ht="19.5" customHeight="1">
      <c r="B12" s="81" t="s">
        <v>44</v>
      </c>
      <c r="C12" s="82"/>
      <c r="D12" s="82"/>
      <c r="E12" s="82"/>
      <c r="F12" s="82"/>
      <c r="G12" s="91"/>
      <c r="H12" s="93"/>
      <c r="I12" s="91">
        <v>105.38308999999994</v>
      </c>
      <c r="J12" s="92">
        <v>1</v>
      </c>
      <c r="K12" s="92">
        <f>I12/'סכום נכסי הקרן'!$C$42</f>
        <v>1.5136316563444887E-4</v>
      </c>
    </row>
    <row r="13" spans="2:51">
      <c r="B13" s="101" t="s">
        <v>43</v>
      </c>
      <c r="C13" s="82"/>
      <c r="D13" s="82"/>
      <c r="E13" s="82"/>
      <c r="F13" s="82"/>
      <c r="G13" s="91"/>
      <c r="H13" s="93"/>
      <c r="I13" s="91">
        <v>-599.59702000000027</v>
      </c>
      <c r="J13" s="92">
        <v>-5.6896891142592292</v>
      </c>
      <c r="K13" s="92">
        <f>I13/'סכום נכסי הקרן'!$C$42</f>
        <v>-8.612093558101404E-4</v>
      </c>
    </row>
    <row r="14" spans="2:51" s="145" customFormat="1">
      <c r="B14" s="87" t="s">
        <v>1644</v>
      </c>
      <c r="C14" s="84" t="s">
        <v>1645</v>
      </c>
      <c r="D14" s="97"/>
      <c r="E14" s="97" t="s">
        <v>149</v>
      </c>
      <c r="F14" s="117">
        <v>42711</v>
      </c>
      <c r="G14" s="94">
        <v>1843470.0000000002</v>
      </c>
      <c r="H14" s="96">
        <v>1.1922999999999999</v>
      </c>
      <c r="I14" s="94">
        <v>21.980349999999998</v>
      </c>
      <c r="J14" s="95">
        <v>0.20857568325240805</v>
      </c>
      <c r="K14" s="95">
        <f>I14/'סכום נכסי הקרן'!$C$42</f>
        <v>3.1570675691452582E-5</v>
      </c>
    </row>
    <row r="15" spans="2:51" s="145" customFormat="1">
      <c r="B15" s="87" t="s">
        <v>1646</v>
      </c>
      <c r="C15" s="84" t="s">
        <v>1647</v>
      </c>
      <c r="D15" s="97"/>
      <c r="E15" s="97" t="s">
        <v>149</v>
      </c>
      <c r="F15" s="117">
        <v>42688</v>
      </c>
      <c r="G15" s="94">
        <v>227518.50000000003</v>
      </c>
      <c r="H15" s="96">
        <v>2.2162999999999999</v>
      </c>
      <c r="I15" s="94">
        <v>5.042580000000001</v>
      </c>
      <c r="J15" s="95">
        <v>4.7849991872510135E-2</v>
      </c>
      <c r="K15" s="95">
        <f>I15/'סכום נכסי הקרן'!$C$42</f>
        <v>7.2427262454057842E-6</v>
      </c>
    </row>
    <row r="16" spans="2:51" s="153" customFormat="1">
      <c r="B16" s="87" t="s">
        <v>1648</v>
      </c>
      <c r="C16" s="84" t="s">
        <v>1649</v>
      </c>
      <c r="D16" s="97"/>
      <c r="E16" s="97" t="s">
        <v>149</v>
      </c>
      <c r="F16" s="117">
        <v>42642</v>
      </c>
      <c r="G16" s="94">
        <v>633015.00000000012</v>
      </c>
      <c r="H16" s="96">
        <v>4.1714000000000002</v>
      </c>
      <c r="I16" s="94">
        <v>26.405349999999999</v>
      </c>
      <c r="J16" s="95">
        <v>0.25056534212462372</v>
      </c>
      <c r="K16" s="95">
        <f>I16/'סכום נכסי הקרן'!$C$42</f>
        <v>3.792636338226177E-5</v>
      </c>
      <c r="AW16" s="145"/>
      <c r="AY16" s="145"/>
    </row>
    <row r="17" spans="2:51" s="153" customFormat="1">
      <c r="B17" s="87" t="s">
        <v>1650</v>
      </c>
      <c r="C17" s="84" t="s">
        <v>1651</v>
      </c>
      <c r="D17" s="97"/>
      <c r="E17" s="97" t="s">
        <v>149</v>
      </c>
      <c r="F17" s="117">
        <v>42674</v>
      </c>
      <c r="G17" s="94">
        <v>907579.50000000012</v>
      </c>
      <c r="H17" s="96">
        <v>4.1759000000000004</v>
      </c>
      <c r="I17" s="94">
        <v>37.899740000000008</v>
      </c>
      <c r="J17" s="95">
        <v>0.35963777490297572</v>
      </c>
      <c r="K17" s="95">
        <f>I17/'סכום נכסי הקרן'!$C$42</f>
        <v>5.4435912091043754E-5</v>
      </c>
      <c r="AW17" s="145"/>
      <c r="AY17" s="145"/>
    </row>
    <row r="18" spans="2:51" s="153" customFormat="1">
      <c r="B18" s="87" t="s">
        <v>1652</v>
      </c>
      <c r="C18" s="84" t="s">
        <v>1653</v>
      </c>
      <c r="D18" s="97"/>
      <c r="E18" s="97" t="s">
        <v>147</v>
      </c>
      <c r="F18" s="117">
        <v>42641</v>
      </c>
      <c r="G18" s="94">
        <v>1956796.3800000004</v>
      </c>
      <c r="H18" s="96">
        <v>-2.7418999999999998</v>
      </c>
      <c r="I18" s="94">
        <v>-53.652940000000008</v>
      </c>
      <c r="J18" s="95">
        <v>-0.50912285832575266</v>
      </c>
      <c r="K18" s="95">
        <f>I18/'סכום נכסי הקרן'!$C$42</f>
        <v>-7.7062447533044953E-5</v>
      </c>
      <c r="AW18" s="145"/>
      <c r="AY18" s="145"/>
    </row>
    <row r="19" spans="2:51" s="145" customFormat="1">
      <c r="B19" s="87" t="s">
        <v>1652</v>
      </c>
      <c r="C19" s="84" t="s">
        <v>1654</v>
      </c>
      <c r="D19" s="97"/>
      <c r="E19" s="97" t="s">
        <v>147</v>
      </c>
      <c r="F19" s="117">
        <v>42641</v>
      </c>
      <c r="G19" s="94">
        <v>611849.70000000007</v>
      </c>
      <c r="H19" s="96">
        <v>-2.7418999999999998</v>
      </c>
      <c r="I19" s="94">
        <v>-16.776160000000004</v>
      </c>
      <c r="J19" s="95">
        <v>-0.15919214363518866</v>
      </c>
      <c r="K19" s="95">
        <f>I19/'סכום נכסי הקרן'!$C$42</f>
        <v>-2.409582680475604E-5</v>
      </c>
    </row>
    <row r="20" spans="2:51" s="145" customFormat="1">
      <c r="B20" s="87" t="s">
        <v>1652</v>
      </c>
      <c r="C20" s="84" t="s">
        <v>1655</v>
      </c>
      <c r="D20" s="97"/>
      <c r="E20" s="97" t="s">
        <v>147</v>
      </c>
      <c r="F20" s="117">
        <v>42641</v>
      </c>
      <c r="G20" s="94">
        <v>790539.75000000012</v>
      </c>
      <c r="H20" s="96">
        <v>-2.7418999999999998</v>
      </c>
      <c r="I20" s="94">
        <v>-21.675619999999999</v>
      </c>
      <c r="J20" s="95">
        <v>-0.20568404285735037</v>
      </c>
      <c r="K20" s="95">
        <f>I20/'סכום נכסי הקרן'!$C$42</f>
        <v>-3.1132987847380203E-5</v>
      </c>
    </row>
    <row r="21" spans="2:51" s="145" customFormat="1">
      <c r="B21" s="87" t="s">
        <v>1656</v>
      </c>
      <c r="C21" s="84" t="s">
        <v>1657</v>
      </c>
      <c r="D21" s="97"/>
      <c r="E21" s="97" t="s">
        <v>147</v>
      </c>
      <c r="F21" s="117">
        <v>42642</v>
      </c>
      <c r="G21" s="94">
        <v>37466.000000000007</v>
      </c>
      <c r="H21" s="96">
        <v>-2.6212</v>
      </c>
      <c r="I21" s="94">
        <v>-0.98207000000000011</v>
      </c>
      <c r="J21" s="95">
        <v>-9.3190472968670852E-3</v>
      </c>
      <c r="K21" s="95">
        <f>I21/'סכום נכסי הקרן'!$C$42</f>
        <v>-1.4105604995509556E-6</v>
      </c>
    </row>
    <row r="22" spans="2:51" s="145" customFormat="1">
      <c r="B22" s="87" t="s">
        <v>1658</v>
      </c>
      <c r="C22" s="84" t="s">
        <v>1659</v>
      </c>
      <c r="D22" s="97"/>
      <c r="E22" s="97" t="s">
        <v>147</v>
      </c>
      <c r="F22" s="117">
        <v>42642</v>
      </c>
      <c r="G22" s="94">
        <v>37470.000000000007</v>
      </c>
      <c r="H22" s="96">
        <v>-2.6103000000000001</v>
      </c>
      <c r="I22" s="94">
        <v>-0.97807000000000022</v>
      </c>
      <c r="J22" s="95">
        <v>-9.2810905430842916E-3</v>
      </c>
      <c r="K22" s="95">
        <f>I22/'סכום נכסי הקרן'!$C$42</f>
        <v>-1.4048152451411847E-6</v>
      </c>
    </row>
    <row r="23" spans="2:51" s="145" customFormat="1">
      <c r="B23" s="87" t="s">
        <v>1658</v>
      </c>
      <c r="C23" s="84" t="s">
        <v>1660</v>
      </c>
      <c r="D23" s="97"/>
      <c r="E23" s="97" t="s">
        <v>147</v>
      </c>
      <c r="F23" s="117">
        <v>42642</v>
      </c>
      <c r="G23" s="94">
        <v>29976.000000000004</v>
      </c>
      <c r="H23" s="96">
        <v>-2.6103000000000001</v>
      </c>
      <c r="I23" s="94">
        <v>-0.7824500000000002</v>
      </c>
      <c r="J23" s="95">
        <v>-7.424815499336759E-3</v>
      </c>
      <c r="K23" s="95">
        <f>I23/'סכום נכסי הקרן'!$C$42</f>
        <v>-1.1238435782313332E-6</v>
      </c>
    </row>
    <row r="24" spans="2:51" s="145" customFormat="1">
      <c r="B24" s="87" t="s">
        <v>1658</v>
      </c>
      <c r="C24" s="84" t="s">
        <v>1661</v>
      </c>
      <c r="D24" s="97"/>
      <c r="E24" s="97" t="s">
        <v>147</v>
      </c>
      <c r="F24" s="117">
        <v>42642</v>
      </c>
      <c r="G24" s="94">
        <v>112410.00000000001</v>
      </c>
      <c r="H24" s="96">
        <v>-2.6103000000000001</v>
      </c>
      <c r="I24" s="94">
        <v>-2.9341999999999997</v>
      </c>
      <c r="J24" s="95">
        <v>-2.784317673736841E-2</v>
      </c>
      <c r="K24" s="95">
        <f>I24/'סכום נכסי הקרן'!$C$42</f>
        <v>-4.2144313722875284E-6</v>
      </c>
    </row>
    <row r="25" spans="2:51" s="145" customFormat="1">
      <c r="B25" s="87" t="s">
        <v>1662</v>
      </c>
      <c r="C25" s="84" t="s">
        <v>1663</v>
      </c>
      <c r="D25" s="97"/>
      <c r="E25" s="97" t="s">
        <v>147</v>
      </c>
      <c r="F25" s="117">
        <v>42712</v>
      </c>
      <c r="G25" s="94">
        <v>30996000.000000004</v>
      </c>
      <c r="H25" s="96">
        <v>-1.5081</v>
      </c>
      <c r="I25" s="94">
        <v>-467.46536000000009</v>
      </c>
      <c r="J25" s="95">
        <v>-4.4358668928762706</v>
      </c>
      <c r="K25" s="95">
        <f>I25/'סכום נכסי הקרן'!$C$42</f>
        <v>-6.7142685523879897E-4</v>
      </c>
    </row>
    <row r="26" spans="2:51" s="145" customFormat="1">
      <c r="B26" s="87" t="s">
        <v>1664</v>
      </c>
      <c r="C26" s="84" t="s">
        <v>1665</v>
      </c>
      <c r="D26" s="97"/>
      <c r="E26" s="97" t="s">
        <v>147</v>
      </c>
      <c r="F26" s="117">
        <v>42712</v>
      </c>
      <c r="G26" s="94">
        <v>75648.000000000015</v>
      </c>
      <c r="H26" s="96">
        <v>-1.6083000000000001</v>
      </c>
      <c r="I26" s="94">
        <v>-1.2166600000000003</v>
      </c>
      <c r="J26" s="95">
        <v>-1.1545116014343488E-2</v>
      </c>
      <c r="K26" s="95">
        <f>I26/'סכום נכסי הקרן'!$C$42</f>
        <v>-1.7475053075480016E-6</v>
      </c>
    </row>
    <row r="27" spans="2:51" s="145" customFormat="1">
      <c r="B27" s="87" t="s">
        <v>1666</v>
      </c>
      <c r="C27" s="84" t="s">
        <v>1667</v>
      </c>
      <c r="D27" s="97"/>
      <c r="E27" s="97" t="s">
        <v>147</v>
      </c>
      <c r="F27" s="117">
        <v>42683</v>
      </c>
      <c r="G27" s="94">
        <v>75898.000000000015</v>
      </c>
      <c r="H27" s="96">
        <v>-1.3150999999999999</v>
      </c>
      <c r="I27" s="94">
        <v>-0.99814000000000014</v>
      </c>
      <c r="J27" s="95">
        <v>-9.4715385551894585E-3</v>
      </c>
      <c r="K27" s="95">
        <f>I27/'סכום נכסי הקרן'!$C$42</f>
        <v>-1.4336420591422106E-6</v>
      </c>
    </row>
    <row r="28" spans="2:51" s="145" customFormat="1">
      <c r="B28" s="87" t="s">
        <v>1666</v>
      </c>
      <c r="C28" s="84" t="s">
        <v>1668</v>
      </c>
      <c r="D28" s="97"/>
      <c r="E28" s="97" t="s">
        <v>147</v>
      </c>
      <c r="F28" s="117">
        <v>42683</v>
      </c>
      <c r="G28" s="94">
        <v>75898.000000000015</v>
      </c>
      <c r="H28" s="96">
        <v>-1.3150999999999999</v>
      </c>
      <c r="I28" s="94">
        <v>-0.99814000000000014</v>
      </c>
      <c r="J28" s="95">
        <v>-9.4715385551894585E-3</v>
      </c>
      <c r="K28" s="95">
        <f>I28/'סכום נכסי הקרן'!$C$42</f>
        <v>-1.4336420591422106E-6</v>
      </c>
    </row>
    <row r="29" spans="2:51" s="145" customFormat="1">
      <c r="B29" s="87" t="s">
        <v>1669</v>
      </c>
      <c r="C29" s="84" t="s">
        <v>1670</v>
      </c>
      <c r="D29" s="97"/>
      <c r="E29" s="97" t="s">
        <v>147</v>
      </c>
      <c r="F29" s="117">
        <v>42718</v>
      </c>
      <c r="G29" s="94">
        <v>171000.00000000003</v>
      </c>
      <c r="H29" s="96">
        <v>-1.1791</v>
      </c>
      <c r="I29" s="94">
        <v>-2.0163100000000003</v>
      </c>
      <c r="J29" s="95">
        <v>-1.9133145554946256E-2</v>
      </c>
      <c r="K29" s="95">
        <f>I29/'סכום נכסי הקרן'!$C$42</f>
        <v>-2.8960534797413499E-6</v>
      </c>
    </row>
    <row r="30" spans="2:51" s="145" customFormat="1">
      <c r="B30" s="87" t="s">
        <v>1671</v>
      </c>
      <c r="C30" s="84" t="s">
        <v>1672</v>
      </c>
      <c r="D30" s="97"/>
      <c r="E30" s="97" t="s">
        <v>147</v>
      </c>
      <c r="F30" s="117">
        <v>42711</v>
      </c>
      <c r="G30" s="94">
        <v>228036.00000000003</v>
      </c>
      <c r="H30" s="96">
        <v>-1.1632</v>
      </c>
      <c r="I30" s="94">
        <v>-2.6524200000000007</v>
      </c>
      <c r="J30" s="95">
        <v>-2.5169313217139506E-2</v>
      </c>
      <c r="K30" s="95">
        <f>I30/'סכום נכסי הקרן'!$C$42</f>
        <v>-3.8097069253912108E-6</v>
      </c>
    </row>
    <row r="31" spans="2:51" s="145" customFormat="1">
      <c r="B31" s="87" t="s">
        <v>1673</v>
      </c>
      <c r="C31" s="84" t="s">
        <v>1674</v>
      </c>
      <c r="D31" s="97"/>
      <c r="E31" s="97" t="s">
        <v>147</v>
      </c>
      <c r="F31" s="117">
        <v>42676</v>
      </c>
      <c r="G31" s="94">
        <v>8151833.9000000013</v>
      </c>
      <c r="H31" s="96">
        <v>-0.96240000000000003</v>
      </c>
      <c r="I31" s="94">
        <v>-78.453210000000027</v>
      </c>
      <c r="J31" s="95">
        <v>-0.74445729385995485</v>
      </c>
      <c r="K31" s="95">
        <f>I31/'סכום נכסי הקרן'!$C$42</f>
        <v>-1.1268341267829794E-4</v>
      </c>
    </row>
    <row r="32" spans="2:51" s="145" customFormat="1">
      <c r="B32" s="87" t="s">
        <v>1673</v>
      </c>
      <c r="C32" s="84" t="s">
        <v>1675</v>
      </c>
      <c r="D32" s="97"/>
      <c r="E32" s="97" t="s">
        <v>147</v>
      </c>
      <c r="F32" s="117">
        <v>42676</v>
      </c>
      <c r="G32" s="94">
        <v>638366.82000000007</v>
      </c>
      <c r="H32" s="96">
        <v>-0.96240000000000003</v>
      </c>
      <c r="I32" s="94">
        <v>-6.1436400000000013</v>
      </c>
      <c r="J32" s="95">
        <v>-5.8298157702530877E-2</v>
      </c>
      <c r="K32" s="95">
        <f>I32/'סכום נכסי הקרן'!$C$42</f>
        <v>-8.8241937005114027E-6</v>
      </c>
    </row>
    <row r="33" spans="2:11" s="145" customFormat="1">
      <c r="B33" s="87" t="s">
        <v>1676</v>
      </c>
      <c r="C33" s="84" t="s">
        <v>1677</v>
      </c>
      <c r="D33" s="97"/>
      <c r="E33" s="97" t="s">
        <v>147</v>
      </c>
      <c r="F33" s="117">
        <v>42677</v>
      </c>
      <c r="G33" s="94">
        <v>7615.0000000000009</v>
      </c>
      <c r="H33" s="96">
        <v>-0.9385</v>
      </c>
      <c r="I33" s="94">
        <v>-7.147000000000002E-2</v>
      </c>
      <c r="J33" s="95">
        <v>-6.7819229821406888E-4</v>
      </c>
      <c r="K33" s="95">
        <f>I33/'סכום נכסי הקרן'!$C$42</f>
        <v>-1.0265333316658366E-7</v>
      </c>
    </row>
    <row r="34" spans="2:11" s="145" customFormat="1">
      <c r="B34" s="87" t="s">
        <v>1678</v>
      </c>
      <c r="C34" s="84" t="s">
        <v>1679</v>
      </c>
      <c r="D34" s="97"/>
      <c r="E34" s="97" t="s">
        <v>147</v>
      </c>
      <c r="F34" s="117">
        <v>42661</v>
      </c>
      <c r="G34" s="94">
        <v>95250.000000000015</v>
      </c>
      <c r="H34" s="96">
        <v>-0.91359999999999997</v>
      </c>
      <c r="I34" s="94">
        <v>-0.87018000000000018</v>
      </c>
      <c r="J34" s="95">
        <v>-8.2573020016778846E-3</v>
      </c>
      <c r="K34" s="95">
        <f>I34/'סכום נכסי הקרן'!$C$42</f>
        <v>-1.249851370573636E-6</v>
      </c>
    </row>
    <row r="35" spans="2:11" s="145" customFormat="1">
      <c r="B35" s="87" t="s">
        <v>1678</v>
      </c>
      <c r="C35" s="84" t="s">
        <v>1680</v>
      </c>
      <c r="D35" s="97"/>
      <c r="E35" s="97" t="s">
        <v>147</v>
      </c>
      <c r="F35" s="117">
        <v>42661</v>
      </c>
      <c r="G35" s="94">
        <v>190500.00000000003</v>
      </c>
      <c r="H35" s="96">
        <v>-0.91359999999999997</v>
      </c>
      <c r="I35" s="94">
        <v>-1.7403500000000003</v>
      </c>
      <c r="J35" s="95">
        <v>-1.6514509111471311E-2</v>
      </c>
      <c r="K35" s="95">
        <f>I35/'סכום נכסי הקרן'!$C$42</f>
        <v>-2.4996883780112473E-6</v>
      </c>
    </row>
    <row r="36" spans="2:11" s="145" customFormat="1">
      <c r="B36" s="87" t="s">
        <v>1681</v>
      </c>
      <c r="C36" s="84" t="s">
        <v>1682</v>
      </c>
      <c r="D36" s="97"/>
      <c r="E36" s="97" t="s">
        <v>147</v>
      </c>
      <c r="F36" s="117">
        <v>42726</v>
      </c>
      <c r="G36" s="94">
        <v>3009778.0000000005</v>
      </c>
      <c r="H36" s="96">
        <v>-0.53610000000000002</v>
      </c>
      <c r="I36" s="94">
        <v>-16.135120000000004</v>
      </c>
      <c r="J36" s="95">
        <v>-0.15310919427395811</v>
      </c>
      <c r="K36" s="95">
        <f>I36/'סכום נכסי הקרן'!$C$42</f>
        <v>-2.3175092333046134E-5</v>
      </c>
    </row>
    <row r="37" spans="2:11" s="145" customFormat="1">
      <c r="B37" s="87" t="s">
        <v>1681</v>
      </c>
      <c r="C37" s="84" t="s">
        <v>1683</v>
      </c>
      <c r="D37" s="97"/>
      <c r="E37" s="97" t="s">
        <v>147</v>
      </c>
      <c r="F37" s="117">
        <v>42726</v>
      </c>
      <c r="G37" s="94">
        <v>720070.00000000012</v>
      </c>
      <c r="H37" s="96">
        <v>-0.53610000000000002</v>
      </c>
      <c r="I37" s="94">
        <v>-3.8602200000000009</v>
      </c>
      <c r="J37" s="95">
        <v>-3.6630355021854105E-2</v>
      </c>
      <c r="K37" s="95">
        <f>I37/'סכום נכסי הקרן'!$C$42</f>
        <v>-5.5444864944215695E-6</v>
      </c>
    </row>
    <row r="38" spans="2:11" s="145" customFormat="1">
      <c r="B38" s="87" t="s">
        <v>1681</v>
      </c>
      <c r="C38" s="84" t="s">
        <v>1653</v>
      </c>
      <c r="D38" s="97"/>
      <c r="E38" s="97" t="s">
        <v>147</v>
      </c>
      <c r="F38" s="117">
        <v>42726</v>
      </c>
      <c r="G38" s="94">
        <v>1055275.0000000002</v>
      </c>
      <c r="H38" s="96">
        <v>-0.53610000000000002</v>
      </c>
      <c r="I38" s="94">
        <v>-5.6572200000000015</v>
      </c>
      <c r="J38" s="95">
        <v>-5.3682426658774235E-2</v>
      </c>
      <c r="K38" s="95">
        <f>I38/'סכום נכסי הקרן'!$C$42</f>
        <v>-8.1255420380111984E-6</v>
      </c>
    </row>
    <row r="39" spans="2:11" s="145" customFormat="1">
      <c r="B39" s="87" t="s">
        <v>1684</v>
      </c>
      <c r="C39" s="84" t="s">
        <v>1675</v>
      </c>
      <c r="D39" s="97"/>
      <c r="E39" s="97" t="s">
        <v>147</v>
      </c>
      <c r="F39" s="117">
        <v>42726</v>
      </c>
      <c r="G39" s="94">
        <v>382000.00000000006</v>
      </c>
      <c r="H39" s="96">
        <v>-0.53610000000000002</v>
      </c>
      <c r="I39" s="94">
        <v>-2.0478600000000005</v>
      </c>
      <c r="J39" s="95">
        <v>-1.9432529450408045E-2</v>
      </c>
      <c r="K39" s="95">
        <f>I39/'סכום נכסי הקרן'!$C$42</f>
        <v>-2.9413691738984188E-6</v>
      </c>
    </row>
    <row r="40" spans="2:11" s="145" customFormat="1">
      <c r="B40" s="87" t="s">
        <v>1685</v>
      </c>
      <c r="C40" s="84" t="s">
        <v>1686</v>
      </c>
      <c r="D40" s="97"/>
      <c r="E40" s="97" t="s">
        <v>147</v>
      </c>
      <c r="F40" s="117">
        <v>42716</v>
      </c>
      <c r="G40" s="94">
        <v>64982.500000000007</v>
      </c>
      <c r="H40" s="96">
        <v>-0.58360000000000001</v>
      </c>
      <c r="I40" s="94">
        <v>-0.37922000000000006</v>
      </c>
      <c r="J40" s="95">
        <v>-3.5984900423777695E-3</v>
      </c>
      <c r="K40" s="95">
        <f>I40/'סכום נכסי הקרן'!$C$42</f>
        <v>-5.4467884431834131E-7</v>
      </c>
    </row>
    <row r="41" spans="2:11" s="145" customFormat="1">
      <c r="B41" s="87" t="s">
        <v>1685</v>
      </c>
      <c r="C41" s="84" t="s">
        <v>1687</v>
      </c>
      <c r="D41" s="97"/>
      <c r="E41" s="97" t="s">
        <v>147</v>
      </c>
      <c r="F41" s="117">
        <v>42716</v>
      </c>
      <c r="G41" s="94">
        <v>191125.00000000003</v>
      </c>
      <c r="H41" s="96">
        <v>-0.58360000000000001</v>
      </c>
      <c r="I41" s="94">
        <v>-1.1153599999999999</v>
      </c>
      <c r="J41" s="95">
        <v>-1.058386122479423E-2</v>
      </c>
      <c r="K41" s="95">
        <f>I41/'סכום נכסי הקרן'!$C$42</f>
        <v>-1.60200673962055E-6</v>
      </c>
    </row>
    <row r="42" spans="2:11" s="145" customFormat="1">
      <c r="B42" s="87" t="s">
        <v>1685</v>
      </c>
      <c r="C42" s="84" t="s">
        <v>1688</v>
      </c>
      <c r="D42" s="97"/>
      <c r="E42" s="97" t="s">
        <v>147</v>
      </c>
      <c r="F42" s="117">
        <v>42716</v>
      </c>
      <c r="G42" s="94">
        <v>57337.500000000007</v>
      </c>
      <c r="H42" s="96">
        <v>-0.58360000000000001</v>
      </c>
      <c r="I42" s="94">
        <v>-0.33461000000000007</v>
      </c>
      <c r="J42" s="95">
        <v>-3.1751773458151612E-3</v>
      </c>
      <c r="K42" s="95">
        <f>I42/'סכום נכסי הקרן'!$C$42</f>
        <v>-4.8060489451337001E-7</v>
      </c>
    </row>
    <row r="43" spans="2:11" s="145" customFormat="1">
      <c r="B43" s="87" t="s">
        <v>1689</v>
      </c>
      <c r="C43" s="84" t="s">
        <v>1690</v>
      </c>
      <c r="D43" s="97"/>
      <c r="E43" s="97" t="s">
        <v>147</v>
      </c>
      <c r="F43" s="117">
        <v>42725</v>
      </c>
      <c r="G43" s="94">
        <v>76600.000000000015</v>
      </c>
      <c r="H43" s="96">
        <v>-0.27589999999999998</v>
      </c>
      <c r="I43" s="94">
        <v>-0.21134000000000003</v>
      </c>
      <c r="J43" s="95">
        <v>-2.0054450861139122E-3</v>
      </c>
      <c r="K43" s="95">
        <f>I43/'סכום נכסי הקרן'!$C$42</f>
        <v>-3.0355051674025169E-7</v>
      </c>
    </row>
    <row r="44" spans="2:11" s="145" customFormat="1">
      <c r="B44" s="87" t="s">
        <v>1691</v>
      </c>
      <c r="C44" s="84" t="s">
        <v>1647</v>
      </c>
      <c r="D44" s="97"/>
      <c r="E44" s="97" t="s">
        <v>147</v>
      </c>
      <c r="F44" s="117">
        <v>42669</v>
      </c>
      <c r="G44" s="94">
        <v>577054.02</v>
      </c>
      <c r="H44" s="96">
        <v>-0.31469999999999998</v>
      </c>
      <c r="I44" s="94">
        <v>-1.8157500000000002</v>
      </c>
      <c r="J44" s="95">
        <v>-1.7229993920276975E-2</v>
      </c>
      <c r="K44" s="95">
        <f>I44/'סכום נכסי הקרן'!$C$42</f>
        <v>-2.6079864236354308E-6</v>
      </c>
    </row>
    <row r="45" spans="2:11" s="145" customFormat="1">
      <c r="B45" s="87" t="s">
        <v>1692</v>
      </c>
      <c r="C45" s="84" t="s">
        <v>1693</v>
      </c>
      <c r="D45" s="97"/>
      <c r="E45" s="97" t="s">
        <v>147</v>
      </c>
      <c r="F45" s="117">
        <v>42704</v>
      </c>
      <c r="G45" s="94">
        <v>153320.00000000003</v>
      </c>
      <c r="H45" s="96">
        <v>-0.308</v>
      </c>
      <c r="I45" s="94">
        <v>-0.4722900000000001</v>
      </c>
      <c r="J45" s="95">
        <v>-4.4816488110189252E-3</v>
      </c>
      <c r="K45" s="95">
        <f>I45/'סכום נכסי הקרן'!$C$42</f>
        <v>-6.7835655129768844E-7</v>
      </c>
    </row>
    <row r="46" spans="2:11" s="145" customFormat="1">
      <c r="B46" s="87" t="s">
        <v>1694</v>
      </c>
      <c r="C46" s="84" t="s">
        <v>1695</v>
      </c>
      <c r="D46" s="97"/>
      <c r="E46" s="97" t="s">
        <v>147</v>
      </c>
      <c r="F46" s="117">
        <v>42690</v>
      </c>
      <c r="G46" s="94">
        <v>15296064.000000002</v>
      </c>
      <c r="H46" s="96">
        <v>-0.20810000000000001</v>
      </c>
      <c r="I46" s="94">
        <v>-31.835890000000003</v>
      </c>
      <c r="J46" s="95">
        <v>-0.30209675954652709</v>
      </c>
      <c r="K46" s="95">
        <f>I46/'סכום נכסי הקרן'!$C$42</f>
        <v>-4.5726321852871254E-5</v>
      </c>
    </row>
    <row r="47" spans="2:11" s="145" customFormat="1">
      <c r="B47" s="87" t="s">
        <v>1696</v>
      </c>
      <c r="C47" s="84" t="s">
        <v>1697</v>
      </c>
      <c r="D47" s="97"/>
      <c r="E47" s="97" t="s">
        <v>147</v>
      </c>
      <c r="F47" s="117">
        <v>42674</v>
      </c>
      <c r="G47" s="94">
        <v>1534920.0000000002</v>
      </c>
      <c r="H47" s="96">
        <v>-0.1956</v>
      </c>
      <c r="I47" s="94">
        <v>-3.00291</v>
      </c>
      <c r="J47" s="95">
        <v>-2.8495178875472354E-2</v>
      </c>
      <c r="K47" s="95">
        <f>I47/'סכום נכסי הקרן'!$C$42</f>
        <v>-4.3131204799113707E-6</v>
      </c>
    </row>
    <row r="48" spans="2:11" s="145" customFormat="1">
      <c r="B48" s="87" t="s">
        <v>1698</v>
      </c>
      <c r="C48" s="84" t="s">
        <v>1699</v>
      </c>
      <c r="D48" s="97"/>
      <c r="E48" s="97" t="s">
        <v>147</v>
      </c>
      <c r="F48" s="117">
        <v>42684</v>
      </c>
      <c r="G48" s="94">
        <v>38400.000000000007</v>
      </c>
      <c r="H48" s="96">
        <v>-0.12520000000000001</v>
      </c>
      <c r="I48" s="94">
        <v>-4.8070000000000009E-2</v>
      </c>
      <c r="J48" s="95">
        <v>-4.5614528858472489E-4</v>
      </c>
      <c r="K48" s="95">
        <f>I48/'סכום נכסי הקרן'!$C$42</f>
        <v>-6.9043594869423194E-8</v>
      </c>
    </row>
    <row r="49" spans="2:11" s="145" customFormat="1">
      <c r="B49" s="87" t="s">
        <v>1700</v>
      </c>
      <c r="C49" s="84" t="s">
        <v>1701</v>
      </c>
      <c r="D49" s="97"/>
      <c r="E49" s="97" t="s">
        <v>147</v>
      </c>
      <c r="F49" s="117">
        <v>42724</v>
      </c>
      <c r="G49" s="94">
        <v>57760.500000000007</v>
      </c>
      <c r="H49" s="96">
        <v>0.1938</v>
      </c>
      <c r="I49" s="94">
        <v>0.11193000000000002</v>
      </c>
      <c r="J49" s="95">
        <v>1.0621248627270285E-3</v>
      </c>
      <c r="K49" s="95">
        <f>I49/'סכום נכסי הקרן'!$C$42</f>
        <v>1.6076658152141748E-7</v>
      </c>
    </row>
    <row r="50" spans="2:11" s="145" customFormat="1">
      <c r="B50" s="87" t="s">
        <v>1702</v>
      </c>
      <c r="C50" s="84" t="s">
        <v>1703</v>
      </c>
      <c r="D50" s="97"/>
      <c r="E50" s="97" t="s">
        <v>147</v>
      </c>
      <c r="F50" s="117">
        <v>42723</v>
      </c>
      <c r="G50" s="94">
        <v>771120.00000000012</v>
      </c>
      <c r="H50" s="96">
        <v>0.37869999999999998</v>
      </c>
      <c r="I50" s="94">
        <v>2.9203800000000006</v>
      </c>
      <c r="J50" s="95">
        <v>2.7712036153048864E-2</v>
      </c>
      <c r="K50" s="95">
        <f>I50/'סכום נכסי הקרן'!$C$42</f>
        <v>4.1945815183017713E-6</v>
      </c>
    </row>
    <row r="51" spans="2:11" s="145" customFormat="1">
      <c r="B51" s="87" t="s">
        <v>1704</v>
      </c>
      <c r="C51" s="84" t="s">
        <v>1705</v>
      </c>
      <c r="D51" s="97"/>
      <c r="E51" s="97" t="s">
        <v>147</v>
      </c>
      <c r="F51" s="117">
        <v>42696</v>
      </c>
      <c r="G51" s="94">
        <v>38577.000000000007</v>
      </c>
      <c r="H51" s="96">
        <v>0.37490000000000001</v>
      </c>
      <c r="I51" s="94">
        <v>0.14462</v>
      </c>
      <c r="J51" s="95">
        <v>1.3723264330169108E-3</v>
      </c>
      <c r="K51" s="95">
        <f>I51/'סכום נכסי הקרן'!$C$42</f>
        <v>2.0771967318527108E-7</v>
      </c>
    </row>
    <row r="52" spans="2:11" s="145" customFormat="1">
      <c r="B52" s="87" t="s">
        <v>1706</v>
      </c>
      <c r="C52" s="84" t="s">
        <v>1707</v>
      </c>
      <c r="D52" s="97"/>
      <c r="E52" s="97" t="s">
        <v>147</v>
      </c>
      <c r="F52" s="117">
        <v>42697</v>
      </c>
      <c r="G52" s="94">
        <v>77300.000000000015</v>
      </c>
      <c r="H52" s="96">
        <v>0.52239999999999998</v>
      </c>
      <c r="I52" s="94">
        <v>0.4038500000000001</v>
      </c>
      <c r="J52" s="95">
        <v>3.8322087537953227E-3</v>
      </c>
      <c r="K52" s="95">
        <f>I52/'סכום נכסי הקרן'!$C$42</f>
        <v>5.800552483465064E-7</v>
      </c>
    </row>
    <row r="53" spans="2:11" s="145" customFormat="1">
      <c r="B53" s="87" t="s">
        <v>1708</v>
      </c>
      <c r="C53" s="84" t="s">
        <v>1709</v>
      </c>
      <c r="D53" s="97"/>
      <c r="E53" s="97" t="s">
        <v>147</v>
      </c>
      <c r="F53" s="117">
        <v>42682</v>
      </c>
      <c r="G53" s="94">
        <v>96125.000000000015</v>
      </c>
      <c r="H53" s="96">
        <v>1.0508999999999999</v>
      </c>
      <c r="I53" s="94">
        <v>1.0101800000000001</v>
      </c>
      <c r="J53" s="95">
        <v>9.5857883840756684E-3</v>
      </c>
      <c r="K53" s="95">
        <f>I53/'סכום נכסי הקרן'!$C$42</f>
        <v>1.4509352749156214E-6</v>
      </c>
    </row>
    <row r="54" spans="2:11" s="145" customFormat="1">
      <c r="B54" s="87" t="s">
        <v>1710</v>
      </c>
      <c r="C54" s="84" t="s">
        <v>1653</v>
      </c>
      <c r="D54" s="97"/>
      <c r="E54" s="97" t="s">
        <v>147</v>
      </c>
      <c r="F54" s="117">
        <v>42676</v>
      </c>
      <c r="G54" s="94">
        <v>3229.8000000000006</v>
      </c>
      <c r="H54" s="96">
        <v>0.95299999999999996</v>
      </c>
      <c r="I54" s="94">
        <v>3.0780000000000005E-2</v>
      </c>
      <c r="J54" s="95">
        <v>2.9207722035859857E-4</v>
      </c>
      <c r="K54" s="95">
        <f>I54/'סכום נכסי הקרן'!$C$42</f>
        <v>4.4209732683187974E-8</v>
      </c>
    </row>
    <row r="55" spans="2:11" s="145" customFormat="1">
      <c r="B55" s="87" t="s">
        <v>1711</v>
      </c>
      <c r="C55" s="84" t="s">
        <v>1712</v>
      </c>
      <c r="D55" s="97"/>
      <c r="E55" s="97" t="s">
        <v>147</v>
      </c>
      <c r="F55" s="117">
        <v>42675</v>
      </c>
      <c r="G55" s="94">
        <v>1153500.0000000002</v>
      </c>
      <c r="H55" s="96">
        <v>0.6764</v>
      </c>
      <c r="I55" s="94">
        <v>7.8021400000000014</v>
      </c>
      <c r="J55" s="95">
        <v>7.4035976739721773E-2</v>
      </c>
      <c r="K55" s="95">
        <f>I55/'סכום נכסי הקרן'!$C$42</f>
        <v>1.1206319810162711E-5</v>
      </c>
    </row>
    <row r="56" spans="2:11" s="145" customFormat="1">
      <c r="B56" s="87" t="s">
        <v>1713</v>
      </c>
      <c r="C56" s="84" t="s">
        <v>1714</v>
      </c>
      <c r="D56" s="97"/>
      <c r="E56" s="97" t="s">
        <v>147</v>
      </c>
      <c r="F56" s="117">
        <v>42669</v>
      </c>
      <c r="G56" s="94">
        <v>192250.00000000003</v>
      </c>
      <c r="H56" s="96">
        <v>0.41110000000000002</v>
      </c>
      <c r="I56" s="94">
        <v>0.79036000000000017</v>
      </c>
      <c r="J56" s="95">
        <v>7.4998749799422343E-3</v>
      </c>
      <c r="K56" s="95">
        <f>I56/'סכום נכסי הקרן'!$C$42</f>
        <v>1.1352048188266553E-6</v>
      </c>
    </row>
    <row r="57" spans="2:11" s="145" customFormat="1">
      <c r="B57" s="87" t="s">
        <v>1715</v>
      </c>
      <c r="C57" s="84" t="s">
        <v>1716</v>
      </c>
      <c r="D57" s="97"/>
      <c r="E57" s="97" t="s">
        <v>147</v>
      </c>
      <c r="F57" s="117">
        <v>42732</v>
      </c>
      <c r="G57" s="94">
        <v>1922500.0000000002</v>
      </c>
      <c r="H57" s="96">
        <v>-9.6699999999999994E-2</v>
      </c>
      <c r="I57" s="94">
        <v>-1.8597900000000003</v>
      </c>
      <c r="J57" s="95">
        <v>-1.7647897779425537E-2</v>
      </c>
      <c r="K57" s="95">
        <f>I57/'סכום נכסי הקרן'!$C$42</f>
        <v>-2.6712416746870099E-6</v>
      </c>
    </row>
    <row r="58" spans="2:11" s="145" customFormat="1">
      <c r="B58" s="87" t="s">
        <v>1717</v>
      </c>
      <c r="C58" s="84" t="s">
        <v>1718</v>
      </c>
      <c r="D58" s="97"/>
      <c r="E58" s="97" t="s">
        <v>147</v>
      </c>
      <c r="F58" s="117">
        <v>42726</v>
      </c>
      <c r="G58" s="94">
        <v>724782.50000000012</v>
      </c>
      <c r="H58" s="96">
        <v>0.48130000000000001</v>
      </c>
      <c r="I58" s="94">
        <v>3.4886100000000004</v>
      </c>
      <c r="J58" s="95">
        <v>3.3104077703548097E-2</v>
      </c>
      <c r="K58" s="95">
        <f>I58/'סכום נכסי הקרן'!$C$42</f>
        <v>5.0107379966178169E-6</v>
      </c>
    </row>
    <row r="59" spans="2:11" s="145" customFormat="1">
      <c r="B59" s="87" t="s">
        <v>1717</v>
      </c>
      <c r="C59" s="84" t="s">
        <v>1719</v>
      </c>
      <c r="D59" s="97"/>
      <c r="E59" s="97" t="s">
        <v>147</v>
      </c>
      <c r="F59" s="117">
        <v>42726</v>
      </c>
      <c r="G59" s="94">
        <v>3029475.5000000005</v>
      </c>
      <c r="H59" s="96">
        <v>0.48130000000000001</v>
      </c>
      <c r="I59" s="94">
        <v>14.581820000000002</v>
      </c>
      <c r="J59" s="95">
        <v>0.1383696378612547</v>
      </c>
      <c r="K59" s="95">
        <f>I59/'סכום נכסי הקרן'!$C$42</f>
        <v>2.0944066414371803E-5</v>
      </c>
    </row>
    <row r="60" spans="2:11" s="145" customFormat="1">
      <c r="B60" s="87" t="s">
        <v>1717</v>
      </c>
      <c r="C60" s="84" t="s">
        <v>1720</v>
      </c>
      <c r="D60" s="97"/>
      <c r="E60" s="97" t="s">
        <v>147</v>
      </c>
      <c r="F60" s="117">
        <v>42726</v>
      </c>
      <c r="G60" s="94">
        <v>1062181.2500000002</v>
      </c>
      <c r="H60" s="96">
        <v>0.48130000000000001</v>
      </c>
      <c r="I60" s="94">
        <v>5.112610000000001</v>
      </c>
      <c r="J60" s="95">
        <v>4.8514519739362397E-2</v>
      </c>
      <c r="K60" s="95">
        <f>I60/'סכום נכסי הקרן'!$C$42</f>
        <v>7.3433112869848504E-6</v>
      </c>
    </row>
    <row r="61" spans="2:11" s="145" customFormat="1">
      <c r="B61" s="87" t="s">
        <v>1717</v>
      </c>
      <c r="C61" s="84" t="s">
        <v>1721</v>
      </c>
      <c r="D61" s="97"/>
      <c r="E61" s="97" t="s">
        <v>147</v>
      </c>
      <c r="F61" s="117">
        <v>42726</v>
      </c>
      <c r="G61" s="94">
        <v>384500.00000000006</v>
      </c>
      <c r="H61" s="96">
        <v>0.4839</v>
      </c>
      <c r="I61" s="94">
        <v>1.8607200000000002</v>
      </c>
      <c r="J61" s="95">
        <v>1.7656722724680034E-2</v>
      </c>
      <c r="K61" s="95">
        <f>I61/'סכום נכסי הקרן'!$C$42</f>
        <v>2.6725774463372815E-6</v>
      </c>
    </row>
    <row r="62" spans="2:11" s="145" customFormat="1">
      <c r="B62" s="83"/>
      <c r="C62" s="84"/>
      <c r="D62" s="84"/>
      <c r="E62" s="84"/>
      <c r="F62" s="84"/>
      <c r="G62" s="94"/>
      <c r="H62" s="96"/>
      <c r="I62" s="84"/>
      <c r="J62" s="95"/>
      <c r="K62" s="84"/>
    </row>
    <row r="63" spans="2:11" s="145" customFormat="1">
      <c r="B63" s="101" t="s">
        <v>213</v>
      </c>
      <c r="C63" s="82"/>
      <c r="D63" s="82"/>
      <c r="E63" s="82"/>
      <c r="F63" s="82"/>
      <c r="G63" s="91"/>
      <c r="H63" s="93"/>
      <c r="I63" s="91">
        <v>687.5561899999999</v>
      </c>
      <c r="J63" s="92">
        <v>6.5243502539164515</v>
      </c>
      <c r="K63" s="92">
        <f>I63/'סכום נכסי הקרן'!$C$42</f>
        <v>9.875463081407145E-4</v>
      </c>
    </row>
    <row r="64" spans="2:11" s="145" customFormat="1">
      <c r="B64" s="87" t="s">
        <v>1722</v>
      </c>
      <c r="C64" s="84" t="s">
        <v>1723</v>
      </c>
      <c r="D64" s="97"/>
      <c r="E64" s="97" t="s">
        <v>150</v>
      </c>
      <c r="F64" s="117">
        <v>42702</v>
      </c>
      <c r="G64" s="94">
        <v>1464812.0000000002</v>
      </c>
      <c r="H64" s="96">
        <v>-1.2014</v>
      </c>
      <c r="I64" s="94">
        <v>-17.597890000000003</v>
      </c>
      <c r="J64" s="95">
        <v>-0.16698969445667244</v>
      </c>
      <c r="K64" s="95">
        <f>I64/'סכום נכסי הקרן'!$C$42</f>
        <v>-2.5276088781291323E-5</v>
      </c>
    </row>
    <row r="65" spans="2:11" s="145" customFormat="1">
      <c r="B65" s="87" t="s">
        <v>1724</v>
      </c>
      <c r="C65" s="84" t="s">
        <v>1725</v>
      </c>
      <c r="D65" s="97"/>
      <c r="E65" s="97" t="s">
        <v>149</v>
      </c>
      <c r="F65" s="117">
        <v>42719</v>
      </c>
      <c r="G65" s="94">
        <v>422296.35</v>
      </c>
      <c r="H65" s="96">
        <v>-0.69550000000000001</v>
      </c>
      <c r="I65" s="94">
        <v>-2.9371399999999999</v>
      </c>
      <c r="J65" s="95">
        <v>-2.7871074951398764E-2</v>
      </c>
      <c r="K65" s="95">
        <f>I65/'סכום נכסי הקרן'!$C$42</f>
        <v>-4.2186541342787101E-6</v>
      </c>
    </row>
    <row r="66" spans="2:11" s="145" customFormat="1">
      <c r="B66" s="87" t="s">
        <v>1726</v>
      </c>
      <c r="C66" s="84" t="s">
        <v>1727</v>
      </c>
      <c r="D66" s="97"/>
      <c r="E66" s="97" t="s">
        <v>149</v>
      </c>
      <c r="F66" s="117">
        <v>42725</v>
      </c>
      <c r="G66" s="94">
        <v>201981.70000000004</v>
      </c>
      <c r="H66" s="96">
        <v>-0.3972</v>
      </c>
      <c r="I66" s="94">
        <v>-0.80228000000000022</v>
      </c>
      <c r="J66" s="95">
        <v>-7.61298610621496E-3</v>
      </c>
      <c r="K66" s="95">
        <f>I66/'סכום נכסי הקרן'!$C$42</f>
        <v>-1.152325676967773E-6</v>
      </c>
    </row>
    <row r="67" spans="2:11" s="145" customFormat="1">
      <c r="B67" s="87" t="s">
        <v>1728</v>
      </c>
      <c r="C67" s="84" t="s">
        <v>1729</v>
      </c>
      <c r="D67" s="97"/>
      <c r="E67" s="97" t="s">
        <v>149</v>
      </c>
      <c r="F67" s="117">
        <v>42703</v>
      </c>
      <c r="G67" s="94">
        <v>307012.68000000005</v>
      </c>
      <c r="H67" s="96">
        <v>1.0213000000000001</v>
      </c>
      <c r="I67" s="94">
        <v>3.1353800000000005</v>
      </c>
      <c r="J67" s="95">
        <v>2.9752211668874033E-2</v>
      </c>
      <c r="K67" s="95">
        <f>I67/'סכום נכסי הקרן'!$C$42</f>
        <v>4.5033889428269632E-6</v>
      </c>
    </row>
    <row r="68" spans="2:11" s="145" customFormat="1">
      <c r="B68" s="87" t="s">
        <v>1728</v>
      </c>
      <c r="C68" s="84" t="s">
        <v>1730</v>
      </c>
      <c r="D68" s="97"/>
      <c r="E68" s="97" t="s">
        <v>149</v>
      </c>
      <c r="F68" s="117">
        <v>42703</v>
      </c>
      <c r="G68" s="94">
        <v>109705.85000000002</v>
      </c>
      <c r="H68" s="96">
        <v>1.0212000000000001</v>
      </c>
      <c r="I68" s="94">
        <v>1.1203599999999998</v>
      </c>
      <c r="J68" s="95">
        <v>1.0631307167022722E-2</v>
      </c>
      <c r="K68" s="95">
        <f>I68/'סכום נכסי הקרן'!$C$42</f>
        <v>1.6091883076327637E-6</v>
      </c>
    </row>
    <row r="69" spans="2:11" s="145" customFormat="1">
      <c r="B69" s="87" t="s">
        <v>1728</v>
      </c>
      <c r="C69" s="84" t="s">
        <v>1731</v>
      </c>
      <c r="D69" s="97"/>
      <c r="E69" s="97" t="s">
        <v>149</v>
      </c>
      <c r="F69" s="117">
        <v>42703</v>
      </c>
      <c r="G69" s="94">
        <v>57923.040000000008</v>
      </c>
      <c r="H69" s="96">
        <v>1.0212000000000001</v>
      </c>
      <c r="I69" s="94">
        <v>0.59152000000000005</v>
      </c>
      <c r="J69" s="95">
        <v>5.6130447493995513E-3</v>
      </c>
      <c r="K69" s="95">
        <f>I69/'סכום נכסי הקרן'!$C$42</f>
        <v>8.4960822211693793E-7</v>
      </c>
    </row>
    <row r="70" spans="2:11" s="145" customFormat="1">
      <c r="B70" s="87" t="s">
        <v>1728</v>
      </c>
      <c r="C70" s="84" t="s">
        <v>1732</v>
      </c>
      <c r="D70" s="97"/>
      <c r="E70" s="97" t="s">
        <v>149</v>
      </c>
      <c r="F70" s="117">
        <v>42703</v>
      </c>
      <c r="G70" s="94">
        <v>231282.90000000002</v>
      </c>
      <c r="H70" s="96">
        <v>1.0213000000000001</v>
      </c>
      <c r="I70" s="94">
        <v>2.3620000000000005</v>
      </c>
      <c r="J70" s="95">
        <v>2.2413463108739758E-2</v>
      </c>
      <c r="K70" s="95">
        <f>I70/'סכום נכסי הקרן'!$C$42</f>
        <v>3.3925727289697859E-6</v>
      </c>
    </row>
    <row r="71" spans="2:11" s="145" customFormat="1">
      <c r="B71" s="87" t="s">
        <v>1733</v>
      </c>
      <c r="C71" s="84" t="s">
        <v>1734</v>
      </c>
      <c r="D71" s="97"/>
      <c r="E71" s="97" t="s">
        <v>149</v>
      </c>
      <c r="F71" s="117">
        <v>42695</v>
      </c>
      <c r="G71" s="94">
        <v>615201.92000000016</v>
      </c>
      <c r="H71" s="96">
        <v>1.2635000000000001</v>
      </c>
      <c r="I71" s="94">
        <v>7.7732100000000006</v>
      </c>
      <c r="J71" s="95">
        <v>7.3761454517987712E-2</v>
      </c>
      <c r="K71" s="95">
        <f>I71/'סכום נכסי הקרן'!$C$42</f>
        <v>1.1164767257644041E-5</v>
      </c>
    </row>
    <row r="72" spans="2:11" s="145" customFormat="1">
      <c r="B72" s="87" t="s">
        <v>1735</v>
      </c>
      <c r="C72" s="84" t="s">
        <v>1736</v>
      </c>
      <c r="D72" s="97"/>
      <c r="E72" s="97" t="s">
        <v>149</v>
      </c>
      <c r="F72" s="117">
        <v>42717</v>
      </c>
      <c r="G72" s="94">
        <v>226100.61</v>
      </c>
      <c r="H72" s="96">
        <v>1.3378000000000001</v>
      </c>
      <c r="I72" s="94">
        <v>3.0248500000000003</v>
      </c>
      <c r="J72" s="95">
        <v>2.870337166997098E-2</v>
      </c>
      <c r="K72" s="95">
        <f>I72/'סכום נכסי הקרן'!$C$42</f>
        <v>4.3446332003489649E-6</v>
      </c>
    </row>
    <row r="73" spans="2:11" s="145" customFormat="1">
      <c r="B73" s="87" t="s">
        <v>1737</v>
      </c>
      <c r="C73" s="84" t="s">
        <v>1738</v>
      </c>
      <c r="D73" s="97"/>
      <c r="E73" s="97" t="s">
        <v>149</v>
      </c>
      <c r="F73" s="117">
        <v>42709</v>
      </c>
      <c r="G73" s="94">
        <v>825906.00000000012</v>
      </c>
      <c r="H73" s="96">
        <v>1.8545</v>
      </c>
      <c r="I73" s="94">
        <v>15.316100000000002</v>
      </c>
      <c r="J73" s="95">
        <v>0.14533735915316215</v>
      </c>
      <c r="K73" s="95">
        <f>I73/'סכום נכסי הקרן'!$C$42</f>
        <v>2.1998722766373469E-5</v>
      </c>
    </row>
    <row r="74" spans="2:11" s="145" customFormat="1">
      <c r="B74" s="87" t="s">
        <v>1739</v>
      </c>
      <c r="C74" s="84" t="s">
        <v>1740</v>
      </c>
      <c r="D74" s="97"/>
      <c r="E74" s="97" t="s">
        <v>149</v>
      </c>
      <c r="F74" s="117">
        <v>42691</v>
      </c>
      <c r="G74" s="94">
        <v>826859.56000000017</v>
      </c>
      <c r="H74" s="96">
        <v>2.0497000000000001</v>
      </c>
      <c r="I74" s="94">
        <v>16.948230000000002</v>
      </c>
      <c r="J74" s="95">
        <v>0.16082494829103997</v>
      </c>
      <c r="K74" s="95">
        <f>I74/'סכום נכסי הקרן'!$C$42</f>
        <v>2.4342973286328361E-5</v>
      </c>
    </row>
    <row r="75" spans="2:11" s="145" customFormat="1">
      <c r="B75" s="87" t="s">
        <v>1741</v>
      </c>
      <c r="C75" s="84" t="s">
        <v>1742</v>
      </c>
      <c r="D75" s="97"/>
      <c r="E75" s="97" t="s">
        <v>149</v>
      </c>
      <c r="F75" s="117">
        <v>42710</v>
      </c>
      <c r="G75" s="94">
        <v>1161899.0200000003</v>
      </c>
      <c r="H75" s="96">
        <v>2.2669000000000001</v>
      </c>
      <c r="I75" s="94">
        <v>26.339620000000007</v>
      </c>
      <c r="J75" s="95">
        <v>0.24994161776808804</v>
      </c>
      <c r="K75" s="95">
        <f>I75/'סכום נכסי הקרן'!$C$42</f>
        <v>3.7831954489173223E-5</v>
      </c>
    </row>
    <row r="76" spans="2:11" s="145" customFormat="1">
      <c r="B76" s="87" t="s">
        <v>1743</v>
      </c>
      <c r="C76" s="84" t="s">
        <v>1744</v>
      </c>
      <c r="D76" s="97"/>
      <c r="E76" s="97" t="s">
        <v>149</v>
      </c>
      <c r="F76" s="117">
        <v>42669</v>
      </c>
      <c r="G76" s="94">
        <v>969327.19000000018</v>
      </c>
      <c r="H76" s="96">
        <v>3.956</v>
      </c>
      <c r="I76" s="94">
        <v>38.346810000000005</v>
      </c>
      <c r="J76" s="95">
        <v>0.36388010638139406</v>
      </c>
      <c r="K76" s="95">
        <f>I76/'סכום נכסי הקרן'!$C$42</f>
        <v>5.5078044813287829E-5</v>
      </c>
    </row>
    <row r="77" spans="2:11" s="145" customFormat="1">
      <c r="B77" s="87" t="s">
        <v>1745</v>
      </c>
      <c r="C77" s="84" t="s">
        <v>1746</v>
      </c>
      <c r="D77" s="97"/>
      <c r="E77" s="97" t="s">
        <v>149</v>
      </c>
      <c r="F77" s="117">
        <v>42675</v>
      </c>
      <c r="G77" s="94">
        <v>288766.88000000006</v>
      </c>
      <c r="H77" s="96">
        <v>4.6593</v>
      </c>
      <c r="I77" s="94">
        <v>13.454510000000003</v>
      </c>
      <c r="J77" s="95">
        <v>0.12767238083453436</v>
      </c>
      <c r="K77" s="95">
        <f>I77/'סכום נכסי הקרן'!$C$42</f>
        <v>1.9324895727202063E-5</v>
      </c>
    </row>
    <row r="78" spans="2:11" s="145" customFormat="1">
      <c r="B78" s="87" t="s">
        <v>1747</v>
      </c>
      <c r="C78" s="84" t="s">
        <v>1748</v>
      </c>
      <c r="D78" s="97"/>
      <c r="E78" s="97" t="s">
        <v>149</v>
      </c>
      <c r="F78" s="117">
        <v>42683</v>
      </c>
      <c r="G78" s="94">
        <v>2389298.3800000004</v>
      </c>
      <c r="H78" s="96">
        <v>5.0841000000000003</v>
      </c>
      <c r="I78" s="94">
        <v>121.47485000000002</v>
      </c>
      <c r="J78" s="95">
        <v>1.1526977430629533</v>
      </c>
      <c r="K78" s="95">
        <f>I78/'סכום נכסי הקרן'!$C$42</f>
        <v>1.7447597940969321E-4</v>
      </c>
    </row>
    <row r="79" spans="2:11" s="145" customFormat="1">
      <c r="B79" s="87" t="s">
        <v>1749</v>
      </c>
      <c r="C79" s="84" t="s">
        <v>1750</v>
      </c>
      <c r="D79" s="97"/>
      <c r="E79" s="97" t="s">
        <v>149</v>
      </c>
      <c r="F79" s="117">
        <v>42639</v>
      </c>
      <c r="G79" s="94">
        <v>1346069.14</v>
      </c>
      <c r="H79" s="96">
        <v>6.8442999999999996</v>
      </c>
      <c r="I79" s="94">
        <v>92.12936000000002</v>
      </c>
      <c r="J79" s="95">
        <v>0.87423285842159371</v>
      </c>
      <c r="K79" s="95">
        <f>I79/'סכום נכסי הקרן'!$C$42</f>
        <v>1.323266529523454E-4</v>
      </c>
    </row>
    <row r="80" spans="2:11" s="145" customFormat="1">
      <c r="B80" s="87" t="s">
        <v>1751</v>
      </c>
      <c r="C80" s="84" t="s">
        <v>1752</v>
      </c>
      <c r="D80" s="97"/>
      <c r="E80" s="97" t="s">
        <v>149</v>
      </c>
      <c r="F80" s="117">
        <v>42635</v>
      </c>
      <c r="G80" s="94">
        <v>1302912.8600000003</v>
      </c>
      <c r="H80" s="96">
        <v>6.8785999999999996</v>
      </c>
      <c r="I80" s="94">
        <v>89.621560000000017</v>
      </c>
      <c r="J80" s="95">
        <v>0.85043587163747114</v>
      </c>
      <c r="K80" s="95">
        <f>I80/'סכום נכסי הקרן'!$C$42</f>
        <v>1.2872466570013945E-4</v>
      </c>
    </row>
    <row r="81" spans="2:11" s="145" customFormat="1">
      <c r="B81" s="87" t="s">
        <v>1753</v>
      </c>
      <c r="C81" s="84" t="s">
        <v>1754</v>
      </c>
      <c r="D81" s="97"/>
      <c r="E81" s="97" t="s">
        <v>150</v>
      </c>
      <c r="F81" s="117">
        <v>42723</v>
      </c>
      <c r="G81" s="94">
        <v>286021.86000000004</v>
      </c>
      <c r="H81" s="96">
        <v>0.7641</v>
      </c>
      <c r="I81" s="94">
        <v>2.1855600000000006</v>
      </c>
      <c r="J81" s="95">
        <v>2.0739190699380725E-2</v>
      </c>
      <c r="K81" s="95">
        <f>I81/'סכום נכסי הקרן'!$C$42</f>
        <v>3.1391495569547865E-6</v>
      </c>
    </row>
    <row r="82" spans="2:11" s="145" customFormat="1">
      <c r="B82" s="87" t="s">
        <v>1755</v>
      </c>
      <c r="C82" s="84" t="s">
        <v>1756</v>
      </c>
      <c r="D82" s="97"/>
      <c r="E82" s="97" t="s">
        <v>147</v>
      </c>
      <c r="F82" s="117">
        <v>42677</v>
      </c>
      <c r="G82" s="94">
        <v>2146430.2200000007</v>
      </c>
      <c r="H82" s="96">
        <v>12.356</v>
      </c>
      <c r="I82" s="94">
        <v>265.2122700000001</v>
      </c>
      <c r="J82" s="95">
        <v>2.5166492081414606</v>
      </c>
      <c r="K82" s="95">
        <f>I82/'סכום נכסי הקרן'!$C$42</f>
        <v>3.809279909357205E-4</v>
      </c>
    </row>
    <row r="83" spans="2:11" s="145" customFormat="1">
      <c r="B83" s="87" t="s">
        <v>1757</v>
      </c>
      <c r="C83" s="84" t="s">
        <v>1758</v>
      </c>
      <c r="D83" s="97"/>
      <c r="E83" s="97" t="s">
        <v>147</v>
      </c>
      <c r="F83" s="117">
        <v>42703</v>
      </c>
      <c r="G83" s="94">
        <v>269150.00000000006</v>
      </c>
      <c r="H83" s="96">
        <v>3.7987000000000002</v>
      </c>
      <c r="I83" s="94">
        <v>10.224100000000002</v>
      </c>
      <c r="J83" s="95">
        <v>9.7018411587665609E-2</v>
      </c>
      <c r="K83" s="95">
        <f>I83/'סכום נכסי הקרן'!$C$42</f>
        <v>1.4685013902734964E-5</v>
      </c>
    </row>
    <row r="84" spans="2:11" s="145" customFormat="1">
      <c r="B84" s="87" t="s">
        <v>1759</v>
      </c>
      <c r="C84" s="84" t="s">
        <v>1760</v>
      </c>
      <c r="D84" s="97"/>
      <c r="E84" s="97" t="s">
        <v>147</v>
      </c>
      <c r="F84" s="117">
        <v>42725</v>
      </c>
      <c r="G84" s="94">
        <v>288375.00000000006</v>
      </c>
      <c r="H84" s="96">
        <v>-0.12720000000000001</v>
      </c>
      <c r="I84" s="94">
        <v>-0.36679000000000006</v>
      </c>
      <c r="J84" s="95">
        <v>-3.4805394299977374E-3</v>
      </c>
      <c r="K84" s="95">
        <f>I84/'סכום נכסי הקרן'!$C$42</f>
        <v>-5.2682546623997781E-7</v>
      </c>
    </row>
    <row r="85" spans="2:11" s="145" customFormat="1">
      <c r="B85" s="83"/>
      <c r="C85" s="84"/>
      <c r="D85" s="84"/>
      <c r="E85" s="84"/>
      <c r="F85" s="84"/>
      <c r="G85" s="94"/>
      <c r="H85" s="96"/>
      <c r="I85" s="84"/>
      <c r="J85" s="95"/>
      <c r="K85" s="84"/>
    </row>
    <row r="86" spans="2:11" s="145" customFormat="1">
      <c r="B86" s="101" t="s">
        <v>211</v>
      </c>
      <c r="C86" s="82"/>
      <c r="D86" s="82"/>
      <c r="E86" s="82"/>
      <c r="F86" s="82"/>
      <c r="G86" s="91"/>
      <c r="H86" s="93"/>
      <c r="I86" s="91">
        <v>17.423919999999999</v>
      </c>
      <c r="J86" s="92">
        <v>0.16533886034277426</v>
      </c>
      <c r="K86" s="92">
        <f>I86/'סכום נכסי הקרן'!$C$42</f>
        <v>2.502621330387435E-5</v>
      </c>
    </row>
    <row r="87" spans="2:11" s="145" customFormat="1">
      <c r="B87" s="154" t="s">
        <v>1846</v>
      </c>
      <c r="C87" s="84" t="s">
        <v>1761</v>
      </c>
      <c r="D87" s="97" t="s">
        <v>370</v>
      </c>
      <c r="E87" s="97" t="s">
        <v>148</v>
      </c>
      <c r="F87" s="117">
        <v>42369</v>
      </c>
      <c r="G87" s="94">
        <v>426.30000000000007</v>
      </c>
      <c r="H87" s="96">
        <v>2040.8720000000001</v>
      </c>
      <c r="I87" s="94">
        <v>17.423919999999999</v>
      </c>
      <c r="J87" s="95">
        <v>0.16533886034277426</v>
      </c>
      <c r="K87" s="95">
        <f>I87/'סכום נכסי הקרן'!$C$42</f>
        <v>2.502621330387435E-5</v>
      </c>
    </row>
    <row r="88" spans="2:11" s="145" customFormat="1">
      <c r="B88" s="146"/>
    </row>
    <row r="89" spans="2:11" s="145" customFormat="1">
      <c r="B89" s="146"/>
    </row>
    <row r="90" spans="2:11" s="145" customFormat="1">
      <c r="B90" s="146"/>
    </row>
    <row r="91" spans="2:11" s="145" customFormat="1">
      <c r="B91" s="147" t="s">
        <v>1821</v>
      </c>
    </row>
    <row r="92" spans="2:11" s="145" customFormat="1">
      <c r="B92" s="147" t="s">
        <v>129</v>
      </c>
    </row>
    <row r="93" spans="2:11" s="145" customFormat="1">
      <c r="B93" s="146"/>
    </row>
    <row r="94" spans="2:11" s="145" customFormat="1">
      <c r="B94" s="146"/>
    </row>
    <row r="95" spans="2:11" s="145" customFormat="1">
      <c r="B95" s="146"/>
    </row>
    <row r="96" spans="2:11" s="145" customFormat="1">
      <c r="B96" s="146"/>
    </row>
    <row r="97" spans="2:2" s="145" customFormat="1">
      <c r="B97" s="146"/>
    </row>
    <row r="98" spans="2:2" s="145" customFormat="1">
      <c r="B98" s="146"/>
    </row>
    <row r="99" spans="2:2" s="145" customFormat="1">
      <c r="B99" s="146"/>
    </row>
    <row r="100" spans="2:2" s="145" customFormat="1">
      <c r="B100" s="146"/>
    </row>
    <row r="101" spans="2:2" s="145" customFormat="1">
      <c r="B101" s="146"/>
    </row>
    <row r="102" spans="2:2" s="145" customFormat="1">
      <c r="B102" s="146"/>
    </row>
    <row r="103" spans="2:2" s="145" customFormat="1">
      <c r="B103" s="146"/>
    </row>
    <row r="104" spans="2:2" s="145" customFormat="1">
      <c r="B104" s="146"/>
    </row>
    <row r="105" spans="2:2" s="145" customFormat="1">
      <c r="B105" s="146"/>
    </row>
    <row r="106" spans="2:2" s="145" customFormat="1">
      <c r="B106" s="146"/>
    </row>
    <row r="107" spans="2:2" s="145" customFormat="1">
      <c r="B107" s="146"/>
    </row>
    <row r="108" spans="2:2" s="145" customFormat="1">
      <c r="B108" s="146"/>
    </row>
    <row r="109" spans="2:2" s="145" customFormat="1">
      <c r="B109" s="146"/>
    </row>
    <row r="110" spans="2:2" s="145" customFormat="1">
      <c r="B110" s="146"/>
    </row>
    <row r="111" spans="2:2" s="145" customFormat="1">
      <c r="B111" s="146"/>
    </row>
    <row r="112" spans="2:2" s="145" customFormat="1">
      <c r="B112" s="146"/>
    </row>
    <row r="113" spans="2:2" s="145" customFormat="1">
      <c r="B113" s="146"/>
    </row>
    <row r="114" spans="2:2" s="145" customFormat="1">
      <c r="B114" s="146"/>
    </row>
    <row r="115" spans="2:2" s="145" customFormat="1">
      <c r="B115" s="146"/>
    </row>
    <row r="116" spans="2:2" s="145" customFormat="1">
      <c r="B116" s="146"/>
    </row>
    <row r="117" spans="2:2" s="145" customFormat="1">
      <c r="B117" s="146"/>
    </row>
    <row r="118" spans="2:2" s="145" customFormat="1">
      <c r="B118" s="146"/>
    </row>
    <row r="119" spans="2:2" s="145" customFormat="1">
      <c r="B119" s="146"/>
    </row>
    <row r="120" spans="2:2" s="145" customFormat="1">
      <c r="B120" s="146"/>
    </row>
    <row r="121" spans="2:2" s="145" customFormat="1">
      <c r="B121" s="146"/>
    </row>
    <row r="122" spans="2:2" s="145" customFormat="1">
      <c r="B122" s="146"/>
    </row>
    <row r="123" spans="2:2" s="145" customFormat="1">
      <c r="B123" s="146"/>
    </row>
    <row r="124" spans="2:2" s="145" customFormat="1">
      <c r="B124" s="146"/>
    </row>
    <row r="125" spans="2:2" s="145" customFormat="1">
      <c r="B125" s="146"/>
    </row>
    <row r="126" spans="2:2" s="145" customFormat="1">
      <c r="B126" s="146"/>
    </row>
    <row r="127" spans="2:2" s="145" customFormat="1">
      <c r="B127" s="146"/>
    </row>
    <row r="128" spans="2:2" s="145" customFormat="1">
      <c r="B128" s="146"/>
    </row>
    <row r="129" spans="2:2" s="145" customFormat="1">
      <c r="B129" s="146"/>
    </row>
    <row r="130" spans="2:2" s="145" customFormat="1">
      <c r="B130" s="146"/>
    </row>
    <row r="131" spans="2:2" s="145" customFormat="1">
      <c r="B131" s="146"/>
    </row>
    <row r="132" spans="2:2" s="145" customFormat="1">
      <c r="B132" s="146"/>
    </row>
    <row r="133" spans="2:2" s="145" customFormat="1">
      <c r="B133" s="146"/>
    </row>
    <row r="134" spans="2:2" s="145" customFormat="1">
      <c r="B134" s="146"/>
    </row>
    <row r="135" spans="2:2" s="145" customFormat="1">
      <c r="B135" s="146"/>
    </row>
    <row r="136" spans="2:2" s="145" customFormat="1">
      <c r="B136" s="146"/>
    </row>
    <row r="137" spans="2:2" s="145" customFormat="1">
      <c r="B137" s="146"/>
    </row>
    <row r="138" spans="2:2" s="145" customFormat="1">
      <c r="B138" s="146"/>
    </row>
    <row r="139" spans="2:2" s="145" customFormat="1">
      <c r="B139" s="146"/>
    </row>
    <row r="140" spans="2:2" s="145" customFormat="1">
      <c r="B140" s="146"/>
    </row>
    <row r="141" spans="2:2" s="145" customFormat="1">
      <c r="B141" s="146"/>
    </row>
    <row r="142" spans="2:2" s="145" customFormat="1">
      <c r="B142" s="146"/>
    </row>
    <row r="143" spans="2:2" s="145" customFormat="1">
      <c r="B143" s="146"/>
    </row>
    <row r="144" spans="2:2" s="145" customFormat="1">
      <c r="B144" s="146"/>
    </row>
    <row r="145" spans="2:2" s="145" customFormat="1">
      <c r="B145" s="146"/>
    </row>
    <row r="146" spans="2:2" s="145" customFormat="1">
      <c r="B146" s="146"/>
    </row>
    <row r="147" spans="2:2" s="145" customFormat="1">
      <c r="B147" s="146"/>
    </row>
    <row r="148" spans="2:2" s="145" customFormat="1">
      <c r="B148" s="146"/>
    </row>
    <row r="149" spans="2:2" s="145" customFormat="1">
      <c r="B149" s="146"/>
    </row>
    <row r="150" spans="2:2" s="145" customFormat="1">
      <c r="B150" s="146"/>
    </row>
    <row r="151" spans="2:2" s="145" customFormat="1">
      <c r="B151" s="146"/>
    </row>
    <row r="152" spans="2:2" s="145" customFormat="1">
      <c r="B152" s="146"/>
    </row>
    <row r="153" spans="2:2" s="145" customFormat="1">
      <c r="B153" s="146"/>
    </row>
    <row r="154" spans="2:2" s="145" customFormat="1">
      <c r="B154" s="146"/>
    </row>
    <row r="155" spans="2:2" s="145" customFormat="1">
      <c r="B155" s="146"/>
    </row>
    <row r="156" spans="2:2" s="145" customFormat="1">
      <c r="B156" s="146"/>
    </row>
    <row r="157" spans="2:2" s="145" customFormat="1">
      <c r="B157" s="146"/>
    </row>
    <row r="158" spans="2:2" s="145" customFormat="1">
      <c r="B158" s="146"/>
    </row>
    <row r="159" spans="2:2" s="145" customFormat="1">
      <c r="B159" s="146"/>
    </row>
    <row r="160" spans="2:2" s="145" customFormat="1">
      <c r="B160" s="146"/>
    </row>
    <row r="161" spans="2:4" s="145" customFormat="1">
      <c r="B161" s="146"/>
    </row>
    <row r="162" spans="2:4" s="145" customFormat="1">
      <c r="B162" s="146"/>
    </row>
    <row r="163" spans="2:4" s="145" customFormat="1">
      <c r="B163" s="146"/>
    </row>
    <row r="164" spans="2:4" s="145" customFormat="1">
      <c r="B164" s="146"/>
    </row>
    <row r="165" spans="2:4" s="145" customFormat="1">
      <c r="B165" s="146"/>
    </row>
    <row r="166" spans="2:4" s="145" customFormat="1">
      <c r="B166" s="146"/>
    </row>
    <row r="167" spans="2:4" s="145" customFormat="1">
      <c r="B167" s="146"/>
    </row>
    <row r="168" spans="2:4" s="145" customFormat="1">
      <c r="B168" s="146"/>
    </row>
    <row r="169" spans="2:4" s="145" customFormat="1">
      <c r="B169" s="146"/>
    </row>
    <row r="170" spans="2:4" s="145" customFormat="1">
      <c r="B170" s="146"/>
    </row>
    <row r="171" spans="2:4" s="145" customFormat="1">
      <c r="B171" s="146"/>
    </row>
    <row r="172" spans="2:4" s="145" customFormat="1">
      <c r="B172" s="146"/>
    </row>
    <row r="173" spans="2:4" s="145" customFormat="1">
      <c r="B173" s="146"/>
    </row>
    <row r="174" spans="2:4" s="145" customFormat="1">
      <c r="B174" s="146"/>
    </row>
    <row r="175" spans="2:4" s="145" customFormat="1">
      <c r="B175" s="146"/>
    </row>
    <row r="176" spans="2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86 B88:B1048576"/>
  </dataValidations>
  <printOptions horizontalCentered="1"/>
  <pageMargins left="0.19685039370078741" right="0.19685039370078741" top="0.11811023622047245" bottom="0.11811023622047245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163</v>
      </c>
      <c r="C1" s="78" t="s" vm="1">
        <v>219</v>
      </c>
    </row>
    <row r="2" spans="2:78">
      <c r="B2" s="55" t="s">
        <v>162</v>
      </c>
      <c r="C2" s="78" t="s">
        <v>220</v>
      </c>
    </row>
    <row r="3" spans="2:78">
      <c r="B3" s="55" t="s">
        <v>164</v>
      </c>
      <c r="C3" s="78" t="s">
        <v>221</v>
      </c>
    </row>
    <row r="4" spans="2:78">
      <c r="B4" s="55" t="s">
        <v>165</v>
      </c>
      <c r="C4" s="78">
        <v>659</v>
      </c>
    </row>
    <row r="6" spans="2:78" ht="26.25" customHeight="1">
      <c r="B6" s="199" t="s">
        <v>192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78" ht="26.25" customHeight="1">
      <c r="B7" s="199" t="s">
        <v>118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78" s="3" customFormat="1" ht="47.25">
      <c r="B8" s="21" t="s">
        <v>133</v>
      </c>
      <c r="C8" s="29" t="s">
        <v>57</v>
      </c>
      <c r="D8" s="29" t="s">
        <v>63</v>
      </c>
      <c r="E8" s="29" t="s">
        <v>15</v>
      </c>
      <c r="F8" s="29" t="s">
        <v>79</v>
      </c>
      <c r="G8" s="29" t="s">
        <v>120</v>
      </c>
      <c r="H8" s="29" t="s">
        <v>18</v>
      </c>
      <c r="I8" s="29" t="s">
        <v>119</v>
      </c>
      <c r="J8" s="29" t="s">
        <v>17</v>
      </c>
      <c r="K8" s="29" t="s">
        <v>19</v>
      </c>
      <c r="L8" s="29" t="s">
        <v>0</v>
      </c>
      <c r="M8" s="29" t="s">
        <v>123</v>
      </c>
      <c r="N8" s="29" t="s">
        <v>127</v>
      </c>
      <c r="O8" s="29" t="s">
        <v>71</v>
      </c>
      <c r="P8" s="70" t="s">
        <v>166</v>
      </c>
      <c r="Q8" s="30" t="s">
        <v>168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75</v>
      </c>
      <c r="N9" s="15" t="s">
        <v>23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130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17" sheet="1" objects="1" scenarios="1"/>
  <mergeCells count="2">
    <mergeCell ref="B6:Q6"/>
    <mergeCell ref="B7:Q7"/>
  </mergeCells>
  <phoneticPr fontId="4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U147"/>
  <sheetViews>
    <sheetView rightToLeft="1" zoomScale="90" zoomScaleNormal="90" workbookViewId="0">
      <pane ySplit="9" topLeftCell="A10" activePane="bottomLeft" state="frozen"/>
      <selection pane="bottomLeft" activeCell="F11" sqref="F11"/>
    </sheetView>
  </sheetViews>
  <sheetFormatPr defaultColWidth="9.140625" defaultRowHeight="18"/>
  <cols>
    <col min="1" max="1" width="10" style="1" customWidth="1"/>
    <col min="2" max="2" width="46" style="2" bestFit="1" customWidth="1"/>
    <col min="3" max="3" width="30.7109375" style="2" customWidth="1"/>
    <col min="4" max="4" width="10.140625" style="2" bestFit="1" customWidth="1"/>
    <col min="5" max="5" width="6.5703125" style="1" bestFit="1" customWidth="1"/>
    <col min="6" max="6" width="8.140625" style="1" bestFit="1" customWidth="1"/>
    <col min="7" max="7" width="6.140625" style="1" bestFit="1" customWidth="1"/>
    <col min="8" max="8" width="12" style="1" bestFit="1" customWidth="1"/>
    <col min="9" max="9" width="7.5703125" style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5" t="s">
        <v>163</v>
      </c>
      <c r="C1" s="78" t="s" vm="1">
        <v>219</v>
      </c>
    </row>
    <row r="2" spans="2:47">
      <c r="B2" s="55" t="s">
        <v>162</v>
      </c>
      <c r="C2" s="78" t="s">
        <v>220</v>
      </c>
    </row>
    <row r="3" spans="2:47">
      <c r="B3" s="55" t="s">
        <v>164</v>
      </c>
      <c r="C3" s="78" t="s">
        <v>221</v>
      </c>
    </row>
    <row r="4" spans="2:47">
      <c r="B4" s="55" t="s">
        <v>165</v>
      </c>
      <c r="C4" s="78">
        <v>659</v>
      </c>
    </row>
    <row r="6" spans="2:47" ht="26.25" customHeight="1">
      <c r="B6" s="199" t="s">
        <v>193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47" s="3" customFormat="1" ht="63">
      <c r="B7" s="21" t="s">
        <v>133</v>
      </c>
      <c r="C7" s="29" t="s">
        <v>206</v>
      </c>
      <c r="D7" s="29" t="s">
        <v>57</v>
      </c>
      <c r="E7" s="29" t="s">
        <v>15</v>
      </c>
      <c r="F7" s="29" t="s">
        <v>79</v>
      </c>
      <c r="G7" s="29" t="s">
        <v>18</v>
      </c>
      <c r="H7" s="29" t="s">
        <v>119</v>
      </c>
      <c r="I7" s="12" t="s">
        <v>45</v>
      </c>
      <c r="J7" s="70" t="s">
        <v>19</v>
      </c>
      <c r="K7" s="29" t="s">
        <v>0</v>
      </c>
      <c r="L7" s="29" t="s">
        <v>123</v>
      </c>
      <c r="M7" s="29" t="s">
        <v>127</v>
      </c>
      <c r="N7" s="70" t="s">
        <v>166</v>
      </c>
      <c r="O7" s="30" t="s">
        <v>168</v>
      </c>
      <c r="P7" s="1"/>
      <c r="Q7" s="1"/>
      <c r="AT7" s="3" t="s">
        <v>146</v>
      </c>
      <c r="AU7" s="3" t="s">
        <v>148</v>
      </c>
    </row>
    <row r="8" spans="2:47" s="3" customFormat="1" ht="24" customHeight="1">
      <c r="B8" s="14"/>
      <c r="C8" s="69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75</v>
      </c>
      <c r="M8" s="15" t="s">
        <v>23</v>
      </c>
      <c r="N8" s="31" t="s">
        <v>20</v>
      </c>
      <c r="O8" s="16" t="s">
        <v>20</v>
      </c>
      <c r="P8" s="1"/>
      <c r="Q8" s="1"/>
      <c r="AT8" s="3" t="s">
        <v>144</v>
      </c>
      <c r="AU8" s="3" t="s">
        <v>147</v>
      </c>
    </row>
    <row r="9" spans="2:47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  <c r="Q9" s="1"/>
      <c r="AT9" s="4" t="s">
        <v>145</v>
      </c>
      <c r="AU9" s="4" t="s">
        <v>149</v>
      </c>
    </row>
    <row r="10" spans="2:47" s="4" customFormat="1" ht="18" customHeight="1">
      <c r="B10" s="79" t="s">
        <v>51</v>
      </c>
      <c r="C10" s="80"/>
      <c r="D10" s="80"/>
      <c r="E10" s="80"/>
      <c r="F10" s="80"/>
      <c r="G10" s="88">
        <v>9.4292338855337761</v>
      </c>
      <c r="H10" s="80"/>
      <c r="I10" s="80"/>
      <c r="J10" s="102">
        <v>2.7710064108148084E-2</v>
      </c>
      <c r="K10" s="88"/>
      <c r="L10" s="90"/>
      <c r="M10" s="88">
        <v>28548.102750000005</v>
      </c>
      <c r="N10" s="89">
        <v>1</v>
      </c>
      <c r="O10" s="89">
        <f>M10/'סכום נכסי הקרן'!$C$42</f>
        <v>4.1004028303758398E-2</v>
      </c>
      <c r="P10" s="1"/>
      <c r="Q10" s="1"/>
      <c r="AT10" s="1" t="s">
        <v>32</v>
      </c>
      <c r="AU10" s="4" t="s">
        <v>150</v>
      </c>
    </row>
    <row r="11" spans="2:47" ht="21.75" customHeight="1">
      <c r="B11" s="81" t="s">
        <v>49</v>
      </c>
      <c r="C11" s="82"/>
      <c r="D11" s="82"/>
      <c r="E11" s="82"/>
      <c r="F11" s="82"/>
      <c r="G11" s="91">
        <v>9.7251225803711652</v>
      </c>
      <c r="H11" s="82"/>
      <c r="I11" s="82"/>
      <c r="J11" s="103">
        <v>2.6926275511882744E-2</v>
      </c>
      <c r="K11" s="91"/>
      <c r="L11" s="93"/>
      <c r="M11" s="91">
        <v>26871.662800000016</v>
      </c>
      <c r="N11" s="92">
        <v>0.94127665979484443</v>
      </c>
      <c r="O11" s="92">
        <f>M11/'סכום נכסי הקרן'!$C$42</f>
        <v>3.8596134799894967E-2</v>
      </c>
      <c r="AU11" s="1" t="s">
        <v>156</v>
      </c>
    </row>
    <row r="12" spans="2:47" s="145" customFormat="1">
      <c r="B12" s="101" t="s">
        <v>46</v>
      </c>
      <c r="C12" s="82"/>
      <c r="D12" s="82"/>
      <c r="E12" s="82"/>
      <c r="F12" s="82"/>
      <c r="G12" s="91">
        <v>8.5225000000000009</v>
      </c>
      <c r="H12" s="82"/>
      <c r="I12" s="82"/>
      <c r="J12" s="103">
        <v>3.3037499999999997E-2</v>
      </c>
      <c r="K12" s="91"/>
      <c r="L12" s="93"/>
      <c r="M12" s="91">
        <v>5256.5005100000008</v>
      </c>
      <c r="N12" s="92">
        <v>0.18412784050947131</v>
      </c>
      <c r="O12" s="92">
        <f>M12/'סכום נכסי הקרן'!$C$42</f>
        <v>7.5499831837602749E-3</v>
      </c>
      <c r="AU12" s="145" t="s">
        <v>151</v>
      </c>
    </row>
    <row r="13" spans="2:47" s="145" customFormat="1">
      <c r="B13" s="87" t="s">
        <v>1847</v>
      </c>
      <c r="C13" s="97" t="s">
        <v>1803</v>
      </c>
      <c r="D13" s="84">
        <v>5212</v>
      </c>
      <c r="E13" s="84" t="s">
        <v>685</v>
      </c>
      <c r="F13" s="84"/>
      <c r="G13" s="94">
        <v>8.99</v>
      </c>
      <c r="H13" s="97" t="s">
        <v>148</v>
      </c>
      <c r="I13" s="98">
        <v>3.4200000000000001E-2</v>
      </c>
      <c r="J13" s="98">
        <v>3.4200000000000001E-2</v>
      </c>
      <c r="K13" s="94">
        <v>780788.99000000011</v>
      </c>
      <c r="L13" s="96">
        <v>98.96</v>
      </c>
      <c r="M13" s="94">
        <v>772.66879000000017</v>
      </c>
      <c r="N13" s="95">
        <v>2.7065504028984905E-2</v>
      </c>
      <c r="O13" s="95">
        <f>M13/'סכום נכסי הקרן'!$C$42</f>
        <v>1.109794693259984E-3</v>
      </c>
      <c r="AU13" s="145" t="s">
        <v>152</v>
      </c>
    </row>
    <row r="14" spans="2:47" s="145" customFormat="1">
      <c r="B14" s="87" t="s">
        <v>1847</v>
      </c>
      <c r="C14" s="97" t="s">
        <v>1803</v>
      </c>
      <c r="D14" s="84">
        <v>5211</v>
      </c>
      <c r="E14" s="84" t="s">
        <v>685</v>
      </c>
      <c r="F14" s="84"/>
      <c r="G14" s="94">
        <v>6.37</v>
      </c>
      <c r="H14" s="97" t="s">
        <v>148</v>
      </c>
      <c r="I14" s="98">
        <v>3.7999999999999999E-2</v>
      </c>
      <c r="J14" s="84">
        <v>3.7999999999999999E-2</v>
      </c>
      <c r="K14" s="94">
        <v>858411.56</v>
      </c>
      <c r="L14" s="96">
        <v>100.12</v>
      </c>
      <c r="M14" s="94">
        <v>859.44164999999998</v>
      </c>
      <c r="N14" s="95">
        <v>3.0105035613969121E-2</v>
      </c>
      <c r="O14" s="95">
        <f>M14/'סכום נכסי הקרן'!$C$42</f>
        <v>1.2344277324008446E-3</v>
      </c>
      <c r="AU14" s="145" t="s">
        <v>153</v>
      </c>
    </row>
    <row r="15" spans="2:47" s="145" customFormat="1">
      <c r="B15" s="87" t="s">
        <v>1847</v>
      </c>
      <c r="C15" s="97" t="s">
        <v>1803</v>
      </c>
      <c r="D15" s="84">
        <v>5025</v>
      </c>
      <c r="E15" s="84" t="s">
        <v>685</v>
      </c>
      <c r="F15" s="84"/>
      <c r="G15" s="94">
        <v>9.89</v>
      </c>
      <c r="H15" s="97" t="s">
        <v>148</v>
      </c>
      <c r="I15" s="98">
        <v>3.7199999999999997E-2</v>
      </c>
      <c r="J15" s="98">
        <v>3.7199999999999997E-2</v>
      </c>
      <c r="K15" s="94">
        <v>758912.7200000002</v>
      </c>
      <c r="L15" s="96">
        <v>97.36</v>
      </c>
      <c r="M15" s="94">
        <v>738.87743</v>
      </c>
      <c r="N15" s="95">
        <v>2.5881840081299269E-2</v>
      </c>
      <c r="O15" s="95">
        <f>M15/'סכום נכסי הקרן'!$C$42</f>
        <v>1.0612597032469439E-3</v>
      </c>
      <c r="AU15" s="145" t="s">
        <v>155</v>
      </c>
    </row>
    <row r="16" spans="2:47" s="145" customFormat="1">
      <c r="B16" s="87" t="s">
        <v>1847</v>
      </c>
      <c r="C16" s="97" t="s">
        <v>1803</v>
      </c>
      <c r="D16" s="84">
        <v>5024</v>
      </c>
      <c r="E16" s="84" t="s">
        <v>685</v>
      </c>
      <c r="F16" s="84"/>
      <c r="G16" s="94">
        <v>7.49</v>
      </c>
      <c r="H16" s="97" t="s">
        <v>148</v>
      </c>
      <c r="I16" s="98">
        <v>4.2200000000000001E-2</v>
      </c>
      <c r="J16" s="98">
        <v>4.2200000000000001E-2</v>
      </c>
      <c r="K16" s="94">
        <v>641367.89000000013</v>
      </c>
      <c r="L16" s="96">
        <v>101.01</v>
      </c>
      <c r="M16" s="94">
        <v>647.84571000000005</v>
      </c>
      <c r="N16" s="95">
        <v>2.2693126603658451E-2</v>
      </c>
      <c r="O16" s="95">
        <f>M16/'סכום נכסי הקרן'!$C$42</f>
        <v>9.3050960555718376E-4</v>
      </c>
      <c r="AU16" s="145" t="s">
        <v>154</v>
      </c>
    </row>
    <row r="17" spans="2:47" s="145" customFormat="1">
      <c r="B17" s="87" t="s">
        <v>1847</v>
      </c>
      <c r="C17" s="97" t="s">
        <v>1803</v>
      </c>
      <c r="D17" s="84">
        <v>5023</v>
      </c>
      <c r="E17" s="84" t="s">
        <v>685</v>
      </c>
      <c r="F17" s="84"/>
      <c r="G17" s="94">
        <v>10.09</v>
      </c>
      <c r="H17" s="97" t="s">
        <v>148</v>
      </c>
      <c r="I17" s="98">
        <v>3.1800000000000002E-2</v>
      </c>
      <c r="J17" s="98">
        <v>3.1800000000000002E-2</v>
      </c>
      <c r="K17" s="94">
        <v>681149.81000000017</v>
      </c>
      <c r="L17" s="96">
        <v>96.78</v>
      </c>
      <c r="M17" s="94">
        <v>659.21649000000014</v>
      </c>
      <c r="N17" s="95">
        <v>2.3091429079293194E-2</v>
      </c>
      <c r="O17" s="95">
        <f>M17/'סכום נכסי הקרן'!$C$42</f>
        <v>9.4684161154156795E-4</v>
      </c>
      <c r="AU17" s="145" t="s">
        <v>157</v>
      </c>
    </row>
    <row r="18" spans="2:47" s="145" customFormat="1">
      <c r="B18" s="87" t="s">
        <v>1847</v>
      </c>
      <c r="C18" s="97" t="s">
        <v>1803</v>
      </c>
      <c r="D18" s="84">
        <v>5210</v>
      </c>
      <c r="E18" s="84" t="s">
        <v>685</v>
      </c>
      <c r="F18" s="84"/>
      <c r="G18" s="94">
        <v>9.43</v>
      </c>
      <c r="H18" s="97" t="s">
        <v>148</v>
      </c>
      <c r="I18" s="98">
        <v>2.4E-2</v>
      </c>
      <c r="J18" s="98">
        <v>2.4E-2</v>
      </c>
      <c r="K18" s="94">
        <v>576949.78</v>
      </c>
      <c r="L18" s="96">
        <v>102.97</v>
      </c>
      <c r="M18" s="94">
        <v>594.08494000000019</v>
      </c>
      <c r="N18" s="95">
        <v>2.0809962231202916E-2</v>
      </c>
      <c r="O18" s="95">
        <f>M18/'סכום נכסי הקרן'!$C$42</f>
        <v>8.5329228032838763E-4</v>
      </c>
      <c r="AU18" s="145" t="s">
        <v>158</v>
      </c>
    </row>
    <row r="19" spans="2:47" s="145" customFormat="1">
      <c r="B19" s="87" t="s">
        <v>1847</v>
      </c>
      <c r="C19" s="97" t="s">
        <v>1803</v>
      </c>
      <c r="D19" s="84">
        <v>5022</v>
      </c>
      <c r="E19" s="84" t="s">
        <v>685</v>
      </c>
      <c r="F19" s="84"/>
      <c r="G19" s="94">
        <v>8.66</v>
      </c>
      <c r="H19" s="97" t="s">
        <v>148</v>
      </c>
      <c r="I19" s="98">
        <v>3.0099999999999998E-2</v>
      </c>
      <c r="J19" s="98">
        <v>3.0099999999999998E-2</v>
      </c>
      <c r="K19" s="94">
        <v>525068.00000000012</v>
      </c>
      <c r="L19" s="96">
        <v>96.95</v>
      </c>
      <c r="M19" s="94">
        <v>509.05329000000012</v>
      </c>
      <c r="N19" s="95">
        <v>1.7831422790433947E-2</v>
      </c>
      <c r="O19" s="95">
        <f>M19/'סכום נכסי הקרן'!$C$42</f>
        <v>7.3116016479523617E-4</v>
      </c>
      <c r="AU19" s="145" t="s">
        <v>159</v>
      </c>
    </row>
    <row r="20" spans="2:47" s="145" customFormat="1">
      <c r="B20" s="87" t="s">
        <v>1847</v>
      </c>
      <c r="C20" s="97" t="s">
        <v>1803</v>
      </c>
      <c r="D20" s="84">
        <v>5209</v>
      </c>
      <c r="E20" s="84" t="s">
        <v>685</v>
      </c>
      <c r="F20" s="84"/>
      <c r="G20" s="94">
        <v>7.26</v>
      </c>
      <c r="H20" s="97" t="s">
        <v>148</v>
      </c>
      <c r="I20" s="98">
        <v>2.6800000000000001E-2</v>
      </c>
      <c r="J20" s="98">
        <v>2.6800000000000001E-2</v>
      </c>
      <c r="K20" s="94">
        <v>481963.1700000001</v>
      </c>
      <c r="L20" s="96">
        <v>98.62</v>
      </c>
      <c r="M20" s="94">
        <v>475.31220999999999</v>
      </c>
      <c r="N20" s="95">
        <v>1.6649520080629521E-2</v>
      </c>
      <c r="O20" s="95">
        <f>M20/'סכום נכסי הקרן'!$C$42</f>
        <v>6.8269739263012677E-4</v>
      </c>
      <c r="AU20" s="145" t="s">
        <v>160</v>
      </c>
    </row>
    <row r="21" spans="2:47" s="145" customFormat="1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96"/>
      <c r="M21" s="84"/>
      <c r="N21" s="95"/>
      <c r="O21" s="84"/>
      <c r="AU21" s="145" t="s">
        <v>161</v>
      </c>
    </row>
    <row r="22" spans="2:47" s="145" customFormat="1">
      <c r="B22" s="101" t="s">
        <v>48</v>
      </c>
      <c r="C22" s="82"/>
      <c r="D22" s="82"/>
      <c r="E22" s="82"/>
      <c r="F22" s="82"/>
      <c r="G22" s="91">
        <v>5.35064494316594</v>
      </c>
      <c r="H22" s="82"/>
      <c r="I22" s="82"/>
      <c r="J22" s="103">
        <v>3.3673584930991998E-2</v>
      </c>
      <c r="K22" s="91"/>
      <c r="L22" s="93"/>
      <c r="M22" s="91">
        <v>20984.97839</v>
      </c>
      <c r="N22" s="92">
        <v>0.73507436111494295</v>
      </c>
      <c r="O22" s="92">
        <f>M22/'סכום נכסי הקרן'!$C$42</f>
        <v>3.0141009908524245E-2</v>
      </c>
      <c r="AU22" s="145" t="s">
        <v>32</v>
      </c>
    </row>
    <row r="23" spans="2:47" s="145" customFormat="1">
      <c r="B23" s="87" t="s">
        <v>1848</v>
      </c>
      <c r="C23" s="97" t="s">
        <v>1802</v>
      </c>
      <c r="D23" s="84">
        <v>90148620</v>
      </c>
      <c r="E23" s="84" t="s">
        <v>364</v>
      </c>
      <c r="F23" s="84" t="s">
        <v>146</v>
      </c>
      <c r="G23" s="94">
        <v>10.7</v>
      </c>
      <c r="H23" s="97" t="s">
        <v>148</v>
      </c>
      <c r="I23" s="98">
        <v>3.1699999999999999E-2</v>
      </c>
      <c r="J23" s="98">
        <v>2.6099999999999995E-2</v>
      </c>
      <c r="K23" s="94">
        <v>73448.210000000006</v>
      </c>
      <c r="L23" s="96">
        <v>106.44</v>
      </c>
      <c r="M23" s="94">
        <v>78.178280000000015</v>
      </c>
      <c r="N23" s="95">
        <v>2.7384755016688456E-3</v>
      </c>
      <c r="O23" s="95">
        <f>M23/'סכום נכסי הקרן'!$C$42</f>
        <v>1.1228852697957834E-4</v>
      </c>
    </row>
    <row r="24" spans="2:47" s="145" customFormat="1">
      <c r="B24" s="87" t="s">
        <v>1848</v>
      </c>
      <c r="C24" s="97" t="s">
        <v>1802</v>
      </c>
      <c r="D24" s="84">
        <v>90148621</v>
      </c>
      <c r="E24" s="84" t="s">
        <v>364</v>
      </c>
      <c r="F24" s="84" t="s">
        <v>146</v>
      </c>
      <c r="G24" s="94">
        <v>10.690000000000001</v>
      </c>
      <c r="H24" s="97" t="s">
        <v>148</v>
      </c>
      <c r="I24" s="98">
        <v>3.1899999999999998E-2</v>
      </c>
      <c r="J24" s="98">
        <v>2.6100000000000002E-2</v>
      </c>
      <c r="K24" s="94">
        <v>102827.50000000001</v>
      </c>
      <c r="L24" s="96">
        <v>106.63</v>
      </c>
      <c r="M24" s="94">
        <v>109.64497000000001</v>
      </c>
      <c r="N24" s="95">
        <v>3.8407095196545064E-3</v>
      </c>
      <c r="O24" s="95">
        <f>M24/'סכום נכסי הקרן'!$C$42</f>
        <v>1.5748456185042773E-4</v>
      </c>
    </row>
    <row r="25" spans="2:47" s="145" customFormat="1">
      <c r="B25" s="87" t="s">
        <v>1848</v>
      </c>
      <c r="C25" s="97" t="s">
        <v>1802</v>
      </c>
      <c r="D25" s="84">
        <v>90148622</v>
      </c>
      <c r="E25" s="84" t="s">
        <v>364</v>
      </c>
      <c r="F25" s="84" t="s">
        <v>146</v>
      </c>
      <c r="G25" s="94">
        <v>10.809999999999997</v>
      </c>
      <c r="H25" s="97" t="s">
        <v>148</v>
      </c>
      <c r="I25" s="98">
        <v>2.7400000000000001E-2</v>
      </c>
      <c r="J25" s="98">
        <v>2.7900000000000005E-2</v>
      </c>
      <c r="K25" s="94">
        <v>102827.50000000001</v>
      </c>
      <c r="L25" s="96">
        <v>100.23</v>
      </c>
      <c r="M25" s="94">
        <v>103.06403000000002</v>
      </c>
      <c r="N25" s="95">
        <v>3.610188421365409E-3</v>
      </c>
      <c r="O25" s="95">
        <f>M25/'סכום נכסי הקרן'!$C$42</f>
        <v>1.4803226821156809E-4</v>
      </c>
    </row>
    <row r="26" spans="2:47" s="145" customFormat="1">
      <c r="B26" s="87" t="s">
        <v>1848</v>
      </c>
      <c r="C26" s="97" t="s">
        <v>1802</v>
      </c>
      <c r="D26" s="84">
        <v>90148623</v>
      </c>
      <c r="E26" s="84" t="s">
        <v>364</v>
      </c>
      <c r="F26" s="84" t="s">
        <v>146</v>
      </c>
      <c r="G26" s="94">
        <v>10.52</v>
      </c>
      <c r="H26" s="97" t="s">
        <v>148</v>
      </c>
      <c r="I26" s="98">
        <v>3.15E-2</v>
      </c>
      <c r="J26" s="98">
        <v>3.1899999999999998E-2</v>
      </c>
      <c r="K26" s="94">
        <v>14689.640000000003</v>
      </c>
      <c r="L26" s="96">
        <v>100.12</v>
      </c>
      <c r="M26" s="94">
        <v>14.707270000000003</v>
      </c>
      <c r="N26" s="95">
        <v>5.1517504083524435E-4</v>
      </c>
      <c r="O26" s="95">
        <f>M26/'סכום נכסי הקרן'!$C$42</f>
        <v>2.1124251955798249E-5</v>
      </c>
    </row>
    <row r="27" spans="2:47" s="145" customFormat="1">
      <c r="B27" s="87" t="s">
        <v>1849</v>
      </c>
      <c r="C27" s="97" t="s">
        <v>1802</v>
      </c>
      <c r="D27" s="84">
        <v>90150400</v>
      </c>
      <c r="E27" s="84" t="s">
        <v>364</v>
      </c>
      <c r="F27" s="84" t="s">
        <v>144</v>
      </c>
      <c r="G27" s="94">
        <v>5.25</v>
      </c>
      <c r="H27" s="97" t="s">
        <v>147</v>
      </c>
      <c r="I27" s="98">
        <v>9.8519999999999996E-2</v>
      </c>
      <c r="J27" s="98">
        <v>2.76E-2</v>
      </c>
      <c r="K27" s="94">
        <v>167768.95000000004</v>
      </c>
      <c r="L27" s="96">
        <v>131.41</v>
      </c>
      <c r="M27" s="94">
        <v>847.68862000000013</v>
      </c>
      <c r="N27" s="95">
        <v>2.9693343456948289E-2</v>
      </c>
      <c r="O27" s="95">
        <f>M27/'סכום נכסי הקרן'!$C$42</f>
        <v>1.2175466955419269E-3</v>
      </c>
    </row>
    <row r="28" spans="2:47" s="145" customFormat="1">
      <c r="B28" s="87" t="s">
        <v>1850</v>
      </c>
      <c r="C28" s="97" t="s">
        <v>1802</v>
      </c>
      <c r="D28" s="84">
        <v>90150520</v>
      </c>
      <c r="E28" s="84" t="s">
        <v>364</v>
      </c>
      <c r="F28" s="84" t="s">
        <v>144</v>
      </c>
      <c r="G28" s="94">
        <v>5.28</v>
      </c>
      <c r="H28" s="97" t="s">
        <v>148</v>
      </c>
      <c r="I28" s="98">
        <v>3.8241999999999998E-2</v>
      </c>
      <c r="J28" s="98">
        <v>1.2800000000000001E-2</v>
      </c>
      <c r="K28" s="94">
        <v>485518.25000000006</v>
      </c>
      <c r="L28" s="96">
        <v>142.72</v>
      </c>
      <c r="M28" s="94">
        <v>692.93193000000019</v>
      </c>
      <c r="N28" s="95">
        <v>2.427243365585827E-2</v>
      </c>
      <c r="O28" s="95">
        <f>M28/'סכום נכסי הקרן'!$C$42</f>
        <v>9.9526755662591049E-4</v>
      </c>
    </row>
    <row r="29" spans="2:47" s="145" customFormat="1">
      <c r="B29" s="87" t="s">
        <v>1851</v>
      </c>
      <c r="C29" s="97" t="s">
        <v>1802</v>
      </c>
      <c r="D29" s="84">
        <v>92321020</v>
      </c>
      <c r="E29" s="84" t="s">
        <v>364</v>
      </c>
      <c r="F29" s="84" t="s">
        <v>146</v>
      </c>
      <c r="G29" s="94">
        <v>1.56</v>
      </c>
      <c r="H29" s="97" t="s">
        <v>147</v>
      </c>
      <c r="I29" s="98">
        <v>4.0955999999999999E-2</v>
      </c>
      <c r="J29" s="98">
        <v>2.7099999999999999E-2</v>
      </c>
      <c r="K29" s="94">
        <v>64618.700000000012</v>
      </c>
      <c r="L29" s="96">
        <v>103.57</v>
      </c>
      <c r="M29" s="94">
        <v>257.32889000000006</v>
      </c>
      <c r="N29" s="95">
        <v>9.0138701073576594E-3</v>
      </c>
      <c r="O29" s="95">
        <f>M29/'סכום נכסי הקרן'!$C$42</f>
        <v>3.6960498500849528E-4</v>
      </c>
    </row>
    <row r="30" spans="2:47" s="145" customFormat="1">
      <c r="B30" s="87" t="s">
        <v>1881</v>
      </c>
      <c r="C30" s="97" t="s">
        <v>1803</v>
      </c>
      <c r="D30" s="84">
        <v>455531</v>
      </c>
      <c r="E30" s="84" t="s">
        <v>364</v>
      </c>
      <c r="F30" s="84" t="s">
        <v>144</v>
      </c>
      <c r="G30" s="94">
        <v>1.98</v>
      </c>
      <c r="H30" s="97" t="s">
        <v>148</v>
      </c>
      <c r="I30" s="98">
        <v>2.0119999999999999E-2</v>
      </c>
      <c r="J30" s="98">
        <v>2.0199999999999996E-2</v>
      </c>
      <c r="K30" s="94">
        <v>1506778.4</v>
      </c>
      <c r="L30" s="96">
        <v>100.08</v>
      </c>
      <c r="M30" s="94">
        <v>1507.9838300000004</v>
      </c>
      <c r="N30" s="95">
        <v>5.2822558584913318E-2</v>
      </c>
      <c r="O30" s="95">
        <f>M30/'סכום נכסי הקרן'!$C$42</f>
        <v>2.165937687292722E-3</v>
      </c>
    </row>
    <row r="31" spans="2:47" s="145" customFormat="1">
      <c r="B31" s="87" t="s">
        <v>1852</v>
      </c>
      <c r="C31" s="97" t="s">
        <v>1803</v>
      </c>
      <c r="D31" s="84">
        <v>14811160</v>
      </c>
      <c r="E31" s="84" t="s">
        <v>364</v>
      </c>
      <c r="F31" s="84" t="s">
        <v>145</v>
      </c>
      <c r="G31" s="94">
        <v>8.11</v>
      </c>
      <c r="H31" s="97" t="s">
        <v>148</v>
      </c>
      <c r="I31" s="98">
        <v>4.2030000000000005E-2</v>
      </c>
      <c r="J31" s="98">
        <v>2.7600000000000006E-2</v>
      </c>
      <c r="K31" s="94">
        <v>40639.650000000009</v>
      </c>
      <c r="L31" s="96">
        <v>113.25</v>
      </c>
      <c r="M31" s="94">
        <v>46.0244</v>
      </c>
      <c r="N31" s="95">
        <v>1.6121701817820447E-3</v>
      </c>
      <c r="O31" s="95">
        <f>M31/'סכום נכסי הקרן'!$C$42</f>
        <v>6.6105471764266288E-5</v>
      </c>
    </row>
    <row r="32" spans="2:47" s="145" customFormat="1">
      <c r="B32" s="87" t="s">
        <v>1853</v>
      </c>
      <c r="C32" s="97" t="s">
        <v>1803</v>
      </c>
      <c r="D32" s="84">
        <v>14760843</v>
      </c>
      <c r="E32" s="84" t="s">
        <v>364</v>
      </c>
      <c r="F32" s="84" t="s">
        <v>145</v>
      </c>
      <c r="G32" s="94">
        <v>6.21</v>
      </c>
      <c r="H32" s="97" t="s">
        <v>148</v>
      </c>
      <c r="I32" s="98">
        <v>4.4999999999999998E-2</v>
      </c>
      <c r="J32" s="98">
        <v>1.4999999999999998E-2</v>
      </c>
      <c r="K32" s="94">
        <v>544922.93000000005</v>
      </c>
      <c r="L32" s="96">
        <v>123.13</v>
      </c>
      <c r="M32" s="94">
        <v>670.96361000000013</v>
      </c>
      <c r="N32" s="95">
        <v>2.3502914217302936E-2</v>
      </c>
      <c r="O32" s="95">
        <f>M32/'סכום נכסי הקרן'!$C$42</f>
        <v>9.6371415978709529E-4</v>
      </c>
    </row>
    <row r="33" spans="2:15" s="145" customFormat="1">
      <c r="B33" s="87" t="s">
        <v>1882</v>
      </c>
      <c r="C33" s="97" t="s">
        <v>1803</v>
      </c>
      <c r="D33" s="84">
        <v>454099</v>
      </c>
      <c r="E33" s="84" t="s">
        <v>423</v>
      </c>
      <c r="F33" s="84" t="s">
        <v>145</v>
      </c>
      <c r="G33" s="94">
        <v>4.8499999999999996</v>
      </c>
      <c r="H33" s="97" t="s">
        <v>148</v>
      </c>
      <c r="I33" s="98">
        <v>4.1500000000000002E-2</v>
      </c>
      <c r="J33" s="98">
        <v>3.1299999999999994E-2</v>
      </c>
      <c r="K33" s="94">
        <v>2018805.0000000002</v>
      </c>
      <c r="L33" s="96">
        <v>105.3</v>
      </c>
      <c r="M33" s="94">
        <v>2125.8017700000005</v>
      </c>
      <c r="N33" s="95">
        <v>7.4463854520069636E-2</v>
      </c>
      <c r="O33" s="95">
        <f>M33/'סכום נכסי הקרן'!$C$42</f>
        <v>3.0533179983478834E-3</v>
      </c>
    </row>
    <row r="34" spans="2:15" s="145" customFormat="1">
      <c r="B34" s="87" t="s">
        <v>1854</v>
      </c>
      <c r="C34" s="97" t="s">
        <v>1803</v>
      </c>
      <c r="D34" s="84">
        <v>2963</v>
      </c>
      <c r="E34" s="84" t="s">
        <v>423</v>
      </c>
      <c r="F34" s="84" t="s">
        <v>145</v>
      </c>
      <c r="G34" s="94">
        <v>5.78</v>
      </c>
      <c r="H34" s="97" t="s">
        <v>148</v>
      </c>
      <c r="I34" s="98">
        <v>0.05</v>
      </c>
      <c r="J34" s="98">
        <v>1.8799999999999997E-2</v>
      </c>
      <c r="K34" s="94">
        <v>156952.38</v>
      </c>
      <c r="L34" s="96">
        <v>116.87</v>
      </c>
      <c r="M34" s="94">
        <v>183.43025000000003</v>
      </c>
      <c r="N34" s="95">
        <v>6.4253043926010105E-3</v>
      </c>
      <c r="O34" s="95">
        <f>M34/'סכום נכסי הקרן'!$C$42</f>
        <v>2.63463363174475E-4</v>
      </c>
    </row>
    <row r="35" spans="2:15" s="145" customFormat="1">
      <c r="B35" s="87" t="s">
        <v>1854</v>
      </c>
      <c r="C35" s="97" t="s">
        <v>1803</v>
      </c>
      <c r="D35" s="84">
        <v>2968</v>
      </c>
      <c r="E35" s="84" t="s">
        <v>423</v>
      </c>
      <c r="F35" s="84" t="s">
        <v>145</v>
      </c>
      <c r="G35" s="94">
        <v>5.7800000000000011</v>
      </c>
      <c r="H35" s="97" t="s">
        <v>148</v>
      </c>
      <c r="I35" s="98">
        <v>0.05</v>
      </c>
      <c r="J35" s="98">
        <v>1.8800000000000004E-2</v>
      </c>
      <c r="K35" s="94">
        <v>50479.010000000009</v>
      </c>
      <c r="L35" s="96">
        <v>116.87</v>
      </c>
      <c r="M35" s="94">
        <v>58.994820000000004</v>
      </c>
      <c r="N35" s="95">
        <v>2.0665058030870367E-3</v>
      </c>
      <c r="O35" s="95">
        <f>M35/'סכום נכסי הקרן'!$C$42</f>
        <v>8.4735062439661847E-5</v>
      </c>
    </row>
    <row r="36" spans="2:15" s="145" customFormat="1">
      <c r="B36" s="87" t="s">
        <v>1854</v>
      </c>
      <c r="C36" s="97" t="s">
        <v>1803</v>
      </c>
      <c r="D36" s="84">
        <v>4605</v>
      </c>
      <c r="E36" s="84" t="s">
        <v>423</v>
      </c>
      <c r="F36" s="84" t="s">
        <v>145</v>
      </c>
      <c r="G36" s="94">
        <v>7.5900000000000007</v>
      </c>
      <c r="H36" s="97" t="s">
        <v>148</v>
      </c>
      <c r="I36" s="98">
        <v>0.05</v>
      </c>
      <c r="J36" s="98">
        <v>2.92E-2</v>
      </c>
      <c r="K36" s="94">
        <v>144935.29</v>
      </c>
      <c r="L36" s="96">
        <v>114.18</v>
      </c>
      <c r="M36" s="94">
        <v>165.48712000000003</v>
      </c>
      <c r="N36" s="95">
        <v>5.7967817143295105E-3</v>
      </c>
      <c r="O36" s="95">
        <f>M36/'סכום נכסי הקרן'!$C$42</f>
        <v>2.3769140148507638E-4</v>
      </c>
    </row>
    <row r="37" spans="2:15" s="145" customFormat="1">
      <c r="B37" s="87" t="s">
        <v>1854</v>
      </c>
      <c r="C37" s="97" t="s">
        <v>1803</v>
      </c>
      <c r="D37" s="84">
        <v>4606</v>
      </c>
      <c r="E37" s="84" t="s">
        <v>423</v>
      </c>
      <c r="F37" s="84" t="s">
        <v>145</v>
      </c>
      <c r="G37" s="94">
        <v>8.77</v>
      </c>
      <c r="H37" s="97" t="s">
        <v>148</v>
      </c>
      <c r="I37" s="98">
        <v>4.0999999999999995E-2</v>
      </c>
      <c r="J37" s="98">
        <v>2.6999999999999993E-2</v>
      </c>
      <c r="K37" s="94">
        <v>365083.22000000009</v>
      </c>
      <c r="L37" s="96">
        <v>110.84</v>
      </c>
      <c r="M37" s="94">
        <v>404.65825000000007</v>
      </c>
      <c r="N37" s="95">
        <v>1.4174610955538893E-2</v>
      </c>
      <c r="O37" s="95">
        <f>M37/'סכום נכסי הקרן'!$C$42</f>
        <v>5.8121614881568066E-4</v>
      </c>
    </row>
    <row r="38" spans="2:15" s="145" customFormat="1">
      <c r="B38" s="87" t="s">
        <v>1854</v>
      </c>
      <c r="C38" s="97" t="s">
        <v>1803</v>
      </c>
      <c r="D38" s="84">
        <v>5150</v>
      </c>
      <c r="E38" s="84" t="s">
        <v>423</v>
      </c>
      <c r="F38" s="84" t="s">
        <v>145</v>
      </c>
      <c r="G38" s="94">
        <v>9.36</v>
      </c>
      <c r="H38" s="97" t="s">
        <v>148</v>
      </c>
      <c r="I38" s="98">
        <v>4.0999999999999995E-2</v>
      </c>
      <c r="J38" s="98">
        <v>3.9099999999999996E-2</v>
      </c>
      <c r="K38" s="94">
        <v>108338.71</v>
      </c>
      <c r="L38" s="96">
        <v>99.76</v>
      </c>
      <c r="M38" s="94">
        <v>108.07871000000002</v>
      </c>
      <c r="N38" s="95">
        <v>3.7858456285680838E-3</v>
      </c>
      <c r="O38" s="95">
        <f>M38/'סכום נכסי הקרן'!$C$42</f>
        <v>1.5523492130746573E-4</v>
      </c>
    </row>
    <row r="39" spans="2:15" s="145" customFormat="1">
      <c r="B39" s="87" t="s">
        <v>1855</v>
      </c>
      <c r="C39" s="97" t="s">
        <v>1802</v>
      </c>
      <c r="D39" s="84">
        <v>90145563</v>
      </c>
      <c r="E39" s="84" t="s">
        <v>423</v>
      </c>
      <c r="F39" s="84" t="s">
        <v>145</v>
      </c>
      <c r="G39" s="94">
        <v>6.7900000000000018</v>
      </c>
      <c r="H39" s="97" t="s">
        <v>148</v>
      </c>
      <c r="I39" s="98">
        <v>2.4799999999999999E-2</v>
      </c>
      <c r="J39" s="98">
        <v>2.4E-2</v>
      </c>
      <c r="K39" s="94">
        <v>2322085.1600000006</v>
      </c>
      <c r="L39" s="96">
        <v>100.85</v>
      </c>
      <c r="M39" s="94">
        <v>2341.82287</v>
      </c>
      <c r="N39" s="95">
        <v>8.2030770678797549E-2</v>
      </c>
      <c r="O39" s="95">
        <f>M39/'סכום נכסי הקרן'!$C$42</f>
        <v>3.3635920426925291E-3</v>
      </c>
    </row>
    <row r="40" spans="2:15" s="145" customFormat="1">
      <c r="B40" s="87" t="s">
        <v>1883</v>
      </c>
      <c r="C40" s="97" t="s">
        <v>1802</v>
      </c>
      <c r="D40" s="84">
        <v>455954</v>
      </c>
      <c r="E40" s="84" t="s">
        <v>423</v>
      </c>
      <c r="F40" s="84" t="s">
        <v>145</v>
      </c>
      <c r="G40" s="94">
        <v>4.8100000000000005</v>
      </c>
      <c r="H40" s="97" t="s">
        <v>148</v>
      </c>
      <c r="I40" s="98">
        <v>2.1613000000000004E-2</v>
      </c>
      <c r="J40" s="98">
        <v>2.1700000000000001E-2</v>
      </c>
      <c r="K40" s="94">
        <v>506419.9200000001</v>
      </c>
      <c r="L40" s="96">
        <v>100.06</v>
      </c>
      <c r="M40" s="94">
        <v>506.72378000000009</v>
      </c>
      <c r="N40" s="95">
        <v>1.7749823322322181E-2</v>
      </c>
      <c r="O40" s="95">
        <f>M40/'סכום נכסי הקרן'!$C$42</f>
        <v>7.2781425789520966E-4</v>
      </c>
    </row>
    <row r="41" spans="2:15" s="145" customFormat="1">
      <c r="B41" s="87" t="s">
        <v>1857</v>
      </c>
      <c r="C41" s="97" t="s">
        <v>1802</v>
      </c>
      <c r="D41" s="84">
        <v>90145980</v>
      </c>
      <c r="E41" s="84" t="s">
        <v>423</v>
      </c>
      <c r="F41" s="84" t="s">
        <v>146</v>
      </c>
      <c r="G41" s="94">
        <v>6.25</v>
      </c>
      <c r="H41" s="97" t="s">
        <v>148</v>
      </c>
      <c r="I41" s="98">
        <v>2.3599999999999999E-2</v>
      </c>
      <c r="J41" s="98">
        <v>1.9000000000000003E-2</v>
      </c>
      <c r="K41" s="94">
        <v>830624.27000000014</v>
      </c>
      <c r="L41" s="96">
        <v>102.98</v>
      </c>
      <c r="M41" s="94">
        <v>855.37688000000014</v>
      </c>
      <c r="N41" s="95">
        <v>2.99626524217971E-2</v>
      </c>
      <c r="O41" s="95">
        <f>M41/'סכום נכסי הקרן'!$C$42</f>
        <v>1.2285894479590435E-3</v>
      </c>
    </row>
    <row r="42" spans="2:15" s="145" customFormat="1">
      <c r="B42" s="87" t="s">
        <v>1858</v>
      </c>
      <c r="C42" s="97" t="s">
        <v>1803</v>
      </c>
      <c r="D42" s="84">
        <v>4176</v>
      </c>
      <c r="E42" s="84" t="s">
        <v>423</v>
      </c>
      <c r="F42" s="84" t="s">
        <v>145</v>
      </c>
      <c r="G42" s="94">
        <v>1.38</v>
      </c>
      <c r="H42" s="97" t="s">
        <v>148</v>
      </c>
      <c r="I42" s="98">
        <v>1E-3</v>
      </c>
      <c r="J42" s="98">
        <v>2.0299999999999999E-2</v>
      </c>
      <c r="K42" s="94">
        <v>37601.570000000007</v>
      </c>
      <c r="L42" s="96">
        <v>102.08</v>
      </c>
      <c r="M42" s="94">
        <v>38.383680000000005</v>
      </c>
      <c r="N42" s="95">
        <v>1.344526476457354E-3</v>
      </c>
      <c r="O42" s="95">
        <f>M42/'סכום נכסי הקרן'!$C$42</f>
        <v>5.5131001695809899E-5</v>
      </c>
    </row>
    <row r="43" spans="2:15" s="145" customFormat="1">
      <c r="B43" s="87" t="s">
        <v>1858</v>
      </c>
      <c r="C43" s="97" t="s">
        <v>1803</v>
      </c>
      <c r="D43" s="84">
        <v>439284</v>
      </c>
      <c r="E43" s="84" t="s">
        <v>423</v>
      </c>
      <c r="F43" s="84" t="s">
        <v>145</v>
      </c>
      <c r="G43" s="94">
        <v>1.3900000000000003</v>
      </c>
      <c r="H43" s="97" t="s">
        <v>148</v>
      </c>
      <c r="I43" s="98">
        <v>1E-3</v>
      </c>
      <c r="J43" s="98">
        <v>3.5900000000000001E-2</v>
      </c>
      <c r="K43" s="94">
        <v>52844.55</v>
      </c>
      <c r="L43" s="96">
        <v>99.96</v>
      </c>
      <c r="M43" s="94">
        <v>52.823410000000003</v>
      </c>
      <c r="N43" s="95">
        <v>1.8503299663232434E-3</v>
      </c>
      <c r="O43" s="95">
        <f>M43/'סכום נכסי הקרן'!$C$42</f>
        <v>7.5870982310410602E-5</v>
      </c>
    </row>
    <row r="44" spans="2:15" s="145" customFormat="1">
      <c r="B44" s="87" t="s">
        <v>1858</v>
      </c>
      <c r="C44" s="97" t="s">
        <v>1803</v>
      </c>
      <c r="D44" s="84">
        <v>453772</v>
      </c>
      <c r="E44" s="84" t="s">
        <v>423</v>
      </c>
      <c r="F44" s="84" t="s">
        <v>145</v>
      </c>
      <c r="G44" s="94">
        <v>1.3900000000000001</v>
      </c>
      <c r="H44" s="97" t="s">
        <v>148</v>
      </c>
      <c r="I44" s="98">
        <v>1E-3</v>
      </c>
      <c r="J44" s="98">
        <v>3.5099999999999999E-2</v>
      </c>
      <c r="K44" s="94">
        <v>31775.820000000011</v>
      </c>
      <c r="L44" s="96">
        <v>100.06</v>
      </c>
      <c r="M44" s="94">
        <v>31.794890000000002</v>
      </c>
      <c r="N44" s="95">
        <v>1.1137304036780515E-3</v>
      </c>
      <c r="O44" s="95">
        <f>M44/'סכום נכסי הקרן'!$C$42</f>
        <v>4.5667432995171099E-5</v>
      </c>
    </row>
    <row r="45" spans="2:15" s="145" customFormat="1">
      <c r="B45" s="87" t="s">
        <v>1859</v>
      </c>
      <c r="C45" s="97" t="s">
        <v>1803</v>
      </c>
      <c r="D45" s="84">
        <v>4260</v>
      </c>
      <c r="E45" s="84" t="s">
        <v>423</v>
      </c>
      <c r="F45" s="84" t="s">
        <v>145</v>
      </c>
      <c r="G45" s="94">
        <v>1.38</v>
      </c>
      <c r="H45" s="97" t="s">
        <v>148</v>
      </c>
      <c r="I45" s="98">
        <v>1E-3</v>
      </c>
      <c r="J45" s="98">
        <v>2.0299999999999999E-2</v>
      </c>
      <c r="K45" s="94">
        <v>70613.630000000019</v>
      </c>
      <c r="L45" s="96">
        <v>102.08</v>
      </c>
      <c r="M45" s="94">
        <v>72.082380000000015</v>
      </c>
      <c r="N45" s="95">
        <v>2.5249446743006417E-3</v>
      </c>
      <c r="O45" s="95">
        <f>M45/'סכום נכסי הקרן'!$C$42</f>
        <v>1.0353290289044754E-4</v>
      </c>
    </row>
    <row r="46" spans="2:15" s="145" customFormat="1">
      <c r="B46" s="87" t="s">
        <v>1859</v>
      </c>
      <c r="C46" s="97" t="s">
        <v>1803</v>
      </c>
      <c r="D46" s="84">
        <v>4280</v>
      </c>
      <c r="E46" s="84" t="s">
        <v>423</v>
      </c>
      <c r="F46" s="84" t="s">
        <v>145</v>
      </c>
      <c r="G46" s="94">
        <v>1.3799999999999997</v>
      </c>
      <c r="H46" s="97" t="s">
        <v>148</v>
      </c>
      <c r="I46" s="98">
        <v>1E-3</v>
      </c>
      <c r="J46" s="98">
        <v>2.0299999999999995E-2</v>
      </c>
      <c r="K46" s="94">
        <v>73433.789999999994</v>
      </c>
      <c r="L46" s="96">
        <v>102.08</v>
      </c>
      <c r="M46" s="94">
        <v>74.961210000000023</v>
      </c>
      <c r="N46" s="95">
        <v>2.6257860515792072E-3</v>
      </c>
      <c r="O46" s="95">
        <f>M46/'סכום נכסי הקרן'!$C$42</f>
        <v>1.0766780557856783E-4</v>
      </c>
    </row>
    <row r="47" spans="2:15" s="145" customFormat="1">
      <c r="B47" s="87" t="s">
        <v>1859</v>
      </c>
      <c r="C47" s="97" t="s">
        <v>1803</v>
      </c>
      <c r="D47" s="84">
        <v>4344</v>
      </c>
      <c r="E47" s="84" t="s">
        <v>423</v>
      </c>
      <c r="F47" s="84" t="s">
        <v>145</v>
      </c>
      <c r="G47" s="94">
        <v>1.38</v>
      </c>
      <c r="H47" s="97" t="s">
        <v>148</v>
      </c>
      <c r="I47" s="98">
        <v>1E-3</v>
      </c>
      <c r="J47" s="98">
        <v>2.0300000000000002E-2</v>
      </c>
      <c r="K47" s="94">
        <v>57705.62000000001</v>
      </c>
      <c r="L47" s="96">
        <v>102.08</v>
      </c>
      <c r="M47" s="94">
        <v>58.905890000000007</v>
      </c>
      <c r="N47" s="95">
        <v>2.0633907099132883E-3</v>
      </c>
      <c r="O47" s="95">
        <f>M47/'סכום נכסי הקרן'!$C$42</f>
        <v>8.4607331070996611E-5</v>
      </c>
    </row>
    <row r="48" spans="2:15" s="145" customFormat="1">
      <c r="B48" s="87" t="s">
        <v>1859</v>
      </c>
      <c r="C48" s="97" t="s">
        <v>1803</v>
      </c>
      <c r="D48" s="84">
        <v>4452</v>
      </c>
      <c r="E48" s="84" t="s">
        <v>423</v>
      </c>
      <c r="F48" s="84" t="s">
        <v>145</v>
      </c>
      <c r="G48" s="94">
        <v>1.38</v>
      </c>
      <c r="H48" s="97" t="s">
        <v>148</v>
      </c>
      <c r="I48" s="98">
        <v>1E-3</v>
      </c>
      <c r="J48" s="98">
        <v>2.0499999999999997E-2</v>
      </c>
      <c r="K48" s="94">
        <v>22835.35</v>
      </c>
      <c r="L48" s="96">
        <v>102.05</v>
      </c>
      <c r="M48" s="94">
        <v>23.303470000000004</v>
      </c>
      <c r="N48" s="95">
        <v>8.1628787047853817E-4</v>
      </c>
      <c r="O48" s="95">
        <f>M48/'סכום נכסי הקרן'!$C$42</f>
        <v>3.347109094511665E-5</v>
      </c>
    </row>
    <row r="49" spans="2:15" s="145" customFormat="1">
      <c r="B49" s="87" t="s">
        <v>1859</v>
      </c>
      <c r="C49" s="97" t="s">
        <v>1803</v>
      </c>
      <c r="D49" s="84">
        <v>4464</v>
      </c>
      <c r="E49" s="84" t="s">
        <v>423</v>
      </c>
      <c r="F49" s="84" t="s">
        <v>145</v>
      </c>
      <c r="G49" s="94">
        <v>1.3800000000000001</v>
      </c>
      <c r="H49" s="97" t="s">
        <v>148</v>
      </c>
      <c r="I49" s="98">
        <v>1E-3</v>
      </c>
      <c r="J49" s="98">
        <v>2.0300000000000002E-2</v>
      </c>
      <c r="K49" s="94">
        <v>35722.860000000008</v>
      </c>
      <c r="L49" s="96">
        <v>102.08</v>
      </c>
      <c r="M49" s="94">
        <v>36.465900000000005</v>
      </c>
      <c r="N49" s="95">
        <v>1.2773493327853458E-3</v>
      </c>
      <c r="O49" s="95">
        <f>M49/'סכום נכסי הקרן'!$C$42</f>
        <v>5.2376468195317234E-5</v>
      </c>
    </row>
    <row r="50" spans="2:15" s="145" customFormat="1">
      <c r="B50" s="87" t="s">
        <v>1859</v>
      </c>
      <c r="C50" s="97" t="s">
        <v>1803</v>
      </c>
      <c r="D50" s="84">
        <v>4495</v>
      </c>
      <c r="E50" s="84" t="s">
        <v>423</v>
      </c>
      <c r="F50" s="84" t="s">
        <v>145</v>
      </c>
      <c r="G50" s="94">
        <v>1.38</v>
      </c>
      <c r="H50" s="97" t="s">
        <v>148</v>
      </c>
      <c r="I50" s="98">
        <v>1E-3</v>
      </c>
      <c r="J50" s="98">
        <v>2.0293749977264488E-2</v>
      </c>
      <c r="K50" s="94">
        <v>16157.930000000002</v>
      </c>
      <c r="L50" s="96">
        <v>102.08</v>
      </c>
      <c r="M50" s="94">
        <v>16.494020000000003</v>
      </c>
      <c r="N50" s="95">
        <v>5.7776238737966567E-4</v>
      </c>
      <c r="O50" s="95">
        <f>M50/'סכום נכסי הקרן'!$C$42</f>
        <v>2.3690585284962838E-5</v>
      </c>
    </row>
    <row r="51" spans="2:15" s="145" customFormat="1">
      <c r="B51" s="87" t="s">
        <v>1859</v>
      </c>
      <c r="C51" s="97" t="s">
        <v>1803</v>
      </c>
      <c r="D51" s="84">
        <v>4680</v>
      </c>
      <c r="E51" s="84" t="s">
        <v>423</v>
      </c>
      <c r="F51" s="84" t="s">
        <v>145</v>
      </c>
      <c r="G51" s="94">
        <v>1.3800000000000001</v>
      </c>
      <c r="H51" s="97" t="s">
        <v>148</v>
      </c>
      <c r="I51" s="98">
        <v>1E-3</v>
      </c>
      <c r="J51" s="98">
        <v>2.3400000000000004E-2</v>
      </c>
      <c r="K51" s="94">
        <v>6892.47</v>
      </c>
      <c r="L51" s="96">
        <v>101.64</v>
      </c>
      <c r="M51" s="94">
        <v>7.005510000000001</v>
      </c>
      <c r="N51" s="95">
        <v>2.4539318992047551E-4</v>
      </c>
      <c r="O51" s="95">
        <f>M51/'סכום נכסי הקרן'!$C$42</f>
        <v>1.0062109305048739E-5</v>
      </c>
    </row>
    <row r="52" spans="2:15" s="145" customFormat="1">
      <c r="B52" s="87" t="s">
        <v>1859</v>
      </c>
      <c r="C52" s="97" t="s">
        <v>1803</v>
      </c>
      <c r="D52" s="84">
        <v>4859</v>
      </c>
      <c r="E52" s="84" t="s">
        <v>423</v>
      </c>
      <c r="F52" s="84" t="s">
        <v>145</v>
      </c>
      <c r="G52" s="94">
        <v>1.38</v>
      </c>
      <c r="H52" s="97" t="s">
        <v>148</v>
      </c>
      <c r="I52" s="98">
        <v>1E-3</v>
      </c>
      <c r="J52" s="98">
        <v>2.4699999999999996E-2</v>
      </c>
      <c r="K52" s="94">
        <v>72378.750000000015</v>
      </c>
      <c r="L52" s="96">
        <v>101.47</v>
      </c>
      <c r="M52" s="94">
        <v>73.442720000000023</v>
      </c>
      <c r="N52" s="95">
        <v>2.5725954765943248E-3</v>
      </c>
      <c r="O52" s="95">
        <f>M52/'סכום נכסי הקרן'!$C$42</f>
        <v>1.0548677773639453E-4</v>
      </c>
    </row>
    <row r="53" spans="2:15" s="145" customFormat="1">
      <c r="B53" s="87" t="s">
        <v>1860</v>
      </c>
      <c r="C53" s="97" t="s">
        <v>1802</v>
      </c>
      <c r="D53" s="84">
        <v>90143221</v>
      </c>
      <c r="E53" s="84" t="s">
        <v>423</v>
      </c>
      <c r="F53" s="84" t="s">
        <v>146</v>
      </c>
      <c r="G53" s="94">
        <v>6.3100000000000005</v>
      </c>
      <c r="H53" s="97" t="s">
        <v>148</v>
      </c>
      <c r="I53" s="98">
        <v>2.3269999999999999E-2</v>
      </c>
      <c r="J53" s="98">
        <v>2.3700000000000002E-2</v>
      </c>
      <c r="K53" s="94">
        <v>796596.14</v>
      </c>
      <c r="L53" s="96">
        <v>100.33</v>
      </c>
      <c r="M53" s="94">
        <v>799.22487000000012</v>
      </c>
      <c r="N53" s="95">
        <v>2.7995726265907458E-2</v>
      </c>
      <c r="O53" s="95">
        <f>M53/'סכום נכסי הקרן'!$C$42</f>
        <v>1.147937552191542E-3</v>
      </c>
    </row>
    <row r="54" spans="2:15" s="145" customFormat="1">
      <c r="B54" s="87" t="s">
        <v>1861</v>
      </c>
      <c r="C54" s="97" t="s">
        <v>1802</v>
      </c>
      <c r="D54" s="84">
        <v>95350502</v>
      </c>
      <c r="E54" s="84" t="s">
        <v>423</v>
      </c>
      <c r="F54" s="84" t="s">
        <v>145</v>
      </c>
      <c r="G54" s="94">
        <v>7.19</v>
      </c>
      <c r="H54" s="97" t="s">
        <v>148</v>
      </c>
      <c r="I54" s="98">
        <v>5.3499999999999999E-2</v>
      </c>
      <c r="J54" s="98">
        <v>2.8400000000000002E-2</v>
      </c>
      <c r="K54" s="94">
        <v>10840.97</v>
      </c>
      <c r="L54" s="96">
        <v>120.51</v>
      </c>
      <c r="M54" s="94">
        <v>13.064450000000001</v>
      </c>
      <c r="N54" s="95">
        <v>4.5762936032588011E-4</v>
      </c>
      <c r="O54" s="95">
        <f>M54/'סכום נכסי הקרן'!$C$42</f>
        <v>1.8764647243433239E-5</v>
      </c>
    </row>
    <row r="55" spans="2:15" s="145" customFormat="1">
      <c r="B55" s="87" t="s">
        <v>1861</v>
      </c>
      <c r="C55" s="97" t="s">
        <v>1802</v>
      </c>
      <c r="D55" s="84">
        <v>95350101</v>
      </c>
      <c r="E55" s="84" t="s">
        <v>423</v>
      </c>
      <c r="F55" s="84" t="s">
        <v>144</v>
      </c>
      <c r="G55" s="94">
        <v>7.3800000000000008</v>
      </c>
      <c r="H55" s="97" t="s">
        <v>148</v>
      </c>
      <c r="I55" s="98">
        <v>5.3499999999999999E-2</v>
      </c>
      <c r="J55" s="98">
        <v>1.9300000000000005E-2</v>
      </c>
      <c r="K55" s="94">
        <v>53842.240000000013</v>
      </c>
      <c r="L55" s="96">
        <v>129.34</v>
      </c>
      <c r="M55" s="94">
        <v>69.63955</v>
      </c>
      <c r="N55" s="95">
        <v>2.4393757655226315E-3</v>
      </c>
      <c r="O55" s="95">
        <f>M55/'סכום נכסי הקרן'!$C$42</f>
        <v>1.0002423293299229E-4</v>
      </c>
    </row>
    <row r="56" spans="2:15" s="145" customFormat="1">
      <c r="B56" s="87" t="s">
        <v>1861</v>
      </c>
      <c r="C56" s="97" t="s">
        <v>1802</v>
      </c>
      <c r="D56" s="84">
        <v>95350102</v>
      </c>
      <c r="E56" s="84" t="s">
        <v>423</v>
      </c>
      <c r="F56" s="84" t="s">
        <v>145</v>
      </c>
      <c r="G56" s="94">
        <v>7.1900000000000013</v>
      </c>
      <c r="H56" s="97" t="s">
        <v>148</v>
      </c>
      <c r="I56" s="98">
        <v>5.3499999999999999E-2</v>
      </c>
      <c r="J56" s="98">
        <v>2.8400000000000002E-2</v>
      </c>
      <c r="K56" s="94">
        <v>8484.2300000000014</v>
      </c>
      <c r="L56" s="96">
        <v>120.51</v>
      </c>
      <c r="M56" s="94">
        <v>10.224350000000003</v>
      </c>
      <c r="N56" s="95">
        <v>3.5814464062765083E-4</v>
      </c>
      <c r="O56" s="95">
        <f>M56/'סכום נכסי הקרן'!$C$42</f>
        <v>1.4685372981135576E-5</v>
      </c>
    </row>
    <row r="57" spans="2:15" s="145" customFormat="1">
      <c r="B57" s="87" t="s">
        <v>1861</v>
      </c>
      <c r="C57" s="97" t="s">
        <v>1802</v>
      </c>
      <c r="D57" s="84">
        <v>95350202</v>
      </c>
      <c r="E57" s="84" t="s">
        <v>423</v>
      </c>
      <c r="F57" s="84" t="s">
        <v>145</v>
      </c>
      <c r="G57" s="94">
        <v>7.1899999999999995</v>
      </c>
      <c r="H57" s="97" t="s">
        <v>148</v>
      </c>
      <c r="I57" s="98">
        <v>5.3499999999999999E-2</v>
      </c>
      <c r="J57" s="98">
        <v>2.8399999999999998E-2</v>
      </c>
      <c r="K57" s="94">
        <v>10840.870000000003</v>
      </c>
      <c r="L57" s="96">
        <v>120.51</v>
      </c>
      <c r="M57" s="94">
        <v>13.064330000000002</v>
      </c>
      <c r="N57" s="95">
        <v>4.5762515689418273E-4</v>
      </c>
      <c r="O57" s="95">
        <f>M57/'סכום נכסי הקרן'!$C$42</f>
        <v>1.8764474885800946E-5</v>
      </c>
    </row>
    <row r="58" spans="2:15" s="145" customFormat="1">
      <c r="B58" s="87" t="s">
        <v>1861</v>
      </c>
      <c r="C58" s="97" t="s">
        <v>1802</v>
      </c>
      <c r="D58" s="84">
        <v>95350201</v>
      </c>
      <c r="E58" s="84" t="s">
        <v>423</v>
      </c>
      <c r="F58" s="84" t="s">
        <v>144</v>
      </c>
      <c r="G58" s="94">
        <v>7.3799999999999981</v>
      </c>
      <c r="H58" s="97" t="s">
        <v>148</v>
      </c>
      <c r="I58" s="98">
        <v>5.3499999999999999E-2</v>
      </c>
      <c r="J58" s="98">
        <v>1.9299999999999998E-2</v>
      </c>
      <c r="K58" s="94">
        <v>57206.900000000009</v>
      </c>
      <c r="L58" s="96">
        <v>129.34</v>
      </c>
      <c r="M58" s="94">
        <v>73.991420000000033</v>
      </c>
      <c r="N58" s="95">
        <v>2.5918156680306897E-3</v>
      </c>
      <c r="O58" s="95">
        <f>M58/'סכום נכסי הקרן'!$C$42</f>
        <v>1.0627488301005489E-4</v>
      </c>
    </row>
    <row r="59" spans="2:15" s="145" customFormat="1">
      <c r="B59" s="87" t="s">
        <v>1861</v>
      </c>
      <c r="C59" s="97" t="s">
        <v>1802</v>
      </c>
      <c r="D59" s="84">
        <v>95350301</v>
      </c>
      <c r="E59" s="84" t="s">
        <v>423</v>
      </c>
      <c r="F59" s="84" t="s">
        <v>144</v>
      </c>
      <c r="G59" s="94">
        <v>7.37</v>
      </c>
      <c r="H59" s="97" t="s">
        <v>148</v>
      </c>
      <c r="I59" s="98">
        <v>5.3499999999999999E-2</v>
      </c>
      <c r="J59" s="98">
        <v>1.9499999999999997E-2</v>
      </c>
      <c r="K59" s="94">
        <v>72073.039999999994</v>
      </c>
      <c r="L59" s="96">
        <v>129.06</v>
      </c>
      <c r="M59" s="94">
        <v>93.017470000000017</v>
      </c>
      <c r="N59" s="95">
        <v>3.2582715150834322E-3</v>
      </c>
      <c r="O59" s="95">
        <f>M59/'סכום נכסי הקרן'!$C$42</f>
        <v>1.3360225742581084E-4</v>
      </c>
    </row>
    <row r="60" spans="2:15" s="145" customFormat="1">
      <c r="B60" s="87" t="s">
        <v>1861</v>
      </c>
      <c r="C60" s="97" t="s">
        <v>1802</v>
      </c>
      <c r="D60" s="84">
        <v>95350302</v>
      </c>
      <c r="E60" s="84" t="s">
        <v>423</v>
      </c>
      <c r="F60" s="84" t="s">
        <v>145</v>
      </c>
      <c r="G60" s="94">
        <v>7.1900000000000013</v>
      </c>
      <c r="H60" s="97" t="s">
        <v>148</v>
      </c>
      <c r="I60" s="98">
        <v>5.3499999999999999E-2</v>
      </c>
      <c r="J60" s="98">
        <v>2.8400000000000002E-2</v>
      </c>
      <c r="K60" s="94">
        <v>12726.310000000003</v>
      </c>
      <c r="L60" s="96">
        <v>120.51</v>
      </c>
      <c r="M60" s="94">
        <v>15.336480000000003</v>
      </c>
      <c r="N60" s="95">
        <v>5.3721538465458971E-4</v>
      </c>
      <c r="O60" s="95">
        <f>M60/'סכום נכסי הקרן'!$C$42</f>
        <v>2.2027994837591254E-5</v>
      </c>
    </row>
    <row r="61" spans="2:15" s="145" customFormat="1">
      <c r="B61" s="87" t="s">
        <v>1861</v>
      </c>
      <c r="C61" s="97" t="s">
        <v>1802</v>
      </c>
      <c r="D61" s="84">
        <v>95350401</v>
      </c>
      <c r="E61" s="84" t="s">
        <v>423</v>
      </c>
      <c r="F61" s="84" t="s">
        <v>144</v>
      </c>
      <c r="G61" s="94">
        <v>7.3699999999999992</v>
      </c>
      <c r="H61" s="97" t="s">
        <v>148</v>
      </c>
      <c r="I61" s="98">
        <v>5.3499999999999999E-2</v>
      </c>
      <c r="J61" s="98">
        <v>1.95E-2</v>
      </c>
      <c r="K61" s="94">
        <v>51917.020000000011</v>
      </c>
      <c r="L61" s="96">
        <v>129.06</v>
      </c>
      <c r="M61" s="94">
        <v>67.004110000000011</v>
      </c>
      <c r="N61" s="95">
        <v>2.3470599985843193E-3</v>
      </c>
      <c r="O61" s="95">
        <f>M61/'סכום נכסי הקרן'!$C$42</f>
        <v>9.6238914612570571E-5</v>
      </c>
    </row>
    <row r="62" spans="2:15" s="145" customFormat="1">
      <c r="B62" s="87" t="s">
        <v>1861</v>
      </c>
      <c r="C62" s="97" t="s">
        <v>1802</v>
      </c>
      <c r="D62" s="84">
        <v>95350402</v>
      </c>
      <c r="E62" s="84" t="s">
        <v>423</v>
      </c>
      <c r="F62" s="84" t="s">
        <v>145</v>
      </c>
      <c r="G62" s="94">
        <v>7.1899999999999986</v>
      </c>
      <c r="H62" s="97" t="s">
        <v>148</v>
      </c>
      <c r="I62" s="98">
        <v>5.3499999999999999E-2</v>
      </c>
      <c r="J62" s="98">
        <v>2.8399999999999998E-2</v>
      </c>
      <c r="K62" s="94">
        <v>10369.620000000001</v>
      </c>
      <c r="L62" s="96">
        <v>120.51</v>
      </c>
      <c r="M62" s="94">
        <v>12.496420000000002</v>
      </c>
      <c r="N62" s="95">
        <v>4.3773206610025952E-4</v>
      </c>
      <c r="O62" s="95">
        <f>M62/'סכום נכסי הקרן'!$C$42</f>
        <v>1.7948778027837683E-5</v>
      </c>
    </row>
    <row r="63" spans="2:15" s="145" customFormat="1">
      <c r="B63" s="87" t="s">
        <v>1861</v>
      </c>
      <c r="C63" s="97" t="s">
        <v>1802</v>
      </c>
      <c r="D63" s="84">
        <v>95350501</v>
      </c>
      <c r="E63" s="84" t="s">
        <v>423</v>
      </c>
      <c r="F63" s="84" t="s">
        <v>144</v>
      </c>
      <c r="G63" s="94">
        <v>7.37</v>
      </c>
      <c r="H63" s="97" t="s">
        <v>148</v>
      </c>
      <c r="I63" s="98">
        <v>5.3499999999999999E-2</v>
      </c>
      <c r="J63" s="98">
        <v>1.9499999999999993E-2</v>
      </c>
      <c r="K63" s="94">
        <v>62351.320000000007</v>
      </c>
      <c r="L63" s="96">
        <v>129.06</v>
      </c>
      <c r="M63" s="94">
        <v>80.470610000000022</v>
      </c>
      <c r="N63" s="95">
        <v>2.8187726065263658E-3</v>
      </c>
      <c r="O63" s="95">
        <f>M63/'סכום נכסי הקרן'!$C$42</f>
        <v>1.1558103173986593E-4</v>
      </c>
    </row>
    <row r="64" spans="2:15" s="145" customFormat="1">
      <c r="B64" s="87" t="s">
        <v>1862</v>
      </c>
      <c r="C64" s="97" t="s">
        <v>1803</v>
      </c>
      <c r="D64" s="84">
        <v>4069</v>
      </c>
      <c r="E64" s="84" t="s">
        <v>524</v>
      </c>
      <c r="F64" s="84" t="s">
        <v>144</v>
      </c>
      <c r="G64" s="94">
        <v>6.5700000000000021</v>
      </c>
      <c r="H64" s="97" t="s">
        <v>148</v>
      </c>
      <c r="I64" s="98">
        <v>2.9779E-2</v>
      </c>
      <c r="J64" s="98">
        <v>2.1499999999999998E-2</v>
      </c>
      <c r="K64" s="94">
        <v>330643.25000000006</v>
      </c>
      <c r="L64" s="96">
        <v>106.35</v>
      </c>
      <c r="M64" s="94">
        <v>351.63909999999998</v>
      </c>
      <c r="N64" s="95">
        <v>1.2317424491545237E-2</v>
      </c>
      <c r="O64" s="95">
        <f>M64/'סכום נכסי הקרן'!$C$42</f>
        <v>5.0506402248072784E-4</v>
      </c>
    </row>
    <row r="65" spans="2:15" s="145" customFormat="1">
      <c r="B65" s="87" t="s">
        <v>1863</v>
      </c>
      <c r="C65" s="97" t="s">
        <v>1802</v>
      </c>
      <c r="D65" s="84">
        <v>90135669</v>
      </c>
      <c r="E65" s="84" t="s">
        <v>524</v>
      </c>
      <c r="F65" s="84" t="s">
        <v>145</v>
      </c>
      <c r="G65" s="94">
        <v>0.48</v>
      </c>
      <c r="H65" s="97" t="s">
        <v>148</v>
      </c>
      <c r="I65" s="98">
        <v>3.4000000000000002E-2</v>
      </c>
      <c r="J65" s="98">
        <v>2.6199999999999991E-2</v>
      </c>
      <c r="K65" s="94">
        <v>14106.000000000002</v>
      </c>
      <c r="L65" s="96">
        <v>101.28</v>
      </c>
      <c r="M65" s="94">
        <v>14.286560000000003</v>
      </c>
      <c r="N65" s="95">
        <v>5.0043815959013253E-4</v>
      </c>
      <c r="O65" s="95">
        <f>M65/'סכום נכסי הקרן'!$C$42</f>
        <v>2.0519980460114557E-5</v>
      </c>
    </row>
    <row r="66" spans="2:15" s="145" customFormat="1">
      <c r="B66" s="87" t="s">
        <v>1863</v>
      </c>
      <c r="C66" s="97" t="s">
        <v>1802</v>
      </c>
      <c r="D66" s="84">
        <v>4991</v>
      </c>
      <c r="E66" s="84" t="s">
        <v>524</v>
      </c>
      <c r="F66" s="84" t="s">
        <v>145</v>
      </c>
      <c r="G66" s="94">
        <v>0.47999999999999993</v>
      </c>
      <c r="H66" s="97" t="s">
        <v>148</v>
      </c>
      <c r="I66" s="98">
        <v>3.4000000000000002E-2</v>
      </c>
      <c r="J66" s="98">
        <v>2.6200000000000001E-2</v>
      </c>
      <c r="K66" s="94">
        <v>13837.400000000001</v>
      </c>
      <c r="L66" s="96">
        <v>101.28</v>
      </c>
      <c r="M66" s="94">
        <v>14.014520000000003</v>
      </c>
      <c r="N66" s="95">
        <v>4.9090897993212521E-4</v>
      </c>
      <c r="O66" s="95">
        <f>M66/'סכום נכסי הקרן'!$C$42</f>
        <v>2.0129245707706029E-5</v>
      </c>
    </row>
    <row r="67" spans="2:15" s="145" customFormat="1">
      <c r="B67" s="87" t="s">
        <v>1863</v>
      </c>
      <c r="C67" s="97" t="s">
        <v>1802</v>
      </c>
      <c r="D67" s="84">
        <v>90135664</v>
      </c>
      <c r="E67" s="84" t="s">
        <v>524</v>
      </c>
      <c r="F67" s="84" t="s">
        <v>145</v>
      </c>
      <c r="G67" s="94">
        <v>2.56</v>
      </c>
      <c r="H67" s="97" t="s">
        <v>148</v>
      </c>
      <c r="I67" s="98">
        <v>4.4000000000000004E-2</v>
      </c>
      <c r="J67" s="98">
        <v>3.7899999999999996E-2</v>
      </c>
      <c r="K67" s="94">
        <v>44064.010000000009</v>
      </c>
      <c r="L67" s="96">
        <v>101.78</v>
      </c>
      <c r="M67" s="94">
        <v>44.848350000000003</v>
      </c>
      <c r="N67" s="95">
        <v>1.5709747997176449E-3</v>
      </c>
      <c r="O67" s="95">
        <f>M67/'סכום נכסי הקרן'!$C$42</f>
        <v>6.4416295152113499E-5</v>
      </c>
    </row>
    <row r="68" spans="2:15" s="145" customFormat="1">
      <c r="B68" s="87" t="s">
        <v>1863</v>
      </c>
      <c r="C68" s="97" t="s">
        <v>1802</v>
      </c>
      <c r="D68" s="84">
        <v>90135667</v>
      </c>
      <c r="E68" s="84" t="s">
        <v>524</v>
      </c>
      <c r="F68" s="84" t="s">
        <v>145</v>
      </c>
      <c r="G68" s="94">
        <v>2.54</v>
      </c>
      <c r="H68" s="97" t="s">
        <v>148</v>
      </c>
      <c r="I68" s="98">
        <v>4.4500000000000005E-2</v>
      </c>
      <c r="J68" s="98">
        <v>3.8199999999999991E-2</v>
      </c>
      <c r="K68" s="94">
        <v>25645.720000000005</v>
      </c>
      <c r="L68" s="96">
        <v>102.88</v>
      </c>
      <c r="M68" s="94">
        <v>26.384310000000006</v>
      </c>
      <c r="N68" s="95">
        <v>9.2420537473370283E-4</v>
      </c>
      <c r="O68" s="95">
        <f>M68/'סכום נכסי הקרן'!$C$42</f>
        <v>3.7896143344066391E-5</v>
      </c>
    </row>
    <row r="69" spans="2:15" s="145" customFormat="1">
      <c r="B69" s="87" t="s">
        <v>1863</v>
      </c>
      <c r="C69" s="97" t="s">
        <v>1802</v>
      </c>
      <c r="D69" s="84">
        <v>4985</v>
      </c>
      <c r="E69" s="84" t="s">
        <v>524</v>
      </c>
      <c r="F69" s="84" t="s">
        <v>145</v>
      </c>
      <c r="G69" s="94">
        <v>2.5400000000000005</v>
      </c>
      <c r="H69" s="97" t="s">
        <v>148</v>
      </c>
      <c r="I69" s="98">
        <v>4.4500000000000005E-2</v>
      </c>
      <c r="J69" s="98">
        <v>3.8199999999999998E-2</v>
      </c>
      <c r="K69" s="94">
        <v>29361.860000000004</v>
      </c>
      <c r="L69" s="96">
        <v>102.88</v>
      </c>
      <c r="M69" s="94">
        <v>30.207470000000004</v>
      </c>
      <c r="N69" s="95">
        <v>1.0581253074689876E-3</v>
      </c>
      <c r="O69" s="95">
        <f>M69/'סכום נכסי הקרן'!$C$42</f>
        <v>4.3387400056381424E-5</v>
      </c>
    </row>
    <row r="70" spans="2:15" s="145" customFormat="1">
      <c r="B70" s="87" t="s">
        <v>1863</v>
      </c>
      <c r="C70" s="97" t="s">
        <v>1802</v>
      </c>
      <c r="D70" s="84">
        <v>90135668</v>
      </c>
      <c r="E70" s="84" t="s">
        <v>524</v>
      </c>
      <c r="F70" s="84" t="s">
        <v>145</v>
      </c>
      <c r="G70" s="94">
        <v>0.47999999999999993</v>
      </c>
      <c r="H70" s="97" t="s">
        <v>148</v>
      </c>
      <c r="I70" s="98">
        <v>3.4500000000000003E-2</v>
      </c>
      <c r="J70" s="98">
        <v>3.4799999999999998E-2</v>
      </c>
      <c r="K70" s="94">
        <v>24479.980000000003</v>
      </c>
      <c r="L70" s="96">
        <v>100.92</v>
      </c>
      <c r="M70" s="94">
        <v>24.705190000000005</v>
      </c>
      <c r="N70" s="95">
        <v>8.6538815613587498E-4</v>
      </c>
      <c r="O70" s="95">
        <f>M70/'סכום נכסי הקרן'!$C$42</f>
        <v>3.5484400447932709E-5</v>
      </c>
    </row>
    <row r="71" spans="2:15" s="145" customFormat="1">
      <c r="B71" s="87" t="s">
        <v>1863</v>
      </c>
      <c r="C71" s="97" t="s">
        <v>1802</v>
      </c>
      <c r="D71" s="84">
        <v>4984</v>
      </c>
      <c r="E71" s="84" t="s">
        <v>524</v>
      </c>
      <c r="F71" s="84" t="s">
        <v>145</v>
      </c>
      <c r="G71" s="94">
        <v>0.48000000000000004</v>
      </c>
      <c r="H71" s="97" t="s">
        <v>148</v>
      </c>
      <c r="I71" s="98">
        <v>3.4500000000000003E-2</v>
      </c>
      <c r="J71" s="98">
        <v>3.4800000000000005E-2</v>
      </c>
      <c r="K71" s="94">
        <v>24023.340000000011</v>
      </c>
      <c r="L71" s="96">
        <v>100.92</v>
      </c>
      <c r="M71" s="94">
        <v>24.244349999999997</v>
      </c>
      <c r="N71" s="95">
        <v>8.4924557727395714E-4</v>
      </c>
      <c r="O71" s="95">
        <f>M71/'סכום נכסי הקרן'!$C$42</f>
        <v>3.4822489687382982E-5</v>
      </c>
    </row>
    <row r="72" spans="2:15" s="145" customFormat="1">
      <c r="B72" s="87" t="s">
        <v>1863</v>
      </c>
      <c r="C72" s="97" t="s">
        <v>1802</v>
      </c>
      <c r="D72" s="84">
        <v>4987</v>
      </c>
      <c r="E72" s="84" t="s">
        <v>524</v>
      </c>
      <c r="F72" s="84" t="s">
        <v>145</v>
      </c>
      <c r="G72" s="94">
        <v>3.2399999999999993</v>
      </c>
      <c r="H72" s="97" t="s">
        <v>148</v>
      </c>
      <c r="I72" s="98">
        <v>3.4000000000000002E-2</v>
      </c>
      <c r="J72" s="98">
        <v>2.8399999999999998E-2</v>
      </c>
      <c r="K72" s="94">
        <v>102333.91000000002</v>
      </c>
      <c r="L72" s="96">
        <v>103.2</v>
      </c>
      <c r="M72" s="94">
        <v>105.60859000000002</v>
      </c>
      <c r="N72" s="95">
        <v>3.6993207893648906E-3</v>
      </c>
      <c r="O72" s="95">
        <f>M72/'סכום נכסי הקרן'!$C$42</f>
        <v>1.5168705435179985E-4</v>
      </c>
    </row>
    <row r="73" spans="2:15" s="145" customFormat="1">
      <c r="B73" s="87" t="s">
        <v>1863</v>
      </c>
      <c r="C73" s="97" t="s">
        <v>1802</v>
      </c>
      <c r="D73" s="84">
        <v>90135663</v>
      </c>
      <c r="E73" s="84" t="s">
        <v>524</v>
      </c>
      <c r="F73" s="84" t="s">
        <v>145</v>
      </c>
      <c r="G73" s="94">
        <v>3.2399999999999998</v>
      </c>
      <c r="H73" s="97" t="s">
        <v>148</v>
      </c>
      <c r="I73" s="98">
        <v>3.4000000000000002E-2</v>
      </c>
      <c r="J73" s="98">
        <v>2.8399999999999998E-2</v>
      </c>
      <c r="K73" s="94">
        <v>93049.080000000016</v>
      </c>
      <c r="L73" s="96">
        <v>103.2</v>
      </c>
      <c r="M73" s="94">
        <v>96.026660000000021</v>
      </c>
      <c r="N73" s="95">
        <v>3.363679220329274E-3</v>
      </c>
      <c r="O73" s="95">
        <f>M73/'סכום נכסי הקרן'!$C$42</f>
        <v>1.3792439795514555E-4</v>
      </c>
    </row>
    <row r="74" spans="2:15" s="145" customFormat="1">
      <c r="B74" s="87" t="s">
        <v>1863</v>
      </c>
      <c r="C74" s="97" t="s">
        <v>1802</v>
      </c>
      <c r="D74" s="84">
        <v>90135701</v>
      </c>
      <c r="E74" s="84" t="s">
        <v>524</v>
      </c>
      <c r="F74" s="84" t="s">
        <v>145</v>
      </c>
      <c r="G74" s="94">
        <v>0.48000000000000004</v>
      </c>
      <c r="H74" s="97" t="s">
        <v>148</v>
      </c>
      <c r="I74" s="98">
        <v>3.3500000000000002E-2</v>
      </c>
      <c r="J74" s="98">
        <v>2.9899999999999993E-2</v>
      </c>
      <c r="K74" s="94">
        <v>18628.95</v>
      </c>
      <c r="L74" s="96">
        <v>100.6</v>
      </c>
      <c r="M74" s="94">
        <v>18.740720000000003</v>
      </c>
      <c r="N74" s="95">
        <v>6.564611373342489E-4</v>
      </c>
      <c r="O74" s="95">
        <f>M74/'סכום נכסי הקרן'!$C$42</f>
        <v>2.6917551055570973E-5</v>
      </c>
    </row>
    <row r="75" spans="2:15" s="145" customFormat="1">
      <c r="B75" s="87" t="s">
        <v>1863</v>
      </c>
      <c r="C75" s="97" t="s">
        <v>1802</v>
      </c>
      <c r="D75" s="84">
        <v>90135666</v>
      </c>
      <c r="E75" s="84" t="s">
        <v>524</v>
      </c>
      <c r="F75" s="84" t="s">
        <v>145</v>
      </c>
      <c r="G75" s="94">
        <v>2.5599999999999987</v>
      </c>
      <c r="H75" s="97" t="s">
        <v>148</v>
      </c>
      <c r="I75" s="98">
        <v>4.4000000000000004E-2</v>
      </c>
      <c r="J75" s="98">
        <v>3.7899999999999996E-2</v>
      </c>
      <c r="K75" s="94">
        <v>19583.990000000002</v>
      </c>
      <c r="L75" s="96">
        <v>101.78</v>
      </c>
      <c r="M75" s="94">
        <v>19.932590000000008</v>
      </c>
      <c r="N75" s="95">
        <v>6.9821067181075644E-4</v>
      </c>
      <c r="O75" s="95">
        <f>M75/'סכום נכסי הקרן'!$C$42</f>
        <v>2.8629450148914427E-5</v>
      </c>
    </row>
    <row r="76" spans="2:15" s="145" customFormat="1">
      <c r="B76" s="87" t="s">
        <v>1863</v>
      </c>
      <c r="C76" s="97" t="s">
        <v>1802</v>
      </c>
      <c r="D76" s="84">
        <v>4983</v>
      </c>
      <c r="E76" s="84" t="s">
        <v>524</v>
      </c>
      <c r="F76" s="84" t="s">
        <v>145</v>
      </c>
      <c r="G76" s="94">
        <v>2.56</v>
      </c>
      <c r="H76" s="97" t="s">
        <v>148</v>
      </c>
      <c r="I76" s="98">
        <v>4.4000000000000004E-2</v>
      </c>
      <c r="J76" s="98">
        <v>3.7900000000000003E-2</v>
      </c>
      <c r="K76" s="94">
        <v>23396.640000000003</v>
      </c>
      <c r="L76" s="96">
        <v>101.78</v>
      </c>
      <c r="M76" s="94">
        <v>23.813110000000005</v>
      </c>
      <c r="N76" s="95">
        <v>8.341398448973987E-4</v>
      </c>
      <c r="O76" s="95">
        <f>M76/'סכום נכסי הקרן'!$C$42</f>
        <v>3.4203093809465578E-5</v>
      </c>
    </row>
    <row r="77" spans="2:15" s="145" customFormat="1">
      <c r="B77" s="87" t="s">
        <v>1863</v>
      </c>
      <c r="C77" s="97" t="s">
        <v>1802</v>
      </c>
      <c r="D77" s="84">
        <v>90135662</v>
      </c>
      <c r="E77" s="84" t="s">
        <v>524</v>
      </c>
      <c r="F77" s="84" t="s">
        <v>145</v>
      </c>
      <c r="G77" s="94">
        <v>0.15999999999999995</v>
      </c>
      <c r="H77" s="97" t="s">
        <v>148</v>
      </c>
      <c r="I77" s="98">
        <v>0.03</v>
      </c>
      <c r="J77" s="98">
        <v>3.44E-2</v>
      </c>
      <c r="K77" s="94">
        <v>32639.990000000005</v>
      </c>
      <c r="L77" s="96">
        <v>103.31</v>
      </c>
      <c r="M77" s="94">
        <v>33.720350000000003</v>
      </c>
      <c r="N77" s="95">
        <v>1.1811765669786935E-3</v>
      </c>
      <c r="O77" s="95">
        <f>M77/'סכום נכסי הקרן'!$C$42</f>
        <v>4.8432997384130526E-5</v>
      </c>
    </row>
    <row r="78" spans="2:15" s="145" customFormat="1">
      <c r="B78" s="87" t="s">
        <v>1863</v>
      </c>
      <c r="C78" s="97" t="s">
        <v>1802</v>
      </c>
      <c r="D78" s="84">
        <v>90135661</v>
      </c>
      <c r="E78" s="84" t="s">
        <v>524</v>
      </c>
      <c r="F78" s="84" t="s">
        <v>145</v>
      </c>
      <c r="G78" s="94">
        <v>3.6300000000000008</v>
      </c>
      <c r="H78" s="97" t="s">
        <v>148</v>
      </c>
      <c r="I78" s="98">
        <v>3.5000000000000003E-2</v>
      </c>
      <c r="J78" s="98">
        <v>2.8600000000000007E-2</v>
      </c>
      <c r="K78" s="94">
        <v>32639.990000000005</v>
      </c>
      <c r="L78" s="96">
        <v>108.77</v>
      </c>
      <c r="M78" s="94">
        <v>35.502519999999997</v>
      </c>
      <c r="N78" s="95">
        <v>1.2436034825466639E-3</v>
      </c>
      <c r="O78" s="95">
        <f>M78/'סכום נכסי הקרן'!$C$42</f>
        <v>5.0992752396995919E-5</v>
      </c>
    </row>
    <row r="79" spans="2:15" s="145" customFormat="1">
      <c r="B79" s="87" t="s">
        <v>1863</v>
      </c>
      <c r="C79" s="97" t="s">
        <v>1802</v>
      </c>
      <c r="D79" s="84">
        <v>4988</v>
      </c>
      <c r="E79" s="84" t="s">
        <v>524</v>
      </c>
      <c r="F79" s="84" t="s">
        <v>145</v>
      </c>
      <c r="G79" s="94">
        <v>0.15999999999999998</v>
      </c>
      <c r="H79" s="97" t="s">
        <v>148</v>
      </c>
      <c r="I79" s="98">
        <v>0.03</v>
      </c>
      <c r="J79" s="98">
        <v>3.4399999999999993E-2</v>
      </c>
      <c r="K79" s="94">
        <v>32031.12000000001</v>
      </c>
      <c r="L79" s="96">
        <v>103.31</v>
      </c>
      <c r="M79" s="94">
        <v>33.091360000000009</v>
      </c>
      <c r="N79" s="95">
        <v>1.1591439294507935E-3</v>
      </c>
      <c r="O79" s="95">
        <f>M79/'סכום נכסי הקרן'!$C$42</f>
        <v>4.7529570491330065E-5</v>
      </c>
    </row>
    <row r="80" spans="2:15" s="145" customFormat="1">
      <c r="B80" s="87" t="s">
        <v>1863</v>
      </c>
      <c r="C80" s="97" t="s">
        <v>1802</v>
      </c>
      <c r="D80" s="84">
        <v>4989</v>
      </c>
      <c r="E80" s="84" t="s">
        <v>524</v>
      </c>
      <c r="F80" s="84" t="s">
        <v>145</v>
      </c>
      <c r="G80" s="94">
        <v>3.63</v>
      </c>
      <c r="H80" s="97" t="s">
        <v>148</v>
      </c>
      <c r="I80" s="98">
        <v>3.5000000000000003E-2</v>
      </c>
      <c r="J80" s="98">
        <v>2.8600000000000007E-2</v>
      </c>
      <c r="K80" s="94">
        <v>32031.12000000001</v>
      </c>
      <c r="L80" s="96">
        <v>108.77</v>
      </c>
      <c r="M80" s="94">
        <v>34.840260000000001</v>
      </c>
      <c r="N80" s="95">
        <v>1.2204054435806595E-3</v>
      </c>
      <c r="O80" s="95">
        <f>M80/'סכום נכסי הקרן'!$C$42</f>
        <v>5.0041539350642189E-5</v>
      </c>
    </row>
    <row r="81" spans="2:15" s="145" customFormat="1">
      <c r="B81" s="87" t="s">
        <v>1863</v>
      </c>
      <c r="C81" s="97" t="s">
        <v>1802</v>
      </c>
      <c r="D81" s="84">
        <v>90135670</v>
      </c>
      <c r="E81" s="84" t="s">
        <v>524</v>
      </c>
      <c r="F81" s="84" t="s">
        <v>145</v>
      </c>
      <c r="G81" s="94">
        <v>0.22999999999999998</v>
      </c>
      <c r="H81" s="97" t="s">
        <v>148</v>
      </c>
      <c r="I81" s="98">
        <v>2.9500000000000002E-2</v>
      </c>
      <c r="J81" s="98">
        <v>2.2199999999999998E-2</v>
      </c>
      <c r="K81" s="94">
        <v>56140.780000000006</v>
      </c>
      <c r="L81" s="96">
        <v>100.22</v>
      </c>
      <c r="M81" s="94">
        <v>56.264300000000013</v>
      </c>
      <c r="N81" s="95">
        <v>1.9708595171004841E-3</v>
      </c>
      <c r="O81" s="95">
        <f>M81/'סכום נכסי הקרן'!$C$42</f>
        <v>8.0813179421919867E-5</v>
      </c>
    </row>
    <row r="82" spans="2:15" s="145" customFormat="1">
      <c r="B82" s="87" t="s">
        <v>1863</v>
      </c>
      <c r="C82" s="97" t="s">
        <v>1802</v>
      </c>
      <c r="D82" s="84">
        <v>4990</v>
      </c>
      <c r="E82" s="84" t="s">
        <v>524</v>
      </c>
      <c r="F82" s="84" t="s">
        <v>145</v>
      </c>
      <c r="G82" s="94">
        <v>0.22999999999999998</v>
      </c>
      <c r="H82" s="97" t="s">
        <v>148</v>
      </c>
      <c r="I82" s="98">
        <v>2.9500000000000002E-2</v>
      </c>
      <c r="J82" s="98">
        <v>2.2199999999999998E-2</v>
      </c>
      <c r="K82" s="94">
        <v>55093.530000000006</v>
      </c>
      <c r="L82" s="96">
        <v>100.22</v>
      </c>
      <c r="M82" s="94">
        <v>55.214740000000013</v>
      </c>
      <c r="N82" s="95">
        <v>1.934094902331119E-3</v>
      </c>
      <c r="O82" s="95">
        <f>M82/'סכום נכסי הקרן'!$C$42</f>
        <v>7.9305682117340043E-5</v>
      </c>
    </row>
    <row r="83" spans="2:15" s="145" customFormat="1">
      <c r="B83" s="87" t="s">
        <v>1863</v>
      </c>
      <c r="C83" s="97" t="s">
        <v>1802</v>
      </c>
      <c r="D83" s="84">
        <v>4986</v>
      </c>
      <c r="E83" s="84" t="s">
        <v>524</v>
      </c>
      <c r="F83" s="84" t="s">
        <v>145</v>
      </c>
      <c r="G83" s="94">
        <v>2.5599999999999996</v>
      </c>
      <c r="H83" s="97" t="s">
        <v>148</v>
      </c>
      <c r="I83" s="98">
        <v>4.4000000000000004E-2</v>
      </c>
      <c r="J83" s="98">
        <v>3.7900000000000003E-2</v>
      </c>
      <c r="K83" s="94">
        <v>52642.44</v>
      </c>
      <c r="L83" s="96">
        <v>101.78</v>
      </c>
      <c r="M83" s="94">
        <v>53.579470000000008</v>
      </c>
      <c r="N83" s="95">
        <v>1.8768136877327162E-3</v>
      </c>
      <c r="O83" s="95">
        <f>M83/'סכום נכסי הקרן'!$C$42</f>
        <v>7.6956921572673479E-5</v>
      </c>
    </row>
    <row r="84" spans="2:15" s="145" customFormat="1">
      <c r="B84" s="87" t="s">
        <v>1864</v>
      </c>
      <c r="C84" s="97" t="s">
        <v>1803</v>
      </c>
      <c r="D84" s="84">
        <v>4099</v>
      </c>
      <c r="E84" s="84" t="s">
        <v>524</v>
      </c>
      <c r="F84" s="84" t="s">
        <v>144</v>
      </c>
      <c r="G84" s="94">
        <v>6.56</v>
      </c>
      <c r="H84" s="97" t="s">
        <v>148</v>
      </c>
      <c r="I84" s="98">
        <v>2.9779E-2</v>
      </c>
      <c r="J84" s="98">
        <v>2.1500000000000005E-2</v>
      </c>
      <c r="K84" s="94">
        <v>242293.85000000003</v>
      </c>
      <c r="L84" s="96">
        <v>106.33</v>
      </c>
      <c r="M84" s="94">
        <v>257.63106000000005</v>
      </c>
      <c r="N84" s="95">
        <v>9.0244546986576885E-3</v>
      </c>
      <c r="O84" s="95">
        <f>M84/'סכום נכסי הקרן'!$C$42</f>
        <v>3.700389958897454E-4</v>
      </c>
    </row>
    <row r="85" spans="2:15" s="145" customFormat="1">
      <c r="B85" s="87" t="s">
        <v>1864</v>
      </c>
      <c r="C85" s="97" t="s">
        <v>1803</v>
      </c>
      <c r="D85" s="84">
        <v>40999</v>
      </c>
      <c r="E85" s="84" t="s">
        <v>524</v>
      </c>
      <c r="F85" s="84" t="s">
        <v>144</v>
      </c>
      <c r="G85" s="94">
        <v>6.5599999999999987</v>
      </c>
      <c r="H85" s="97" t="s">
        <v>148</v>
      </c>
      <c r="I85" s="98">
        <v>2.9779E-2</v>
      </c>
      <c r="J85" s="98">
        <v>2.1600000000000001E-2</v>
      </c>
      <c r="K85" s="94">
        <v>6852.2000000000007</v>
      </c>
      <c r="L85" s="96">
        <v>106.25</v>
      </c>
      <c r="M85" s="94">
        <v>7.2804600000000006</v>
      </c>
      <c r="N85" s="95">
        <v>2.5502430279714469E-4</v>
      </c>
      <c r="O85" s="95">
        <f>M85/'סכום נכסי הקרן'!$C$42</f>
        <v>1.0457023730040373E-5</v>
      </c>
    </row>
    <row r="86" spans="2:15" s="145" customFormat="1">
      <c r="B86" s="87" t="s">
        <v>1853</v>
      </c>
      <c r="C86" s="97" t="s">
        <v>1803</v>
      </c>
      <c r="D86" s="84">
        <v>14760844</v>
      </c>
      <c r="E86" s="84" t="s">
        <v>524</v>
      </c>
      <c r="F86" s="84" t="s">
        <v>145</v>
      </c>
      <c r="G86" s="94">
        <v>9.1699999999999982</v>
      </c>
      <c r="H86" s="97" t="s">
        <v>148</v>
      </c>
      <c r="I86" s="98">
        <v>0.06</v>
      </c>
      <c r="J86" s="98">
        <v>1.95E-2</v>
      </c>
      <c r="K86" s="94">
        <v>480085.15</v>
      </c>
      <c r="L86" s="96">
        <v>146.87</v>
      </c>
      <c r="M86" s="94">
        <v>705.10105000000021</v>
      </c>
      <c r="N86" s="95">
        <v>2.4698700862003872E-2</v>
      </c>
      <c r="O86" s="95">
        <f>M86/'סכום נכסי הקרן'!$C$42</f>
        <v>1.0127462292116687E-3</v>
      </c>
    </row>
    <row r="87" spans="2:15" s="145" customFormat="1">
      <c r="B87" s="87" t="s">
        <v>1884</v>
      </c>
      <c r="C87" s="97" t="s">
        <v>1802</v>
      </c>
      <c r="D87" s="84">
        <v>90136004</v>
      </c>
      <c r="E87" s="84" t="s">
        <v>524</v>
      </c>
      <c r="F87" s="84" t="s">
        <v>145</v>
      </c>
      <c r="G87" s="94">
        <v>4.6300000000000008</v>
      </c>
      <c r="H87" s="97" t="s">
        <v>148</v>
      </c>
      <c r="I87" s="98">
        <v>2.3E-2</v>
      </c>
      <c r="J87" s="98">
        <v>2.5699999999999997E-2</v>
      </c>
      <c r="K87" s="94">
        <v>89001.060000000012</v>
      </c>
      <c r="L87" s="96">
        <v>99.39</v>
      </c>
      <c r="M87" s="94">
        <v>88.45817000000001</v>
      </c>
      <c r="N87" s="95">
        <v>3.0985656306004431E-3</v>
      </c>
      <c r="O87" s="95">
        <f>M87/'סכום נכסי הקרן'!$C$42</f>
        <v>1.2705367281819357E-4</v>
      </c>
    </row>
    <row r="88" spans="2:15" s="145" customFormat="1">
      <c r="B88" s="87" t="s">
        <v>1865</v>
      </c>
      <c r="C88" s="97" t="s">
        <v>1803</v>
      </c>
      <c r="D88" s="84">
        <v>4100</v>
      </c>
      <c r="E88" s="84" t="s">
        <v>524</v>
      </c>
      <c r="F88" s="84" t="s">
        <v>144</v>
      </c>
      <c r="G88" s="94">
        <v>6.5399999999999991</v>
      </c>
      <c r="H88" s="97" t="s">
        <v>148</v>
      </c>
      <c r="I88" s="98">
        <v>2.9779E-2</v>
      </c>
      <c r="J88" s="98">
        <v>2.1499999999999998E-2</v>
      </c>
      <c r="K88" s="94">
        <v>275998.32000000007</v>
      </c>
      <c r="L88" s="96">
        <v>106.33</v>
      </c>
      <c r="M88" s="94">
        <v>293.46902000000006</v>
      </c>
      <c r="N88" s="95">
        <v>1.0279808173942487E-2</v>
      </c>
      <c r="O88" s="95">
        <f>M88/'סכום נכסי הקרן'!$C$42</f>
        <v>4.2151354532154469E-4</v>
      </c>
    </row>
    <row r="89" spans="2:15" s="145" customFormat="1">
      <c r="B89" s="87" t="s">
        <v>1866</v>
      </c>
      <c r="C89" s="97" t="s">
        <v>1803</v>
      </c>
      <c r="D89" s="84">
        <v>443423</v>
      </c>
      <c r="E89" s="84" t="s">
        <v>524</v>
      </c>
      <c r="F89" s="84" t="s">
        <v>145</v>
      </c>
      <c r="G89" s="94">
        <v>1.97</v>
      </c>
      <c r="H89" s="97" t="s">
        <v>148</v>
      </c>
      <c r="I89" s="98">
        <v>2.75E-2</v>
      </c>
      <c r="J89" s="98">
        <v>2.0900000000000002E-2</v>
      </c>
      <c r="K89" s="94">
        <v>235451.79000000004</v>
      </c>
      <c r="L89" s="96">
        <v>101.93</v>
      </c>
      <c r="M89" s="94">
        <v>239.99601000000004</v>
      </c>
      <c r="N89" s="95">
        <v>8.4067236306973152E-3</v>
      </c>
      <c r="O89" s="95">
        <f>M89/'סכום נכסי הקרן'!$C$42</f>
        <v>3.447095336949873E-4</v>
      </c>
    </row>
    <row r="90" spans="2:15" s="145" customFormat="1">
      <c r="B90" s="87" t="s">
        <v>1866</v>
      </c>
      <c r="C90" s="97" t="s">
        <v>1803</v>
      </c>
      <c r="D90" s="84">
        <v>443424</v>
      </c>
      <c r="E90" s="84" t="s">
        <v>524</v>
      </c>
      <c r="F90" s="84" t="s">
        <v>145</v>
      </c>
      <c r="G90" s="94">
        <v>2.54</v>
      </c>
      <c r="H90" s="97" t="s">
        <v>148</v>
      </c>
      <c r="I90" s="98">
        <v>3.1699999999999999E-2</v>
      </c>
      <c r="J90" s="98">
        <v>2.2800000000000001E-2</v>
      </c>
      <c r="K90" s="94">
        <v>457053.49000000005</v>
      </c>
      <c r="L90" s="96">
        <v>103.03</v>
      </c>
      <c r="M90" s="94">
        <v>470.90223000000009</v>
      </c>
      <c r="N90" s="95">
        <v>1.6495044666322001E-2</v>
      </c>
      <c r="O90" s="95">
        <f>M90/'סכום נכסי הקרן'!$C$42</f>
        <v>6.7636327836962642E-4</v>
      </c>
    </row>
    <row r="91" spans="2:15" s="145" customFormat="1">
      <c r="B91" s="87" t="s">
        <v>1884</v>
      </c>
      <c r="C91" s="97" t="s">
        <v>1802</v>
      </c>
      <c r="D91" s="84">
        <v>90136001</v>
      </c>
      <c r="E91" s="84" t="s">
        <v>524</v>
      </c>
      <c r="F91" s="84" t="s">
        <v>145</v>
      </c>
      <c r="G91" s="94">
        <v>3.5300000000000002</v>
      </c>
      <c r="H91" s="97" t="s">
        <v>148</v>
      </c>
      <c r="I91" s="98">
        <v>2.2000000000000002E-2</v>
      </c>
      <c r="J91" s="98">
        <v>2.1000000000000005E-2</v>
      </c>
      <c r="K91" s="94">
        <v>205546.29</v>
      </c>
      <c r="L91" s="96">
        <v>100.53</v>
      </c>
      <c r="M91" s="94">
        <v>206.63567</v>
      </c>
      <c r="N91" s="95">
        <v>7.2381577090967972E-3</v>
      </c>
      <c r="O91" s="95">
        <f>M91/'סכום נכסי הקרן'!$C$42</f>
        <v>2.9679362357087213E-4</v>
      </c>
    </row>
    <row r="92" spans="2:15" s="145" customFormat="1">
      <c r="B92" s="87" t="s">
        <v>1884</v>
      </c>
      <c r="C92" s="97" t="s">
        <v>1802</v>
      </c>
      <c r="D92" s="84">
        <v>90136005</v>
      </c>
      <c r="E92" s="84" t="s">
        <v>524</v>
      </c>
      <c r="F92" s="84" t="s">
        <v>145</v>
      </c>
      <c r="G92" s="94">
        <v>4.57</v>
      </c>
      <c r="H92" s="97" t="s">
        <v>148</v>
      </c>
      <c r="I92" s="98">
        <v>3.3700000000000001E-2</v>
      </c>
      <c r="J92" s="98">
        <v>3.5299999999999998E-2</v>
      </c>
      <c r="K92" s="94">
        <v>44654.500000000007</v>
      </c>
      <c r="L92" s="96">
        <v>99.68</v>
      </c>
      <c r="M92" s="94">
        <v>44.511610000000005</v>
      </c>
      <c r="N92" s="95">
        <v>1.5591792698027892E-3</v>
      </c>
      <c r="O92" s="95">
        <f>M92/'סכום נכסי הקרן'!$C$42</f>
        <v>6.3932630909626921E-5</v>
      </c>
    </row>
    <row r="93" spans="2:15" s="145" customFormat="1">
      <c r="B93" s="87" t="s">
        <v>1884</v>
      </c>
      <c r="C93" s="97" t="s">
        <v>1802</v>
      </c>
      <c r="D93" s="84">
        <v>90136035</v>
      </c>
      <c r="E93" s="84" t="s">
        <v>524</v>
      </c>
      <c r="F93" s="84" t="s">
        <v>145</v>
      </c>
      <c r="G93" s="94">
        <v>4.419999999999999</v>
      </c>
      <c r="H93" s="97" t="s">
        <v>148</v>
      </c>
      <c r="I93" s="98">
        <v>3.85E-2</v>
      </c>
      <c r="J93" s="98">
        <v>3.8499999999999993E-2</v>
      </c>
      <c r="K93" s="94">
        <v>11765.130000000003</v>
      </c>
      <c r="L93" s="96">
        <v>100.47</v>
      </c>
      <c r="M93" s="94">
        <v>11.820430000000002</v>
      </c>
      <c r="N93" s="95">
        <v>4.140530844908774E-4</v>
      </c>
      <c r="O93" s="95">
        <f>M93/'סכום נכסי הקרן'!$C$42</f>
        <v>1.6977844395722404E-5</v>
      </c>
    </row>
    <row r="94" spans="2:15" s="145" customFormat="1">
      <c r="B94" s="87" t="s">
        <v>1884</v>
      </c>
      <c r="C94" s="97" t="s">
        <v>1802</v>
      </c>
      <c r="D94" s="84">
        <v>90136025</v>
      </c>
      <c r="E94" s="84" t="s">
        <v>524</v>
      </c>
      <c r="F94" s="84" t="s">
        <v>145</v>
      </c>
      <c r="G94" s="94">
        <v>4.419999999999999</v>
      </c>
      <c r="H94" s="97" t="s">
        <v>148</v>
      </c>
      <c r="I94" s="98">
        <v>3.8399999999999997E-2</v>
      </c>
      <c r="J94" s="98">
        <v>3.8299999999999994E-2</v>
      </c>
      <c r="K94" s="94">
        <v>35174.500000000007</v>
      </c>
      <c r="L94" s="96">
        <v>100.6</v>
      </c>
      <c r="M94" s="94">
        <v>35.385550000000009</v>
      </c>
      <c r="N94" s="95">
        <v>1.2395061874996231E-3</v>
      </c>
      <c r="O94" s="95">
        <f>M94/'סכום נכסי הקרן'!$C$42</f>
        <v>5.0824746794918209E-5</v>
      </c>
    </row>
    <row r="95" spans="2:15" s="145" customFormat="1">
      <c r="B95" s="87" t="s">
        <v>1884</v>
      </c>
      <c r="C95" s="97" t="s">
        <v>1802</v>
      </c>
      <c r="D95" s="84">
        <v>90136003</v>
      </c>
      <c r="E95" s="84" t="s">
        <v>524</v>
      </c>
      <c r="F95" s="84" t="s">
        <v>145</v>
      </c>
      <c r="G95" s="94">
        <v>5.45</v>
      </c>
      <c r="H95" s="97" t="s">
        <v>148</v>
      </c>
      <c r="I95" s="98">
        <v>3.6699999999999997E-2</v>
      </c>
      <c r="J95" s="98">
        <v>3.8300000000000001E-2</v>
      </c>
      <c r="K95" s="94">
        <v>140156.84000000003</v>
      </c>
      <c r="L95" s="96">
        <v>99.66</v>
      </c>
      <c r="M95" s="94">
        <v>139.68031999999999</v>
      </c>
      <c r="N95" s="95">
        <v>4.8928057049255217E-3</v>
      </c>
      <c r="O95" s="95">
        <f>M95/'סכום נכסי הקרן'!$C$42</f>
        <v>2.0062474360955666E-4</v>
      </c>
    </row>
    <row r="96" spans="2:15" s="145" customFormat="1">
      <c r="B96" s="87" t="s">
        <v>1884</v>
      </c>
      <c r="C96" s="97" t="s">
        <v>1802</v>
      </c>
      <c r="D96" s="84">
        <v>90136002</v>
      </c>
      <c r="E96" s="84" t="s">
        <v>524</v>
      </c>
      <c r="F96" s="84" t="s">
        <v>145</v>
      </c>
      <c r="G96" s="94">
        <v>3.48</v>
      </c>
      <c r="H96" s="97" t="s">
        <v>148</v>
      </c>
      <c r="I96" s="98">
        <v>3.1800000000000002E-2</v>
      </c>
      <c r="J96" s="98">
        <v>3.2099999999999997E-2</v>
      </c>
      <c r="K96" s="94">
        <v>206268.30000000005</v>
      </c>
      <c r="L96" s="96">
        <v>100.21</v>
      </c>
      <c r="M96" s="94">
        <v>206.70147000000003</v>
      </c>
      <c r="N96" s="95">
        <v>7.240462590810872E-3</v>
      </c>
      <c r="O96" s="95">
        <f>M96/'סכום נכסי הקרן'!$C$42</f>
        <v>2.968881330059129E-4</v>
      </c>
    </row>
    <row r="97" spans="2:15" s="145" customFormat="1">
      <c r="B97" s="87" t="s">
        <v>1867</v>
      </c>
      <c r="C97" s="97" t="s">
        <v>1802</v>
      </c>
      <c r="D97" s="84">
        <v>22333</v>
      </c>
      <c r="E97" s="84" t="s">
        <v>524</v>
      </c>
      <c r="F97" s="84" t="s">
        <v>146</v>
      </c>
      <c r="G97" s="94">
        <v>3.27</v>
      </c>
      <c r="H97" s="97" t="s">
        <v>148</v>
      </c>
      <c r="I97" s="98">
        <v>3.7000000000000005E-2</v>
      </c>
      <c r="J97" s="98">
        <v>1.7699999999999997E-2</v>
      </c>
      <c r="K97" s="94">
        <v>958038.32000000018</v>
      </c>
      <c r="L97" s="96">
        <v>108.31</v>
      </c>
      <c r="M97" s="94">
        <v>1037.6513200000002</v>
      </c>
      <c r="N97" s="95">
        <v>3.6347470411146672E-2</v>
      </c>
      <c r="O97" s="95">
        <f>M97/'סכום נכסי הקרן'!$C$42</f>
        <v>1.4903927055086791E-3</v>
      </c>
    </row>
    <row r="98" spans="2:15" s="145" customFormat="1">
      <c r="B98" s="87" t="s">
        <v>1867</v>
      </c>
      <c r="C98" s="97" t="s">
        <v>1802</v>
      </c>
      <c r="D98" s="84">
        <v>22334</v>
      </c>
      <c r="E98" s="84" t="s">
        <v>524</v>
      </c>
      <c r="F98" s="84" t="s">
        <v>146</v>
      </c>
      <c r="G98" s="94">
        <v>3.9800000000000009</v>
      </c>
      <c r="H98" s="97" t="s">
        <v>148</v>
      </c>
      <c r="I98" s="98">
        <v>3.7000000000000005E-2</v>
      </c>
      <c r="J98" s="98">
        <v>1.9300000000000005E-2</v>
      </c>
      <c r="K98" s="94">
        <v>333230.74000000005</v>
      </c>
      <c r="L98" s="96">
        <v>109.12</v>
      </c>
      <c r="M98" s="94">
        <v>363.62139000000002</v>
      </c>
      <c r="N98" s="95">
        <v>1.2737147304823958E-2</v>
      </c>
      <c r="O98" s="95">
        <f>M98/'סכום נכסי הקרן'!$C$42</f>
        <v>5.2227434859614163E-4</v>
      </c>
    </row>
    <row r="99" spans="2:15" s="145" customFormat="1">
      <c r="B99" s="87" t="s">
        <v>1856</v>
      </c>
      <c r="C99" s="97" t="s">
        <v>1803</v>
      </c>
      <c r="D99" s="84">
        <v>414968</v>
      </c>
      <c r="E99" s="84" t="s">
        <v>570</v>
      </c>
      <c r="F99" s="84" t="s">
        <v>145</v>
      </c>
      <c r="G99" s="94">
        <v>7.0299999999999994</v>
      </c>
      <c r="H99" s="97" t="s">
        <v>148</v>
      </c>
      <c r="I99" s="98">
        <v>2.5399999999999999E-2</v>
      </c>
      <c r="J99" s="98">
        <v>2.2299999999999997E-2</v>
      </c>
      <c r="K99" s="94">
        <v>429388.13000000006</v>
      </c>
      <c r="L99" s="96">
        <v>102.98</v>
      </c>
      <c r="M99" s="94">
        <v>442.18390000000011</v>
      </c>
      <c r="N99" s="95">
        <v>1.5489081844501909E-2</v>
      </c>
      <c r="O99" s="95">
        <f>M99/'סכום נכסי הקרן'!$C$42</f>
        <v>6.3511475035118667E-4</v>
      </c>
    </row>
    <row r="100" spans="2:15" s="145" customFormat="1">
      <c r="B100" s="87" t="s">
        <v>1868</v>
      </c>
      <c r="C100" s="97" t="s">
        <v>1802</v>
      </c>
      <c r="D100" s="84">
        <v>91102799</v>
      </c>
      <c r="E100" s="84" t="s">
        <v>570</v>
      </c>
      <c r="F100" s="84" t="s">
        <v>145</v>
      </c>
      <c r="G100" s="94">
        <v>3.8299999999999996</v>
      </c>
      <c r="H100" s="97" t="s">
        <v>148</v>
      </c>
      <c r="I100" s="98">
        <v>4.7500000000000001E-2</v>
      </c>
      <c r="J100" s="98">
        <v>1.44E-2</v>
      </c>
      <c r="K100" s="94">
        <v>134524.17000000001</v>
      </c>
      <c r="L100" s="96">
        <v>113.62</v>
      </c>
      <c r="M100" s="94">
        <v>152.84636000000003</v>
      </c>
      <c r="N100" s="95">
        <v>5.3539936204692277E-3</v>
      </c>
      <c r="O100" s="95">
        <f>M100/'סכום נכסי הקרן'!$C$42</f>
        <v>2.195353059518621E-4</v>
      </c>
    </row>
    <row r="101" spans="2:15" s="145" customFormat="1">
      <c r="B101" s="87" t="s">
        <v>1868</v>
      </c>
      <c r="C101" s="97" t="s">
        <v>1802</v>
      </c>
      <c r="D101" s="84">
        <v>91102798</v>
      </c>
      <c r="E101" s="84" t="s">
        <v>570</v>
      </c>
      <c r="F101" s="84" t="s">
        <v>145</v>
      </c>
      <c r="G101" s="94">
        <v>3.839999999999999</v>
      </c>
      <c r="H101" s="97" t="s">
        <v>148</v>
      </c>
      <c r="I101" s="98">
        <v>4.4999999999999998E-2</v>
      </c>
      <c r="J101" s="98">
        <v>1.4399999999999998E-2</v>
      </c>
      <c r="K101" s="94">
        <v>228809.16000000003</v>
      </c>
      <c r="L101" s="96">
        <v>112.63</v>
      </c>
      <c r="M101" s="94">
        <v>257.70771000000008</v>
      </c>
      <c r="N101" s="95">
        <v>9.0271396406544045E-3</v>
      </c>
      <c r="O101" s="95">
        <f>M101/'סכום נכסי הקרן'!$C$42</f>
        <v>3.7014908932737266E-4</v>
      </c>
    </row>
    <row r="102" spans="2:15" s="145" customFormat="1">
      <c r="B102" s="87" t="s">
        <v>1869</v>
      </c>
      <c r="C102" s="97" t="s">
        <v>1802</v>
      </c>
      <c r="D102" s="84">
        <v>90240690</v>
      </c>
      <c r="E102" s="84" t="s">
        <v>570</v>
      </c>
      <c r="F102" s="84" t="s">
        <v>144</v>
      </c>
      <c r="G102" s="94">
        <v>1.95</v>
      </c>
      <c r="H102" s="97" t="s">
        <v>148</v>
      </c>
      <c r="I102" s="98">
        <v>3.4000000000000002E-2</v>
      </c>
      <c r="J102" s="98">
        <v>-2.9400000000000003E-2</v>
      </c>
      <c r="K102" s="94">
        <v>10469.220000000001</v>
      </c>
      <c r="L102" s="96">
        <v>114.13</v>
      </c>
      <c r="M102" s="94">
        <v>11.948510000000002</v>
      </c>
      <c r="N102" s="95">
        <v>4.1853954725590303E-4</v>
      </c>
      <c r="O102" s="95">
        <f>M102/'סכום נכסי הקרן'!$C$42</f>
        <v>1.7161807441923273E-5</v>
      </c>
    </row>
    <row r="103" spans="2:15" s="145" customFormat="1">
      <c r="B103" s="87" t="s">
        <v>1869</v>
      </c>
      <c r="C103" s="97" t="s">
        <v>1802</v>
      </c>
      <c r="D103" s="84">
        <v>90240692</v>
      </c>
      <c r="E103" s="84" t="s">
        <v>570</v>
      </c>
      <c r="F103" s="84" t="s">
        <v>144</v>
      </c>
      <c r="G103" s="94">
        <v>1.95</v>
      </c>
      <c r="H103" s="97" t="s">
        <v>148</v>
      </c>
      <c r="I103" s="98">
        <v>3.4000000000000002E-2</v>
      </c>
      <c r="J103" s="98">
        <v>1.7499999999999995E-2</v>
      </c>
      <c r="K103" s="94">
        <v>44036.460000000006</v>
      </c>
      <c r="L103" s="96">
        <v>104.1</v>
      </c>
      <c r="M103" s="94">
        <v>45.841960000000007</v>
      </c>
      <c r="N103" s="95">
        <v>1.6057795644580969E-3</v>
      </c>
      <c r="O103" s="95">
        <f>M103/'סכום נכסי הקרן'!$C$42</f>
        <v>6.5843430710636644E-5</v>
      </c>
    </row>
    <row r="104" spans="2:15" s="145" customFormat="1">
      <c r="B104" s="87" t="s">
        <v>1869</v>
      </c>
      <c r="C104" s="97" t="s">
        <v>1802</v>
      </c>
      <c r="D104" s="84">
        <v>90240693</v>
      </c>
      <c r="E104" s="84" t="s">
        <v>570</v>
      </c>
      <c r="F104" s="84" t="s">
        <v>144</v>
      </c>
      <c r="G104" s="94">
        <v>1.9500000000000002</v>
      </c>
      <c r="H104" s="97" t="s">
        <v>148</v>
      </c>
      <c r="I104" s="98">
        <v>3.4000000000000002E-2</v>
      </c>
      <c r="J104" s="98">
        <v>1.1000000000000001E-2</v>
      </c>
      <c r="K104" s="94">
        <v>40394.890000000007</v>
      </c>
      <c r="L104" s="96">
        <v>105.41</v>
      </c>
      <c r="M104" s="94">
        <v>42.580250000000007</v>
      </c>
      <c r="N104" s="95">
        <v>1.4915264377770253E-3</v>
      </c>
      <c r="O104" s="95">
        <f>M104/'סכום נכסי הקרן'!$C$42</f>
        <v>6.1158592270413092E-5</v>
      </c>
    </row>
    <row r="105" spans="2:15" s="145" customFormat="1">
      <c r="B105" s="87" t="s">
        <v>1869</v>
      </c>
      <c r="C105" s="97" t="s">
        <v>1802</v>
      </c>
      <c r="D105" s="84">
        <v>90240694</v>
      </c>
      <c r="E105" s="84" t="s">
        <v>570</v>
      </c>
      <c r="F105" s="84" t="s">
        <v>144</v>
      </c>
      <c r="G105" s="94">
        <v>1.96</v>
      </c>
      <c r="H105" s="97" t="s">
        <v>148</v>
      </c>
      <c r="I105" s="98">
        <v>3.4000000000000002E-2</v>
      </c>
      <c r="J105" s="98">
        <v>2.5200000000000004E-2</v>
      </c>
      <c r="K105" s="94">
        <v>28222.890000000003</v>
      </c>
      <c r="L105" s="96">
        <v>101.95</v>
      </c>
      <c r="M105" s="94">
        <v>28.773230000000002</v>
      </c>
      <c r="N105" s="95">
        <v>1.0078858918216552E-3</v>
      </c>
      <c r="O105" s="95">
        <f>M105/'סכום נכסי הקרן'!$C$42</f>
        <v>4.1327381635213929E-5</v>
      </c>
    </row>
    <row r="106" spans="2:15" s="145" customFormat="1">
      <c r="B106" s="87" t="s">
        <v>1870</v>
      </c>
      <c r="C106" s="97" t="s">
        <v>1802</v>
      </c>
      <c r="D106" s="84">
        <v>90240790</v>
      </c>
      <c r="E106" s="84" t="s">
        <v>570</v>
      </c>
      <c r="F106" s="84" t="s">
        <v>144</v>
      </c>
      <c r="G106" s="94">
        <v>11.73</v>
      </c>
      <c r="H106" s="97" t="s">
        <v>148</v>
      </c>
      <c r="I106" s="98">
        <v>3.4000000000000002E-2</v>
      </c>
      <c r="J106" s="98">
        <v>2.3300000000000001E-2</v>
      </c>
      <c r="K106" s="94">
        <v>23302.430000000004</v>
      </c>
      <c r="L106" s="96">
        <v>114.09</v>
      </c>
      <c r="M106" s="94">
        <v>26.585730000000002</v>
      </c>
      <c r="N106" s="95">
        <v>9.3126083483778955E-4</v>
      </c>
      <c r="O106" s="95">
        <f>M106/'סכום נכסי הקרן'!$C$42</f>
        <v>3.8185445629870401E-5</v>
      </c>
    </row>
    <row r="107" spans="2:15" s="145" customFormat="1">
      <c r="B107" s="87" t="s">
        <v>1870</v>
      </c>
      <c r="C107" s="97" t="s">
        <v>1802</v>
      </c>
      <c r="D107" s="84">
        <v>90240792</v>
      </c>
      <c r="E107" s="84" t="s">
        <v>570</v>
      </c>
      <c r="F107" s="84" t="s">
        <v>144</v>
      </c>
      <c r="G107" s="94">
        <v>11.35</v>
      </c>
      <c r="H107" s="97" t="s">
        <v>148</v>
      </c>
      <c r="I107" s="98">
        <v>3.4000000000000002E-2</v>
      </c>
      <c r="J107" s="98">
        <v>3.2199999999999999E-2</v>
      </c>
      <c r="K107" s="94">
        <v>98016.480000000025</v>
      </c>
      <c r="L107" s="96">
        <v>103.32</v>
      </c>
      <c r="M107" s="94">
        <v>101.27063000000003</v>
      </c>
      <c r="N107" s="95">
        <v>3.5473681346477573E-3</v>
      </c>
      <c r="O107" s="95">
        <f>M107/'סכום נכסי הקרן'!$C$42</f>
        <v>1.4545638339694727E-4</v>
      </c>
    </row>
    <row r="108" spans="2:15" s="145" customFormat="1">
      <c r="B108" s="87" t="s">
        <v>1870</v>
      </c>
      <c r="C108" s="97" t="s">
        <v>1802</v>
      </c>
      <c r="D108" s="84">
        <v>90240793</v>
      </c>
      <c r="E108" s="84" t="s">
        <v>570</v>
      </c>
      <c r="F108" s="84" t="s">
        <v>144</v>
      </c>
      <c r="G108" s="94">
        <v>11.370000000000001</v>
      </c>
      <c r="H108" s="97" t="s">
        <v>148</v>
      </c>
      <c r="I108" s="98">
        <v>3.4000000000000002E-2</v>
      </c>
      <c r="J108" s="98">
        <v>3.1599999999999996E-2</v>
      </c>
      <c r="K108" s="94">
        <v>89911.080000000016</v>
      </c>
      <c r="L108" s="96">
        <v>103.91</v>
      </c>
      <c r="M108" s="94">
        <v>93.426600000000022</v>
      </c>
      <c r="N108" s="95">
        <v>3.2726027651697452E-3</v>
      </c>
      <c r="O108" s="95">
        <f>M108/'סכום נכסי הקרן'!$C$42</f>
        <v>1.3418989640997823E-4</v>
      </c>
    </row>
    <row r="109" spans="2:15" s="145" customFormat="1">
      <c r="B109" s="87" t="s">
        <v>1870</v>
      </c>
      <c r="C109" s="97" t="s">
        <v>1802</v>
      </c>
      <c r="D109" s="84">
        <v>90240794</v>
      </c>
      <c r="E109" s="84" t="s">
        <v>570</v>
      </c>
      <c r="F109" s="84" t="s">
        <v>144</v>
      </c>
      <c r="G109" s="94">
        <v>11.39</v>
      </c>
      <c r="H109" s="97" t="s">
        <v>148</v>
      </c>
      <c r="I109" s="98">
        <v>3.4000000000000002E-2</v>
      </c>
      <c r="J109" s="98">
        <v>3.2700000000000007E-2</v>
      </c>
      <c r="K109" s="94">
        <v>62818.610000000008</v>
      </c>
      <c r="L109" s="96">
        <v>102.09</v>
      </c>
      <c r="M109" s="94">
        <v>64.131520000000009</v>
      </c>
      <c r="N109" s="95">
        <v>2.2464371997540184E-3</v>
      </c>
      <c r="O109" s="95">
        <f>M109/'סכום נכסי הקרן'!$C$42</f>
        <v>9.2112974521329547E-5</v>
      </c>
    </row>
    <row r="110" spans="2:15" s="145" customFormat="1">
      <c r="B110" s="87" t="s">
        <v>1871</v>
      </c>
      <c r="C110" s="97" t="s">
        <v>1802</v>
      </c>
      <c r="D110" s="84">
        <v>4180</v>
      </c>
      <c r="E110" s="84" t="s">
        <v>570</v>
      </c>
      <c r="F110" s="84" t="s">
        <v>145</v>
      </c>
      <c r="G110" s="94">
        <v>2.5</v>
      </c>
      <c r="H110" s="97" t="s">
        <v>147</v>
      </c>
      <c r="I110" s="98">
        <v>4.9599999999999998E-2</v>
      </c>
      <c r="J110" s="98">
        <v>3.5900000000000001E-2</v>
      </c>
      <c r="K110" s="94">
        <v>65106.350000000006</v>
      </c>
      <c r="L110" s="96">
        <v>103.94</v>
      </c>
      <c r="M110" s="94">
        <v>260.19708000000003</v>
      </c>
      <c r="N110" s="95">
        <v>9.1143387803590548E-3</v>
      </c>
      <c r="O110" s="95">
        <f>M110/'סכום נכסי הקרן'!$C$42</f>
        <v>3.737246053198855E-4</v>
      </c>
    </row>
    <row r="111" spans="2:15" s="145" customFormat="1">
      <c r="B111" s="87" t="s">
        <v>1871</v>
      </c>
      <c r="C111" s="97" t="s">
        <v>1802</v>
      </c>
      <c r="D111" s="84">
        <v>4179</v>
      </c>
      <c r="E111" s="84" t="s">
        <v>570</v>
      </c>
      <c r="F111" s="84" t="s">
        <v>145</v>
      </c>
      <c r="G111" s="94">
        <v>2.54</v>
      </c>
      <c r="H111" s="97" t="s">
        <v>149</v>
      </c>
      <c r="I111" s="98">
        <v>-3.0100000000000001E-3</v>
      </c>
      <c r="J111" s="98">
        <v>2.46E-2</v>
      </c>
      <c r="K111" s="94">
        <v>61337.490000000013</v>
      </c>
      <c r="L111" s="96">
        <v>103.87</v>
      </c>
      <c r="M111" s="94">
        <f>257.63554-6.76</f>
        <v>250.87554</v>
      </c>
      <c r="N111" s="95">
        <v>9.0246116267743929E-3</v>
      </c>
      <c r="O111" s="95">
        <f>M111/'סכום נכסי הקרן'!$C$42</f>
        <v>3.6033595062217124E-4</v>
      </c>
    </row>
    <row r="112" spans="2:15" s="145" customFormat="1">
      <c r="B112" s="87" t="s">
        <v>1872</v>
      </c>
      <c r="C112" s="97" t="s">
        <v>1802</v>
      </c>
      <c r="D112" s="84">
        <v>90839532</v>
      </c>
      <c r="E112" s="84" t="s">
        <v>570</v>
      </c>
      <c r="F112" s="84" t="s">
        <v>145</v>
      </c>
      <c r="G112" s="94">
        <v>0.19</v>
      </c>
      <c r="H112" s="97" t="s">
        <v>148</v>
      </c>
      <c r="I112" s="98">
        <v>2.6000000000000002E-2</v>
      </c>
      <c r="J112" s="98">
        <v>2.5999999999999995E-2</v>
      </c>
      <c r="K112" s="94">
        <v>40724.280000000006</v>
      </c>
      <c r="L112" s="96">
        <v>100.16</v>
      </c>
      <c r="M112" s="94">
        <v>40.789410000000011</v>
      </c>
      <c r="N112" s="95">
        <v>1.4287958242689175E-3</v>
      </c>
      <c r="O112" s="95">
        <f>M112/'סכום נכסי הקרן'!$C$42</f>
        <v>5.8586384418614513E-5</v>
      </c>
    </row>
    <row r="113" spans="2:15" s="145" customFormat="1">
      <c r="B113" s="87" t="s">
        <v>1872</v>
      </c>
      <c r="C113" s="97" t="s">
        <v>1802</v>
      </c>
      <c r="D113" s="84">
        <v>90839511</v>
      </c>
      <c r="E113" s="84" t="s">
        <v>570</v>
      </c>
      <c r="F113" s="84" t="s">
        <v>145</v>
      </c>
      <c r="G113" s="94">
        <v>9.4600000000000009</v>
      </c>
      <c r="H113" s="97" t="s">
        <v>148</v>
      </c>
      <c r="I113" s="98">
        <v>4.4999999999999998E-2</v>
      </c>
      <c r="J113" s="98">
        <v>2.8400000000000002E-2</v>
      </c>
      <c r="K113" s="94">
        <v>76021.070000000022</v>
      </c>
      <c r="L113" s="96">
        <v>116.9</v>
      </c>
      <c r="M113" s="94">
        <v>88.86863000000001</v>
      </c>
      <c r="N113" s="95">
        <v>3.1129434687214019E-3</v>
      </c>
      <c r="O113" s="95">
        <f>M113/'סכום נכסי הקרן'!$C$42</f>
        <v>1.2764322209945223E-4</v>
      </c>
    </row>
    <row r="114" spans="2:15" s="145" customFormat="1">
      <c r="B114" s="87" t="s">
        <v>1872</v>
      </c>
      <c r="C114" s="97" t="s">
        <v>1802</v>
      </c>
      <c r="D114" s="84">
        <v>90839541</v>
      </c>
      <c r="E114" s="84" t="s">
        <v>570</v>
      </c>
      <c r="F114" s="84" t="s">
        <v>145</v>
      </c>
      <c r="G114" s="94">
        <v>9.07</v>
      </c>
      <c r="H114" s="97" t="s">
        <v>148</v>
      </c>
      <c r="I114" s="98">
        <v>4.4999999999999998E-2</v>
      </c>
      <c r="J114" s="98">
        <v>4.6399999999999997E-2</v>
      </c>
      <c r="K114" s="94">
        <v>21168.720000000001</v>
      </c>
      <c r="L114" s="96">
        <v>99.95</v>
      </c>
      <c r="M114" s="94">
        <v>21.158140000000003</v>
      </c>
      <c r="N114" s="95">
        <v>7.4113996945033406E-4</v>
      </c>
      <c r="O114" s="95">
        <f>M114/'סכום נכסי הקרן'!$C$42</f>
        <v>3.0389724284388138E-5</v>
      </c>
    </row>
    <row r="115" spans="2:15" s="145" customFormat="1">
      <c r="B115" s="87" t="s">
        <v>1872</v>
      </c>
      <c r="C115" s="97" t="s">
        <v>1802</v>
      </c>
      <c r="D115" s="84">
        <v>90839542</v>
      </c>
      <c r="E115" s="84" t="s">
        <v>570</v>
      </c>
      <c r="F115" s="84" t="s">
        <v>145</v>
      </c>
      <c r="G115" s="94">
        <v>9.15</v>
      </c>
      <c r="H115" s="97" t="s">
        <v>148</v>
      </c>
      <c r="I115" s="98">
        <v>4.4999999999999998E-2</v>
      </c>
      <c r="J115" s="98">
        <v>4.2999999999999997E-2</v>
      </c>
      <c r="K115" s="94">
        <v>16015.380000000003</v>
      </c>
      <c r="L115" s="96">
        <v>102.92</v>
      </c>
      <c r="M115" s="94">
        <v>16.483030000000003</v>
      </c>
      <c r="N115" s="95">
        <v>5.7737742309337881E-4</v>
      </c>
      <c r="O115" s="95">
        <f>M115/'סכום נכסי הקרן'!$C$42</f>
        <v>2.3674800198471992E-5</v>
      </c>
    </row>
    <row r="116" spans="2:15" s="145" customFormat="1">
      <c r="B116" s="87" t="s">
        <v>1872</v>
      </c>
      <c r="C116" s="97" t="s">
        <v>1802</v>
      </c>
      <c r="D116" s="84">
        <v>90839512</v>
      </c>
      <c r="E116" s="84" t="s">
        <v>570</v>
      </c>
      <c r="F116" s="84" t="s">
        <v>145</v>
      </c>
      <c r="G116" s="94">
        <v>9.48</v>
      </c>
      <c r="H116" s="97" t="s">
        <v>148</v>
      </c>
      <c r="I116" s="98">
        <v>4.4999999999999998E-2</v>
      </c>
      <c r="J116" s="98">
        <v>2.7699999999999999E-2</v>
      </c>
      <c r="K116" s="94">
        <v>14914.530000000002</v>
      </c>
      <c r="L116" s="96">
        <v>117.62</v>
      </c>
      <c r="M116" s="94">
        <v>17.542470000000005</v>
      </c>
      <c r="N116" s="95">
        <v>6.1448812040582979E-4</v>
      </c>
      <c r="O116" s="95">
        <f>M116/'סכום נכסי הקרן'!$C$42</f>
        <v>2.5196488281443948E-5</v>
      </c>
    </row>
    <row r="117" spans="2:15" s="145" customFormat="1">
      <c r="B117" s="87" t="s">
        <v>1873</v>
      </c>
      <c r="C117" s="97" t="s">
        <v>1802</v>
      </c>
      <c r="D117" s="84">
        <v>90839513</v>
      </c>
      <c r="E117" s="84" t="s">
        <v>570</v>
      </c>
      <c r="F117" s="84" t="s">
        <v>145</v>
      </c>
      <c r="G117" s="94">
        <v>9.4400000000000013</v>
      </c>
      <c r="H117" s="97" t="s">
        <v>148</v>
      </c>
      <c r="I117" s="98">
        <v>4.4999999999999998E-2</v>
      </c>
      <c r="J117" s="98">
        <v>2.9600000000000005E-2</v>
      </c>
      <c r="K117" s="94">
        <v>54619.670000000013</v>
      </c>
      <c r="L117" s="96">
        <v>116.1</v>
      </c>
      <c r="M117" s="94">
        <v>63.413429999999998</v>
      </c>
      <c r="N117" s="95">
        <v>2.2212835141907981E-3</v>
      </c>
      <c r="O117" s="95">
        <f>M117/'סכום נכסי הקרן'!$C$42</f>
        <v>9.1081572086551408E-5</v>
      </c>
    </row>
    <row r="118" spans="2:15" s="145" customFormat="1">
      <c r="B118" s="87" t="s">
        <v>1873</v>
      </c>
      <c r="C118" s="97" t="s">
        <v>1802</v>
      </c>
      <c r="D118" s="84">
        <v>90839515</v>
      </c>
      <c r="E118" s="84" t="s">
        <v>570</v>
      </c>
      <c r="F118" s="84" t="s">
        <v>145</v>
      </c>
      <c r="G118" s="94">
        <v>9.44</v>
      </c>
      <c r="H118" s="97" t="s">
        <v>148</v>
      </c>
      <c r="I118" s="98">
        <v>4.4999999999999998E-2</v>
      </c>
      <c r="J118" s="98">
        <v>2.8999999999999998E-2</v>
      </c>
      <c r="K118" s="94">
        <v>51391.110000000008</v>
      </c>
      <c r="L118" s="96">
        <v>116.7</v>
      </c>
      <c r="M118" s="94">
        <v>59.973420000000011</v>
      </c>
      <c r="N118" s="95">
        <v>2.1007847885793391E-3</v>
      </c>
      <c r="O118" s="95">
        <f>M118/'סכום נכסי הקרן'!$C$42</f>
        <v>8.6140638931012331E-5</v>
      </c>
    </row>
    <row r="119" spans="2:15" s="145" customFormat="1">
      <c r="B119" s="87" t="s">
        <v>1873</v>
      </c>
      <c r="C119" s="97" t="s">
        <v>1802</v>
      </c>
      <c r="D119" s="84">
        <v>90839516</v>
      </c>
      <c r="E119" s="84" t="s">
        <v>570</v>
      </c>
      <c r="F119" s="84" t="s">
        <v>145</v>
      </c>
      <c r="G119" s="94">
        <v>9.4400000000000013</v>
      </c>
      <c r="H119" s="97" t="s">
        <v>148</v>
      </c>
      <c r="I119" s="98">
        <v>4.4999999999999998E-2</v>
      </c>
      <c r="J119" s="98">
        <v>2.9100000000000001E-2</v>
      </c>
      <c r="K119" s="94">
        <v>27309.500000000004</v>
      </c>
      <c r="L119" s="96">
        <v>116.55</v>
      </c>
      <c r="M119" s="94">
        <v>31.829219999999999</v>
      </c>
      <c r="N119" s="95">
        <v>1.1149329354294829E-3</v>
      </c>
      <c r="O119" s="95">
        <f>M119/'סכום נכסי הקרן'!$C$42</f>
        <v>4.5716741641142956E-5</v>
      </c>
    </row>
    <row r="120" spans="2:15" s="145" customFormat="1">
      <c r="B120" s="87" t="s">
        <v>1872</v>
      </c>
      <c r="C120" s="97" t="s">
        <v>1802</v>
      </c>
      <c r="D120" s="84">
        <v>90839517</v>
      </c>
      <c r="E120" s="84" t="s">
        <v>570</v>
      </c>
      <c r="F120" s="84" t="s">
        <v>145</v>
      </c>
      <c r="G120" s="94">
        <v>9.4200000000000017</v>
      </c>
      <c r="H120" s="97" t="s">
        <v>148</v>
      </c>
      <c r="I120" s="98">
        <v>4.4999999999999998E-2</v>
      </c>
      <c r="J120" s="98">
        <v>3.0200000000000005E-2</v>
      </c>
      <c r="K120" s="94">
        <v>47291.460000000006</v>
      </c>
      <c r="L120" s="96">
        <v>115.37</v>
      </c>
      <c r="M120" s="94">
        <v>54.560150000000007</v>
      </c>
      <c r="N120" s="95">
        <v>1.9111655327077733E-3</v>
      </c>
      <c r="O120" s="95">
        <f>M120/'סכום נכסי הקרן'!$C$42</f>
        <v>7.8365485596317035E-5</v>
      </c>
    </row>
    <row r="121" spans="2:15" s="145" customFormat="1">
      <c r="B121" s="87" t="s">
        <v>1872</v>
      </c>
      <c r="C121" s="97" t="s">
        <v>1802</v>
      </c>
      <c r="D121" s="84">
        <v>90839518</v>
      </c>
      <c r="E121" s="84" t="s">
        <v>570</v>
      </c>
      <c r="F121" s="84" t="s">
        <v>145</v>
      </c>
      <c r="G121" s="94">
        <v>9.370000000000001</v>
      </c>
      <c r="H121" s="97" t="s">
        <v>148</v>
      </c>
      <c r="I121" s="98">
        <v>4.4999999999999998E-2</v>
      </c>
      <c r="J121" s="98">
        <v>3.2799999999999996E-2</v>
      </c>
      <c r="K121" s="94">
        <v>56167.37000000001</v>
      </c>
      <c r="L121" s="96">
        <v>113.1</v>
      </c>
      <c r="M121" s="94">
        <v>63.525290000000005</v>
      </c>
      <c r="N121" s="95">
        <v>2.225201813104725E-3</v>
      </c>
      <c r="O121" s="95">
        <f>M121/'סכום נכסי הקרן'!$C$42</f>
        <v>9.1242238126120661E-5</v>
      </c>
    </row>
    <row r="122" spans="2:15" s="145" customFormat="1">
      <c r="B122" s="87" t="s">
        <v>1872</v>
      </c>
      <c r="C122" s="97" t="s">
        <v>1802</v>
      </c>
      <c r="D122" s="84">
        <v>90839519</v>
      </c>
      <c r="E122" s="84" t="s">
        <v>570</v>
      </c>
      <c r="F122" s="84" t="s">
        <v>145</v>
      </c>
      <c r="G122" s="94">
        <v>9.18</v>
      </c>
      <c r="H122" s="97" t="s">
        <v>148</v>
      </c>
      <c r="I122" s="98">
        <v>4.4999999999999998E-2</v>
      </c>
      <c r="J122" s="98">
        <v>4.1399999999999999E-2</v>
      </c>
      <c r="K122" s="94">
        <v>39507.47</v>
      </c>
      <c r="L122" s="96">
        <v>104.47</v>
      </c>
      <c r="M122" s="94">
        <v>41.273460000000007</v>
      </c>
      <c r="N122" s="95">
        <v>1.4457514168783072E-3</v>
      </c>
      <c r="O122" s="95">
        <f>M122/'סכום נכסי הקרן'!$C$42</f>
        <v>5.9281632017876921E-5</v>
      </c>
    </row>
    <row r="123" spans="2:15" s="145" customFormat="1">
      <c r="B123" s="87" t="s">
        <v>1872</v>
      </c>
      <c r="C123" s="97" t="s">
        <v>1802</v>
      </c>
      <c r="D123" s="84">
        <v>90839520</v>
      </c>
      <c r="E123" s="84" t="s">
        <v>570</v>
      </c>
      <c r="F123" s="84" t="s">
        <v>145</v>
      </c>
      <c r="G123" s="94">
        <v>9.07</v>
      </c>
      <c r="H123" s="97" t="s">
        <v>148</v>
      </c>
      <c r="I123" s="98">
        <v>4.4999999999999998E-2</v>
      </c>
      <c r="J123" s="98">
        <v>4.6300000000000001E-2</v>
      </c>
      <c r="K123" s="94">
        <v>51662.910000000011</v>
      </c>
      <c r="L123" s="96">
        <v>99.97</v>
      </c>
      <c r="M123" s="94">
        <v>51.647400000000012</v>
      </c>
      <c r="N123" s="95">
        <v>1.8091359854027428E-3</v>
      </c>
      <c r="O123" s="95">
        <f>M123/'סכום נכסי הקרן'!$C$42</f>
        <v>7.4181863150801918E-5</v>
      </c>
    </row>
    <row r="124" spans="2:15" s="145" customFormat="1">
      <c r="B124" s="87" t="s">
        <v>1874</v>
      </c>
      <c r="C124" s="97" t="s">
        <v>1803</v>
      </c>
      <c r="D124" s="84">
        <v>90141407</v>
      </c>
      <c r="E124" s="84" t="s">
        <v>649</v>
      </c>
      <c r="F124" s="84" t="s">
        <v>144</v>
      </c>
      <c r="G124" s="94">
        <v>11.180000000000001</v>
      </c>
      <c r="H124" s="97" t="s">
        <v>148</v>
      </c>
      <c r="I124" s="98">
        <v>6.7000000000000004E-2</v>
      </c>
      <c r="J124" s="98">
        <v>4.6300000000000008E-2</v>
      </c>
      <c r="K124" s="94">
        <v>332734.06000000006</v>
      </c>
      <c r="L124" s="96">
        <v>127.39</v>
      </c>
      <c r="M124" s="94">
        <v>423.86993000000007</v>
      </c>
      <c r="N124" s="95">
        <v>1.4847569161141539E-2</v>
      </c>
      <c r="O124" s="95">
        <f>M124/'סכום נכסי הקרן'!$C$42</f>
        <v>6.0881014612545808E-4</v>
      </c>
    </row>
    <row r="125" spans="2:15" s="145" customFormat="1">
      <c r="B125" s="87" t="s">
        <v>1875</v>
      </c>
      <c r="C125" s="97" t="s">
        <v>1802</v>
      </c>
      <c r="D125" s="84">
        <v>90800100</v>
      </c>
      <c r="E125" s="84" t="s">
        <v>1804</v>
      </c>
      <c r="F125" s="84" t="s">
        <v>145</v>
      </c>
      <c r="G125" s="94">
        <v>1.1300000000000001</v>
      </c>
      <c r="H125" s="97" t="s">
        <v>148</v>
      </c>
      <c r="I125" s="98">
        <v>8.9487999999999998E-2</v>
      </c>
      <c r="J125" s="98">
        <v>0.95310000000000017</v>
      </c>
      <c r="K125" s="94">
        <v>523496.28000000009</v>
      </c>
      <c r="L125" s="96">
        <v>40.869999999999997</v>
      </c>
      <c r="M125" s="94">
        <v>214.08128000000002</v>
      </c>
      <c r="N125" s="95">
        <v>7.4989669847674899E-3</v>
      </c>
      <c r="O125" s="95">
        <f>M125/'סכום נכסי הקרן'!$C$42</f>
        <v>3.0748785449235595E-4</v>
      </c>
    </row>
    <row r="126" spans="2:15" s="145" customFormat="1">
      <c r="B126" s="83"/>
      <c r="C126" s="84"/>
      <c r="D126" s="84"/>
      <c r="E126" s="84"/>
      <c r="F126" s="84"/>
      <c r="G126" s="84"/>
      <c r="H126" s="84"/>
      <c r="I126" s="84"/>
      <c r="J126" s="84"/>
      <c r="K126" s="94"/>
      <c r="L126" s="96"/>
      <c r="M126" s="84"/>
      <c r="N126" s="95"/>
      <c r="O126" s="84"/>
    </row>
    <row r="127" spans="2:15" s="145" customFormat="1">
      <c r="B127" s="101" t="s">
        <v>47</v>
      </c>
      <c r="C127" s="82"/>
      <c r="D127" s="82"/>
      <c r="E127" s="82"/>
      <c r="F127" s="82"/>
      <c r="G127" s="91">
        <v>1.4060441588558514</v>
      </c>
      <c r="H127" s="82"/>
      <c r="I127" s="82"/>
      <c r="J127" s="103">
        <v>2.3937951534464784E-2</v>
      </c>
      <c r="K127" s="91"/>
      <c r="L127" s="93"/>
      <c r="M127" s="91">
        <v>630.18389999999999</v>
      </c>
      <c r="N127" s="92">
        <v>2.2074458170429554E-2</v>
      </c>
      <c r="O127" s="92">
        <f>M127/'סכום נכסי הקרן'!$C$42</f>
        <v>9.0514170761042429E-4</v>
      </c>
    </row>
    <row r="128" spans="2:15" s="145" customFormat="1">
      <c r="B128" s="87" t="s">
        <v>1876</v>
      </c>
      <c r="C128" s="97" t="s">
        <v>1803</v>
      </c>
      <c r="D128" s="84">
        <v>4351</v>
      </c>
      <c r="E128" s="84" t="s">
        <v>570</v>
      </c>
      <c r="F128" s="84" t="s">
        <v>145</v>
      </c>
      <c r="G128" s="94">
        <v>1.7800000000000005</v>
      </c>
      <c r="H128" s="97" t="s">
        <v>148</v>
      </c>
      <c r="I128" s="98">
        <v>3.61E-2</v>
      </c>
      <c r="J128" s="98">
        <v>2.1800000000000007E-2</v>
      </c>
      <c r="K128" s="94">
        <v>309750.37000000005</v>
      </c>
      <c r="L128" s="96">
        <v>102.67</v>
      </c>
      <c r="M128" s="94">
        <v>318.02071999999998</v>
      </c>
      <c r="N128" s="95">
        <v>1.1139819790651409E-2</v>
      </c>
      <c r="O128" s="95">
        <f>M128/'סכום נכסי הקרן'!$C$42</f>
        <v>4.5677748599463837E-4</v>
      </c>
    </row>
    <row r="129" spans="1:15" s="145" customFormat="1">
      <c r="B129" s="87" t="s">
        <v>1877</v>
      </c>
      <c r="C129" s="97" t="s">
        <v>1803</v>
      </c>
      <c r="D129" s="84">
        <v>10510</v>
      </c>
      <c r="E129" s="84" t="s">
        <v>570</v>
      </c>
      <c r="F129" s="84" t="s">
        <v>145</v>
      </c>
      <c r="G129" s="94">
        <v>0.7200000000000002</v>
      </c>
      <c r="H129" s="97" t="s">
        <v>148</v>
      </c>
      <c r="I129" s="98">
        <v>4.2500000000000003E-2</v>
      </c>
      <c r="J129" s="98">
        <v>3.040000000000001E-2</v>
      </c>
      <c r="K129" s="94">
        <v>108425.08000000002</v>
      </c>
      <c r="L129" s="96">
        <v>101.03</v>
      </c>
      <c r="M129" s="94">
        <v>109.54186</v>
      </c>
      <c r="N129" s="95">
        <v>3.8370977209685143E-3</v>
      </c>
      <c r="O129" s="95">
        <f>M129/'סכום נכסי הקרן'!$C$42</f>
        <v>1.5733646355487981E-4</v>
      </c>
    </row>
    <row r="130" spans="1:15" s="145" customFormat="1">
      <c r="B130" s="87" t="s">
        <v>1877</v>
      </c>
      <c r="C130" s="97" t="s">
        <v>1803</v>
      </c>
      <c r="D130" s="84">
        <v>3880</v>
      </c>
      <c r="E130" s="84" t="s">
        <v>617</v>
      </c>
      <c r="F130" s="84" t="s">
        <v>145</v>
      </c>
      <c r="G130" s="94">
        <v>1.1900000000000002</v>
      </c>
      <c r="H130" s="97" t="s">
        <v>148</v>
      </c>
      <c r="I130" s="98">
        <v>4.4999999999999998E-2</v>
      </c>
      <c r="J130" s="98">
        <v>2.3800000000000002E-2</v>
      </c>
      <c r="K130" s="94">
        <v>197140.8</v>
      </c>
      <c r="L130" s="96">
        <v>102.78</v>
      </c>
      <c r="M130" s="94">
        <v>202.62132000000003</v>
      </c>
      <c r="N130" s="95">
        <v>7.0975406588096295E-3</v>
      </c>
      <c r="O130" s="95">
        <f>M130/'סכום נכסי הקרן'!$C$42</f>
        <v>2.9102775806090606E-4</v>
      </c>
    </row>
    <row r="131" spans="1:15" s="145" customFormat="1">
      <c r="B131" s="83"/>
      <c r="C131" s="84"/>
      <c r="D131" s="84"/>
      <c r="E131" s="84"/>
      <c r="F131" s="84"/>
      <c r="G131" s="84"/>
      <c r="H131" s="84"/>
      <c r="I131" s="84"/>
      <c r="J131" s="84"/>
      <c r="K131" s="94"/>
      <c r="L131" s="96"/>
      <c r="M131" s="84"/>
      <c r="N131" s="95"/>
      <c r="O131" s="84"/>
    </row>
    <row r="132" spans="1:15" s="145" customFormat="1">
      <c r="B132" s="81" t="s">
        <v>50</v>
      </c>
      <c r="C132" s="82"/>
      <c r="D132" s="82"/>
      <c r="E132" s="82"/>
      <c r="F132" s="82"/>
      <c r="G132" s="91">
        <v>4.6864327884813299</v>
      </c>
      <c r="H132" s="82"/>
      <c r="I132" s="82"/>
      <c r="J132" s="103">
        <v>4.0276576908108173E-2</v>
      </c>
      <c r="K132" s="91"/>
      <c r="L132" s="93"/>
      <c r="M132" s="91">
        <v>1676.4399500000002</v>
      </c>
      <c r="N132" s="92">
        <v>5.8723340205156009E-2</v>
      </c>
      <c r="O132" s="92">
        <f>M132/'סכום נכסי הקרן'!$C$42</f>
        <v>2.4078935038634509E-3</v>
      </c>
    </row>
    <row r="133" spans="1:15" s="152" customFormat="1">
      <c r="A133" s="145"/>
      <c r="B133" s="122" t="s">
        <v>48</v>
      </c>
      <c r="C133" s="123"/>
      <c r="D133" s="123"/>
      <c r="E133" s="123"/>
      <c r="F133" s="123"/>
      <c r="G133" s="124">
        <v>4.6864327884813299</v>
      </c>
      <c r="H133" s="123"/>
      <c r="I133" s="123"/>
      <c r="J133" s="132">
        <v>4.0276576908108173E-2</v>
      </c>
      <c r="K133" s="124"/>
      <c r="L133" s="126"/>
      <c r="M133" s="124">
        <v>1676.4399500000002</v>
      </c>
      <c r="N133" s="125">
        <v>5.8723340205156009E-2</v>
      </c>
      <c r="O133" s="125">
        <f>M133/'סכום נכסי הקרן'!$C$42</f>
        <v>2.4078935038634509E-3</v>
      </c>
    </row>
    <row r="134" spans="1:15" s="145" customFormat="1">
      <c r="B134" s="87" t="s">
        <v>1885</v>
      </c>
      <c r="C134" s="97" t="s">
        <v>1802</v>
      </c>
      <c r="D134" s="84">
        <v>452639</v>
      </c>
      <c r="E134" s="84" t="s">
        <v>524</v>
      </c>
      <c r="F134" s="84" t="s">
        <v>145</v>
      </c>
      <c r="G134" s="94">
        <v>4.38</v>
      </c>
      <c r="H134" s="97" t="s">
        <v>147</v>
      </c>
      <c r="I134" s="98">
        <v>4.0111000000000001E-2</v>
      </c>
      <c r="J134" s="98">
        <v>3.7000000000000012E-2</v>
      </c>
      <c r="K134" s="94">
        <v>207029.34000000003</v>
      </c>
      <c r="L134" s="96">
        <v>101.56</v>
      </c>
      <c r="M134" s="94">
        <v>808.44585000000006</v>
      </c>
      <c r="N134" s="95">
        <v>2.8318724262683267E-2</v>
      </c>
      <c r="O134" s="95">
        <f>M134/'סכום נכסי הקרן'!$C$42</f>
        <v>1.1611817711933944E-3</v>
      </c>
    </row>
    <row r="135" spans="1:15" s="145" customFormat="1">
      <c r="B135" s="87" t="s">
        <v>1878</v>
      </c>
      <c r="C135" s="97" t="s">
        <v>1802</v>
      </c>
      <c r="D135" s="84">
        <v>415761</v>
      </c>
      <c r="E135" s="84" t="s">
        <v>570</v>
      </c>
      <c r="F135" s="84" t="s">
        <v>145</v>
      </c>
      <c r="G135" s="94">
        <v>4.7699999999999996</v>
      </c>
      <c r="H135" s="97" t="s">
        <v>147</v>
      </c>
      <c r="I135" s="98">
        <v>6.7710999999999993E-2</v>
      </c>
      <c r="J135" s="98">
        <v>5.96E-2</v>
      </c>
      <c r="K135" s="94">
        <v>31972.070000000003</v>
      </c>
      <c r="L135" s="96">
        <v>105.16</v>
      </c>
      <c r="M135" s="94">
        <v>129.27594000000002</v>
      </c>
      <c r="N135" s="95">
        <v>4.5283548658938463E-3</v>
      </c>
      <c r="O135" s="95">
        <f>M135/'סכום נכסי הקרן'!$C$42</f>
        <v>1.8568079109057336E-4</v>
      </c>
    </row>
    <row r="136" spans="1:15" s="145" customFormat="1">
      <c r="B136" s="87" t="s">
        <v>1878</v>
      </c>
      <c r="C136" s="97" t="s">
        <v>1802</v>
      </c>
      <c r="D136" s="84">
        <v>445549</v>
      </c>
      <c r="E136" s="84" t="s">
        <v>570</v>
      </c>
      <c r="F136" s="84" t="s">
        <v>145</v>
      </c>
      <c r="G136" s="94">
        <v>4.8</v>
      </c>
      <c r="H136" s="97" t="s">
        <v>147</v>
      </c>
      <c r="I136" s="98">
        <v>6.7710999999999993E-2</v>
      </c>
      <c r="J136" s="98">
        <v>5.8000000000000003E-2</v>
      </c>
      <c r="K136" s="94">
        <v>10657.36</v>
      </c>
      <c r="L136" s="96">
        <v>105.96</v>
      </c>
      <c r="M136" s="94">
        <v>43.419820000000009</v>
      </c>
      <c r="N136" s="95">
        <v>1.5209353973619139E-3</v>
      </c>
      <c r="O136" s="95">
        <f>M136/'סכום נכסי הקרן'!$C$42</f>
        <v>6.236447808161595E-5</v>
      </c>
    </row>
    <row r="137" spans="1:15" s="145" customFormat="1">
      <c r="B137" s="87" t="s">
        <v>1879</v>
      </c>
      <c r="C137" s="97" t="s">
        <v>1802</v>
      </c>
      <c r="D137" s="84">
        <v>90352101</v>
      </c>
      <c r="E137" s="84" t="s">
        <v>570</v>
      </c>
      <c r="F137" s="84" t="s">
        <v>145</v>
      </c>
      <c r="G137" s="94">
        <v>2.34</v>
      </c>
      <c r="H137" s="97" t="s">
        <v>147</v>
      </c>
      <c r="I137" s="98">
        <v>4.7477999999999999E-2</v>
      </c>
      <c r="J137" s="98">
        <v>3.5399999999999994E-2</v>
      </c>
      <c r="K137" s="94">
        <v>70533.590000000011</v>
      </c>
      <c r="L137" s="96">
        <v>104.36</v>
      </c>
      <c r="M137" s="94">
        <v>283.02603000000011</v>
      </c>
      <c r="N137" s="95">
        <v>9.9140048807621738E-3</v>
      </c>
      <c r="O137" s="95">
        <f>M137/'סכום נכסי הקרן'!$C$42</f>
        <v>4.0651413673437113E-4</v>
      </c>
    </row>
    <row r="138" spans="1:15" s="145" customFormat="1">
      <c r="B138" s="87" t="s">
        <v>1880</v>
      </c>
      <c r="C138" s="97" t="s">
        <v>1802</v>
      </c>
      <c r="D138" s="84">
        <v>4623</v>
      </c>
      <c r="E138" s="84" t="s">
        <v>671</v>
      </c>
      <c r="F138" s="84" t="s">
        <v>1529</v>
      </c>
      <c r="G138" s="94">
        <v>6.86</v>
      </c>
      <c r="H138" s="97" t="s">
        <v>147</v>
      </c>
      <c r="I138" s="98">
        <v>5.0199999999999995E-2</v>
      </c>
      <c r="J138" s="98">
        <v>4.3799999999999999E-2</v>
      </c>
      <c r="K138" s="94">
        <v>102312.00000000001</v>
      </c>
      <c r="L138" s="96">
        <v>104.8</v>
      </c>
      <c r="M138" s="94">
        <v>412.27231000000006</v>
      </c>
      <c r="N138" s="95">
        <v>1.4441320798454811E-2</v>
      </c>
      <c r="O138" s="95">
        <f>M138/'סכום נכסי הקרן'!$C$42</f>
        <v>5.9215232676349591E-4</v>
      </c>
    </row>
    <row r="139" spans="1:15" s="145" customFormat="1">
      <c r="B139" s="146"/>
      <c r="C139" s="146"/>
      <c r="D139" s="146"/>
    </row>
    <row r="140" spans="1:15" s="145" customFormat="1">
      <c r="B140" s="146"/>
      <c r="C140" s="146"/>
      <c r="D140" s="146"/>
    </row>
    <row r="141" spans="1:15" s="145" customFormat="1">
      <c r="B141" s="147" t="s">
        <v>1821</v>
      </c>
      <c r="C141" s="146"/>
      <c r="D141" s="146"/>
    </row>
    <row r="142" spans="1:15" s="145" customFormat="1">
      <c r="B142" s="147" t="s">
        <v>129</v>
      </c>
      <c r="C142" s="146"/>
      <c r="D142" s="146"/>
    </row>
    <row r="143" spans="1:15" s="145" customFormat="1">
      <c r="B143" s="148"/>
      <c r="C143" s="146"/>
      <c r="D143" s="146"/>
    </row>
    <row r="144" spans="1:15" s="145" customFormat="1">
      <c r="B144" s="146"/>
      <c r="C144" s="146"/>
      <c r="D144" s="146"/>
    </row>
    <row r="145" spans="2:4" s="145" customFormat="1">
      <c r="B145" s="146"/>
      <c r="C145" s="146"/>
      <c r="D145" s="146"/>
    </row>
    <row r="146" spans="2:4" s="145" customFormat="1">
      <c r="B146" s="146"/>
      <c r="C146" s="146"/>
      <c r="D146" s="146"/>
    </row>
    <row r="147" spans="2:4" s="145" customFormat="1">
      <c r="B147" s="146"/>
      <c r="C147" s="146"/>
      <c r="D147" s="146"/>
    </row>
  </sheetData>
  <sheetProtection password="CC17" sheet="1" objects="1" scenarios="1"/>
  <mergeCells count="1">
    <mergeCell ref="B6:O6"/>
  </mergeCells>
  <phoneticPr fontId="4" type="noConversion"/>
  <conditionalFormatting sqref="B57:B98 B100:B138">
    <cfRule type="cellIs" dxfId="4" priority="21" operator="equal">
      <formula>2958465</formula>
    </cfRule>
    <cfRule type="cellIs" dxfId="3" priority="22" operator="equal">
      <formula>"NR3"</formula>
    </cfRule>
    <cfRule type="cellIs" dxfId="2" priority="23" operator="equal">
      <formula>"דירוג פנימי"</formula>
    </cfRule>
  </conditionalFormatting>
  <conditionalFormatting sqref="B57:B98 B100:B138">
    <cfRule type="cellIs" dxfId="1" priority="20" operator="equal">
      <formula>2958465</formula>
    </cfRule>
  </conditionalFormatting>
  <conditionalFormatting sqref="B11:B42 B99">
    <cfRule type="cellIs" dxfId="0" priority="19" operator="equal">
      <formula>"NR3"</formula>
    </cfRule>
  </conditionalFormatting>
  <dataValidations count="1">
    <dataValidation allowBlank="1" showInputMessage="1" showErrorMessage="1" sqref="V1:XFD2 A1:A1048576 D3:O40 C5:C40 B1:B40 B41:O1048576 P3:XFD1048576 D1:T2"/>
  </dataValidations>
  <printOptions horizontalCentered="1"/>
  <pageMargins left="0.19685039370078741" right="0.19685039370078741" top="0.11811023622047245" bottom="0.11811023622047245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0"/>
  <sheetViews>
    <sheetView rightToLeft="1" zoomScale="90" zoomScaleNormal="90" workbookViewId="0">
      <pane ySplit="9" topLeftCell="A10" activePane="bottomLeft" state="frozen"/>
      <selection pane="bottomLeft" activeCell="F11" sqref="F11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163</v>
      </c>
      <c r="C1" s="78" t="s" vm="1">
        <v>219</v>
      </c>
    </row>
    <row r="2" spans="2:64">
      <c r="B2" s="55" t="s">
        <v>162</v>
      </c>
      <c r="C2" s="78" t="s">
        <v>220</v>
      </c>
    </row>
    <row r="3" spans="2:64">
      <c r="B3" s="55" t="s">
        <v>164</v>
      </c>
      <c r="C3" s="78" t="s">
        <v>221</v>
      </c>
    </row>
    <row r="4" spans="2:64">
      <c r="B4" s="55" t="s">
        <v>165</v>
      </c>
      <c r="C4" s="78">
        <v>659</v>
      </c>
    </row>
    <row r="6" spans="2:64" ht="26.25" customHeight="1">
      <c r="B6" s="199" t="s">
        <v>194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64" s="3" customFormat="1" ht="63">
      <c r="B7" s="58" t="s">
        <v>133</v>
      </c>
      <c r="C7" s="59" t="s">
        <v>57</v>
      </c>
      <c r="D7" s="59" t="s">
        <v>134</v>
      </c>
      <c r="E7" s="59" t="s">
        <v>15</v>
      </c>
      <c r="F7" s="59" t="s">
        <v>79</v>
      </c>
      <c r="G7" s="59" t="s">
        <v>18</v>
      </c>
      <c r="H7" s="59" t="s">
        <v>119</v>
      </c>
      <c r="I7" s="59" t="s">
        <v>65</v>
      </c>
      <c r="J7" s="59" t="s">
        <v>19</v>
      </c>
      <c r="K7" s="59" t="s">
        <v>0</v>
      </c>
      <c r="L7" s="59" t="s">
        <v>123</v>
      </c>
      <c r="M7" s="59" t="s">
        <v>127</v>
      </c>
      <c r="N7" s="75" t="s">
        <v>166</v>
      </c>
      <c r="O7" s="61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</v>
      </c>
      <c r="L8" s="31" t="s">
        <v>75</v>
      </c>
      <c r="M8" s="31" t="s">
        <v>23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52</v>
      </c>
      <c r="C10" s="123"/>
      <c r="D10" s="123"/>
      <c r="E10" s="123"/>
      <c r="F10" s="123"/>
      <c r="G10" s="124">
        <v>0.76609227784274958</v>
      </c>
      <c r="H10" s="123"/>
      <c r="I10" s="123"/>
      <c r="J10" s="125">
        <v>5.078588579409642E-3</v>
      </c>
      <c r="K10" s="124"/>
      <c r="L10" s="126"/>
      <c r="M10" s="124">
        <v>12906.445410000004</v>
      </c>
      <c r="N10" s="125">
        <v>1</v>
      </c>
      <c r="O10" s="125">
        <f>M10/'סכום נכסי הקרן'!$C$42</f>
        <v>1.8537703101567854E-2</v>
      </c>
      <c r="P10" s="127"/>
      <c r="Q10" s="127"/>
      <c r="R10" s="127"/>
      <c r="S10" s="127"/>
      <c r="T10" s="127"/>
      <c r="U10" s="127"/>
      <c r="BL10" s="127"/>
    </row>
    <row r="11" spans="2:64" s="127" customFormat="1" ht="20.25" customHeight="1">
      <c r="B11" s="130" t="s">
        <v>216</v>
      </c>
      <c r="C11" s="123"/>
      <c r="D11" s="123"/>
      <c r="E11" s="123"/>
      <c r="F11" s="123"/>
      <c r="G11" s="124">
        <v>0.76609227784274969</v>
      </c>
      <c r="H11" s="123"/>
      <c r="I11" s="123"/>
      <c r="J11" s="125">
        <v>5.0785885794096429E-3</v>
      </c>
      <c r="K11" s="124"/>
      <c r="L11" s="126"/>
      <c r="M11" s="124">
        <v>12906.445410000002</v>
      </c>
      <c r="N11" s="125">
        <v>0.99999999999999989</v>
      </c>
      <c r="O11" s="125">
        <f>M11/'סכום נכסי הקרן'!$C$42</f>
        <v>1.853770310156785E-2</v>
      </c>
    </row>
    <row r="12" spans="2:64">
      <c r="B12" s="101" t="s">
        <v>73</v>
      </c>
      <c r="C12" s="82"/>
      <c r="D12" s="82"/>
      <c r="E12" s="82"/>
      <c r="F12" s="82"/>
      <c r="G12" s="91">
        <v>0.76609227784274958</v>
      </c>
      <c r="H12" s="82"/>
      <c r="I12" s="82"/>
      <c r="J12" s="92">
        <v>5.078588579409642E-3</v>
      </c>
      <c r="K12" s="91"/>
      <c r="L12" s="93"/>
      <c r="M12" s="91">
        <v>12906.445410000004</v>
      </c>
      <c r="N12" s="92">
        <v>1</v>
      </c>
      <c r="O12" s="92">
        <f>M12/'סכום נכסי הקרן'!$C$42</f>
        <v>1.8537703101567854E-2</v>
      </c>
    </row>
    <row r="13" spans="2:64">
      <c r="B13" s="87" t="s">
        <v>1805</v>
      </c>
      <c r="C13" s="84" t="s">
        <v>1806</v>
      </c>
      <c r="D13" s="84" t="s">
        <v>322</v>
      </c>
      <c r="E13" s="84" t="s">
        <v>308</v>
      </c>
      <c r="F13" s="84" t="s">
        <v>146</v>
      </c>
      <c r="G13" s="94">
        <v>0.92</v>
      </c>
      <c r="H13" s="97" t="s">
        <v>148</v>
      </c>
      <c r="I13" s="98">
        <v>4.5000000000000005E-3</v>
      </c>
      <c r="J13" s="95">
        <v>4.3E-3</v>
      </c>
      <c r="K13" s="94">
        <v>1400000.0000000002</v>
      </c>
      <c r="L13" s="96">
        <v>100.06</v>
      </c>
      <c r="M13" s="94">
        <v>1400.8400600000002</v>
      </c>
      <c r="N13" s="95">
        <v>0.10853802232136042</v>
      </c>
      <c r="O13" s="95">
        <f>M13/'סכום נכסי הקרן'!$C$42</f>
        <v>2.0120456330247239E-3</v>
      </c>
    </row>
    <row r="14" spans="2:64">
      <c r="B14" s="87" t="s">
        <v>1807</v>
      </c>
      <c r="C14" s="84" t="s">
        <v>1808</v>
      </c>
      <c r="D14" s="84" t="s">
        <v>322</v>
      </c>
      <c r="E14" s="84" t="s">
        <v>308</v>
      </c>
      <c r="F14" s="84" t="s">
        <v>146</v>
      </c>
      <c r="G14" s="94">
        <v>0.84000000000000008</v>
      </c>
      <c r="H14" s="97" t="s">
        <v>148</v>
      </c>
      <c r="I14" s="98">
        <v>4.1999999999999997E-3</v>
      </c>
      <c r="J14" s="95">
        <v>4.2999999999999991E-3</v>
      </c>
      <c r="K14" s="94">
        <v>2500000.0000000005</v>
      </c>
      <c r="L14" s="96">
        <v>100.06</v>
      </c>
      <c r="M14" s="94">
        <v>2501.5001200000006</v>
      </c>
      <c r="N14" s="95">
        <v>0.19381789799860935</v>
      </c>
      <c r="O14" s="95">
        <f>M14/'סכום נכסי הקרן'!$C$42</f>
        <v>3.5929386488681822E-3</v>
      </c>
    </row>
    <row r="15" spans="2:64">
      <c r="B15" s="87" t="s">
        <v>1809</v>
      </c>
      <c r="C15" s="84" t="s">
        <v>1810</v>
      </c>
      <c r="D15" s="84" t="s">
        <v>322</v>
      </c>
      <c r="E15" s="84" t="s">
        <v>308</v>
      </c>
      <c r="F15" s="84" t="s">
        <v>146</v>
      </c>
      <c r="G15" s="94">
        <v>0.99</v>
      </c>
      <c r="H15" s="97" t="s">
        <v>148</v>
      </c>
      <c r="I15" s="98">
        <v>4.5000000000000005E-3</v>
      </c>
      <c r="J15" s="95">
        <v>4.4999999999999997E-3</v>
      </c>
      <c r="K15" s="94">
        <v>1500000.0000000002</v>
      </c>
      <c r="L15" s="96">
        <v>100</v>
      </c>
      <c r="M15" s="94">
        <v>1500.0553200000004</v>
      </c>
      <c r="N15" s="95">
        <v>0.11622528685068835</v>
      </c>
      <c r="O15" s="95">
        <f>M15/'סכום נכסי הקרן'!$C$42</f>
        <v>2.1545498605326186E-3</v>
      </c>
    </row>
    <row r="16" spans="2:64">
      <c r="B16" s="87" t="s">
        <v>1811</v>
      </c>
      <c r="C16" s="84" t="s">
        <v>1812</v>
      </c>
      <c r="D16" s="84" t="s">
        <v>322</v>
      </c>
      <c r="E16" s="84" t="s">
        <v>308</v>
      </c>
      <c r="F16" s="84" t="s">
        <v>146</v>
      </c>
      <c r="G16" s="94">
        <v>0.61</v>
      </c>
      <c r="H16" s="97" t="s">
        <v>148</v>
      </c>
      <c r="I16" s="98">
        <v>4.1999999999999997E-3</v>
      </c>
      <c r="J16" s="95">
        <v>4.7999999999999996E-3</v>
      </c>
      <c r="K16" s="94">
        <v>1500000.0000000002</v>
      </c>
      <c r="L16" s="96">
        <v>100.14</v>
      </c>
      <c r="M16" s="94">
        <v>1502.0999400000005</v>
      </c>
      <c r="N16" s="95">
        <v>0.11638370537221372</v>
      </c>
      <c r="O16" s="95">
        <f>M16/'סכום נכסי הקרן'!$C$42</f>
        <v>2.1574865760504453E-3</v>
      </c>
    </row>
    <row r="17" spans="2:15">
      <c r="B17" s="87" t="s">
        <v>1813</v>
      </c>
      <c r="C17" s="84" t="s">
        <v>1814</v>
      </c>
      <c r="D17" s="84" t="s">
        <v>322</v>
      </c>
      <c r="E17" s="84" t="s">
        <v>308</v>
      </c>
      <c r="F17" s="84" t="s">
        <v>146</v>
      </c>
      <c r="G17" s="94">
        <v>0.62</v>
      </c>
      <c r="H17" s="97" t="s">
        <v>148</v>
      </c>
      <c r="I17" s="98">
        <v>4.5000000000000005E-3</v>
      </c>
      <c r="J17" s="95">
        <v>5.0999999999999986E-3</v>
      </c>
      <c r="K17" s="94">
        <v>1500000.0000000002</v>
      </c>
      <c r="L17" s="96">
        <v>100.14</v>
      </c>
      <c r="M17" s="94">
        <v>1502.1000300000003</v>
      </c>
      <c r="N17" s="95">
        <v>0.11638371234547373</v>
      </c>
      <c r="O17" s="95">
        <f>M17/'סכום נכסי הקרן'!$C$42</f>
        <v>2.1574867053186695E-3</v>
      </c>
    </row>
    <row r="18" spans="2:15">
      <c r="B18" s="87" t="s">
        <v>1815</v>
      </c>
      <c r="C18" s="84" t="s">
        <v>1816</v>
      </c>
      <c r="D18" s="84" t="s">
        <v>322</v>
      </c>
      <c r="E18" s="84" t="s">
        <v>308</v>
      </c>
      <c r="F18" s="84" t="s">
        <v>146</v>
      </c>
      <c r="G18" s="94">
        <v>0.69</v>
      </c>
      <c r="H18" s="97" t="s">
        <v>148</v>
      </c>
      <c r="I18" s="98">
        <v>4.1999999999999997E-3</v>
      </c>
      <c r="J18" s="95">
        <v>4.5999999999999999E-3</v>
      </c>
      <c r="K18" s="94">
        <v>1500000.0000000002</v>
      </c>
      <c r="L18" s="96">
        <v>100.11</v>
      </c>
      <c r="M18" s="94">
        <v>1501.6499600000002</v>
      </c>
      <c r="N18" s="95">
        <v>0.11634884062164098</v>
      </c>
      <c r="O18" s="95">
        <f>M18/'סכום נכסי הקרן'!$C$42</f>
        <v>2.1568402636556179E-3</v>
      </c>
    </row>
    <row r="19" spans="2:15">
      <c r="B19" s="87" t="s">
        <v>1817</v>
      </c>
      <c r="C19" s="84" t="s">
        <v>1818</v>
      </c>
      <c r="D19" s="84" t="s">
        <v>331</v>
      </c>
      <c r="E19" s="84" t="s">
        <v>332</v>
      </c>
      <c r="F19" s="84" t="s">
        <v>146</v>
      </c>
      <c r="G19" s="94">
        <v>0.72</v>
      </c>
      <c r="H19" s="97" t="s">
        <v>148</v>
      </c>
      <c r="I19" s="98">
        <v>4.1999999999999997E-3</v>
      </c>
      <c r="J19" s="95">
        <v>6.8000000000000005E-3</v>
      </c>
      <c r="K19" s="94">
        <v>1500000.0000000002</v>
      </c>
      <c r="L19" s="96">
        <v>99.93</v>
      </c>
      <c r="M19" s="94">
        <v>1498.9499900000003</v>
      </c>
      <c r="N19" s="95">
        <v>0.11613964514494467</v>
      </c>
      <c r="O19" s="95">
        <f>M19/'סכום נכסי הקרן'!$C$42</f>
        <v>2.1529622600184304E-3</v>
      </c>
    </row>
    <row r="20" spans="2:15">
      <c r="B20" s="87" t="s">
        <v>1817</v>
      </c>
      <c r="C20" s="84" t="s">
        <v>1819</v>
      </c>
      <c r="D20" s="84" t="s">
        <v>331</v>
      </c>
      <c r="E20" s="84" t="s">
        <v>332</v>
      </c>
      <c r="F20" s="84" t="s">
        <v>146</v>
      </c>
      <c r="G20" s="94">
        <v>0.7</v>
      </c>
      <c r="H20" s="97" t="s">
        <v>148</v>
      </c>
      <c r="I20" s="98">
        <v>4.1999999999999997E-3</v>
      </c>
      <c r="J20" s="95">
        <v>6.6999999999999994E-3</v>
      </c>
      <c r="K20" s="94">
        <v>1500000.0000000002</v>
      </c>
      <c r="L20" s="96">
        <v>99.95</v>
      </c>
      <c r="M20" s="94">
        <v>1499.2499900000003</v>
      </c>
      <c r="N20" s="95">
        <v>0.1161628893450687</v>
      </c>
      <c r="O20" s="95">
        <f>M20/'סכום נכסי הקרן'!$C$42</f>
        <v>2.1533931540991635E-3</v>
      </c>
    </row>
    <row r="21" spans="2:15">
      <c r="B21" s="83"/>
      <c r="C21" s="84"/>
      <c r="D21" s="84"/>
      <c r="E21" s="84"/>
      <c r="F21" s="84"/>
      <c r="G21" s="84"/>
      <c r="H21" s="84"/>
      <c r="I21" s="84"/>
      <c r="J21" s="95"/>
      <c r="K21" s="94"/>
      <c r="L21" s="96"/>
      <c r="M21" s="84"/>
      <c r="N21" s="95"/>
      <c r="O21" s="84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10" t="s">
        <v>1821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10" t="s">
        <v>129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</sheetData>
  <sheetProtection password="CC17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.19685039370078741" right="0.19685039370078741" top="0.11811023622047245" bottom="0.11811023622047245" header="0" footer="0.23622047244094491"/>
  <pageSetup paperSize="9" scale="82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H25" sqref="H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5" t="s">
        <v>163</v>
      </c>
      <c r="C1" s="78" t="s" vm="1">
        <v>219</v>
      </c>
    </row>
    <row r="2" spans="2:55">
      <c r="B2" s="55" t="s">
        <v>162</v>
      </c>
      <c r="C2" s="78" t="s">
        <v>220</v>
      </c>
    </row>
    <row r="3" spans="2:55">
      <c r="B3" s="55" t="s">
        <v>164</v>
      </c>
      <c r="C3" s="78" t="s">
        <v>221</v>
      </c>
    </row>
    <row r="4" spans="2:55">
      <c r="B4" s="55" t="s">
        <v>165</v>
      </c>
      <c r="C4" s="78">
        <v>659</v>
      </c>
    </row>
    <row r="6" spans="2:55" ht="26.25" customHeight="1">
      <c r="B6" s="199" t="s">
        <v>195</v>
      </c>
      <c r="C6" s="200"/>
      <c r="D6" s="200"/>
      <c r="E6" s="200"/>
      <c r="F6" s="200"/>
      <c r="G6" s="200"/>
      <c r="H6" s="200"/>
      <c r="I6" s="201"/>
    </row>
    <row r="7" spans="2:55" s="3" customFormat="1" ht="78.75">
      <c r="B7" s="58" t="s">
        <v>133</v>
      </c>
      <c r="C7" s="60" t="s">
        <v>67</v>
      </c>
      <c r="D7" s="60" t="s">
        <v>103</v>
      </c>
      <c r="E7" s="60" t="s">
        <v>68</v>
      </c>
      <c r="F7" s="60" t="s">
        <v>119</v>
      </c>
      <c r="G7" s="60" t="s">
        <v>207</v>
      </c>
      <c r="H7" s="76" t="s">
        <v>166</v>
      </c>
      <c r="I7" s="62" t="s">
        <v>167</v>
      </c>
    </row>
    <row r="8" spans="2:55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203</v>
      </c>
      <c r="H8" s="31" t="s">
        <v>20</v>
      </c>
      <c r="I8" s="16" t="s">
        <v>20</v>
      </c>
    </row>
    <row r="9" spans="2:55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17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8" t="s" vm="1">
        <v>219</v>
      </c>
    </row>
    <row r="2" spans="2:60">
      <c r="B2" s="55" t="s">
        <v>162</v>
      </c>
      <c r="C2" s="78" t="s">
        <v>220</v>
      </c>
    </row>
    <row r="3" spans="2:60">
      <c r="B3" s="55" t="s">
        <v>164</v>
      </c>
      <c r="C3" s="78" t="s">
        <v>221</v>
      </c>
    </row>
    <row r="4" spans="2:60">
      <c r="B4" s="55" t="s">
        <v>165</v>
      </c>
      <c r="C4" s="78">
        <v>659</v>
      </c>
    </row>
    <row r="6" spans="2:60" ht="26.25" customHeight="1">
      <c r="B6" s="199" t="s">
        <v>196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66">
      <c r="B7" s="58" t="s">
        <v>133</v>
      </c>
      <c r="C7" s="58" t="s">
        <v>134</v>
      </c>
      <c r="D7" s="58" t="s">
        <v>15</v>
      </c>
      <c r="E7" s="58" t="s">
        <v>16</v>
      </c>
      <c r="F7" s="58" t="s">
        <v>69</v>
      </c>
      <c r="G7" s="58" t="s">
        <v>119</v>
      </c>
      <c r="H7" s="58" t="s">
        <v>66</v>
      </c>
      <c r="I7" s="58" t="s">
        <v>127</v>
      </c>
      <c r="J7" s="77" t="s">
        <v>166</v>
      </c>
      <c r="K7" s="58" t="s">
        <v>167</v>
      </c>
    </row>
    <row r="8" spans="2:60" s="3" customFormat="1" ht="21.75" customHeight="1">
      <c r="B8" s="14"/>
      <c r="C8" s="69"/>
      <c r="D8" s="15"/>
      <c r="E8" s="15"/>
      <c r="F8" s="15" t="s">
        <v>20</v>
      </c>
      <c r="G8" s="15"/>
      <c r="H8" s="15" t="s">
        <v>20</v>
      </c>
      <c r="I8" s="15" t="s">
        <v>23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password="CC17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8" t="s" vm="1">
        <v>219</v>
      </c>
    </row>
    <row r="2" spans="2:60">
      <c r="B2" s="55" t="s">
        <v>162</v>
      </c>
      <c r="C2" s="78" t="s">
        <v>220</v>
      </c>
    </row>
    <row r="3" spans="2:60">
      <c r="B3" s="55" t="s">
        <v>164</v>
      </c>
      <c r="C3" s="78" t="s">
        <v>221</v>
      </c>
    </row>
    <row r="4" spans="2:60">
      <c r="B4" s="55" t="s">
        <v>165</v>
      </c>
      <c r="C4" s="78">
        <v>659</v>
      </c>
    </row>
    <row r="6" spans="2:60" ht="26.25" customHeight="1">
      <c r="B6" s="199" t="s">
        <v>197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78.75">
      <c r="B7" s="58" t="s">
        <v>133</v>
      </c>
      <c r="C7" s="76" t="s">
        <v>218</v>
      </c>
      <c r="D7" s="60" t="s">
        <v>15</v>
      </c>
      <c r="E7" s="60" t="s">
        <v>16</v>
      </c>
      <c r="F7" s="60" t="s">
        <v>69</v>
      </c>
      <c r="G7" s="60" t="s">
        <v>119</v>
      </c>
      <c r="H7" s="60" t="s">
        <v>66</v>
      </c>
      <c r="I7" s="60" t="s">
        <v>127</v>
      </c>
      <c r="J7" s="76" t="s">
        <v>166</v>
      </c>
      <c r="K7" s="62" t="s">
        <v>167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password="CC17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108"/>
  <sheetViews>
    <sheetView rightToLeft="1" zoomScaleNormal="100" workbookViewId="0">
      <pane ySplit="9" topLeftCell="A10" activePane="bottomLeft" state="frozen"/>
      <selection pane="bottomLeft" activeCell="F8" sqref="F8"/>
    </sheetView>
  </sheetViews>
  <sheetFormatPr defaultColWidth="9.140625" defaultRowHeight="18"/>
  <cols>
    <col min="1" max="1" width="6.28515625" style="1" customWidth="1"/>
    <col min="2" max="2" width="32.14062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8" style="3" customWidth="1"/>
    <col min="8" max="16384" width="9.140625" style="1"/>
  </cols>
  <sheetData>
    <row r="1" spans="2:17">
      <c r="B1" s="55" t="s">
        <v>163</v>
      </c>
      <c r="C1" s="78" t="s" vm="1">
        <v>219</v>
      </c>
    </row>
    <row r="2" spans="2:17">
      <c r="B2" s="55" t="s">
        <v>162</v>
      </c>
      <c r="C2" s="78" t="s">
        <v>220</v>
      </c>
    </row>
    <row r="3" spans="2:17">
      <c r="B3" s="55" t="s">
        <v>164</v>
      </c>
      <c r="C3" s="78" t="s">
        <v>221</v>
      </c>
    </row>
    <row r="4" spans="2:17">
      <c r="B4" s="55" t="s">
        <v>165</v>
      </c>
      <c r="C4" s="78">
        <v>659</v>
      </c>
    </row>
    <row r="6" spans="2:17" ht="26.25" customHeight="1">
      <c r="B6" s="199" t="s">
        <v>198</v>
      </c>
      <c r="C6" s="200"/>
      <c r="D6" s="200"/>
    </row>
    <row r="7" spans="2:17" s="3" customFormat="1" ht="31.5">
      <c r="B7" s="58" t="s">
        <v>133</v>
      </c>
      <c r="C7" s="64" t="s">
        <v>125</v>
      </c>
      <c r="D7" s="65" t="s">
        <v>124</v>
      </c>
    </row>
    <row r="8" spans="2:17" s="3" customFormat="1">
      <c r="B8" s="14"/>
      <c r="C8" s="31" t="s">
        <v>23</v>
      </c>
      <c r="D8" s="16" t="s">
        <v>24</v>
      </c>
    </row>
    <row r="9" spans="2:17" s="4" customFormat="1" ht="18" customHeight="1">
      <c r="B9" s="17"/>
      <c r="C9" s="18" t="s">
        <v>1</v>
      </c>
      <c r="D9" s="19" t="s">
        <v>2</v>
      </c>
      <c r="E9" s="3"/>
      <c r="F9" s="3"/>
      <c r="G9" s="3"/>
    </row>
    <row r="10" spans="2:17" s="4" customFormat="1" ht="18" customHeight="1">
      <c r="B10" s="133" t="s">
        <v>1822</v>
      </c>
      <c r="C10" s="134">
        <f>C11+C26</f>
        <v>11933.175882600495</v>
      </c>
      <c r="D10" s="135"/>
      <c r="E10" s="3"/>
      <c r="F10" s="3"/>
      <c r="G10" s="3"/>
    </row>
    <row r="11" spans="2:17">
      <c r="B11" s="136" t="s">
        <v>1823</v>
      </c>
      <c r="C11" s="137">
        <f>SUM(C12:C24)</f>
        <v>4533.8092836938922</v>
      </c>
      <c r="D11" s="138"/>
    </row>
    <row r="12" spans="2:17">
      <c r="B12" s="140" t="s">
        <v>1825</v>
      </c>
      <c r="C12" s="141">
        <v>449</v>
      </c>
      <c r="D12" s="138">
        <v>46132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>
      <c r="B13" s="140" t="s">
        <v>1831</v>
      </c>
      <c r="C13" s="141">
        <v>252.40397840732248</v>
      </c>
      <c r="D13" s="138">
        <v>43404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>
      <c r="B14" s="140" t="s">
        <v>1833</v>
      </c>
      <c r="C14" s="141">
        <v>39.12694272629259</v>
      </c>
      <c r="D14" s="138">
        <v>43404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>
      <c r="B15" s="140" t="s">
        <v>1832</v>
      </c>
      <c r="C15" s="141">
        <v>14.770286144524189</v>
      </c>
      <c r="D15" s="138">
        <v>43404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>
      <c r="B16" s="140" t="s">
        <v>1834</v>
      </c>
      <c r="C16" s="141">
        <v>21.02534232933181</v>
      </c>
      <c r="D16" s="138">
        <v>45143</v>
      </c>
    </row>
    <row r="17" spans="2:4">
      <c r="B17" s="140" t="s">
        <v>1840</v>
      </c>
      <c r="C17" s="141">
        <v>587.600477803128</v>
      </c>
      <c r="D17" s="138">
        <v>49485</v>
      </c>
    </row>
    <row r="18" spans="2:4">
      <c r="B18" s="140" t="s">
        <v>1842</v>
      </c>
      <c r="C18" s="141">
        <v>394.93681883507742</v>
      </c>
      <c r="D18" s="138">
        <v>43830</v>
      </c>
    </row>
    <row r="19" spans="2:4">
      <c r="B19" s="140" t="s">
        <v>1837</v>
      </c>
      <c r="C19" s="141">
        <v>852.60799999999995</v>
      </c>
      <c r="D19" s="138">
        <v>42901</v>
      </c>
    </row>
    <row r="20" spans="2:4">
      <c r="B20" s="140" t="s">
        <v>1843</v>
      </c>
      <c r="C20" s="141">
        <v>1003.0392195397369</v>
      </c>
      <c r="D20" s="138">
        <v>42973</v>
      </c>
    </row>
    <row r="21" spans="2:4">
      <c r="B21" s="140" t="s">
        <v>1835</v>
      </c>
      <c r="C21" s="141">
        <v>26.980799999999999</v>
      </c>
      <c r="D21" s="138">
        <v>43948</v>
      </c>
    </row>
    <row r="22" spans="2:4">
      <c r="B22" s="140" t="s">
        <v>1839</v>
      </c>
      <c r="C22" s="141">
        <v>113.2424582697989</v>
      </c>
      <c r="D22" s="138">
        <v>43297</v>
      </c>
    </row>
    <row r="23" spans="2:4">
      <c r="B23" s="140" t="s">
        <v>1838</v>
      </c>
      <c r="C23" s="141">
        <v>252.05618963868002</v>
      </c>
      <c r="D23" s="138">
        <v>43297</v>
      </c>
    </row>
    <row r="24" spans="2:4">
      <c r="B24" s="140" t="s">
        <v>1836</v>
      </c>
      <c r="C24" s="141">
        <v>527.01877000000002</v>
      </c>
      <c r="D24" s="138">
        <v>43908</v>
      </c>
    </row>
    <row r="25" spans="2:4">
      <c r="B25" s="140"/>
      <c r="C25" s="141"/>
      <c r="D25" s="138"/>
    </row>
    <row r="26" spans="2:4">
      <c r="B26" s="136" t="s">
        <v>1824</v>
      </c>
      <c r="C26" s="139">
        <f>SUM(C27:C35)</f>
        <v>7399.3665989066021</v>
      </c>
      <c r="D26" s="138"/>
    </row>
    <row r="27" spans="2:4">
      <c r="B27" s="140" t="s">
        <v>1826</v>
      </c>
      <c r="C27" s="141">
        <v>1026.6839782560739</v>
      </c>
      <c r="D27" s="138">
        <v>44429</v>
      </c>
    </row>
    <row r="28" spans="2:4">
      <c r="B28" s="140" t="s">
        <v>1844</v>
      </c>
      <c r="C28" s="141">
        <v>1088.4573609356</v>
      </c>
      <c r="D28" s="138">
        <v>44722</v>
      </c>
    </row>
    <row r="29" spans="2:4">
      <c r="B29" s="140" t="s">
        <v>1829</v>
      </c>
      <c r="C29" s="141">
        <v>879.04614291666644</v>
      </c>
      <c r="D29" s="138">
        <v>47026</v>
      </c>
    </row>
    <row r="30" spans="2:4">
      <c r="B30" s="140" t="s">
        <v>1827</v>
      </c>
      <c r="C30" s="141">
        <v>1015.1671258690476</v>
      </c>
      <c r="D30" s="138">
        <v>44196</v>
      </c>
    </row>
    <row r="31" spans="2:4">
      <c r="B31" s="140" t="s">
        <v>1886</v>
      </c>
      <c r="C31" s="141">
        <v>1053.4298351321131</v>
      </c>
      <c r="D31" s="138">
        <v>46722</v>
      </c>
    </row>
    <row r="32" spans="2:4">
      <c r="B32" s="140" t="s">
        <v>1830</v>
      </c>
      <c r="C32" s="141">
        <v>661.2836804187873</v>
      </c>
      <c r="D32" s="138">
        <v>47031</v>
      </c>
    </row>
    <row r="33" spans="2:4">
      <c r="B33" s="140" t="s">
        <v>1633</v>
      </c>
      <c r="C33" s="141">
        <v>550.02697537831455</v>
      </c>
      <c r="D33" s="138">
        <v>46054</v>
      </c>
    </row>
    <row r="34" spans="2:4">
      <c r="B34" s="140" t="s">
        <v>1828</v>
      </c>
      <c r="C34" s="141">
        <v>633.27150000000017</v>
      </c>
      <c r="D34" s="138">
        <v>47102</v>
      </c>
    </row>
    <row r="35" spans="2:4">
      <c r="B35" s="140" t="s">
        <v>1841</v>
      </c>
      <c r="C35" s="141">
        <v>492</v>
      </c>
      <c r="D35" s="138">
        <v>44678</v>
      </c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10" t="s">
        <v>1821</v>
      </c>
      <c r="C41" s="100"/>
      <c r="D41" s="100"/>
    </row>
    <row r="42" spans="2:4">
      <c r="B42" s="110" t="s">
        <v>129</v>
      </c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6">
      <c r="B49" s="100"/>
      <c r="C49" s="100"/>
      <c r="D49" s="100"/>
    </row>
    <row r="50" spans="2:6">
      <c r="B50" s="100"/>
      <c r="C50" s="100"/>
      <c r="D50" s="100"/>
    </row>
    <row r="51" spans="2:6">
      <c r="B51" s="100"/>
      <c r="C51" s="100"/>
      <c r="D51" s="100"/>
    </row>
    <row r="52" spans="2:6">
      <c r="B52" s="100"/>
      <c r="C52" s="100"/>
      <c r="D52" s="100"/>
    </row>
    <row r="53" spans="2:6">
      <c r="B53" s="100"/>
      <c r="C53" s="100"/>
      <c r="D53" s="100"/>
    </row>
    <row r="54" spans="2:6">
      <c r="B54" s="100"/>
      <c r="C54" s="100"/>
      <c r="D54" s="100"/>
      <c r="E54" s="1"/>
      <c r="F54" s="1"/>
    </row>
    <row r="55" spans="2:6">
      <c r="B55" s="100"/>
      <c r="C55" s="100"/>
      <c r="D55" s="100"/>
    </row>
    <row r="56" spans="2:6">
      <c r="B56" s="100"/>
      <c r="C56" s="100"/>
      <c r="D56" s="100"/>
    </row>
    <row r="57" spans="2:6">
      <c r="B57" s="100"/>
      <c r="C57" s="100"/>
      <c r="D57" s="100"/>
    </row>
    <row r="58" spans="2:6">
      <c r="B58" s="100"/>
      <c r="C58" s="100"/>
      <c r="D58" s="100"/>
    </row>
    <row r="59" spans="2:6">
      <c r="B59" s="100"/>
      <c r="C59" s="100"/>
      <c r="D59" s="100"/>
    </row>
    <row r="60" spans="2:6">
      <c r="B60" s="100"/>
      <c r="C60" s="100"/>
      <c r="D60" s="100"/>
    </row>
    <row r="61" spans="2:6">
      <c r="B61" s="100"/>
      <c r="C61" s="100"/>
      <c r="D61" s="100"/>
    </row>
    <row r="62" spans="2:6">
      <c r="B62" s="100"/>
      <c r="C62" s="100"/>
      <c r="D62" s="100"/>
    </row>
    <row r="63" spans="2:6">
      <c r="B63" s="100"/>
      <c r="C63" s="100"/>
      <c r="D63" s="100"/>
    </row>
    <row r="64" spans="2:6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</sheetData>
  <sheetProtection password="CC17" sheet="1" objects="1" scenarios="1"/>
  <mergeCells count="1">
    <mergeCell ref="B6:D6"/>
  </mergeCells>
  <phoneticPr fontId="4" type="noConversion"/>
  <dataValidations count="1">
    <dataValidation allowBlank="1" showInputMessage="1" showErrorMessage="1" sqref="A54:D54 C5:C26 A55:F1048576 A1:B26 D24:G26 G27:G36 A27:F53 H24:XFD36 D1:XFD23 G37:XFD1048576"/>
  </dataValidations>
  <printOptions horizontalCentered="1"/>
  <pageMargins left="0.19685039370078741" right="0.19685039370078741" top="0.11811023622047245" bottom="0.11811023622047245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8" t="s" vm="1">
        <v>219</v>
      </c>
    </row>
    <row r="2" spans="2:18">
      <c r="B2" s="55" t="s">
        <v>162</v>
      </c>
      <c r="C2" s="78" t="s">
        <v>220</v>
      </c>
    </row>
    <row r="3" spans="2:18">
      <c r="B3" s="55" t="s">
        <v>164</v>
      </c>
      <c r="C3" s="78" t="s">
        <v>221</v>
      </c>
    </row>
    <row r="4" spans="2:18">
      <c r="B4" s="55" t="s">
        <v>165</v>
      </c>
      <c r="C4" s="78">
        <v>659</v>
      </c>
    </row>
    <row r="6" spans="2:18" ht="26.25" customHeight="1">
      <c r="B6" s="199" t="s">
        <v>201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1" t="s">
        <v>133</v>
      </c>
      <c r="C7" s="29" t="s">
        <v>57</v>
      </c>
      <c r="D7" s="70" t="s">
        <v>78</v>
      </c>
      <c r="E7" s="29" t="s">
        <v>15</v>
      </c>
      <c r="F7" s="29" t="s">
        <v>79</v>
      </c>
      <c r="G7" s="29" t="s">
        <v>120</v>
      </c>
      <c r="H7" s="29" t="s">
        <v>18</v>
      </c>
      <c r="I7" s="29" t="s">
        <v>119</v>
      </c>
      <c r="J7" s="29" t="s">
        <v>17</v>
      </c>
      <c r="K7" s="29" t="s">
        <v>199</v>
      </c>
      <c r="L7" s="29" t="s">
        <v>0</v>
      </c>
      <c r="M7" s="29" t="s">
        <v>200</v>
      </c>
      <c r="N7" s="29" t="s">
        <v>71</v>
      </c>
      <c r="O7" s="70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zoomScaleNormal="100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6" t="s">
        <v>163</v>
      </c>
      <c r="C1" s="157" t="s" vm="1">
        <v>219</v>
      </c>
      <c r="D1" s="155"/>
      <c r="E1" s="155"/>
      <c r="F1" s="155"/>
      <c r="G1" s="155"/>
      <c r="H1" s="155"/>
      <c r="I1" s="155"/>
      <c r="J1" s="155"/>
      <c r="K1" s="155"/>
      <c r="L1" s="155"/>
    </row>
    <row r="2" spans="2:13">
      <c r="B2" s="156" t="s">
        <v>162</v>
      </c>
      <c r="C2" s="157" t="s">
        <v>220</v>
      </c>
      <c r="D2" s="155"/>
      <c r="E2" s="155"/>
      <c r="F2" s="155"/>
      <c r="G2" s="155"/>
      <c r="H2" s="155"/>
      <c r="I2" s="155"/>
      <c r="J2" s="155"/>
      <c r="K2" s="155"/>
      <c r="L2" s="155"/>
    </row>
    <row r="3" spans="2:13">
      <c r="B3" s="156" t="s">
        <v>164</v>
      </c>
      <c r="C3" s="157" t="s">
        <v>221</v>
      </c>
      <c r="D3" s="155"/>
      <c r="E3" s="155"/>
      <c r="F3" s="155"/>
      <c r="G3" s="155"/>
      <c r="H3" s="155"/>
      <c r="I3" s="155"/>
      <c r="J3" s="155"/>
      <c r="K3" s="155"/>
      <c r="L3" s="155"/>
    </row>
    <row r="4" spans="2:13">
      <c r="B4" s="156" t="s">
        <v>165</v>
      </c>
      <c r="C4" s="157">
        <v>659</v>
      </c>
      <c r="D4" s="155"/>
      <c r="E4" s="155"/>
      <c r="F4" s="155"/>
      <c r="G4" s="155"/>
      <c r="H4" s="155"/>
      <c r="I4" s="155"/>
      <c r="J4" s="155"/>
      <c r="K4" s="155"/>
      <c r="L4" s="155"/>
    </row>
    <row r="6" spans="2:13" ht="26.25" customHeight="1">
      <c r="B6" s="189" t="s">
        <v>190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</row>
    <row r="7" spans="2:13" s="3" customFormat="1" ht="63">
      <c r="B7" s="162" t="s">
        <v>132</v>
      </c>
      <c r="C7" s="163" t="s">
        <v>57</v>
      </c>
      <c r="D7" s="163" t="s">
        <v>134</v>
      </c>
      <c r="E7" s="163" t="s">
        <v>15</v>
      </c>
      <c r="F7" s="163" t="s">
        <v>79</v>
      </c>
      <c r="G7" s="163" t="s">
        <v>119</v>
      </c>
      <c r="H7" s="163" t="s">
        <v>17</v>
      </c>
      <c r="I7" s="163" t="s">
        <v>19</v>
      </c>
      <c r="J7" s="163" t="s">
        <v>74</v>
      </c>
      <c r="K7" s="163" t="s">
        <v>166</v>
      </c>
      <c r="L7" s="163" t="s">
        <v>167</v>
      </c>
      <c r="M7" s="1"/>
    </row>
    <row r="8" spans="2:13" s="3" customFormat="1" ht="28.5" customHeight="1">
      <c r="B8" s="164"/>
      <c r="C8" s="165"/>
      <c r="D8" s="165"/>
      <c r="E8" s="165"/>
      <c r="F8" s="165"/>
      <c r="G8" s="165"/>
      <c r="H8" s="165" t="s">
        <v>20</v>
      </c>
      <c r="I8" s="165" t="s">
        <v>20</v>
      </c>
      <c r="J8" s="165" t="s">
        <v>23</v>
      </c>
      <c r="K8" s="165" t="s">
        <v>20</v>
      </c>
      <c r="L8" s="165" t="s">
        <v>20</v>
      </c>
    </row>
    <row r="9" spans="2:13" s="4" customFormat="1" ht="18" customHeight="1">
      <c r="B9" s="166"/>
      <c r="C9" s="158" t="s">
        <v>1</v>
      </c>
      <c r="D9" s="158" t="s">
        <v>2</v>
      </c>
      <c r="E9" s="158" t="s">
        <v>3</v>
      </c>
      <c r="F9" s="158" t="s">
        <v>4</v>
      </c>
      <c r="G9" s="158" t="s">
        <v>5</v>
      </c>
      <c r="H9" s="158" t="s">
        <v>6</v>
      </c>
      <c r="I9" s="158" t="s">
        <v>7</v>
      </c>
      <c r="J9" s="158" t="s">
        <v>8</v>
      </c>
      <c r="K9" s="158" t="s">
        <v>9</v>
      </c>
      <c r="L9" s="158" t="s">
        <v>10</v>
      </c>
    </row>
    <row r="10" spans="2:13" s="4" customFormat="1" ht="18" customHeight="1">
      <c r="B10" s="167" t="s">
        <v>56</v>
      </c>
      <c r="C10" s="168"/>
      <c r="D10" s="168"/>
      <c r="E10" s="168"/>
      <c r="F10" s="168"/>
      <c r="G10" s="168"/>
      <c r="H10" s="168"/>
      <c r="I10" s="168"/>
      <c r="J10" s="174">
        <v>58630.449449999993</v>
      </c>
      <c r="K10" s="175">
        <v>1</v>
      </c>
      <c r="L10" s="175">
        <v>8.4211712062367258E-2</v>
      </c>
    </row>
    <row r="11" spans="2:13">
      <c r="B11" s="169" t="s">
        <v>216</v>
      </c>
      <c r="C11" s="170"/>
      <c r="D11" s="170"/>
      <c r="E11" s="170"/>
      <c r="F11" s="170"/>
      <c r="G11" s="170"/>
      <c r="H11" s="170"/>
      <c r="I11" s="170"/>
      <c r="J11" s="176">
        <v>46537.813079999993</v>
      </c>
      <c r="K11" s="175">
        <v>0.79374818915020273</v>
      </c>
      <c r="L11" s="177">
        <v>6.68428939547423E-2</v>
      </c>
    </row>
    <row r="12" spans="2:13" s="145" customFormat="1">
      <c r="B12" s="182" t="s">
        <v>53</v>
      </c>
      <c r="C12" s="170"/>
      <c r="D12" s="170"/>
      <c r="E12" s="170"/>
      <c r="F12" s="170"/>
      <c r="G12" s="170"/>
      <c r="H12" s="170"/>
      <c r="I12" s="170"/>
      <c r="J12" s="176">
        <v>38349.579999999994</v>
      </c>
      <c r="K12" s="175">
        <v>0.65408981782929176</v>
      </c>
      <c r="L12" s="177">
        <v>5.5082023401966572E-2</v>
      </c>
    </row>
    <row r="13" spans="2:13" s="145" customFormat="1">
      <c r="B13" s="173" t="s">
        <v>1764</v>
      </c>
      <c r="C13" s="172" t="s">
        <v>1765</v>
      </c>
      <c r="D13" s="172">
        <v>26</v>
      </c>
      <c r="E13" s="172" t="s">
        <v>332</v>
      </c>
      <c r="F13" s="172" t="s">
        <v>144</v>
      </c>
      <c r="G13" s="180" t="s">
        <v>148</v>
      </c>
      <c r="H13" s="181">
        <v>0</v>
      </c>
      <c r="I13" s="181">
        <v>0</v>
      </c>
      <c r="J13" s="178">
        <v>9806.94</v>
      </c>
      <c r="K13" s="179">
        <v>0.16726701043565004</v>
      </c>
      <c r="L13" s="179">
        <v>1.408584132033994E-2</v>
      </c>
    </row>
    <row r="14" spans="2:13" s="145" customFormat="1">
      <c r="B14" s="173" t="s">
        <v>1767</v>
      </c>
      <c r="C14" s="172" t="s">
        <v>1768</v>
      </c>
      <c r="D14" s="172">
        <v>95</v>
      </c>
      <c r="E14" s="172" t="s">
        <v>685</v>
      </c>
      <c r="F14" s="172"/>
      <c r="G14" s="180" t="s">
        <v>148</v>
      </c>
      <c r="H14" s="181">
        <v>0</v>
      </c>
      <c r="I14" s="181">
        <v>0</v>
      </c>
      <c r="J14" s="178">
        <v>0</v>
      </c>
      <c r="K14" s="179">
        <v>0</v>
      </c>
      <c r="L14" s="179">
        <v>0</v>
      </c>
    </row>
    <row r="15" spans="2:13" s="145" customFormat="1">
      <c r="B15" s="173" t="s">
        <v>1769</v>
      </c>
      <c r="C15" s="172" t="s">
        <v>1770</v>
      </c>
      <c r="D15" s="172">
        <v>12</v>
      </c>
      <c r="E15" s="172" t="s">
        <v>308</v>
      </c>
      <c r="F15" s="172" t="s">
        <v>146</v>
      </c>
      <c r="G15" s="180" t="s">
        <v>148</v>
      </c>
      <c r="H15" s="181">
        <v>0</v>
      </c>
      <c r="I15" s="181">
        <v>0</v>
      </c>
      <c r="J15" s="178">
        <v>17461.05</v>
      </c>
      <c r="K15" s="179">
        <v>0.29781538712048883</v>
      </c>
      <c r="L15" s="179">
        <v>2.5079543627933045E-2</v>
      </c>
    </row>
    <row r="16" spans="2:13" s="145" customFormat="1">
      <c r="B16" s="173" t="s">
        <v>1771</v>
      </c>
      <c r="C16" s="172" t="s">
        <v>1772</v>
      </c>
      <c r="D16" s="172">
        <v>10</v>
      </c>
      <c r="E16" s="172" t="s">
        <v>308</v>
      </c>
      <c r="F16" s="172" t="s">
        <v>146</v>
      </c>
      <c r="G16" s="180" t="s">
        <v>148</v>
      </c>
      <c r="H16" s="181">
        <v>0</v>
      </c>
      <c r="I16" s="181">
        <v>0</v>
      </c>
      <c r="J16" s="178">
        <v>11081.57</v>
      </c>
      <c r="K16" s="179">
        <v>0.18900707915347562</v>
      </c>
      <c r="L16" s="179">
        <v>1.5916609727421548E-2</v>
      </c>
    </row>
    <row r="17" spans="2:12" s="145" customFormat="1">
      <c r="B17" s="173" t="s">
        <v>1887</v>
      </c>
      <c r="C17" s="172" t="s">
        <v>1888</v>
      </c>
      <c r="D17" s="172">
        <v>20</v>
      </c>
      <c r="E17" s="172" t="s">
        <v>308</v>
      </c>
      <c r="F17" s="172" t="s">
        <v>146</v>
      </c>
      <c r="G17" s="180" t="s">
        <v>148</v>
      </c>
      <c r="H17" s="181">
        <v>0</v>
      </c>
      <c r="I17" s="181">
        <v>0</v>
      </c>
      <c r="J17" s="178">
        <v>0.02</v>
      </c>
      <c r="K17" s="179">
        <v>3.4111967736245971E-7</v>
      </c>
      <c r="L17" s="179">
        <v>2.8726272048855076E-8</v>
      </c>
    </row>
    <row r="18" spans="2:12" s="145" customFormat="1">
      <c r="B18" s="171"/>
      <c r="C18" s="172"/>
      <c r="D18" s="172"/>
      <c r="E18" s="172"/>
      <c r="F18" s="172"/>
      <c r="G18" s="172"/>
      <c r="H18" s="172"/>
      <c r="I18" s="172"/>
      <c r="J18" s="172"/>
      <c r="K18" s="179"/>
      <c r="L18" s="172"/>
    </row>
    <row r="19" spans="2:12" s="145" customFormat="1">
      <c r="B19" s="182" t="s">
        <v>54</v>
      </c>
      <c r="C19" s="170"/>
      <c r="D19" s="170"/>
      <c r="E19" s="170"/>
      <c r="F19" s="170"/>
      <c r="G19" s="170"/>
      <c r="H19" s="170"/>
      <c r="I19" s="170"/>
      <c r="J19" s="176">
        <v>8140.3591200000001</v>
      </c>
      <c r="K19" s="175">
        <v>0.13884183383144783</v>
      </c>
      <c r="L19" s="177">
        <v>1.1692108532824924E-2</v>
      </c>
    </row>
    <row r="20" spans="2:12" s="145" customFormat="1">
      <c r="B20" s="173" t="s">
        <v>1764</v>
      </c>
      <c r="C20" s="172" t="s">
        <v>1773</v>
      </c>
      <c r="D20" s="172">
        <v>26</v>
      </c>
      <c r="E20" s="172" t="s">
        <v>332</v>
      </c>
      <c r="F20" s="172" t="s">
        <v>144</v>
      </c>
      <c r="G20" s="180" t="s">
        <v>150</v>
      </c>
      <c r="H20" s="181">
        <v>0</v>
      </c>
      <c r="I20" s="181">
        <v>0</v>
      </c>
      <c r="J20" s="178">
        <v>133.31926000000001</v>
      </c>
      <c r="K20" s="179">
        <v>2.2738911478700943E-3</v>
      </c>
      <c r="L20" s="179">
        <v>1.9148826660560214E-4</v>
      </c>
    </row>
    <row r="21" spans="2:12" s="145" customFormat="1">
      <c r="B21" s="173" t="s">
        <v>1764</v>
      </c>
      <c r="C21" s="172" t="s">
        <v>1774</v>
      </c>
      <c r="D21" s="172">
        <v>26</v>
      </c>
      <c r="E21" s="172" t="s">
        <v>332</v>
      </c>
      <c r="F21" s="172" t="s">
        <v>144</v>
      </c>
      <c r="G21" s="180" t="s">
        <v>147</v>
      </c>
      <c r="H21" s="181">
        <v>0</v>
      </c>
      <c r="I21" s="181">
        <v>0</v>
      </c>
      <c r="J21" s="178">
        <v>2891.74</v>
      </c>
      <c r="K21" s="179">
        <v>4.9321470790805955E-2</v>
      </c>
      <c r="L21" s="179">
        <v>4.1534454967278086E-3</v>
      </c>
    </row>
    <row r="22" spans="2:12" s="145" customFormat="1">
      <c r="B22" s="173" t="s">
        <v>1764</v>
      </c>
      <c r="C22" s="172" t="s">
        <v>1775</v>
      </c>
      <c r="D22" s="172">
        <v>26</v>
      </c>
      <c r="E22" s="172" t="s">
        <v>332</v>
      </c>
      <c r="F22" s="172" t="s">
        <v>144</v>
      </c>
      <c r="G22" s="180" t="s">
        <v>157</v>
      </c>
      <c r="H22" s="181">
        <v>0</v>
      </c>
      <c r="I22" s="181">
        <v>0</v>
      </c>
      <c r="J22" s="178">
        <v>624.89422000000013</v>
      </c>
      <c r="K22" s="179">
        <v>1.0658185735603298E-2</v>
      </c>
      <c r="L22" s="179">
        <v>8.975440682738549E-4</v>
      </c>
    </row>
    <row r="23" spans="2:12" s="145" customFormat="1">
      <c r="B23" s="173" t="s">
        <v>1764</v>
      </c>
      <c r="C23" s="172" t="s">
        <v>1776</v>
      </c>
      <c r="D23" s="172">
        <v>26</v>
      </c>
      <c r="E23" s="172" t="s">
        <v>332</v>
      </c>
      <c r="F23" s="172" t="s">
        <v>144</v>
      </c>
      <c r="G23" s="180" t="s">
        <v>156</v>
      </c>
      <c r="H23" s="181">
        <v>0</v>
      </c>
      <c r="I23" s="181">
        <v>0</v>
      </c>
      <c r="J23" s="178">
        <v>0.14153000000000002</v>
      </c>
      <c r="K23" s="179">
        <v>2.4139333968554464E-6</v>
      </c>
      <c r="L23" s="179">
        <v>2.0328146415372298E-7</v>
      </c>
    </row>
    <row r="24" spans="2:12" s="145" customFormat="1">
      <c r="B24" s="173" t="s">
        <v>1764</v>
      </c>
      <c r="C24" s="172" t="s">
        <v>1777</v>
      </c>
      <c r="D24" s="172">
        <v>26</v>
      </c>
      <c r="E24" s="172" t="s">
        <v>332</v>
      </c>
      <c r="F24" s="172" t="s">
        <v>144</v>
      </c>
      <c r="G24" s="180" t="s">
        <v>149</v>
      </c>
      <c r="H24" s="181">
        <v>0</v>
      </c>
      <c r="I24" s="181">
        <v>0</v>
      </c>
      <c r="J24" s="178">
        <v>876.63331999999991</v>
      </c>
      <c r="K24" s="179">
        <v>1.4951843764179093E-2</v>
      </c>
      <c r="L24" s="179">
        <v>1.2591203618705512E-3</v>
      </c>
    </row>
    <row r="25" spans="2:12" s="145" customFormat="1">
      <c r="B25" s="173" t="s">
        <v>1767</v>
      </c>
      <c r="C25" s="172" t="s">
        <v>1778</v>
      </c>
      <c r="D25" s="172">
        <v>95</v>
      </c>
      <c r="E25" s="172" t="s">
        <v>685</v>
      </c>
      <c r="F25" s="172"/>
      <c r="G25" s="180" t="s">
        <v>147</v>
      </c>
      <c r="H25" s="181">
        <v>0</v>
      </c>
      <c r="I25" s="181">
        <v>0</v>
      </c>
      <c r="J25" s="178">
        <v>1.0631400000000004</v>
      </c>
      <c r="K25" s="179">
        <v>1.8132898689556276E-5</v>
      </c>
      <c r="L25" s="179">
        <v>1.5270024433009898E-6</v>
      </c>
    </row>
    <row r="26" spans="2:12" s="145" customFormat="1">
      <c r="B26" s="173" t="s">
        <v>1767</v>
      </c>
      <c r="C26" s="172" t="s">
        <v>1779</v>
      </c>
      <c r="D26" s="172">
        <v>95</v>
      </c>
      <c r="E26" s="172" t="s">
        <v>685</v>
      </c>
      <c r="F26" s="172"/>
      <c r="G26" s="180" t="s">
        <v>157</v>
      </c>
      <c r="H26" s="181">
        <v>0</v>
      </c>
      <c r="I26" s="181">
        <v>0</v>
      </c>
      <c r="J26" s="178">
        <v>0.61127000000000009</v>
      </c>
      <c r="K26" s="179">
        <v>1.0425811259067539E-5</v>
      </c>
      <c r="L26" s="179">
        <v>8.7797541576518222E-7</v>
      </c>
    </row>
    <row r="27" spans="2:12" s="145" customFormat="1">
      <c r="B27" s="173" t="s">
        <v>1767</v>
      </c>
      <c r="C27" s="172" t="s">
        <v>1780</v>
      </c>
      <c r="D27" s="172">
        <v>95</v>
      </c>
      <c r="E27" s="172" t="s">
        <v>685</v>
      </c>
      <c r="F27" s="172"/>
      <c r="G27" s="180" t="s">
        <v>149</v>
      </c>
      <c r="H27" s="181">
        <v>0</v>
      </c>
      <c r="I27" s="181">
        <v>0</v>
      </c>
      <c r="J27" s="178">
        <v>7.7000000000000018E-4</v>
      </c>
      <c r="K27" s="179">
        <v>1.3133107578454702E-8</v>
      </c>
      <c r="L27" s="179">
        <v>1.1059614738809206E-9</v>
      </c>
    </row>
    <row r="28" spans="2:12" s="145" customFormat="1">
      <c r="B28" s="173" t="s">
        <v>1767</v>
      </c>
      <c r="C28" s="172" t="s">
        <v>1781</v>
      </c>
      <c r="D28" s="172">
        <v>95</v>
      </c>
      <c r="E28" s="172" t="s">
        <v>685</v>
      </c>
      <c r="F28" s="172"/>
      <c r="G28" s="180" t="s">
        <v>1782</v>
      </c>
      <c r="H28" s="181">
        <v>0</v>
      </c>
      <c r="I28" s="181">
        <v>0</v>
      </c>
      <c r="J28" s="178">
        <v>4.4000000000000007E-4</v>
      </c>
      <c r="K28" s="179">
        <v>7.504632901974115E-9</v>
      </c>
      <c r="L28" s="179">
        <v>6.3197798507481181E-10</v>
      </c>
    </row>
    <row r="29" spans="2:12" s="145" customFormat="1">
      <c r="B29" s="173" t="s">
        <v>1769</v>
      </c>
      <c r="C29" s="172" t="s">
        <v>1783</v>
      </c>
      <c r="D29" s="172">
        <v>12</v>
      </c>
      <c r="E29" s="172" t="s">
        <v>308</v>
      </c>
      <c r="F29" s="172" t="s">
        <v>146</v>
      </c>
      <c r="G29" s="180" t="s">
        <v>147</v>
      </c>
      <c r="H29" s="181">
        <v>0</v>
      </c>
      <c r="I29" s="181">
        <v>0</v>
      </c>
      <c r="J29" s="178">
        <v>1169.56</v>
      </c>
      <c r="K29" s="179">
        <v>1.9947996492801916E-2</v>
      </c>
      <c r="L29" s="179">
        <v>1.679854936872947E-3</v>
      </c>
    </row>
    <row r="30" spans="2:12" s="145" customFormat="1">
      <c r="B30" s="173" t="s">
        <v>1769</v>
      </c>
      <c r="C30" s="172" t="s">
        <v>1784</v>
      </c>
      <c r="D30" s="172">
        <v>12</v>
      </c>
      <c r="E30" s="172" t="s">
        <v>308</v>
      </c>
      <c r="F30" s="172" t="s">
        <v>146</v>
      </c>
      <c r="G30" s="180" t="s">
        <v>149</v>
      </c>
      <c r="H30" s="181">
        <v>0</v>
      </c>
      <c r="I30" s="181">
        <v>0</v>
      </c>
      <c r="J30" s="178">
        <v>4.5170000000000009E-2</v>
      </c>
      <c r="K30" s="179">
        <v>7.7041879132311538E-7</v>
      </c>
      <c r="L30" s="179">
        <v>6.4878285422339199E-8</v>
      </c>
    </row>
    <row r="31" spans="2:12" s="145" customFormat="1">
      <c r="B31" s="173" t="s">
        <v>1771</v>
      </c>
      <c r="C31" s="172">
        <v>32010590</v>
      </c>
      <c r="D31" s="172">
        <v>10</v>
      </c>
      <c r="E31" s="172" t="s">
        <v>308</v>
      </c>
      <c r="F31" s="172" t="s">
        <v>146</v>
      </c>
      <c r="G31" s="180" t="s">
        <v>149</v>
      </c>
      <c r="H31" s="181">
        <v>0</v>
      </c>
      <c r="I31" s="181">
        <v>0</v>
      </c>
      <c r="J31" s="178">
        <v>68.34</v>
      </c>
      <c r="K31" s="179">
        <v>1.1656059375475248E-3</v>
      </c>
      <c r="L31" s="179">
        <v>9.8157671590937799E-5</v>
      </c>
    </row>
    <row r="32" spans="2:12" s="145" customFormat="1">
      <c r="B32" s="173" t="s">
        <v>1771</v>
      </c>
      <c r="C32" s="172" t="s">
        <v>1785</v>
      </c>
      <c r="D32" s="172">
        <v>10</v>
      </c>
      <c r="E32" s="172" t="s">
        <v>308</v>
      </c>
      <c r="F32" s="172" t="s">
        <v>146</v>
      </c>
      <c r="G32" s="180" t="s">
        <v>150</v>
      </c>
      <c r="H32" s="181">
        <v>0</v>
      </c>
      <c r="I32" s="181">
        <v>0</v>
      </c>
      <c r="J32" s="178">
        <v>10.47</v>
      </c>
      <c r="K32" s="179">
        <v>1.7857615109924765E-4</v>
      </c>
      <c r="L32" s="179">
        <v>1.5038203417575633E-5</v>
      </c>
    </row>
    <row r="33" spans="2:12" s="145" customFormat="1">
      <c r="B33" s="173" t="s">
        <v>1771</v>
      </c>
      <c r="C33" s="172" t="s">
        <v>1786</v>
      </c>
      <c r="D33" s="172">
        <v>10</v>
      </c>
      <c r="E33" s="172" t="s">
        <v>308</v>
      </c>
      <c r="F33" s="172" t="s">
        <v>146</v>
      </c>
      <c r="G33" s="180" t="s">
        <v>157</v>
      </c>
      <c r="H33" s="181">
        <v>0</v>
      </c>
      <c r="I33" s="181">
        <v>0</v>
      </c>
      <c r="J33" s="178">
        <v>0.53</v>
      </c>
      <c r="K33" s="179">
        <v>9.0396714501051816E-6</v>
      </c>
      <c r="L33" s="179">
        <v>7.612462092946595E-7</v>
      </c>
    </row>
    <row r="34" spans="2:12" s="145" customFormat="1">
      <c r="B34" s="173" t="s">
        <v>1771</v>
      </c>
      <c r="C34" s="172" t="s">
        <v>1787</v>
      </c>
      <c r="D34" s="172">
        <v>10</v>
      </c>
      <c r="E34" s="172" t="s">
        <v>308</v>
      </c>
      <c r="F34" s="172" t="s">
        <v>146</v>
      </c>
      <c r="G34" s="180" t="s">
        <v>147</v>
      </c>
      <c r="H34" s="181">
        <v>0</v>
      </c>
      <c r="I34" s="181">
        <v>0</v>
      </c>
      <c r="J34" s="178">
        <v>2363.0100000000002</v>
      </c>
      <c r="K34" s="179">
        <v>4.0303460440213296E-2</v>
      </c>
      <c r="L34" s="179">
        <v>3.3940234057082521E-3</v>
      </c>
    </row>
    <row r="35" spans="2:12" s="145" customFormat="1">
      <c r="B35" s="171"/>
      <c r="C35" s="172"/>
      <c r="D35" s="172"/>
      <c r="E35" s="172"/>
      <c r="F35" s="172"/>
      <c r="G35" s="172"/>
      <c r="H35" s="172"/>
      <c r="I35" s="172"/>
      <c r="J35" s="172"/>
      <c r="K35" s="179"/>
      <c r="L35" s="172"/>
    </row>
    <row r="36" spans="2:12" s="145" customFormat="1">
      <c r="B36" s="182" t="s">
        <v>55</v>
      </c>
      <c r="C36" s="170"/>
      <c r="D36" s="170"/>
      <c r="E36" s="170"/>
      <c r="F36" s="170"/>
      <c r="G36" s="170"/>
      <c r="H36" s="170"/>
      <c r="I36" s="170"/>
      <c r="J36" s="176">
        <v>47.873960000000004</v>
      </c>
      <c r="K36" s="175">
        <v>8.1653748946316509E-4</v>
      </c>
      <c r="L36" s="177">
        <v>6.8762019950800306E-5</v>
      </c>
    </row>
    <row r="37" spans="2:12" s="145" customFormat="1">
      <c r="B37" s="173" t="s">
        <v>1767</v>
      </c>
      <c r="C37" s="172" t="s">
        <v>1788</v>
      </c>
      <c r="D37" s="172">
        <v>95</v>
      </c>
      <c r="E37" s="172" t="s">
        <v>685</v>
      </c>
      <c r="F37" s="172"/>
      <c r="G37" s="180" t="s">
        <v>148</v>
      </c>
      <c r="H37" s="181">
        <v>0</v>
      </c>
      <c r="I37" s="181">
        <v>0</v>
      </c>
      <c r="J37" s="178">
        <v>46.203230000000012</v>
      </c>
      <c r="K37" s="179">
        <v>7.8804154553517613E-4</v>
      </c>
      <c r="L37" s="179">
        <v>6.6362327725791138E-5</v>
      </c>
    </row>
    <row r="38" spans="2:12" s="145" customFormat="1">
      <c r="B38" s="173" t="s">
        <v>1767</v>
      </c>
      <c r="C38" s="172" t="s">
        <v>1789</v>
      </c>
      <c r="D38" s="172">
        <v>95</v>
      </c>
      <c r="E38" s="172" t="s">
        <v>685</v>
      </c>
      <c r="F38" s="172"/>
      <c r="G38" s="180" t="s">
        <v>148</v>
      </c>
      <c r="H38" s="181">
        <v>0</v>
      </c>
      <c r="I38" s="181">
        <v>0</v>
      </c>
      <c r="J38" s="178">
        <v>1.6707300000000003</v>
      </c>
      <c r="K38" s="179">
        <v>2.8495943927989118E-5</v>
      </c>
      <c r="L38" s="179">
        <v>2.3996922250091824E-6</v>
      </c>
    </row>
    <row r="39" spans="2:12" s="145" customFormat="1">
      <c r="B39" s="171"/>
      <c r="C39" s="172"/>
      <c r="D39" s="172"/>
      <c r="E39" s="172"/>
      <c r="F39" s="172"/>
      <c r="G39" s="172"/>
      <c r="H39" s="172"/>
      <c r="I39" s="172"/>
      <c r="J39" s="172"/>
      <c r="K39" s="179"/>
      <c r="L39" s="172"/>
    </row>
    <row r="40" spans="2:12" s="145" customFormat="1">
      <c r="B40" s="169" t="s">
        <v>215</v>
      </c>
      <c r="C40" s="170"/>
      <c r="D40" s="170"/>
      <c r="E40" s="170"/>
      <c r="F40" s="170"/>
      <c r="G40" s="170"/>
      <c r="H40" s="170"/>
      <c r="I40" s="170"/>
      <c r="J40" s="176">
        <v>12092.63637</v>
      </c>
      <c r="K40" s="175">
        <v>0.2062518108497973</v>
      </c>
      <c r="L40" s="177">
        <v>1.7368818107624966E-2</v>
      </c>
    </row>
    <row r="41" spans="2:12" s="145" customFormat="1">
      <c r="B41" s="182" t="s">
        <v>54</v>
      </c>
      <c r="C41" s="170"/>
      <c r="D41" s="170"/>
      <c r="E41" s="170"/>
      <c r="F41" s="170"/>
      <c r="G41" s="170"/>
      <c r="H41" s="170"/>
      <c r="I41" s="170"/>
      <c r="J41" s="176">
        <v>12092.63637</v>
      </c>
      <c r="K41" s="175">
        <v>0.2062518108497973</v>
      </c>
      <c r="L41" s="177">
        <v>1.7368818107624966E-2</v>
      </c>
    </row>
    <row r="42" spans="2:12" s="145" customFormat="1">
      <c r="B42" s="173" t="s">
        <v>1790</v>
      </c>
      <c r="C42" s="172" t="s">
        <v>1791</v>
      </c>
      <c r="D42" s="172">
        <v>91</v>
      </c>
      <c r="E42" s="172" t="s">
        <v>1766</v>
      </c>
      <c r="F42" s="172" t="s">
        <v>1792</v>
      </c>
      <c r="G42" s="180" t="s">
        <v>154</v>
      </c>
      <c r="H42" s="181">
        <v>0</v>
      </c>
      <c r="I42" s="181">
        <v>0</v>
      </c>
      <c r="J42" s="178">
        <v>1.8050600000000003</v>
      </c>
      <c r="K42" s="179">
        <v>3.0787074240994078E-5</v>
      </c>
      <c r="L42" s="179">
        <v>2.5926322312253176E-6</v>
      </c>
    </row>
    <row r="43" spans="2:12" s="145" customFormat="1">
      <c r="B43" s="173" t="s">
        <v>1790</v>
      </c>
      <c r="C43" s="172" t="s">
        <v>1793</v>
      </c>
      <c r="D43" s="172">
        <v>91</v>
      </c>
      <c r="E43" s="172" t="s">
        <v>1766</v>
      </c>
      <c r="F43" s="172" t="s">
        <v>1792</v>
      </c>
      <c r="G43" s="180" t="s">
        <v>157</v>
      </c>
      <c r="H43" s="181">
        <v>0</v>
      </c>
      <c r="I43" s="181">
        <v>0</v>
      </c>
      <c r="J43" s="178">
        <v>1260.92</v>
      </c>
      <c r="K43" s="179">
        <v>2.1506231178993637E-2</v>
      </c>
      <c r="L43" s="179">
        <v>1.8110765475921173E-3</v>
      </c>
    </row>
    <row r="44" spans="2:12" s="145" customFormat="1">
      <c r="B44" s="173" t="s">
        <v>1790</v>
      </c>
      <c r="C44" s="172" t="s">
        <v>1794</v>
      </c>
      <c r="D44" s="172">
        <v>91</v>
      </c>
      <c r="E44" s="172" t="s">
        <v>1766</v>
      </c>
      <c r="F44" s="172" t="s">
        <v>1792</v>
      </c>
      <c r="G44" s="180" t="s">
        <v>156</v>
      </c>
      <c r="H44" s="181">
        <v>0</v>
      </c>
      <c r="I44" s="181">
        <v>0</v>
      </c>
      <c r="J44" s="178">
        <v>7.5852400000000015</v>
      </c>
      <c r="K44" s="179">
        <v>1.293737310758412E-4</v>
      </c>
      <c r="L44" s="179">
        <v>1.0894783389792876E-5</v>
      </c>
    </row>
    <row r="45" spans="2:12" s="145" customFormat="1">
      <c r="B45" s="173" t="s">
        <v>1790</v>
      </c>
      <c r="C45" s="172" t="s">
        <v>1795</v>
      </c>
      <c r="D45" s="172">
        <v>91</v>
      </c>
      <c r="E45" s="172" t="s">
        <v>1766</v>
      </c>
      <c r="F45" s="172" t="s">
        <v>1792</v>
      </c>
      <c r="G45" s="180" t="s">
        <v>158</v>
      </c>
      <c r="H45" s="181">
        <v>0</v>
      </c>
      <c r="I45" s="181">
        <v>0</v>
      </c>
      <c r="J45" s="178">
        <v>-7.8480000000000022E-2</v>
      </c>
      <c r="K45" s="179">
        <v>-1.3385536139702923E-6</v>
      </c>
      <c r="L45" s="179">
        <v>-1.1272189151970735E-7</v>
      </c>
    </row>
    <row r="46" spans="2:12" s="145" customFormat="1">
      <c r="B46" s="173" t="s">
        <v>1790</v>
      </c>
      <c r="C46" s="172" t="s">
        <v>1796</v>
      </c>
      <c r="D46" s="172">
        <v>91</v>
      </c>
      <c r="E46" s="172" t="s">
        <v>1766</v>
      </c>
      <c r="F46" s="172" t="s">
        <v>1792</v>
      </c>
      <c r="G46" s="180" t="s">
        <v>1323</v>
      </c>
      <c r="H46" s="181">
        <v>0</v>
      </c>
      <c r="I46" s="181">
        <v>0</v>
      </c>
      <c r="J46" s="178">
        <v>-0.3</v>
      </c>
      <c r="K46" s="179">
        <v>-5.1167951604368955E-6</v>
      </c>
      <c r="L46" s="179">
        <v>-4.3089408073282611E-7</v>
      </c>
    </row>
    <row r="47" spans="2:12" s="145" customFormat="1">
      <c r="B47" s="173" t="s">
        <v>1790</v>
      </c>
      <c r="C47" s="172" t="s">
        <v>1797</v>
      </c>
      <c r="D47" s="172">
        <v>91</v>
      </c>
      <c r="E47" s="172" t="s">
        <v>1766</v>
      </c>
      <c r="F47" s="172" t="s">
        <v>1792</v>
      </c>
      <c r="G47" s="180" t="s">
        <v>155</v>
      </c>
      <c r="H47" s="181">
        <v>0</v>
      </c>
      <c r="I47" s="181">
        <v>0</v>
      </c>
      <c r="J47" s="178">
        <v>-7.7040000000000025E-2</v>
      </c>
      <c r="K47" s="179">
        <v>-1.3139929972001951E-6</v>
      </c>
      <c r="L47" s="179">
        <v>-1.1065359993218978E-7</v>
      </c>
    </row>
    <row r="48" spans="2:12" s="145" customFormat="1">
      <c r="B48" s="173" t="s">
        <v>1790</v>
      </c>
      <c r="C48" s="172" t="s">
        <v>1798</v>
      </c>
      <c r="D48" s="172">
        <v>91</v>
      </c>
      <c r="E48" s="172" t="s">
        <v>1766</v>
      </c>
      <c r="F48" s="172" t="s">
        <v>1792</v>
      </c>
      <c r="G48" s="180" t="s">
        <v>150</v>
      </c>
      <c r="H48" s="181">
        <v>0</v>
      </c>
      <c r="I48" s="181">
        <v>0</v>
      </c>
      <c r="J48" s="178">
        <v>337.6</v>
      </c>
      <c r="K48" s="179">
        <v>5.7581001538783202E-3</v>
      </c>
      <c r="L48" s="179">
        <v>4.8489947218467369E-4</v>
      </c>
    </row>
    <row r="49" spans="2:12" s="145" customFormat="1">
      <c r="B49" s="173" t="s">
        <v>1790</v>
      </c>
      <c r="C49" s="172" t="s">
        <v>1799</v>
      </c>
      <c r="D49" s="172">
        <v>91</v>
      </c>
      <c r="E49" s="172" t="s">
        <v>1766</v>
      </c>
      <c r="F49" s="172" t="s">
        <v>1792</v>
      </c>
      <c r="G49" s="180" t="s">
        <v>147</v>
      </c>
      <c r="H49" s="181">
        <v>0</v>
      </c>
      <c r="I49" s="181">
        <v>0</v>
      </c>
      <c r="J49" s="178">
        <v>8606.7123600000014</v>
      </c>
      <c r="K49" s="179">
        <v>0.14679594716973474</v>
      </c>
      <c r="L49" s="179">
        <v>1.2361938034980178E-2</v>
      </c>
    </row>
    <row r="50" spans="2:12" s="145" customFormat="1">
      <c r="B50" s="173" t="s">
        <v>1790</v>
      </c>
      <c r="C50" s="172" t="s">
        <v>1800</v>
      </c>
      <c r="D50" s="172">
        <v>91</v>
      </c>
      <c r="E50" s="172" t="s">
        <v>1766</v>
      </c>
      <c r="F50" s="172" t="s">
        <v>1792</v>
      </c>
      <c r="G50" s="180" t="s">
        <v>152</v>
      </c>
      <c r="H50" s="181">
        <v>0</v>
      </c>
      <c r="I50" s="181">
        <v>0</v>
      </c>
      <c r="J50" s="178">
        <v>8.4292300000000022</v>
      </c>
      <c r="K50" s="179">
        <v>1.4376881090069835E-4</v>
      </c>
      <c r="L50" s="179">
        <v>1.2107017707118537E-5</v>
      </c>
    </row>
    <row r="51" spans="2:12" s="145" customFormat="1">
      <c r="B51" s="173" t="s">
        <v>1790</v>
      </c>
      <c r="C51" s="172" t="s">
        <v>1801</v>
      </c>
      <c r="D51" s="172">
        <v>91</v>
      </c>
      <c r="E51" s="172" t="s">
        <v>1766</v>
      </c>
      <c r="F51" s="172" t="s">
        <v>1792</v>
      </c>
      <c r="G51" s="180" t="s">
        <v>149</v>
      </c>
      <c r="H51" s="181">
        <v>0</v>
      </c>
      <c r="I51" s="181">
        <v>0</v>
      </c>
      <c r="J51" s="178">
        <v>1870.04</v>
      </c>
      <c r="K51" s="179">
        <v>3.1895372072744704E-2</v>
      </c>
      <c r="L51" s="179">
        <v>2.6859638891120474E-3</v>
      </c>
    </row>
    <row r="52" spans="2:12" s="145" customFormat="1">
      <c r="B52" s="184"/>
      <c r="C52" s="184"/>
      <c r="D52" s="183"/>
      <c r="E52" s="183"/>
      <c r="F52" s="183"/>
      <c r="G52" s="183"/>
      <c r="H52" s="183"/>
      <c r="I52" s="183"/>
      <c r="J52" s="183"/>
      <c r="K52" s="183"/>
      <c r="L52" s="183"/>
    </row>
    <row r="53" spans="2:12" s="145" customFormat="1">
      <c r="B53" s="184"/>
      <c r="C53" s="184"/>
      <c r="D53" s="183"/>
      <c r="E53" s="183"/>
      <c r="F53" s="183"/>
      <c r="G53" s="183"/>
      <c r="H53" s="183"/>
      <c r="I53" s="183"/>
      <c r="J53" s="183"/>
      <c r="K53" s="183"/>
      <c r="L53" s="183"/>
    </row>
    <row r="54" spans="2:12" s="145" customFormat="1">
      <c r="B54" s="184"/>
      <c r="C54" s="184"/>
      <c r="D54" s="183"/>
      <c r="E54" s="183"/>
      <c r="F54" s="183"/>
      <c r="G54" s="183"/>
      <c r="H54" s="183"/>
      <c r="I54" s="183"/>
      <c r="J54" s="183"/>
      <c r="K54" s="183"/>
      <c r="L54" s="183"/>
    </row>
    <row r="55" spans="2:12" s="145" customFormat="1">
      <c r="B55" s="185" t="s">
        <v>1821</v>
      </c>
      <c r="C55" s="184"/>
      <c r="D55" s="183"/>
      <c r="E55" s="183"/>
      <c r="F55" s="183"/>
      <c r="G55" s="183"/>
      <c r="H55" s="183"/>
      <c r="I55" s="183"/>
      <c r="J55" s="183"/>
      <c r="K55" s="183"/>
      <c r="L55" s="183"/>
    </row>
    <row r="56" spans="2:12" s="145" customFormat="1">
      <c r="B56" s="159" t="s">
        <v>129</v>
      </c>
      <c r="C56" s="155"/>
      <c r="D56" s="160"/>
      <c r="E56" s="155"/>
      <c r="F56" s="155"/>
      <c r="G56" s="155"/>
      <c r="H56" s="155"/>
      <c r="I56" s="155"/>
      <c r="J56" s="155"/>
      <c r="K56" s="155"/>
      <c r="L56" s="155"/>
    </row>
    <row r="57" spans="2:12" s="145" customFormat="1">
      <c r="B57" s="155"/>
      <c r="C57" s="155"/>
      <c r="D57" s="160"/>
      <c r="E57" s="155"/>
      <c r="F57" s="155"/>
      <c r="G57" s="155"/>
      <c r="H57" s="155"/>
      <c r="I57" s="155"/>
      <c r="J57" s="155"/>
      <c r="K57" s="155"/>
      <c r="L57" s="155"/>
    </row>
    <row r="58" spans="2:12" s="145" customFormat="1">
      <c r="B58" s="155"/>
      <c r="C58" s="155"/>
      <c r="D58" s="160"/>
      <c r="E58" s="155"/>
      <c r="F58" s="155"/>
      <c r="G58" s="155"/>
      <c r="H58" s="155"/>
      <c r="I58" s="155"/>
      <c r="J58" s="155"/>
      <c r="K58" s="155"/>
      <c r="L58" s="155"/>
    </row>
    <row r="59" spans="2:12" s="145" customFormat="1">
      <c r="B59" s="155"/>
      <c r="C59" s="155"/>
      <c r="D59" s="160"/>
      <c r="E59" s="155"/>
      <c r="F59" s="155"/>
      <c r="G59" s="155"/>
      <c r="H59" s="155"/>
      <c r="I59" s="155"/>
      <c r="J59" s="155"/>
      <c r="K59" s="155"/>
      <c r="L59" s="155"/>
    </row>
    <row r="60" spans="2:12" s="145" customFormat="1">
      <c r="B60" s="155"/>
      <c r="C60" s="155"/>
      <c r="D60" s="160"/>
      <c r="E60" s="155"/>
      <c r="F60" s="155"/>
      <c r="G60" s="155"/>
      <c r="H60" s="155"/>
      <c r="I60" s="155"/>
      <c r="J60" s="155"/>
      <c r="K60" s="155"/>
      <c r="L60" s="155"/>
    </row>
    <row r="61" spans="2:12" s="145" customFormat="1">
      <c r="B61" s="155"/>
      <c r="C61" s="155"/>
      <c r="D61" s="160"/>
      <c r="E61" s="155"/>
      <c r="F61" s="155"/>
      <c r="G61" s="155"/>
      <c r="H61" s="155"/>
      <c r="I61" s="155"/>
      <c r="J61" s="155"/>
      <c r="K61" s="155"/>
      <c r="L61" s="155"/>
    </row>
    <row r="62" spans="2:12" s="145" customFormat="1">
      <c r="B62" s="155"/>
      <c r="C62" s="155"/>
      <c r="D62" s="160"/>
      <c r="E62" s="155"/>
      <c r="F62" s="155"/>
      <c r="G62" s="155"/>
      <c r="H62" s="155"/>
      <c r="I62" s="155"/>
      <c r="J62" s="155"/>
      <c r="K62" s="155"/>
      <c r="L62" s="155"/>
    </row>
    <row r="63" spans="2:12" s="145" customFormat="1">
      <c r="B63" s="155"/>
      <c r="C63" s="155"/>
      <c r="D63" s="160"/>
      <c r="E63" s="155"/>
      <c r="F63" s="155"/>
      <c r="G63" s="155"/>
      <c r="H63" s="155"/>
      <c r="I63" s="155"/>
      <c r="J63" s="155"/>
      <c r="K63" s="155"/>
      <c r="L63" s="155"/>
    </row>
    <row r="64" spans="2:12" s="145" customFormat="1">
      <c r="B64" s="155"/>
      <c r="C64" s="155"/>
      <c r="D64" s="160"/>
      <c r="E64" s="155"/>
      <c r="F64" s="155"/>
      <c r="G64" s="155"/>
      <c r="H64" s="155"/>
      <c r="I64" s="155"/>
      <c r="J64" s="155"/>
      <c r="K64" s="155"/>
      <c r="L64" s="155"/>
    </row>
    <row r="65" spans="2:4" s="145" customFormat="1">
      <c r="B65" s="146"/>
      <c r="C65" s="146"/>
      <c r="D65" s="160"/>
    </row>
    <row r="66" spans="2:4" s="145" customFormat="1">
      <c r="B66" s="146"/>
      <c r="C66" s="146"/>
      <c r="D66" s="160"/>
    </row>
    <row r="67" spans="2:4" s="145" customFormat="1">
      <c r="B67" s="146"/>
      <c r="C67" s="146"/>
      <c r="D67" s="160"/>
    </row>
    <row r="68" spans="2:4" s="145" customFormat="1">
      <c r="B68" s="146"/>
      <c r="C68" s="146"/>
      <c r="D68" s="160"/>
    </row>
    <row r="69" spans="2:4" s="145" customFormat="1">
      <c r="B69" s="146"/>
      <c r="C69" s="146"/>
      <c r="D69" s="160"/>
    </row>
    <row r="70" spans="2:4" s="145" customFormat="1">
      <c r="B70" s="146"/>
      <c r="C70" s="146"/>
      <c r="D70" s="160"/>
    </row>
    <row r="71" spans="2:4" s="145" customFormat="1">
      <c r="B71" s="146"/>
      <c r="C71" s="146"/>
      <c r="D71" s="160"/>
    </row>
    <row r="72" spans="2:4" s="145" customFormat="1">
      <c r="B72" s="146"/>
      <c r="C72" s="146"/>
      <c r="D72" s="160"/>
    </row>
    <row r="73" spans="2:4" s="145" customFormat="1">
      <c r="B73" s="146"/>
      <c r="C73" s="146"/>
      <c r="D73" s="160"/>
    </row>
    <row r="74" spans="2:4" s="145" customFormat="1">
      <c r="B74" s="146"/>
      <c r="C74" s="146"/>
      <c r="D74" s="160"/>
    </row>
    <row r="75" spans="2:4" s="145" customFormat="1">
      <c r="B75" s="146"/>
      <c r="C75" s="146"/>
      <c r="D75" s="160"/>
    </row>
    <row r="76" spans="2:4" s="145" customFormat="1">
      <c r="B76" s="146"/>
      <c r="C76" s="146"/>
      <c r="D76" s="160"/>
    </row>
    <row r="77" spans="2:4" s="145" customFormat="1">
      <c r="B77" s="146"/>
      <c r="C77" s="146"/>
      <c r="D77" s="160"/>
    </row>
    <row r="78" spans="2:4" s="145" customFormat="1">
      <c r="B78" s="146"/>
      <c r="C78" s="146"/>
      <c r="D78" s="160"/>
    </row>
    <row r="79" spans="2:4" s="145" customFormat="1">
      <c r="B79" s="146"/>
      <c r="C79" s="146"/>
      <c r="D79" s="160"/>
    </row>
    <row r="80" spans="2:4" s="145" customFormat="1">
      <c r="B80" s="146"/>
      <c r="C80" s="146"/>
      <c r="D80" s="160"/>
    </row>
    <row r="81" spans="2:4" s="145" customFormat="1">
      <c r="B81" s="146"/>
      <c r="C81" s="146"/>
      <c r="D81" s="160"/>
    </row>
    <row r="82" spans="2:4" s="145" customFormat="1">
      <c r="B82" s="146"/>
      <c r="C82" s="146"/>
      <c r="D82" s="160"/>
    </row>
    <row r="83" spans="2:4" s="145" customFormat="1">
      <c r="B83" s="146"/>
      <c r="C83" s="146"/>
      <c r="D83" s="160"/>
    </row>
    <row r="84" spans="2:4" s="145" customFormat="1">
      <c r="B84" s="146"/>
      <c r="C84" s="146"/>
      <c r="D84" s="160"/>
    </row>
    <row r="85" spans="2:4" s="145" customFormat="1">
      <c r="B85" s="146"/>
      <c r="C85" s="146"/>
      <c r="D85" s="160"/>
    </row>
    <row r="86" spans="2:4" s="145" customFormat="1">
      <c r="B86" s="146"/>
      <c r="C86" s="146"/>
      <c r="D86" s="160"/>
    </row>
    <row r="87" spans="2:4" s="145" customFormat="1">
      <c r="B87" s="146"/>
      <c r="C87" s="146"/>
      <c r="D87" s="160"/>
    </row>
    <row r="88" spans="2:4" s="145" customFormat="1">
      <c r="B88" s="146"/>
      <c r="C88" s="146"/>
      <c r="D88" s="160"/>
    </row>
    <row r="89" spans="2:4">
      <c r="D89" s="160"/>
    </row>
    <row r="90" spans="2:4">
      <c r="D90" s="160"/>
    </row>
    <row r="91" spans="2:4">
      <c r="D91" s="160"/>
    </row>
    <row r="92" spans="2:4">
      <c r="D92" s="160"/>
    </row>
    <row r="93" spans="2:4">
      <c r="D93" s="160"/>
    </row>
    <row r="94" spans="2:4">
      <c r="D94" s="160"/>
    </row>
    <row r="95" spans="2:4">
      <c r="D95" s="160"/>
    </row>
    <row r="96" spans="2:4">
      <c r="D96" s="160"/>
    </row>
    <row r="97" spans="4:4">
      <c r="D97" s="160"/>
    </row>
    <row r="98" spans="4:4">
      <c r="D98" s="160"/>
    </row>
    <row r="99" spans="4:4">
      <c r="D99" s="160"/>
    </row>
    <row r="100" spans="4:4">
      <c r="D100" s="160"/>
    </row>
    <row r="101" spans="4:4">
      <c r="D101" s="160"/>
    </row>
    <row r="102" spans="4:4">
      <c r="D102" s="160"/>
    </row>
    <row r="103" spans="4:4">
      <c r="D103" s="160"/>
    </row>
    <row r="104" spans="4:4">
      <c r="D104" s="160"/>
    </row>
    <row r="105" spans="4:4">
      <c r="D105" s="160"/>
    </row>
    <row r="106" spans="4:4">
      <c r="D106" s="160"/>
    </row>
    <row r="107" spans="4:4">
      <c r="D107" s="160"/>
    </row>
    <row r="108" spans="4:4">
      <c r="D108" s="160"/>
    </row>
    <row r="109" spans="4:4">
      <c r="D109" s="160"/>
    </row>
    <row r="110" spans="4:4">
      <c r="D110" s="160"/>
    </row>
    <row r="111" spans="4:4">
      <c r="D111" s="160"/>
    </row>
    <row r="112" spans="4:4">
      <c r="D112" s="160"/>
    </row>
    <row r="113" spans="4:4">
      <c r="D113" s="160"/>
    </row>
    <row r="114" spans="4:4">
      <c r="D114" s="160"/>
    </row>
    <row r="115" spans="4:4">
      <c r="D115" s="160"/>
    </row>
    <row r="116" spans="4:4">
      <c r="D116" s="160"/>
    </row>
    <row r="117" spans="4:4">
      <c r="D117" s="160"/>
    </row>
    <row r="118" spans="4:4">
      <c r="D118" s="160"/>
    </row>
    <row r="119" spans="4:4">
      <c r="D119" s="160"/>
    </row>
    <row r="120" spans="4:4">
      <c r="D120" s="160"/>
    </row>
    <row r="121" spans="4:4">
      <c r="D121" s="160"/>
    </row>
    <row r="122" spans="4:4">
      <c r="D122" s="160"/>
    </row>
    <row r="123" spans="4:4">
      <c r="D123" s="160"/>
    </row>
    <row r="124" spans="4:4">
      <c r="D124" s="160"/>
    </row>
    <row r="125" spans="4:4">
      <c r="D125" s="160"/>
    </row>
    <row r="126" spans="4:4">
      <c r="D126" s="160"/>
    </row>
    <row r="127" spans="4:4">
      <c r="D127" s="160"/>
    </row>
    <row r="128" spans="4:4">
      <c r="D128" s="160"/>
    </row>
    <row r="129" spans="4:4">
      <c r="D129" s="160"/>
    </row>
    <row r="130" spans="4:4">
      <c r="D130" s="160"/>
    </row>
    <row r="131" spans="4:4">
      <c r="D131" s="160"/>
    </row>
    <row r="132" spans="4:4">
      <c r="D132" s="160"/>
    </row>
    <row r="133" spans="4:4">
      <c r="D133" s="160"/>
    </row>
    <row r="134" spans="4:4">
      <c r="D134" s="160"/>
    </row>
    <row r="135" spans="4:4">
      <c r="D135" s="160"/>
    </row>
    <row r="136" spans="4:4">
      <c r="D136" s="160"/>
    </row>
    <row r="137" spans="4:4">
      <c r="D137" s="160"/>
    </row>
    <row r="138" spans="4:4">
      <c r="D138" s="160"/>
    </row>
    <row r="139" spans="4:4">
      <c r="D139" s="160"/>
    </row>
    <row r="140" spans="4:4">
      <c r="D140" s="160"/>
    </row>
    <row r="141" spans="4:4">
      <c r="D141" s="160"/>
    </row>
    <row r="142" spans="4:4">
      <c r="D142" s="160"/>
    </row>
    <row r="143" spans="4:4">
      <c r="D143" s="160"/>
    </row>
    <row r="144" spans="4:4">
      <c r="D144" s="160"/>
    </row>
    <row r="145" spans="4:4">
      <c r="D145" s="160"/>
    </row>
    <row r="146" spans="4:4">
      <c r="D146" s="160"/>
    </row>
    <row r="147" spans="4:4">
      <c r="D147" s="160"/>
    </row>
    <row r="148" spans="4:4">
      <c r="D148" s="160"/>
    </row>
    <row r="149" spans="4:4">
      <c r="D149" s="160"/>
    </row>
    <row r="150" spans="4:4">
      <c r="D150" s="160"/>
    </row>
    <row r="151" spans="4:4">
      <c r="D151" s="160"/>
    </row>
    <row r="152" spans="4:4">
      <c r="D152" s="160"/>
    </row>
    <row r="153" spans="4:4">
      <c r="D153" s="160"/>
    </row>
    <row r="154" spans="4:4">
      <c r="D154" s="160"/>
    </row>
    <row r="155" spans="4:4">
      <c r="D155" s="160"/>
    </row>
    <row r="156" spans="4:4">
      <c r="D156" s="160"/>
    </row>
    <row r="157" spans="4:4">
      <c r="D157" s="160"/>
    </row>
    <row r="158" spans="4:4">
      <c r="D158" s="160"/>
    </row>
    <row r="159" spans="4:4">
      <c r="D159" s="160"/>
    </row>
    <row r="160" spans="4:4">
      <c r="D160" s="160"/>
    </row>
    <row r="161" spans="4:4">
      <c r="D161" s="160"/>
    </row>
    <row r="162" spans="4:4">
      <c r="D162" s="160"/>
    </row>
    <row r="163" spans="4:4">
      <c r="D163" s="160"/>
    </row>
    <row r="164" spans="4:4">
      <c r="D164" s="160"/>
    </row>
    <row r="165" spans="4:4">
      <c r="D165" s="160"/>
    </row>
    <row r="166" spans="4:4">
      <c r="D166" s="160"/>
    </row>
    <row r="167" spans="4:4">
      <c r="D167" s="160"/>
    </row>
    <row r="168" spans="4:4">
      <c r="D168" s="160"/>
    </row>
    <row r="169" spans="4:4">
      <c r="D169" s="160"/>
    </row>
    <row r="170" spans="4:4">
      <c r="D170" s="160"/>
    </row>
    <row r="171" spans="4:4">
      <c r="D171" s="160"/>
    </row>
    <row r="172" spans="4:4">
      <c r="D172" s="160"/>
    </row>
    <row r="173" spans="4:4">
      <c r="D173" s="160"/>
    </row>
    <row r="174" spans="4:4">
      <c r="D174" s="160"/>
    </row>
    <row r="175" spans="4:4">
      <c r="D175" s="160"/>
    </row>
    <row r="176" spans="4:4">
      <c r="D176" s="160"/>
    </row>
    <row r="177" spans="4:4">
      <c r="D177" s="160"/>
    </row>
    <row r="178" spans="4:4">
      <c r="D178" s="160"/>
    </row>
    <row r="179" spans="4:4">
      <c r="D179" s="160"/>
    </row>
    <row r="180" spans="4:4">
      <c r="D180" s="160"/>
    </row>
    <row r="181" spans="4:4">
      <c r="D181" s="160"/>
    </row>
    <row r="182" spans="4:4">
      <c r="D182" s="160"/>
    </row>
    <row r="183" spans="4:4">
      <c r="D183" s="160"/>
    </row>
    <row r="184" spans="4:4">
      <c r="D184" s="160"/>
    </row>
    <row r="185" spans="4:4">
      <c r="D185" s="160"/>
    </row>
    <row r="186" spans="4:4">
      <c r="D186" s="160"/>
    </row>
    <row r="187" spans="4:4">
      <c r="D187" s="160"/>
    </row>
    <row r="188" spans="4:4">
      <c r="D188" s="160"/>
    </row>
    <row r="189" spans="4:4">
      <c r="D189" s="160"/>
    </row>
    <row r="190" spans="4:4">
      <c r="D190" s="160"/>
    </row>
    <row r="191" spans="4:4">
      <c r="D191" s="160"/>
    </row>
    <row r="192" spans="4:4">
      <c r="D192" s="160"/>
    </row>
    <row r="193" spans="4:4">
      <c r="D193" s="160"/>
    </row>
    <row r="194" spans="4:4">
      <c r="D194" s="160"/>
    </row>
    <row r="195" spans="4:4">
      <c r="D195" s="160"/>
    </row>
    <row r="196" spans="4:4">
      <c r="D196" s="160"/>
    </row>
    <row r="197" spans="4:4">
      <c r="D197" s="160"/>
    </row>
    <row r="198" spans="4:4">
      <c r="D198" s="160"/>
    </row>
    <row r="199" spans="4:4">
      <c r="D199" s="160"/>
    </row>
    <row r="200" spans="4:4">
      <c r="D200" s="160"/>
    </row>
    <row r="201" spans="4:4">
      <c r="D201" s="160"/>
    </row>
    <row r="202" spans="4:4">
      <c r="D202" s="160"/>
    </row>
    <row r="203" spans="4:4">
      <c r="D203" s="160"/>
    </row>
    <row r="204" spans="4:4">
      <c r="D204" s="160"/>
    </row>
    <row r="205" spans="4:4">
      <c r="D205" s="160"/>
    </row>
    <row r="206" spans="4:4">
      <c r="D206" s="160"/>
    </row>
    <row r="207" spans="4:4">
      <c r="D207" s="160"/>
    </row>
    <row r="208" spans="4:4">
      <c r="D208" s="160"/>
    </row>
    <row r="209" spans="4:4">
      <c r="D209" s="160"/>
    </row>
    <row r="210" spans="4:4">
      <c r="D210" s="160"/>
    </row>
    <row r="211" spans="4:4">
      <c r="D211" s="160"/>
    </row>
    <row r="212" spans="4:4">
      <c r="D212" s="160"/>
    </row>
    <row r="213" spans="4:4">
      <c r="D213" s="160"/>
    </row>
    <row r="214" spans="4:4">
      <c r="D214" s="160"/>
    </row>
    <row r="215" spans="4:4">
      <c r="D215" s="160"/>
    </row>
    <row r="216" spans="4:4">
      <c r="D216" s="160"/>
    </row>
    <row r="217" spans="4:4">
      <c r="D217" s="160"/>
    </row>
    <row r="218" spans="4:4">
      <c r="D218" s="160"/>
    </row>
    <row r="219" spans="4:4">
      <c r="D219" s="160"/>
    </row>
    <row r="220" spans="4:4">
      <c r="D220" s="160"/>
    </row>
    <row r="221" spans="4:4">
      <c r="D221" s="160"/>
    </row>
    <row r="222" spans="4:4">
      <c r="D222" s="160"/>
    </row>
    <row r="223" spans="4:4">
      <c r="D223" s="160"/>
    </row>
    <row r="224" spans="4:4">
      <c r="D224" s="160"/>
    </row>
    <row r="225" spans="4:4">
      <c r="D225" s="160"/>
    </row>
    <row r="226" spans="4:4">
      <c r="D226" s="160"/>
    </row>
    <row r="227" spans="4:4">
      <c r="D227" s="160"/>
    </row>
    <row r="228" spans="4:4">
      <c r="D228" s="160"/>
    </row>
    <row r="229" spans="4:4">
      <c r="D229" s="160"/>
    </row>
    <row r="230" spans="4:4">
      <c r="D230" s="160"/>
    </row>
    <row r="231" spans="4:4">
      <c r="D231" s="160"/>
    </row>
    <row r="232" spans="4:4">
      <c r="D232" s="160"/>
    </row>
    <row r="233" spans="4:4">
      <c r="D233" s="160"/>
    </row>
    <row r="234" spans="4:4">
      <c r="D234" s="160"/>
    </row>
    <row r="235" spans="4:4">
      <c r="D235" s="160"/>
    </row>
    <row r="236" spans="4:4">
      <c r="D236" s="160"/>
    </row>
    <row r="237" spans="4:4">
      <c r="D237" s="160"/>
    </row>
    <row r="238" spans="4:4">
      <c r="D238" s="160"/>
    </row>
    <row r="239" spans="4:4">
      <c r="D239" s="160"/>
    </row>
    <row r="240" spans="4:4">
      <c r="D240" s="160"/>
    </row>
    <row r="241" spans="4:4">
      <c r="D241" s="160"/>
    </row>
    <row r="242" spans="4:4">
      <c r="D242" s="160"/>
    </row>
    <row r="243" spans="4:4">
      <c r="D243" s="160"/>
    </row>
    <row r="244" spans="4:4">
      <c r="D244" s="160"/>
    </row>
    <row r="245" spans="4:4">
      <c r="D245" s="160"/>
    </row>
    <row r="246" spans="4:4">
      <c r="D246" s="160"/>
    </row>
    <row r="247" spans="4:4">
      <c r="D247" s="160"/>
    </row>
    <row r="248" spans="4:4">
      <c r="D248" s="160"/>
    </row>
    <row r="249" spans="4:4">
      <c r="D249" s="160"/>
    </row>
    <row r="250" spans="4:4">
      <c r="D250" s="160"/>
    </row>
    <row r="251" spans="4:4">
      <c r="D251" s="160"/>
    </row>
    <row r="252" spans="4:4">
      <c r="D252" s="160"/>
    </row>
    <row r="253" spans="4:4">
      <c r="D253" s="160"/>
    </row>
    <row r="254" spans="4:4">
      <c r="D254" s="160"/>
    </row>
    <row r="255" spans="4:4">
      <c r="D255" s="160"/>
    </row>
    <row r="256" spans="4:4">
      <c r="D256" s="160"/>
    </row>
    <row r="257" spans="4:4">
      <c r="D257" s="160"/>
    </row>
    <row r="258" spans="4:4">
      <c r="D258" s="160"/>
    </row>
    <row r="259" spans="4:4">
      <c r="D259" s="160"/>
    </row>
    <row r="260" spans="4:4">
      <c r="D260" s="160"/>
    </row>
    <row r="261" spans="4:4">
      <c r="D261" s="160"/>
    </row>
    <row r="262" spans="4:4">
      <c r="D262" s="160"/>
    </row>
    <row r="263" spans="4:4">
      <c r="D263" s="160"/>
    </row>
    <row r="264" spans="4:4">
      <c r="D264" s="160"/>
    </row>
    <row r="265" spans="4:4">
      <c r="D265" s="160"/>
    </row>
    <row r="266" spans="4:4">
      <c r="D266" s="160"/>
    </row>
    <row r="267" spans="4:4">
      <c r="D267" s="160"/>
    </row>
    <row r="268" spans="4:4">
      <c r="D268" s="160"/>
    </row>
    <row r="269" spans="4:4">
      <c r="D269" s="160"/>
    </row>
    <row r="270" spans="4:4">
      <c r="D270" s="160"/>
    </row>
    <row r="271" spans="4:4">
      <c r="D271" s="160"/>
    </row>
    <row r="272" spans="4:4">
      <c r="D272" s="160"/>
    </row>
    <row r="273" spans="4:4">
      <c r="D273" s="160"/>
    </row>
    <row r="274" spans="4:4">
      <c r="D274" s="160"/>
    </row>
    <row r="275" spans="4:4">
      <c r="D275" s="160"/>
    </row>
    <row r="276" spans="4:4">
      <c r="D276" s="160"/>
    </row>
    <row r="277" spans="4:4">
      <c r="D277" s="160"/>
    </row>
    <row r="278" spans="4:4">
      <c r="D278" s="160"/>
    </row>
    <row r="279" spans="4:4">
      <c r="D279" s="160"/>
    </row>
    <row r="280" spans="4:4">
      <c r="D280" s="160"/>
    </row>
    <row r="281" spans="4:4">
      <c r="D281" s="160"/>
    </row>
    <row r="282" spans="4:4">
      <c r="D282" s="160"/>
    </row>
    <row r="283" spans="4:4">
      <c r="D283" s="160"/>
    </row>
    <row r="284" spans="4:4">
      <c r="D284" s="160"/>
    </row>
    <row r="285" spans="4:4">
      <c r="D285" s="160"/>
    </row>
    <row r="286" spans="4:4">
      <c r="D286" s="160"/>
    </row>
    <row r="287" spans="4:4">
      <c r="D287" s="160"/>
    </row>
    <row r="288" spans="4:4">
      <c r="D288" s="160"/>
    </row>
    <row r="289" spans="4:4">
      <c r="D289" s="160"/>
    </row>
    <row r="290" spans="4:4">
      <c r="D290" s="160"/>
    </row>
    <row r="291" spans="4:4">
      <c r="D291" s="160"/>
    </row>
    <row r="292" spans="4:4">
      <c r="D292" s="160"/>
    </row>
    <row r="293" spans="4:4">
      <c r="D293" s="160"/>
    </row>
    <row r="294" spans="4:4">
      <c r="D294" s="160"/>
    </row>
    <row r="295" spans="4:4">
      <c r="D295" s="160"/>
    </row>
    <row r="296" spans="4:4">
      <c r="D296" s="160"/>
    </row>
    <row r="297" spans="4:4">
      <c r="D297" s="160"/>
    </row>
    <row r="298" spans="4:4">
      <c r="D298" s="160"/>
    </row>
    <row r="299" spans="4:4">
      <c r="D299" s="160"/>
    </row>
    <row r="300" spans="4:4">
      <c r="D300" s="160"/>
    </row>
    <row r="301" spans="4:4">
      <c r="D301" s="160"/>
    </row>
    <row r="302" spans="4:4">
      <c r="D302" s="160"/>
    </row>
    <row r="303" spans="4:4">
      <c r="D303" s="160"/>
    </row>
    <row r="304" spans="4:4">
      <c r="D304" s="160"/>
    </row>
    <row r="305" spans="4:4">
      <c r="D305" s="160"/>
    </row>
    <row r="306" spans="4:4">
      <c r="D306" s="160"/>
    </row>
    <row r="307" spans="4:4">
      <c r="D307" s="160"/>
    </row>
    <row r="308" spans="4:4">
      <c r="D308" s="160"/>
    </row>
    <row r="309" spans="4:4">
      <c r="D309" s="160"/>
    </row>
    <row r="310" spans="4:4">
      <c r="D310" s="160"/>
    </row>
    <row r="311" spans="4:4">
      <c r="D311" s="160"/>
    </row>
    <row r="312" spans="4:4">
      <c r="D312" s="160"/>
    </row>
    <row r="313" spans="4:4">
      <c r="D313" s="160"/>
    </row>
    <row r="314" spans="4:4">
      <c r="D314" s="160"/>
    </row>
    <row r="315" spans="4:4">
      <c r="D315" s="160"/>
    </row>
    <row r="316" spans="4:4">
      <c r="D316" s="160"/>
    </row>
    <row r="317" spans="4:4">
      <c r="D317" s="160"/>
    </row>
    <row r="318" spans="4:4">
      <c r="D318" s="160"/>
    </row>
    <row r="319" spans="4:4">
      <c r="D319" s="160"/>
    </row>
    <row r="320" spans="4:4">
      <c r="D320" s="160"/>
    </row>
    <row r="321" spans="4:4">
      <c r="D321" s="160"/>
    </row>
    <row r="322" spans="4:4">
      <c r="D322" s="160"/>
    </row>
    <row r="323" spans="4:4">
      <c r="D323" s="160"/>
    </row>
    <row r="324" spans="4:4">
      <c r="D324" s="160"/>
    </row>
    <row r="325" spans="4:4">
      <c r="D325" s="160"/>
    </row>
    <row r="326" spans="4:4">
      <c r="D326" s="160"/>
    </row>
    <row r="327" spans="4:4">
      <c r="D327" s="160"/>
    </row>
    <row r="328" spans="4:4">
      <c r="D328" s="160"/>
    </row>
    <row r="329" spans="4:4">
      <c r="D329" s="160"/>
    </row>
    <row r="330" spans="4:4">
      <c r="D330" s="160"/>
    </row>
    <row r="331" spans="4:4">
      <c r="D331" s="160"/>
    </row>
    <row r="332" spans="4:4">
      <c r="D332" s="160"/>
    </row>
    <row r="333" spans="4:4">
      <c r="D333" s="160"/>
    </row>
    <row r="334" spans="4:4">
      <c r="D334" s="160"/>
    </row>
    <row r="335" spans="4:4">
      <c r="D335" s="160"/>
    </row>
    <row r="336" spans="4:4">
      <c r="D336" s="160"/>
    </row>
    <row r="337" spans="4:4">
      <c r="D337" s="160"/>
    </row>
    <row r="338" spans="4:4">
      <c r="D338" s="160"/>
    </row>
    <row r="339" spans="4:4">
      <c r="D339" s="160"/>
    </row>
    <row r="340" spans="4:4">
      <c r="D340" s="160"/>
    </row>
    <row r="341" spans="4:4">
      <c r="D341" s="160"/>
    </row>
    <row r="342" spans="4:4">
      <c r="D342" s="160"/>
    </row>
    <row r="343" spans="4:4">
      <c r="D343" s="160"/>
    </row>
    <row r="344" spans="4:4">
      <c r="D344" s="160"/>
    </row>
    <row r="345" spans="4:4">
      <c r="D345" s="160"/>
    </row>
    <row r="346" spans="4:4">
      <c r="D346" s="160"/>
    </row>
    <row r="347" spans="4:4">
      <c r="D347" s="160"/>
    </row>
    <row r="348" spans="4:4">
      <c r="D348" s="160"/>
    </row>
    <row r="349" spans="4:4">
      <c r="D349" s="160"/>
    </row>
    <row r="350" spans="4:4">
      <c r="D350" s="160"/>
    </row>
    <row r="351" spans="4:4">
      <c r="D351" s="160"/>
    </row>
    <row r="352" spans="4:4">
      <c r="D352" s="160"/>
    </row>
    <row r="353" spans="4:4">
      <c r="D353" s="160"/>
    </row>
    <row r="354" spans="4:4">
      <c r="D354" s="160"/>
    </row>
    <row r="355" spans="4:4">
      <c r="D355" s="160"/>
    </row>
    <row r="356" spans="4:4">
      <c r="D356" s="160"/>
    </row>
    <row r="357" spans="4:4">
      <c r="D357" s="160"/>
    </row>
    <row r="358" spans="4:4">
      <c r="D358" s="160"/>
    </row>
    <row r="359" spans="4:4">
      <c r="D359" s="160"/>
    </row>
    <row r="360" spans="4:4">
      <c r="D360" s="160"/>
    </row>
    <row r="361" spans="4:4">
      <c r="D361" s="160"/>
    </row>
    <row r="362" spans="4:4">
      <c r="D362" s="160"/>
    </row>
    <row r="363" spans="4:4">
      <c r="D363" s="160"/>
    </row>
    <row r="364" spans="4:4">
      <c r="D364" s="160"/>
    </row>
    <row r="365" spans="4:4">
      <c r="D365" s="160"/>
    </row>
    <row r="366" spans="4:4">
      <c r="D366" s="160"/>
    </row>
    <row r="367" spans="4:4">
      <c r="D367" s="160"/>
    </row>
    <row r="368" spans="4:4">
      <c r="D368" s="160"/>
    </row>
    <row r="369" spans="4:4">
      <c r="D369" s="160"/>
    </row>
    <row r="370" spans="4:4">
      <c r="D370" s="160"/>
    </row>
    <row r="371" spans="4:4">
      <c r="D371" s="160"/>
    </row>
    <row r="372" spans="4:4">
      <c r="D372" s="160"/>
    </row>
    <row r="373" spans="4:4">
      <c r="D373" s="160"/>
    </row>
    <row r="374" spans="4:4">
      <c r="D374" s="160"/>
    </row>
    <row r="375" spans="4:4">
      <c r="D375" s="160"/>
    </row>
    <row r="376" spans="4:4">
      <c r="D376" s="160"/>
    </row>
    <row r="377" spans="4:4">
      <c r="D377" s="160"/>
    </row>
    <row r="378" spans="4:4">
      <c r="D378" s="160"/>
    </row>
    <row r="379" spans="4:4">
      <c r="D379" s="160"/>
    </row>
    <row r="380" spans="4:4">
      <c r="D380" s="160"/>
    </row>
    <row r="381" spans="4:4">
      <c r="D381" s="160"/>
    </row>
    <row r="382" spans="4:4">
      <c r="D382" s="160"/>
    </row>
    <row r="383" spans="4:4">
      <c r="D383" s="160"/>
    </row>
    <row r="384" spans="4:4">
      <c r="D384" s="160"/>
    </row>
    <row r="385" spans="4:4">
      <c r="D385" s="160"/>
    </row>
    <row r="386" spans="4:4">
      <c r="D386" s="160"/>
    </row>
    <row r="387" spans="4:4">
      <c r="D387" s="160"/>
    </row>
    <row r="388" spans="4:4">
      <c r="D388" s="160"/>
    </row>
    <row r="389" spans="4:4">
      <c r="D389" s="160"/>
    </row>
    <row r="390" spans="4:4">
      <c r="D390" s="160"/>
    </row>
    <row r="391" spans="4:4">
      <c r="D391" s="160"/>
    </row>
    <row r="392" spans="4:4">
      <c r="D392" s="160"/>
    </row>
    <row r="393" spans="4:4">
      <c r="D393" s="160"/>
    </row>
    <row r="394" spans="4:4">
      <c r="D394" s="160"/>
    </row>
    <row r="395" spans="4:4">
      <c r="D395" s="160"/>
    </row>
    <row r="396" spans="4:4">
      <c r="D396" s="160"/>
    </row>
    <row r="397" spans="4:4">
      <c r="D397" s="160"/>
    </row>
    <row r="398" spans="4:4">
      <c r="D398" s="160"/>
    </row>
    <row r="399" spans="4:4">
      <c r="D399" s="160"/>
    </row>
    <row r="400" spans="4:4">
      <c r="D400" s="160"/>
    </row>
    <row r="401" spans="4:4">
      <c r="D401" s="160"/>
    </row>
    <row r="402" spans="4:4">
      <c r="D402" s="160"/>
    </row>
    <row r="403" spans="4:4">
      <c r="D403" s="160"/>
    </row>
    <row r="404" spans="4:4">
      <c r="D404" s="160"/>
    </row>
    <row r="405" spans="4:4">
      <c r="D405" s="160"/>
    </row>
    <row r="406" spans="4:4">
      <c r="D406" s="160"/>
    </row>
    <row r="407" spans="4:4">
      <c r="D407" s="160"/>
    </row>
    <row r="408" spans="4:4">
      <c r="D408" s="160"/>
    </row>
    <row r="409" spans="4:4">
      <c r="D409" s="160"/>
    </row>
    <row r="410" spans="4:4">
      <c r="D410" s="160"/>
    </row>
    <row r="411" spans="4:4">
      <c r="D411" s="160"/>
    </row>
    <row r="412" spans="4:4">
      <c r="D412" s="160"/>
    </row>
    <row r="413" spans="4:4">
      <c r="D413" s="160"/>
    </row>
    <row r="414" spans="4:4">
      <c r="D414" s="160"/>
    </row>
    <row r="415" spans="4:4">
      <c r="D415" s="160"/>
    </row>
    <row r="416" spans="4:4">
      <c r="D416" s="160"/>
    </row>
    <row r="417" spans="4:4">
      <c r="D417" s="160"/>
    </row>
    <row r="418" spans="4:4">
      <c r="D418" s="160"/>
    </row>
    <row r="419" spans="4:4">
      <c r="D419" s="160"/>
    </row>
    <row r="420" spans="4:4">
      <c r="D420" s="160"/>
    </row>
    <row r="421" spans="4:4">
      <c r="D421" s="160"/>
    </row>
    <row r="422" spans="4:4">
      <c r="D422" s="160"/>
    </row>
    <row r="423" spans="4:4">
      <c r="D423" s="160"/>
    </row>
    <row r="424" spans="4:4">
      <c r="D424" s="160"/>
    </row>
    <row r="425" spans="4:4">
      <c r="D425" s="160"/>
    </row>
    <row r="426" spans="4:4">
      <c r="D426" s="160"/>
    </row>
    <row r="427" spans="4:4">
      <c r="D427" s="160"/>
    </row>
    <row r="428" spans="4:4">
      <c r="D428" s="160"/>
    </row>
    <row r="429" spans="4:4">
      <c r="D429" s="160"/>
    </row>
    <row r="430" spans="4:4">
      <c r="D430" s="160"/>
    </row>
    <row r="431" spans="4:4">
      <c r="D431" s="160"/>
    </row>
    <row r="432" spans="4:4">
      <c r="D432" s="160"/>
    </row>
    <row r="433" spans="4:4">
      <c r="D433" s="160"/>
    </row>
    <row r="434" spans="4:4">
      <c r="D434" s="160"/>
    </row>
    <row r="435" spans="4:4">
      <c r="D435" s="160"/>
    </row>
    <row r="436" spans="4:4">
      <c r="D436" s="160"/>
    </row>
    <row r="437" spans="4:4">
      <c r="D437" s="160"/>
    </row>
    <row r="438" spans="4:4">
      <c r="D438" s="160"/>
    </row>
    <row r="439" spans="4:4">
      <c r="D439" s="160"/>
    </row>
    <row r="440" spans="4:4">
      <c r="D440" s="160"/>
    </row>
    <row r="441" spans="4:4">
      <c r="D441" s="160"/>
    </row>
    <row r="442" spans="4:4">
      <c r="D442" s="160"/>
    </row>
    <row r="443" spans="4:4">
      <c r="D443" s="160"/>
    </row>
    <row r="444" spans="4:4">
      <c r="D444" s="160"/>
    </row>
    <row r="445" spans="4:4">
      <c r="D445" s="160"/>
    </row>
    <row r="446" spans="4:4">
      <c r="D446" s="160"/>
    </row>
    <row r="447" spans="4:4">
      <c r="D447" s="160"/>
    </row>
    <row r="448" spans="4:4">
      <c r="D448" s="160"/>
    </row>
    <row r="449" spans="4:4">
      <c r="D449" s="160"/>
    </row>
    <row r="450" spans="4:4">
      <c r="D450" s="160"/>
    </row>
    <row r="451" spans="4:4">
      <c r="D451" s="160"/>
    </row>
    <row r="452" spans="4:4">
      <c r="D452" s="160"/>
    </row>
    <row r="453" spans="4:4">
      <c r="D453" s="160"/>
    </row>
    <row r="454" spans="4:4">
      <c r="D454" s="160"/>
    </row>
    <row r="455" spans="4:4">
      <c r="D455" s="160"/>
    </row>
    <row r="456" spans="4:4">
      <c r="D456" s="160"/>
    </row>
    <row r="457" spans="4:4">
      <c r="D457" s="160"/>
    </row>
    <row r="458" spans="4:4">
      <c r="D458" s="160"/>
    </row>
    <row r="459" spans="4:4">
      <c r="D459" s="160"/>
    </row>
    <row r="460" spans="4:4">
      <c r="D460" s="160"/>
    </row>
    <row r="461" spans="4:4">
      <c r="D461" s="160"/>
    </row>
    <row r="462" spans="4:4">
      <c r="D462" s="160"/>
    </row>
    <row r="463" spans="4:4">
      <c r="D463" s="160"/>
    </row>
    <row r="464" spans="4:4">
      <c r="D464" s="160"/>
    </row>
    <row r="465" spans="4:4">
      <c r="D465" s="160"/>
    </row>
    <row r="466" spans="4:4">
      <c r="D466" s="160"/>
    </row>
    <row r="467" spans="4:4">
      <c r="D467" s="160"/>
    </row>
    <row r="468" spans="4:4">
      <c r="D468" s="160"/>
    </row>
    <row r="469" spans="4:4">
      <c r="D469" s="160"/>
    </row>
    <row r="470" spans="4:4">
      <c r="D470" s="160"/>
    </row>
    <row r="471" spans="4:4">
      <c r="D471" s="160"/>
    </row>
    <row r="472" spans="4:4">
      <c r="D472" s="160"/>
    </row>
    <row r="473" spans="4:4">
      <c r="D473" s="160"/>
    </row>
    <row r="474" spans="4:4">
      <c r="D474" s="160"/>
    </row>
    <row r="475" spans="4:4">
      <c r="D475" s="160"/>
    </row>
    <row r="476" spans="4:4">
      <c r="D476" s="160"/>
    </row>
    <row r="477" spans="4:4">
      <c r="D477" s="160"/>
    </row>
    <row r="478" spans="4:4">
      <c r="D478" s="160"/>
    </row>
    <row r="479" spans="4:4">
      <c r="D479" s="160"/>
    </row>
    <row r="480" spans="4:4">
      <c r="D480" s="160"/>
    </row>
    <row r="481" spans="4:4">
      <c r="D481" s="160"/>
    </row>
    <row r="482" spans="4:4">
      <c r="D482" s="160"/>
    </row>
    <row r="483" spans="4:4">
      <c r="D483" s="160"/>
    </row>
    <row r="484" spans="4:4">
      <c r="D484" s="160"/>
    </row>
    <row r="485" spans="4:4">
      <c r="D485" s="160"/>
    </row>
    <row r="486" spans="4:4">
      <c r="D486" s="160"/>
    </row>
    <row r="487" spans="4:4">
      <c r="D487" s="160"/>
    </row>
    <row r="488" spans="4:4">
      <c r="D488" s="160"/>
    </row>
    <row r="489" spans="4:4">
      <c r="D489" s="160"/>
    </row>
    <row r="490" spans="4:4">
      <c r="D490" s="160"/>
    </row>
    <row r="491" spans="4:4">
      <c r="D491" s="160"/>
    </row>
    <row r="492" spans="4:4">
      <c r="D492" s="160"/>
    </row>
    <row r="493" spans="4:4">
      <c r="D493" s="160"/>
    </row>
    <row r="494" spans="4:4">
      <c r="D494" s="160"/>
    </row>
    <row r="495" spans="4:4">
      <c r="D495" s="160"/>
    </row>
    <row r="496" spans="4:4">
      <c r="D496" s="160"/>
    </row>
    <row r="497" spans="4:4">
      <c r="D497" s="160"/>
    </row>
    <row r="498" spans="4:4">
      <c r="D498" s="160"/>
    </row>
    <row r="499" spans="4:4">
      <c r="D499" s="160"/>
    </row>
    <row r="500" spans="4:4">
      <c r="D500" s="160"/>
    </row>
    <row r="501" spans="4:4">
      <c r="D501" s="160"/>
    </row>
    <row r="502" spans="4:4">
      <c r="D502" s="160"/>
    </row>
    <row r="503" spans="4:4">
      <c r="D503" s="160"/>
    </row>
    <row r="504" spans="4:4">
      <c r="D504" s="160"/>
    </row>
    <row r="505" spans="4:4">
      <c r="D505" s="160"/>
    </row>
    <row r="506" spans="4:4">
      <c r="D506" s="160"/>
    </row>
    <row r="507" spans="4:4">
      <c r="D507" s="160"/>
    </row>
    <row r="508" spans="4:4">
      <c r="D508" s="160"/>
    </row>
    <row r="509" spans="4:4">
      <c r="D509" s="160"/>
    </row>
    <row r="510" spans="4:4">
      <c r="D510" s="160"/>
    </row>
    <row r="511" spans="4:4">
      <c r="D511" s="160"/>
    </row>
    <row r="512" spans="4:4">
      <c r="D512" s="160"/>
    </row>
    <row r="513" spans="4:5">
      <c r="D513" s="160"/>
      <c r="E513" s="155"/>
    </row>
    <row r="514" spans="4:5">
      <c r="D514" s="155"/>
      <c r="E514" s="161"/>
    </row>
  </sheetData>
  <sheetProtection password="CC17" sheet="1" objects="1" scenarios="1"/>
  <mergeCells count="1">
    <mergeCell ref="B6:L6"/>
  </mergeCells>
  <phoneticPr fontId="4" type="noConversion"/>
  <dataValidations count="1">
    <dataValidation allowBlank="1" showInputMessage="1" showErrorMessage="1" sqref="E10 B54:B55"/>
  </dataValidations>
  <printOptions horizontalCentered="1"/>
  <pageMargins left="0.19685039370078741" right="0.19685039370078741" top="0.11811023622047245" bottom="0.11811023622047245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workbookViewId="0">
      <selection activeCell="H19" sqref="G19:H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8" t="s" vm="1">
        <v>219</v>
      </c>
    </row>
    <row r="2" spans="2:18">
      <c r="B2" s="55" t="s">
        <v>162</v>
      </c>
      <c r="C2" s="78" t="s">
        <v>220</v>
      </c>
    </row>
    <row r="3" spans="2:18">
      <c r="B3" s="55" t="s">
        <v>164</v>
      </c>
      <c r="C3" s="78" t="s">
        <v>221</v>
      </c>
    </row>
    <row r="4" spans="2:18">
      <c r="B4" s="55" t="s">
        <v>165</v>
      </c>
      <c r="C4" s="78">
        <v>659</v>
      </c>
    </row>
    <row r="6" spans="2:18" ht="26.25" customHeight="1">
      <c r="B6" s="199" t="s">
        <v>202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1" t="s">
        <v>133</v>
      </c>
      <c r="C7" s="29" t="s">
        <v>57</v>
      </c>
      <c r="D7" s="70" t="s">
        <v>78</v>
      </c>
      <c r="E7" s="29" t="s">
        <v>15</v>
      </c>
      <c r="F7" s="29" t="s">
        <v>79</v>
      </c>
      <c r="G7" s="29" t="s">
        <v>120</v>
      </c>
      <c r="H7" s="29" t="s">
        <v>18</v>
      </c>
      <c r="I7" s="29" t="s">
        <v>119</v>
      </c>
      <c r="J7" s="29" t="s">
        <v>17</v>
      </c>
      <c r="K7" s="29" t="s">
        <v>199</v>
      </c>
      <c r="L7" s="29" t="s">
        <v>0</v>
      </c>
      <c r="M7" s="29" t="s">
        <v>200</v>
      </c>
      <c r="N7" s="29" t="s">
        <v>71</v>
      </c>
      <c r="O7" s="70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8" t="s" vm="1">
        <v>219</v>
      </c>
    </row>
    <row r="2" spans="2:18">
      <c r="B2" s="55" t="s">
        <v>162</v>
      </c>
      <c r="C2" s="78" t="s">
        <v>220</v>
      </c>
    </row>
    <row r="3" spans="2:18">
      <c r="B3" s="55" t="s">
        <v>164</v>
      </c>
      <c r="C3" s="78" t="s">
        <v>221</v>
      </c>
    </row>
    <row r="4" spans="2:18">
      <c r="B4" s="55" t="s">
        <v>165</v>
      </c>
      <c r="C4" s="78">
        <v>659</v>
      </c>
    </row>
    <row r="6" spans="2:18" ht="26.25" customHeight="1">
      <c r="B6" s="199" t="s">
        <v>205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1" t="s">
        <v>133</v>
      </c>
      <c r="C7" s="29" t="s">
        <v>57</v>
      </c>
      <c r="D7" s="70" t="s">
        <v>78</v>
      </c>
      <c r="E7" s="29" t="s">
        <v>15</v>
      </c>
      <c r="F7" s="29" t="s">
        <v>79</v>
      </c>
      <c r="G7" s="29" t="s">
        <v>120</v>
      </c>
      <c r="H7" s="29" t="s">
        <v>18</v>
      </c>
      <c r="I7" s="29" t="s">
        <v>119</v>
      </c>
      <c r="J7" s="29" t="s">
        <v>17</v>
      </c>
      <c r="K7" s="29" t="s">
        <v>199</v>
      </c>
      <c r="L7" s="29" t="s">
        <v>0</v>
      </c>
      <c r="M7" s="29" t="s">
        <v>200</v>
      </c>
      <c r="N7" s="29" t="s">
        <v>71</v>
      </c>
      <c r="O7" s="70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.19685039370078741" right="0.19685039370078741" top="0.11811023622047245" bottom="0.11811023622047245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zoomScale="90" zoomScaleNormal="90" workbookViewId="0">
      <pane ySplit="10" topLeftCell="A11" activePane="bottomLeft" state="frozen"/>
      <selection pane="bottomLeft" activeCell="C21" sqref="C2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31.4257812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5" t="s">
        <v>163</v>
      </c>
      <c r="C1" s="78" t="s" vm="1">
        <v>219</v>
      </c>
    </row>
    <row r="2" spans="2:52">
      <c r="B2" s="55" t="s">
        <v>162</v>
      </c>
      <c r="C2" s="78" t="s">
        <v>220</v>
      </c>
    </row>
    <row r="3" spans="2:52">
      <c r="B3" s="55" t="s">
        <v>164</v>
      </c>
      <c r="C3" s="78" t="s">
        <v>221</v>
      </c>
    </row>
    <row r="4" spans="2:52">
      <c r="B4" s="55" t="s">
        <v>165</v>
      </c>
      <c r="C4" s="78">
        <v>659</v>
      </c>
    </row>
    <row r="6" spans="2:52" ht="21.75" customHeight="1">
      <c r="B6" s="191" t="s">
        <v>191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3"/>
    </row>
    <row r="7" spans="2:52" ht="27.75" customHeight="1">
      <c r="B7" s="194" t="s">
        <v>104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6"/>
      <c r="AT7" s="3"/>
      <c r="AU7" s="3"/>
    </row>
    <row r="8" spans="2:52" s="3" customFormat="1" ht="55.5" customHeight="1">
      <c r="B8" s="21" t="s">
        <v>132</v>
      </c>
      <c r="C8" s="29" t="s">
        <v>57</v>
      </c>
      <c r="D8" s="70" t="s">
        <v>136</v>
      </c>
      <c r="E8" s="29" t="s">
        <v>15</v>
      </c>
      <c r="F8" s="29" t="s">
        <v>79</v>
      </c>
      <c r="G8" s="29" t="s">
        <v>120</v>
      </c>
      <c r="H8" s="29" t="s">
        <v>18</v>
      </c>
      <c r="I8" s="29" t="s">
        <v>119</v>
      </c>
      <c r="J8" s="29" t="s">
        <v>17</v>
      </c>
      <c r="K8" s="29" t="s">
        <v>19</v>
      </c>
      <c r="L8" s="29" t="s">
        <v>0</v>
      </c>
      <c r="M8" s="29" t="s">
        <v>123</v>
      </c>
      <c r="N8" s="29" t="s">
        <v>74</v>
      </c>
      <c r="O8" s="29" t="s">
        <v>71</v>
      </c>
      <c r="P8" s="70" t="s">
        <v>166</v>
      </c>
      <c r="Q8" s="71" t="s">
        <v>168</v>
      </c>
      <c r="AL8" s="1"/>
      <c r="AT8" s="1"/>
      <c r="AU8" s="1"/>
      <c r="AV8" s="1"/>
    </row>
    <row r="9" spans="2:52" s="3" customFormat="1" ht="21.75" customHeight="1">
      <c r="B9" s="14"/>
      <c r="C9" s="31"/>
      <c r="D9" s="31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75</v>
      </c>
      <c r="N9" s="31" t="s">
        <v>23</v>
      </c>
      <c r="O9" s="31" t="s">
        <v>20</v>
      </c>
      <c r="P9" s="31" t="s">
        <v>20</v>
      </c>
      <c r="Q9" s="32" t="s">
        <v>20</v>
      </c>
      <c r="AT9" s="1"/>
      <c r="AU9" s="1"/>
    </row>
    <row r="10" spans="2:52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8">
        <v>5.3829226196674131</v>
      </c>
      <c r="I11" s="80"/>
      <c r="J11" s="80"/>
      <c r="K11" s="89">
        <v>8.1738883276423757E-3</v>
      </c>
      <c r="L11" s="88"/>
      <c r="M11" s="90"/>
      <c r="N11" s="88">
        <v>208217.89841000002</v>
      </c>
      <c r="O11" s="80"/>
      <c r="P11" s="89">
        <v>1</v>
      </c>
      <c r="Q11" s="89">
        <f>N11/'סכום נכסי הקרן'!$C$42</f>
        <v>0.29906619975832655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1" t="s">
        <v>216</v>
      </c>
      <c r="C12" s="82"/>
      <c r="D12" s="82"/>
      <c r="E12" s="82"/>
      <c r="F12" s="82"/>
      <c r="G12" s="82"/>
      <c r="H12" s="91">
        <v>5.3829226196674131</v>
      </c>
      <c r="I12" s="82"/>
      <c r="J12" s="82"/>
      <c r="K12" s="92">
        <v>8.1738883276423757E-3</v>
      </c>
      <c r="L12" s="91"/>
      <c r="M12" s="93"/>
      <c r="N12" s="91">
        <v>208217.89841000002</v>
      </c>
      <c r="O12" s="82"/>
      <c r="P12" s="92">
        <v>1</v>
      </c>
      <c r="Q12" s="92">
        <f>N12/'סכום נכסי הקרן'!$C$42</f>
        <v>0.29906619975832655</v>
      </c>
      <c r="AV12" s="4"/>
    </row>
    <row r="13" spans="2:52" s="127" customFormat="1">
      <c r="B13" s="122" t="s">
        <v>29</v>
      </c>
      <c r="C13" s="123"/>
      <c r="D13" s="123"/>
      <c r="E13" s="123"/>
      <c r="F13" s="123"/>
      <c r="G13" s="123"/>
      <c r="H13" s="124">
        <v>5.8415615358771706</v>
      </c>
      <c r="I13" s="123"/>
      <c r="J13" s="123"/>
      <c r="K13" s="125">
        <v>3.9485230948287427E-3</v>
      </c>
      <c r="L13" s="124"/>
      <c r="M13" s="126"/>
      <c r="N13" s="124">
        <v>98357.806020000033</v>
      </c>
      <c r="O13" s="123"/>
      <c r="P13" s="125">
        <v>0.47237920837297354</v>
      </c>
      <c r="Q13" s="125">
        <f>N13/'סכום נכסי הקרן'!$C$42</f>
        <v>0.14127265469295186</v>
      </c>
    </row>
    <row r="14" spans="2:52">
      <c r="B14" s="85" t="s">
        <v>28</v>
      </c>
      <c r="C14" s="82"/>
      <c r="D14" s="82"/>
      <c r="E14" s="82"/>
      <c r="F14" s="82"/>
      <c r="G14" s="82"/>
      <c r="H14" s="91">
        <v>5.8415615358771706</v>
      </c>
      <c r="I14" s="82"/>
      <c r="J14" s="82"/>
      <c r="K14" s="92">
        <v>3.9485230948287427E-3</v>
      </c>
      <c r="L14" s="91"/>
      <c r="M14" s="93"/>
      <c r="N14" s="91">
        <v>98357.806020000033</v>
      </c>
      <c r="O14" s="82"/>
      <c r="P14" s="92">
        <v>0.47237920837297354</v>
      </c>
      <c r="Q14" s="92">
        <f>N14/'סכום נכסי הקרן'!$C$42</f>
        <v>0.14127265469295186</v>
      </c>
    </row>
    <row r="15" spans="2:52">
      <c r="B15" s="86" t="s">
        <v>222</v>
      </c>
      <c r="C15" s="84" t="s">
        <v>223</v>
      </c>
      <c r="D15" s="97" t="s">
        <v>137</v>
      </c>
      <c r="E15" s="84" t="s">
        <v>224</v>
      </c>
      <c r="F15" s="84"/>
      <c r="G15" s="84"/>
      <c r="H15" s="94">
        <v>4.25</v>
      </c>
      <c r="I15" s="97" t="s">
        <v>148</v>
      </c>
      <c r="J15" s="98">
        <v>0.04</v>
      </c>
      <c r="K15" s="95">
        <v>6.9999999999999988E-4</v>
      </c>
      <c r="L15" s="94">
        <v>18326264.000000004</v>
      </c>
      <c r="M15" s="96">
        <v>154.33000000000001</v>
      </c>
      <c r="N15" s="94">
        <v>28282.923550000003</v>
      </c>
      <c r="O15" s="95">
        <v>1.1787041092033109E-3</v>
      </c>
      <c r="P15" s="95">
        <v>0.13583329658965412</v>
      </c>
      <c r="Q15" s="95">
        <f>N15/'סכום נכסי הקרן'!$C$42</f>
        <v>4.0623147811713507E-2</v>
      </c>
    </row>
    <row r="16" spans="2:52" ht="20.25">
      <c r="B16" s="86" t="s">
        <v>225</v>
      </c>
      <c r="C16" s="84" t="s">
        <v>226</v>
      </c>
      <c r="D16" s="97" t="s">
        <v>137</v>
      </c>
      <c r="E16" s="84" t="s">
        <v>224</v>
      </c>
      <c r="F16" s="84"/>
      <c r="G16" s="84"/>
      <c r="H16" s="94">
        <v>6.7199999999999989</v>
      </c>
      <c r="I16" s="97" t="s">
        <v>148</v>
      </c>
      <c r="J16" s="98">
        <v>0.04</v>
      </c>
      <c r="K16" s="95">
        <v>4.8999999999999998E-3</v>
      </c>
      <c r="L16" s="94">
        <v>520510.00000000006</v>
      </c>
      <c r="M16" s="96">
        <v>155.97999999999999</v>
      </c>
      <c r="N16" s="94">
        <v>811.89147000000025</v>
      </c>
      <c r="O16" s="95">
        <v>4.9233401946635238E-5</v>
      </c>
      <c r="P16" s="95">
        <v>3.8992395764235019E-3</v>
      </c>
      <c r="Q16" s="95">
        <f>N16/'סכום נכסי הקרן'!$C$42</f>
        <v>1.1661307620682436E-3</v>
      </c>
      <c r="AT16" s="4"/>
    </row>
    <row r="17" spans="2:47" ht="20.25">
      <c r="B17" s="86" t="s">
        <v>227</v>
      </c>
      <c r="C17" s="84" t="s">
        <v>228</v>
      </c>
      <c r="D17" s="97" t="s">
        <v>137</v>
      </c>
      <c r="E17" s="84" t="s">
        <v>224</v>
      </c>
      <c r="F17" s="84"/>
      <c r="G17" s="84"/>
      <c r="H17" s="94">
        <v>1.3</v>
      </c>
      <c r="I17" s="97" t="s">
        <v>148</v>
      </c>
      <c r="J17" s="98">
        <v>3.5000000000000003E-2</v>
      </c>
      <c r="K17" s="95">
        <v>3.0000000000000001E-3</v>
      </c>
      <c r="L17" s="94">
        <v>23895394.000000004</v>
      </c>
      <c r="M17" s="96">
        <v>123.8</v>
      </c>
      <c r="N17" s="94">
        <v>29582.499370000005</v>
      </c>
      <c r="O17" s="95">
        <v>1.2145010302631184E-3</v>
      </c>
      <c r="P17" s="95">
        <v>0.14207471882051834</v>
      </c>
      <c r="Q17" s="95">
        <f>N17/'סכום נכסי הקרן'!$C$42</f>
        <v>4.2489746239385208E-2</v>
      </c>
      <c r="AU17" s="4"/>
    </row>
    <row r="18" spans="2:47">
      <c r="B18" s="86" t="s">
        <v>229</v>
      </c>
      <c r="C18" s="84" t="s">
        <v>230</v>
      </c>
      <c r="D18" s="97" t="s">
        <v>137</v>
      </c>
      <c r="E18" s="84" t="s">
        <v>224</v>
      </c>
      <c r="F18" s="84"/>
      <c r="G18" s="84"/>
      <c r="H18" s="94">
        <v>14.769999999999998</v>
      </c>
      <c r="I18" s="97" t="s">
        <v>148</v>
      </c>
      <c r="J18" s="98">
        <v>0.04</v>
      </c>
      <c r="K18" s="95">
        <v>1.1399999999999999E-2</v>
      </c>
      <c r="L18" s="94">
        <v>7942894.0000000009</v>
      </c>
      <c r="M18" s="96">
        <v>178.62</v>
      </c>
      <c r="N18" s="94">
        <v>14187.597110000002</v>
      </c>
      <c r="O18" s="95">
        <v>4.896491425662433E-4</v>
      </c>
      <c r="P18" s="95">
        <v>6.813822067334159E-2</v>
      </c>
      <c r="Q18" s="95">
        <f>N18/'סכום נכסי הקרן'!$C$42</f>
        <v>2.0377838715070509E-2</v>
      </c>
      <c r="AT18" s="3"/>
    </row>
    <row r="19" spans="2:47">
      <c r="B19" s="86" t="s">
        <v>231</v>
      </c>
      <c r="C19" s="84" t="s">
        <v>232</v>
      </c>
      <c r="D19" s="97" t="s">
        <v>137</v>
      </c>
      <c r="E19" s="84" t="s">
        <v>224</v>
      </c>
      <c r="F19" s="84"/>
      <c r="G19" s="84"/>
      <c r="H19" s="94">
        <v>18.990000000000002</v>
      </c>
      <c r="I19" s="97" t="s">
        <v>148</v>
      </c>
      <c r="J19" s="98">
        <v>2.75E-2</v>
      </c>
      <c r="K19" s="95">
        <v>1.3499999999999998E-2</v>
      </c>
      <c r="L19" s="94">
        <v>3676455.0000000005</v>
      </c>
      <c r="M19" s="96">
        <v>137.66999999999999</v>
      </c>
      <c r="N19" s="94">
        <v>5061.375500000001</v>
      </c>
      <c r="O19" s="95">
        <v>2.0800232327266427E-4</v>
      </c>
      <c r="P19" s="95">
        <v>2.430807120161059E-2</v>
      </c>
      <c r="Q19" s="95">
        <f>N19/'סכום נכסי הקרן'!$C$42</f>
        <v>7.269722477720497E-3</v>
      </c>
      <c r="AU19" s="3"/>
    </row>
    <row r="20" spans="2:47">
      <c r="B20" s="86" t="s">
        <v>233</v>
      </c>
      <c r="C20" s="84" t="s">
        <v>234</v>
      </c>
      <c r="D20" s="97" t="s">
        <v>137</v>
      </c>
      <c r="E20" s="84" t="s">
        <v>224</v>
      </c>
      <c r="F20" s="84"/>
      <c r="G20" s="84"/>
      <c r="H20" s="94">
        <v>6.4200000000000008</v>
      </c>
      <c r="I20" s="97" t="s">
        <v>148</v>
      </c>
      <c r="J20" s="98">
        <v>1.7500000000000002E-2</v>
      </c>
      <c r="K20" s="95">
        <v>4.000000000000001E-3</v>
      </c>
      <c r="L20" s="94">
        <v>479204.00000000006</v>
      </c>
      <c r="M20" s="96">
        <v>110.03</v>
      </c>
      <c r="N20" s="94">
        <v>527.26816000000008</v>
      </c>
      <c r="O20" s="95">
        <v>3.4566921636461743E-5</v>
      </c>
      <c r="P20" s="95">
        <v>2.532290278724075E-3</v>
      </c>
      <c r="Q20" s="95">
        <f>N20/'סכום נכסי הקרן'!$C$42</f>
        <v>7.5732243034296249E-4</v>
      </c>
    </row>
    <row r="21" spans="2:47">
      <c r="B21" s="86" t="s">
        <v>235</v>
      </c>
      <c r="C21" s="84" t="s">
        <v>236</v>
      </c>
      <c r="D21" s="97" t="s">
        <v>137</v>
      </c>
      <c r="E21" s="84" t="s">
        <v>224</v>
      </c>
      <c r="F21" s="84"/>
      <c r="G21" s="84"/>
      <c r="H21" s="94">
        <v>2.7500000000000004</v>
      </c>
      <c r="I21" s="97" t="s">
        <v>148</v>
      </c>
      <c r="J21" s="98">
        <v>0.03</v>
      </c>
      <c r="K21" s="95">
        <v>-7.0000000000000021E-4</v>
      </c>
      <c r="L21" s="94">
        <v>2422838.0000000005</v>
      </c>
      <c r="M21" s="96">
        <v>118.92</v>
      </c>
      <c r="N21" s="94">
        <v>2881.23884</v>
      </c>
      <c r="O21" s="95">
        <v>1.5804286150677562E-4</v>
      </c>
      <c r="P21" s="95">
        <v>1.383761368259792E-2</v>
      </c>
      <c r="Q21" s="95">
        <f>N21/'סכום נכסי הקרן'!$C$42</f>
        <v>4.1383625377783822E-3</v>
      </c>
    </row>
    <row r="22" spans="2:47">
      <c r="B22" s="86" t="s">
        <v>237</v>
      </c>
      <c r="C22" s="84" t="s">
        <v>238</v>
      </c>
      <c r="D22" s="97" t="s">
        <v>137</v>
      </c>
      <c r="E22" s="84" t="s">
        <v>224</v>
      </c>
      <c r="F22" s="84"/>
      <c r="G22" s="84"/>
      <c r="H22" s="94">
        <v>3.8299999999999996</v>
      </c>
      <c r="I22" s="97" t="s">
        <v>148</v>
      </c>
      <c r="J22" s="98">
        <v>1E-3</v>
      </c>
      <c r="K22" s="95">
        <v>0</v>
      </c>
      <c r="L22" s="94">
        <v>1438200.0000000002</v>
      </c>
      <c r="M22" s="96">
        <v>100.08</v>
      </c>
      <c r="N22" s="94">
        <v>1439.3506000000002</v>
      </c>
      <c r="O22" s="95">
        <v>1.795694603064967E-4</v>
      </c>
      <c r="P22" s="95">
        <v>6.9127131288482593E-3</v>
      </c>
      <c r="Q22" s="95">
        <f>N22/'סכום נכסי הקרן'!$C$42</f>
        <v>2.0673588454641397E-3</v>
      </c>
    </row>
    <row r="23" spans="2:47">
      <c r="B23" s="86" t="s">
        <v>239</v>
      </c>
      <c r="C23" s="84" t="s">
        <v>240</v>
      </c>
      <c r="D23" s="97" t="s">
        <v>137</v>
      </c>
      <c r="E23" s="84" t="s">
        <v>224</v>
      </c>
      <c r="F23" s="84"/>
      <c r="G23" s="84"/>
      <c r="H23" s="94">
        <v>8.5800000000000018</v>
      </c>
      <c r="I23" s="97" t="s">
        <v>148</v>
      </c>
      <c r="J23" s="98">
        <v>7.4999999999999997E-3</v>
      </c>
      <c r="K23" s="95">
        <v>5.7000000000000002E-3</v>
      </c>
      <c r="L23" s="94">
        <v>1198845.0000000002</v>
      </c>
      <c r="M23" s="96">
        <v>100.95</v>
      </c>
      <c r="N23" s="94">
        <v>1210.23404</v>
      </c>
      <c r="O23" s="95">
        <v>1.1722696471002378E-4</v>
      </c>
      <c r="P23" s="95">
        <v>5.8123439398900228E-3</v>
      </c>
      <c r="Q23" s="95">
        <f>N23/'סכום נכסי הקרן'!$C$42</f>
        <v>1.7382756137912481E-3</v>
      </c>
    </row>
    <row r="24" spans="2:47">
      <c r="B24" s="86" t="s">
        <v>241</v>
      </c>
      <c r="C24" s="84" t="s">
        <v>242</v>
      </c>
      <c r="D24" s="97" t="s">
        <v>137</v>
      </c>
      <c r="E24" s="84" t="s">
        <v>224</v>
      </c>
      <c r="F24" s="84"/>
      <c r="G24" s="84"/>
      <c r="H24" s="94">
        <v>5.4</v>
      </c>
      <c r="I24" s="97" t="s">
        <v>148</v>
      </c>
      <c r="J24" s="98">
        <v>2.75E-2</v>
      </c>
      <c r="K24" s="95">
        <v>2.3000000000000004E-3</v>
      </c>
      <c r="L24" s="94">
        <v>12189533.000000002</v>
      </c>
      <c r="M24" s="96">
        <v>117.85</v>
      </c>
      <c r="N24" s="94">
        <v>14365.364109999999</v>
      </c>
      <c r="O24" s="95">
        <v>7.5165413409579527E-4</v>
      </c>
      <c r="P24" s="95">
        <v>6.8991975328236615E-2</v>
      </c>
      <c r="Q24" s="95">
        <f>N24/'סכום נכסי הקרן'!$C$42</f>
        <v>2.0633167875235944E-2</v>
      </c>
    </row>
    <row r="25" spans="2:47">
      <c r="B25" s="86" t="s">
        <v>243</v>
      </c>
      <c r="C25" s="84" t="s">
        <v>244</v>
      </c>
      <c r="D25" s="97" t="s">
        <v>137</v>
      </c>
      <c r="E25" s="84" t="s">
        <v>224</v>
      </c>
      <c r="F25" s="84"/>
      <c r="G25" s="84"/>
      <c r="H25" s="94">
        <v>0.41</v>
      </c>
      <c r="I25" s="97" t="s">
        <v>148</v>
      </c>
      <c r="J25" s="98">
        <v>0.01</v>
      </c>
      <c r="K25" s="95">
        <v>7.7999999999999988E-3</v>
      </c>
      <c r="L25" s="94">
        <v>7849.0000000000009</v>
      </c>
      <c r="M25" s="96">
        <v>102.73</v>
      </c>
      <c r="N25" s="94">
        <v>8.063270000000001</v>
      </c>
      <c r="O25" s="95">
        <v>5.9360578264933994E-7</v>
      </c>
      <c r="P25" s="95">
        <v>3.8725153128395752E-5</v>
      </c>
      <c r="Q25" s="95">
        <f>N25/'סכום נכסי הקרן'!$C$42</f>
        <v>1.1581384381168587E-5</v>
      </c>
    </row>
    <row r="26" spans="2:47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7" s="127" customFormat="1">
      <c r="B27" s="122" t="s">
        <v>58</v>
      </c>
      <c r="C27" s="123"/>
      <c r="D27" s="123"/>
      <c r="E27" s="123"/>
      <c r="F27" s="123"/>
      <c r="G27" s="123"/>
      <c r="H27" s="124">
        <v>4.9723029253598465</v>
      </c>
      <c r="I27" s="123"/>
      <c r="J27" s="123"/>
      <c r="K27" s="125">
        <v>1.1901500994268373E-2</v>
      </c>
      <c r="L27" s="124"/>
      <c r="M27" s="126"/>
      <c r="N27" s="124">
        <v>109860.09239000001</v>
      </c>
      <c r="O27" s="123"/>
      <c r="P27" s="125">
        <v>0.52762079162702658</v>
      </c>
      <c r="Q27" s="125">
        <f>N27/'סכום נכסי הקרן'!$C$42</f>
        <v>0.15779354506537469</v>
      </c>
    </row>
    <row r="28" spans="2:47">
      <c r="B28" s="85" t="s">
        <v>25</v>
      </c>
      <c r="C28" s="82"/>
      <c r="D28" s="82"/>
      <c r="E28" s="82"/>
      <c r="F28" s="82"/>
      <c r="G28" s="82"/>
      <c r="H28" s="91">
        <v>0.52091568247337194</v>
      </c>
      <c r="I28" s="82"/>
      <c r="J28" s="82"/>
      <c r="K28" s="92">
        <v>2.2882395267803924E-3</v>
      </c>
      <c r="L28" s="91"/>
      <c r="M28" s="93"/>
      <c r="N28" s="91">
        <v>32170.501300000004</v>
      </c>
      <c r="O28" s="82"/>
      <c r="P28" s="92">
        <v>0.15450401500380795</v>
      </c>
      <c r="Q28" s="92">
        <f>N28/'סכום נכסי הקרן'!$C$42</f>
        <v>4.6206928614592309E-2</v>
      </c>
    </row>
    <row r="29" spans="2:47">
      <c r="B29" s="86" t="s">
        <v>245</v>
      </c>
      <c r="C29" s="84" t="s">
        <v>246</v>
      </c>
      <c r="D29" s="97" t="s">
        <v>137</v>
      </c>
      <c r="E29" s="84" t="s">
        <v>224</v>
      </c>
      <c r="F29" s="84"/>
      <c r="G29" s="84"/>
      <c r="H29" s="94">
        <v>0.76</v>
      </c>
      <c r="I29" s="97" t="s">
        <v>148</v>
      </c>
      <c r="J29" s="98">
        <v>0</v>
      </c>
      <c r="K29" s="95">
        <v>1.3999999999999998E-3</v>
      </c>
      <c r="L29" s="94">
        <v>4852600.0000000009</v>
      </c>
      <c r="M29" s="96">
        <v>99.89</v>
      </c>
      <c r="N29" s="94">
        <v>4847.2621400000007</v>
      </c>
      <c r="O29" s="95">
        <v>5.391777777777779E-4</v>
      </c>
      <c r="P29" s="95">
        <v>2.3279757297594558E-2</v>
      </c>
      <c r="Q29" s="95">
        <f>N29/'סכום נכסי הקרן'!$C$42</f>
        <v>6.9621885462877739E-3</v>
      </c>
    </row>
    <row r="30" spans="2:47">
      <c r="B30" s="86" t="s">
        <v>247</v>
      </c>
      <c r="C30" s="84" t="s">
        <v>248</v>
      </c>
      <c r="D30" s="97" t="s">
        <v>137</v>
      </c>
      <c r="E30" s="84" t="s">
        <v>224</v>
      </c>
      <c r="F30" s="84"/>
      <c r="G30" s="84"/>
      <c r="H30" s="94">
        <v>0.86000000000000021</v>
      </c>
      <c r="I30" s="97" t="s">
        <v>148</v>
      </c>
      <c r="J30" s="98">
        <v>0</v>
      </c>
      <c r="K30" s="95">
        <v>1.5000000000000002E-3</v>
      </c>
      <c r="L30" s="94">
        <v>4110000.0000000005</v>
      </c>
      <c r="M30" s="96">
        <v>99.87</v>
      </c>
      <c r="N30" s="94">
        <v>4104.6570000000002</v>
      </c>
      <c r="O30" s="95">
        <v>5.8714285714285726E-4</v>
      </c>
      <c r="P30" s="95">
        <v>1.9713276482685251E-2</v>
      </c>
      <c r="Q30" s="95">
        <f>N30/'סכום נכסי הקרן'!$C$42</f>
        <v>5.895574682461868E-3</v>
      </c>
    </row>
    <row r="31" spans="2:47">
      <c r="B31" s="86" t="s">
        <v>249</v>
      </c>
      <c r="C31" s="84" t="s">
        <v>250</v>
      </c>
      <c r="D31" s="97" t="s">
        <v>137</v>
      </c>
      <c r="E31" s="84" t="s">
        <v>224</v>
      </c>
      <c r="F31" s="84"/>
      <c r="G31" s="84"/>
      <c r="H31" s="94">
        <v>0.01</v>
      </c>
      <c r="I31" s="97" t="s">
        <v>148</v>
      </c>
      <c r="J31" s="98">
        <v>0</v>
      </c>
      <c r="K31" s="95">
        <v>7.3000000000000001E-3</v>
      </c>
      <c r="L31" s="94">
        <v>4811500.0000000009</v>
      </c>
      <c r="M31" s="96">
        <v>99.99</v>
      </c>
      <c r="N31" s="94">
        <v>4811.0188500000004</v>
      </c>
      <c r="O31" s="95">
        <v>4.8115000000000007E-4</v>
      </c>
      <c r="P31" s="95">
        <v>2.3105693058752642E-2</v>
      </c>
      <c r="Q31" s="95">
        <f>N31/'סכום נכסי הקרן'!$C$42</f>
        <v>6.9101318158634965E-3</v>
      </c>
    </row>
    <row r="32" spans="2:47">
      <c r="B32" s="86" t="s">
        <v>251</v>
      </c>
      <c r="C32" s="84" t="s">
        <v>252</v>
      </c>
      <c r="D32" s="97" t="s">
        <v>137</v>
      </c>
      <c r="E32" s="84" t="s">
        <v>224</v>
      </c>
      <c r="F32" s="84"/>
      <c r="G32" s="84"/>
      <c r="H32" s="94">
        <v>0.92999999999999994</v>
      </c>
      <c r="I32" s="97" t="s">
        <v>148</v>
      </c>
      <c r="J32" s="98">
        <v>0</v>
      </c>
      <c r="K32" s="95">
        <v>1.3999999999999998E-3</v>
      </c>
      <c r="L32" s="94">
        <v>6448900.0000000009</v>
      </c>
      <c r="M32" s="96">
        <v>99.87</v>
      </c>
      <c r="N32" s="94">
        <v>6440.5164300000015</v>
      </c>
      <c r="O32" s="95">
        <v>9.2127142857142865E-4</v>
      </c>
      <c r="P32" s="95">
        <v>3.0931617690800228E-2</v>
      </c>
      <c r="Q32" s="95">
        <f>N32/'סכום נכסי הקרן'!$C$42</f>
        <v>9.2506013551650473E-3</v>
      </c>
    </row>
    <row r="33" spans="2:17">
      <c r="B33" s="86" t="s">
        <v>253</v>
      </c>
      <c r="C33" s="84" t="s">
        <v>254</v>
      </c>
      <c r="D33" s="97" t="s">
        <v>137</v>
      </c>
      <c r="E33" s="84" t="s">
        <v>224</v>
      </c>
      <c r="F33" s="84"/>
      <c r="G33" s="84"/>
      <c r="H33" s="94">
        <v>0.11</v>
      </c>
      <c r="I33" s="97" t="s">
        <v>148</v>
      </c>
      <c r="J33" s="98">
        <v>0</v>
      </c>
      <c r="K33" s="95">
        <v>1.8000000000000002E-3</v>
      </c>
      <c r="L33" s="94">
        <v>114000.00000000001</v>
      </c>
      <c r="M33" s="96">
        <v>99.98</v>
      </c>
      <c r="N33" s="94">
        <v>113.97720000000001</v>
      </c>
      <c r="O33" s="95">
        <v>1.1400000000000001E-5</v>
      </c>
      <c r="P33" s="95">
        <v>5.4739386416996928E-4</v>
      </c>
      <c r="Q33" s="95">
        <f>N33/'סכום נכסי הקרן'!$C$42</f>
        <v>1.6370700272833828E-4</v>
      </c>
    </row>
    <row r="34" spans="2:17">
      <c r="B34" s="86" t="s">
        <v>255</v>
      </c>
      <c r="C34" s="84" t="s">
        <v>256</v>
      </c>
      <c r="D34" s="97" t="s">
        <v>137</v>
      </c>
      <c r="E34" s="84" t="s">
        <v>224</v>
      </c>
      <c r="F34" s="84"/>
      <c r="G34" s="84"/>
      <c r="H34" s="94">
        <v>0.19</v>
      </c>
      <c r="I34" s="97" t="s">
        <v>148</v>
      </c>
      <c r="J34" s="98">
        <v>0</v>
      </c>
      <c r="K34" s="95">
        <v>1.1000000000000001E-3</v>
      </c>
      <c r="L34" s="94">
        <v>6600000.0000000009</v>
      </c>
      <c r="M34" s="96">
        <v>99.98</v>
      </c>
      <c r="N34" s="94">
        <v>6598.6800000000012</v>
      </c>
      <c r="O34" s="95">
        <v>6.600000000000001E-4</v>
      </c>
      <c r="P34" s="95">
        <v>3.1691223715103488E-2</v>
      </c>
      <c r="Q34" s="95">
        <f>N34/'סכום נכסי הקרן'!$C$42</f>
        <v>9.4777738421669543E-3</v>
      </c>
    </row>
    <row r="35" spans="2:17">
      <c r="B35" s="86" t="s">
        <v>257</v>
      </c>
      <c r="C35" s="84" t="s">
        <v>258</v>
      </c>
      <c r="D35" s="97" t="s">
        <v>137</v>
      </c>
      <c r="E35" s="84" t="s">
        <v>224</v>
      </c>
      <c r="F35" s="84"/>
      <c r="G35" s="84"/>
      <c r="H35" s="94">
        <v>0.25999999999999995</v>
      </c>
      <c r="I35" s="97" t="s">
        <v>148</v>
      </c>
      <c r="J35" s="98">
        <v>0</v>
      </c>
      <c r="K35" s="95">
        <v>1.5E-3</v>
      </c>
      <c r="L35" s="94">
        <v>48500.000000000007</v>
      </c>
      <c r="M35" s="96">
        <v>99.96</v>
      </c>
      <c r="N35" s="94">
        <v>48.480600000000003</v>
      </c>
      <c r="O35" s="95">
        <v>6.0625000000000008E-6</v>
      </c>
      <c r="P35" s="95">
        <v>2.3283589148775905E-4</v>
      </c>
      <c r="Q35" s="95">
        <f>N35/'סכום נכסי הקרן'!$C$42</f>
        <v>6.9633345234586187E-5</v>
      </c>
    </row>
    <row r="36" spans="2:17">
      <c r="B36" s="86" t="s">
        <v>259</v>
      </c>
      <c r="C36" s="84" t="s">
        <v>260</v>
      </c>
      <c r="D36" s="97" t="s">
        <v>137</v>
      </c>
      <c r="E36" s="84" t="s">
        <v>224</v>
      </c>
      <c r="F36" s="84"/>
      <c r="G36" s="84"/>
      <c r="H36" s="94">
        <v>0.34</v>
      </c>
      <c r="I36" s="97" t="s">
        <v>148</v>
      </c>
      <c r="J36" s="98">
        <v>0</v>
      </c>
      <c r="K36" s="95">
        <v>1.8000000000000002E-3</v>
      </c>
      <c r="L36" s="94">
        <v>3683000.0000000005</v>
      </c>
      <c r="M36" s="96">
        <v>99.94</v>
      </c>
      <c r="N36" s="94">
        <v>3680.7902000000008</v>
      </c>
      <c r="O36" s="95">
        <v>4.6037500000000006E-4</v>
      </c>
      <c r="P36" s="95">
        <v>1.7677587892815004E-2</v>
      </c>
      <c r="Q36" s="95">
        <f>N36/'סכום נכסי הקרן'!$C$42</f>
        <v>5.286769031997986E-3</v>
      </c>
    </row>
    <row r="37" spans="2:17">
      <c r="B37" s="86" t="s">
        <v>261</v>
      </c>
      <c r="C37" s="84" t="s">
        <v>262</v>
      </c>
      <c r="D37" s="97" t="s">
        <v>137</v>
      </c>
      <c r="E37" s="84" t="s">
        <v>224</v>
      </c>
      <c r="F37" s="84"/>
      <c r="G37" s="84"/>
      <c r="H37" s="94">
        <v>0.51</v>
      </c>
      <c r="I37" s="97" t="s">
        <v>148</v>
      </c>
      <c r="J37" s="98">
        <v>0</v>
      </c>
      <c r="K37" s="95">
        <v>1.3999999999999998E-3</v>
      </c>
      <c r="L37" s="94">
        <v>65000.000000000007</v>
      </c>
      <c r="M37" s="96">
        <v>99.93</v>
      </c>
      <c r="N37" s="94">
        <v>64.95450000000001</v>
      </c>
      <c r="O37" s="95">
        <v>7.2222222222222229E-6</v>
      </c>
      <c r="P37" s="95">
        <v>3.1195445010254917E-4</v>
      </c>
      <c r="Q37" s="95">
        <f>N37/'סכום נכסי הקרן'!$C$42</f>
        <v>9.3295031889867883E-5</v>
      </c>
    </row>
    <row r="38" spans="2:17">
      <c r="B38" s="86" t="s">
        <v>263</v>
      </c>
      <c r="C38" s="84" t="s">
        <v>264</v>
      </c>
      <c r="D38" s="97" t="s">
        <v>137</v>
      </c>
      <c r="E38" s="84" t="s">
        <v>224</v>
      </c>
      <c r="F38" s="84"/>
      <c r="G38" s="84"/>
      <c r="H38" s="94">
        <v>0.59000000000000008</v>
      </c>
      <c r="I38" s="97" t="s">
        <v>148</v>
      </c>
      <c r="J38" s="98">
        <v>0</v>
      </c>
      <c r="K38" s="95">
        <v>1.5E-3</v>
      </c>
      <c r="L38" s="94">
        <v>556000.00000000012</v>
      </c>
      <c r="M38" s="96">
        <v>99.91</v>
      </c>
      <c r="N38" s="94">
        <v>555.4996000000001</v>
      </c>
      <c r="O38" s="95">
        <v>6.1777777777777786E-5</v>
      </c>
      <c r="P38" s="95">
        <v>2.6678763172711057E-3</v>
      </c>
      <c r="Q38" s="95">
        <f>N38/'סכום נכסי הקרן'!$C$42</f>
        <v>7.9787163163150905E-4</v>
      </c>
    </row>
    <row r="39" spans="2:17">
      <c r="B39" s="86" t="s">
        <v>265</v>
      </c>
      <c r="C39" s="84" t="s">
        <v>266</v>
      </c>
      <c r="D39" s="97" t="s">
        <v>137</v>
      </c>
      <c r="E39" s="84" t="s">
        <v>224</v>
      </c>
      <c r="F39" s="84"/>
      <c r="G39" s="84"/>
      <c r="H39" s="94">
        <v>0.67999999999999994</v>
      </c>
      <c r="I39" s="97" t="s">
        <v>148</v>
      </c>
      <c r="J39" s="98">
        <v>0</v>
      </c>
      <c r="K39" s="95">
        <v>1.5999999999999999E-3</v>
      </c>
      <c r="L39" s="94">
        <v>905661.00000000012</v>
      </c>
      <c r="M39" s="96">
        <v>99.89</v>
      </c>
      <c r="N39" s="94">
        <v>904.66478000000018</v>
      </c>
      <c r="O39" s="95">
        <v>1.0062900000000002E-4</v>
      </c>
      <c r="P39" s="95">
        <v>4.3447983430254045E-3</v>
      </c>
      <c r="Q39" s="95">
        <f>N39/'סכום נכסי הקרן'!$C$42</f>
        <v>1.2993823291648817E-3</v>
      </c>
    </row>
    <row r="40" spans="2:17">
      <c r="B40" s="87"/>
      <c r="C40" s="84"/>
      <c r="D40" s="84"/>
      <c r="E40" s="84"/>
      <c r="F40" s="84"/>
      <c r="G40" s="84"/>
      <c r="H40" s="84"/>
      <c r="I40" s="84"/>
      <c r="J40" s="84"/>
      <c r="K40" s="95"/>
      <c r="L40" s="94"/>
      <c r="M40" s="96"/>
      <c r="N40" s="84"/>
      <c r="O40" s="84"/>
      <c r="P40" s="95"/>
      <c r="Q40" s="84"/>
    </row>
    <row r="41" spans="2:17">
      <c r="B41" s="85" t="s">
        <v>26</v>
      </c>
      <c r="C41" s="82"/>
      <c r="D41" s="82"/>
      <c r="E41" s="82"/>
      <c r="F41" s="82"/>
      <c r="G41" s="82"/>
      <c r="H41" s="91">
        <v>3.6683105954290989</v>
      </c>
      <c r="I41" s="82"/>
      <c r="J41" s="82"/>
      <c r="K41" s="92">
        <v>3.2420523640756278E-3</v>
      </c>
      <c r="L41" s="91"/>
      <c r="M41" s="93"/>
      <c r="N41" s="91">
        <v>4038.389630000001</v>
      </c>
      <c r="O41" s="82"/>
      <c r="P41" s="92">
        <v>1.9395016762910763E-2</v>
      </c>
      <c r="Q41" s="92">
        <f>N41/'סכום נכסי הקרן'!$C$42</f>
        <v>5.8003939575327623E-3</v>
      </c>
    </row>
    <row r="42" spans="2:17">
      <c r="B42" s="86" t="s">
        <v>267</v>
      </c>
      <c r="C42" s="84" t="s">
        <v>268</v>
      </c>
      <c r="D42" s="97" t="s">
        <v>137</v>
      </c>
      <c r="E42" s="84" t="s">
        <v>224</v>
      </c>
      <c r="F42" s="84"/>
      <c r="G42" s="84"/>
      <c r="H42" s="94">
        <v>0.66999999999999982</v>
      </c>
      <c r="I42" s="97" t="s">
        <v>148</v>
      </c>
      <c r="J42" s="98">
        <v>1.8E-3</v>
      </c>
      <c r="K42" s="95">
        <v>2E-3</v>
      </c>
      <c r="L42" s="94">
        <v>593509.00000000012</v>
      </c>
      <c r="M42" s="96">
        <v>99.98</v>
      </c>
      <c r="N42" s="94">
        <v>593.39031000000023</v>
      </c>
      <c r="O42" s="95">
        <v>3.8607371586901539E-5</v>
      </c>
      <c r="P42" s="95">
        <v>2.849852556054334E-3</v>
      </c>
      <c r="Q42" s="95">
        <f>N42/'סכום נכסי הקרן'!$C$42</f>
        <v>8.5229457381072286E-4</v>
      </c>
    </row>
    <row r="43" spans="2:17">
      <c r="B43" s="86" t="s">
        <v>269</v>
      </c>
      <c r="C43" s="84" t="s">
        <v>270</v>
      </c>
      <c r="D43" s="97" t="s">
        <v>137</v>
      </c>
      <c r="E43" s="84" t="s">
        <v>224</v>
      </c>
      <c r="F43" s="84"/>
      <c r="G43" s="84"/>
      <c r="H43" s="94">
        <v>4.9000000000000004</v>
      </c>
      <c r="I43" s="97" t="s">
        <v>148</v>
      </c>
      <c r="J43" s="98">
        <v>1.8E-3</v>
      </c>
      <c r="K43" s="95">
        <v>3.5999999999999999E-3</v>
      </c>
      <c r="L43" s="94">
        <v>1809950.0000000002</v>
      </c>
      <c r="M43" s="96">
        <v>98.97</v>
      </c>
      <c r="N43" s="94">
        <v>1791.3075700000004</v>
      </c>
      <c r="O43" s="95">
        <v>1.8019396572673899E-4</v>
      </c>
      <c r="P43" s="95">
        <v>8.6030431758212858E-3</v>
      </c>
      <c r="Q43" s="95">
        <f>N43/'סכום נכסי הקרן'!$C$42</f>
        <v>2.5728794289496763E-3</v>
      </c>
    </row>
    <row r="44" spans="2:17">
      <c r="B44" s="86" t="s">
        <v>271</v>
      </c>
      <c r="C44" s="84" t="s">
        <v>272</v>
      </c>
      <c r="D44" s="97" t="s">
        <v>137</v>
      </c>
      <c r="E44" s="84" t="s">
        <v>224</v>
      </c>
      <c r="F44" s="84"/>
      <c r="G44" s="84"/>
      <c r="H44" s="94">
        <v>3.4099999999999993</v>
      </c>
      <c r="I44" s="97" t="s">
        <v>148</v>
      </c>
      <c r="J44" s="98">
        <v>1.8E-3</v>
      </c>
      <c r="K44" s="95">
        <v>3.3E-3</v>
      </c>
      <c r="L44" s="94">
        <v>1664176.0000000002</v>
      </c>
      <c r="M44" s="96">
        <v>99.37</v>
      </c>
      <c r="N44" s="94">
        <v>1653.6917500000002</v>
      </c>
      <c r="O44" s="95">
        <v>9.0327633728176114E-5</v>
      </c>
      <c r="P44" s="95">
        <v>7.9421210310351431E-3</v>
      </c>
      <c r="Q44" s="95">
        <f>N44/'סכום נכסי הקרן'!$C$42</f>
        <v>2.3752199547723623E-3</v>
      </c>
    </row>
    <row r="45" spans="2:17">
      <c r="B45" s="87"/>
      <c r="C45" s="84"/>
      <c r="D45" s="84"/>
      <c r="E45" s="84"/>
      <c r="F45" s="84"/>
      <c r="G45" s="84"/>
      <c r="H45" s="84"/>
      <c r="I45" s="84"/>
      <c r="J45" s="84"/>
      <c r="K45" s="95"/>
      <c r="L45" s="94"/>
      <c r="M45" s="96"/>
      <c r="N45" s="84"/>
      <c r="O45" s="84"/>
      <c r="P45" s="95"/>
      <c r="Q45" s="84"/>
    </row>
    <row r="46" spans="2:17">
      <c r="B46" s="85" t="s">
        <v>27</v>
      </c>
      <c r="C46" s="82"/>
      <c r="D46" s="82"/>
      <c r="E46" s="82"/>
      <c r="F46" s="82"/>
      <c r="G46" s="82"/>
      <c r="H46" s="91">
        <v>6.9881476806895781</v>
      </c>
      <c r="I46" s="82"/>
      <c r="J46" s="82"/>
      <c r="K46" s="92">
        <v>1.6575337418697957E-2</v>
      </c>
      <c r="L46" s="91"/>
      <c r="M46" s="93"/>
      <c r="N46" s="91">
        <v>73651.201460000026</v>
      </c>
      <c r="O46" s="82"/>
      <c r="P46" s="92">
        <v>0.35372175986030796</v>
      </c>
      <c r="Q46" s="92">
        <f>N46/'סכום נכסי הקרן'!$C$42</f>
        <v>0.10578622249324966</v>
      </c>
    </row>
    <row r="47" spans="2:17">
      <c r="B47" s="86" t="s">
        <v>273</v>
      </c>
      <c r="C47" s="84" t="s">
        <v>274</v>
      </c>
      <c r="D47" s="97" t="s">
        <v>137</v>
      </c>
      <c r="E47" s="84" t="s">
        <v>224</v>
      </c>
      <c r="F47" s="84"/>
      <c r="G47" s="84"/>
      <c r="H47" s="94">
        <v>0.16</v>
      </c>
      <c r="I47" s="97" t="s">
        <v>148</v>
      </c>
      <c r="J47" s="98">
        <v>5.5E-2</v>
      </c>
      <c r="K47" s="95">
        <v>1.6999999999999999E-3</v>
      </c>
      <c r="L47" s="94">
        <v>481016.00000000006</v>
      </c>
      <c r="M47" s="96">
        <v>105.47</v>
      </c>
      <c r="N47" s="94">
        <v>507.32758000000007</v>
      </c>
      <c r="O47" s="95">
        <v>3.778949717223776E-5</v>
      </c>
      <c r="P47" s="95">
        <v>2.4365224309440769E-3</v>
      </c>
      <c r="Q47" s="95">
        <f>N47/'סכום נכסי הקרן'!$C$42</f>
        <v>7.2868150404836458E-4</v>
      </c>
    </row>
    <row r="48" spans="2:17">
      <c r="B48" s="86" t="s">
        <v>275</v>
      </c>
      <c r="C48" s="84" t="s">
        <v>276</v>
      </c>
      <c r="D48" s="97" t="s">
        <v>137</v>
      </c>
      <c r="E48" s="84" t="s">
        <v>224</v>
      </c>
      <c r="F48" s="84"/>
      <c r="G48" s="84"/>
      <c r="H48" s="94">
        <v>2.0099999999999998</v>
      </c>
      <c r="I48" s="97" t="s">
        <v>148</v>
      </c>
      <c r="J48" s="98">
        <v>0.06</v>
      </c>
      <c r="K48" s="95">
        <v>3.8E-3</v>
      </c>
      <c r="L48" s="94">
        <v>101512.00000000001</v>
      </c>
      <c r="M48" s="96">
        <v>117.11</v>
      </c>
      <c r="N48" s="94">
        <v>118.88069000000002</v>
      </c>
      <c r="O48" s="95">
        <v>5.538539669317807E-6</v>
      </c>
      <c r="P48" s="95">
        <v>5.7094366482324731E-4</v>
      </c>
      <c r="Q48" s="95">
        <f>N48/'סכום נכסי הקרן'!$C$42</f>
        <v>1.7074995211478032E-4</v>
      </c>
    </row>
    <row r="49" spans="2:17">
      <c r="B49" s="86" t="s">
        <v>277</v>
      </c>
      <c r="C49" s="84" t="s">
        <v>278</v>
      </c>
      <c r="D49" s="97" t="s">
        <v>137</v>
      </c>
      <c r="E49" s="84" t="s">
        <v>224</v>
      </c>
      <c r="F49" s="84"/>
      <c r="G49" s="84"/>
      <c r="H49" s="94">
        <v>7.9399999999999995</v>
      </c>
      <c r="I49" s="97" t="s">
        <v>148</v>
      </c>
      <c r="J49" s="98">
        <v>6.25E-2</v>
      </c>
      <c r="K49" s="95">
        <v>2.0899999999999998E-2</v>
      </c>
      <c r="L49" s="94">
        <v>90736.000000000015</v>
      </c>
      <c r="M49" s="96">
        <v>137.69999999999999</v>
      </c>
      <c r="N49" s="94">
        <v>124.94347000000002</v>
      </c>
      <c r="O49" s="95">
        <v>5.4139539268558939E-6</v>
      </c>
      <c r="P49" s="95">
        <v>6.0006114245747956E-4</v>
      </c>
      <c r="Q49" s="95">
        <f>N49/'סכום נכסי הקרן'!$C$42</f>
        <v>1.7945800549739821E-4</v>
      </c>
    </row>
    <row r="50" spans="2:17">
      <c r="B50" s="86" t="s">
        <v>279</v>
      </c>
      <c r="C50" s="84" t="s">
        <v>280</v>
      </c>
      <c r="D50" s="97" t="s">
        <v>137</v>
      </c>
      <c r="E50" s="84" t="s">
        <v>224</v>
      </c>
      <c r="F50" s="84"/>
      <c r="G50" s="84"/>
      <c r="H50" s="94">
        <v>6.3900000000000006</v>
      </c>
      <c r="I50" s="97" t="s">
        <v>148</v>
      </c>
      <c r="J50" s="98">
        <v>3.7499999999999999E-2</v>
      </c>
      <c r="K50" s="95">
        <v>1.7100000000000001E-2</v>
      </c>
      <c r="L50" s="94">
        <v>9335296.0000000019</v>
      </c>
      <c r="M50" s="96">
        <v>116.64</v>
      </c>
      <c r="N50" s="94">
        <v>10888.689490000002</v>
      </c>
      <c r="O50" s="95">
        <v>6.2795518042224976E-4</v>
      </c>
      <c r="P50" s="95">
        <v>5.2294685390394155E-2</v>
      </c>
      <c r="Q50" s="95">
        <f>N50/'סכום נכסי הקרן'!$C$42</f>
        <v>1.5639572827262457E-2</v>
      </c>
    </row>
    <row r="51" spans="2:17">
      <c r="B51" s="86" t="s">
        <v>281</v>
      </c>
      <c r="C51" s="84" t="s">
        <v>282</v>
      </c>
      <c r="D51" s="97" t="s">
        <v>137</v>
      </c>
      <c r="E51" s="84" t="s">
        <v>224</v>
      </c>
      <c r="F51" s="84"/>
      <c r="G51" s="84"/>
      <c r="H51" s="94">
        <v>2.35</v>
      </c>
      <c r="I51" s="97" t="s">
        <v>148</v>
      </c>
      <c r="J51" s="98">
        <v>2.2499999999999999E-2</v>
      </c>
      <c r="K51" s="95">
        <v>4.5999999999999999E-3</v>
      </c>
      <c r="L51" s="94">
        <v>3037794.0000000005</v>
      </c>
      <c r="M51" s="96">
        <v>105.61</v>
      </c>
      <c r="N51" s="94">
        <v>3208.2142000000003</v>
      </c>
      <c r="O51" s="95">
        <v>1.9797619158564987E-4</v>
      </c>
      <c r="P51" s="95">
        <v>1.5407965523130649E-2</v>
      </c>
      <c r="Q51" s="95">
        <f>N51/'סכום נכסי הקרן'!$C$42</f>
        <v>4.6080016950099988E-3</v>
      </c>
    </row>
    <row r="52" spans="2:17">
      <c r="B52" s="86" t="s">
        <v>283</v>
      </c>
      <c r="C52" s="84" t="s">
        <v>284</v>
      </c>
      <c r="D52" s="97" t="s">
        <v>137</v>
      </c>
      <c r="E52" s="84" t="s">
        <v>224</v>
      </c>
      <c r="F52" s="84"/>
      <c r="G52" s="84"/>
      <c r="H52" s="94">
        <v>0.84000000000000008</v>
      </c>
      <c r="I52" s="97" t="s">
        <v>148</v>
      </c>
      <c r="J52" s="98">
        <v>1.2500000000000001E-2</v>
      </c>
      <c r="K52" s="95">
        <v>1.7999999999999997E-3</v>
      </c>
      <c r="L52" s="94">
        <v>8000.0000000000009</v>
      </c>
      <c r="M52" s="96">
        <v>101.1</v>
      </c>
      <c r="N52" s="94">
        <v>8.088000000000001</v>
      </c>
      <c r="O52" s="95">
        <v>8.0554569880887996E-7</v>
      </c>
      <c r="P52" s="95">
        <v>3.8843922937277907E-5</v>
      </c>
      <c r="Q52" s="95">
        <f>N52/'סכום נכסי הקרן'!$C$42</f>
        <v>1.1616904416556997E-5</v>
      </c>
    </row>
    <row r="53" spans="2:17">
      <c r="B53" s="86" t="s">
        <v>285</v>
      </c>
      <c r="C53" s="84" t="s">
        <v>286</v>
      </c>
      <c r="D53" s="97" t="s">
        <v>137</v>
      </c>
      <c r="E53" s="84" t="s">
        <v>224</v>
      </c>
      <c r="F53" s="84"/>
      <c r="G53" s="84"/>
      <c r="H53" s="94">
        <v>1.8299999999999998</v>
      </c>
      <c r="I53" s="97" t="s">
        <v>148</v>
      </c>
      <c r="J53" s="98">
        <v>5.0000000000000001E-3</v>
      </c>
      <c r="K53" s="95">
        <v>3.2000000000000002E-3</v>
      </c>
      <c r="L53" s="94">
        <v>235021.00000000003</v>
      </c>
      <c r="M53" s="96">
        <v>100.42</v>
      </c>
      <c r="N53" s="94">
        <v>236.00809000000004</v>
      </c>
      <c r="O53" s="95">
        <v>1.7853531773940095E-5</v>
      </c>
      <c r="P53" s="95">
        <v>1.1334668719750432E-3</v>
      </c>
      <c r="Q53" s="95">
        <f>N53/'סכום נכסי הקרן'!$C$42</f>
        <v>3.3898162995353375E-4</v>
      </c>
    </row>
    <row r="54" spans="2:17">
      <c r="B54" s="86" t="s">
        <v>287</v>
      </c>
      <c r="C54" s="84" t="s">
        <v>288</v>
      </c>
      <c r="D54" s="97" t="s">
        <v>137</v>
      </c>
      <c r="E54" s="84" t="s">
        <v>224</v>
      </c>
      <c r="F54" s="84"/>
      <c r="G54" s="84"/>
      <c r="H54" s="94">
        <v>1.05</v>
      </c>
      <c r="I54" s="97" t="s">
        <v>148</v>
      </c>
      <c r="J54" s="98">
        <v>0.04</v>
      </c>
      <c r="K54" s="95">
        <v>2E-3</v>
      </c>
      <c r="L54" s="94">
        <v>4097078.0000000005</v>
      </c>
      <c r="M54" s="96">
        <v>107.78</v>
      </c>
      <c r="N54" s="94">
        <v>4415.8308000000006</v>
      </c>
      <c r="O54" s="95">
        <v>2.4430771476517156E-4</v>
      </c>
      <c r="P54" s="95">
        <v>2.1207738785763878E-2</v>
      </c>
      <c r="Q54" s="95">
        <f>N54/'סכום נכסי הקרן'!$C$42</f>
        <v>6.3425178441256693E-3</v>
      </c>
    </row>
    <row r="55" spans="2:17">
      <c r="B55" s="86" t="s">
        <v>289</v>
      </c>
      <c r="C55" s="84" t="s">
        <v>290</v>
      </c>
      <c r="D55" s="97" t="s">
        <v>137</v>
      </c>
      <c r="E55" s="84" t="s">
        <v>224</v>
      </c>
      <c r="F55" s="84"/>
      <c r="G55" s="84"/>
      <c r="H55" s="94">
        <v>4.45</v>
      </c>
      <c r="I55" s="97" t="s">
        <v>148</v>
      </c>
      <c r="J55" s="98">
        <v>5.5E-2</v>
      </c>
      <c r="K55" s="95">
        <v>1.1399999999999995E-2</v>
      </c>
      <c r="L55" s="94">
        <v>3999932.0000000005</v>
      </c>
      <c r="M55" s="96">
        <v>126.49</v>
      </c>
      <c r="N55" s="94">
        <v>5059.5137700000014</v>
      </c>
      <c r="O55" s="95">
        <v>2.227467998661017E-4</v>
      </c>
      <c r="P55" s="95">
        <v>2.4299129943369985E-2</v>
      </c>
      <c r="Q55" s="95">
        <f>N55/'סכום נכסי הקרן'!$C$42</f>
        <v>7.2670484495974217E-3</v>
      </c>
    </row>
    <row r="56" spans="2:17">
      <c r="B56" s="86" t="s">
        <v>291</v>
      </c>
      <c r="C56" s="84" t="s">
        <v>292</v>
      </c>
      <c r="D56" s="97" t="s">
        <v>137</v>
      </c>
      <c r="E56" s="84" t="s">
        <v>224</v>
      </c>
      <c r="F56" s="84"/>
      <c r="G56" s="84"/>
      <c r="H56" s="94">
        <v>5.530000000000002</v>
      </c>
      <c r="I56" s="97" t="s">
        <v>148</v>
      </c>
      <c r="J56" s="98">
        <v>4.2500000000000003E-2</v>
      </c>
      <c r="K56" s="95">
        <v>1.46E-2</v>
      </c>
      <c r="L56" s="94">
        <v>18655299.000000004</v>
      </c>
      <c r="M56" s="96">
        <v>119.77</v>
      </c>
      <c r="N56" s="94">
        <v>22343.451370000002</v>
      </c>
      <c r="O56" s="95">
        <v>1.0567456223821395E-3</v>
      </c>
      <c r="P56" s="95">
        <v>0.10730802462525921</v>
      </c>
      <c r="Q56" s="95">
        <f>N56/'סכום נכסי הקרן'!$C$42</f>
        <v>3.2092203128249189E-2</v>
      </c>
    </row>
    <row r="57" spans="2:17">
      <c r="B57" s="86" t="s">
        <v>293</v>
      </c>
      <c r="C57" s="84" t="s">
        <v>294</v>
      </c>
      <c r="D57" s="97" t="s">
        <v>137</v>
      </c>
      <c r="E57" s="84" t="s">
        <v>224</v>
      </c>
      <c r="F57" s="84"/>
      <c r="G57" s="84"/>
      <c r="H57" s="94">
        <v>9.33</v>
      </c>
      <c r="I57" s="97" t="s">
        <v>148</v>
      </c>
      <c r="J57" s="98">
        <v>0.02</v>
      </c>
      <c r="K57" s="95">
        <v>2.2400000000000003E-2</v>
      </c>
      <c r="L57" s="94">
        <v>3063240.0000000005</v>
      </c>
      <c r="M57" s="96">
        <v>98.08</v>
      </c>
      <c r="N57" s="94">
        <v>3004.4258100000006</v>
      </c>
      <c r="O57" s="95">
        <v>1.6001002922579081E-3</v>
      </c>
      <c r="P57" s="95">
        <v>1.4429238950841836E-2</v>
      </c>
      <c r="Q57" s="95">
        <f>N57/'סכום נכסי הקרן'!$C$42</f>
        <v>4.3152976584330902E-3</v>
      </c>
    </row>
    <row r="58" spans="2:17">
      <c r="B58" s="86" t="s">
        <v>295</v>
      </c>
      <c r="C58" s="84" t="s">
        <v>296</v>
      </c>
      <c r="D58" s="97" t="s">
        <v>137</v>
      </c>
      <c r="E58" s="84" t="s">
        <v>224</v>
      </c>
      <c r="F58" s="84"/>
      <c r="G58" s="84"/>
      <c r="H58" s="94">
        <v>4.24</v>
      </c>
      <c r="I58" s="97" t="s">
        <v>148</v>
      </c>
      <c r="J58" s="98">
        <v>0.01</v>
      </c>
      <c r="K58" s="95">
        <v>9.8999999999999991E-3</v>
      </c>
      <c r="L58" s="94">
        <v>6194897.0000000009</v>
      </c>
      <c r="M58" s="96">
        <v>100.71</v>
      </c>
      <c r="N58" s="94">
        <v>6238.8805200000015</v>
      </c>
      <c r="O58" s="95">
        <v>8.0196142702055576E-4</v>
      </c>
      <c r="P58" s="95">
        <v>2.9963228750465424E-2</v>
      </c>
      <c r="Q58" s="95">
        <f>N58/'סכום נכסי הקרן'!$C$42</f>
        <v>8.9609889548911241E-3</v>
      </c>
    </row>
    <row r="59" spans="2:17">
      <c r="B59" s="86" t="s">
        <v>297</v>
      </c>
      <c r="C59" s="84" t="s">
        <v>298</v>
      </c>
      <c r="D59" s="97" t="s">
        <v>137</v>
      </c>
      <c r="E59" s="84" t="s">
        <v>224</v>
      </c>
      <c r="F59" s="84"/>
      <c r="G59" s="84"/>
      <c r="H59" s="94">
        <v>8.0699999999999985</v>
      </c>
      <c r="I59" s="97" t="s">
        <v>148</v>
      </c>
      <c r="J59" s="98">
        <v>1.7500000000000002E-2</v>
      </c>
      <c r="K59" s="95">
        <v>2.06E-2</v>
      </c>
      <c r="L59" s="94">
        <v>1666509.0000000002</v>
      </c>
      <c r="M59" s="96">
        <v>98.14</v>
      </c>
      <c r="N59" s="94">
        <v>1635.5118700000003</v>
      </c>
      <c r="O59" s="95">
        <v>1.1398120130818115E-4</v>
      </c>
      <c r="P59" s="95">
        <v>7.8548092286453118E-3</v>
      </c>
      <c r="Q59" s="95">
        <f>N59/'סכום נכסי הקרן'!$C$42</f>
        <v>2.3491079458375858E-3</v>
      </c>
    </row>
    <row r="60" spans="2:17">
      <c r="B60" s="86" t="s">
        <v>299</v>
      </c>
      <c r="C60" s="84" t="s">
        <v>300</v>
      </c>
      <c r="D60" s="97" t="s">
        <v>137</v>
      </c>
      <c r="E60" s="84" t="s">
        <v>224</v>
      </c>
      <c r="F60" s="84"/>
      <c r="G60" s="84"/>
      <c r="H60" s="94">
        <v>2.8300000000000005</v>
      </c>
      <c r="I60" s="97" t="s">
        <v>148</v>
      </c>
      <c r="J60" s="98">
        <v>0.05</v>
      </c>
      <c r="K60" s="95">
        <v>6.3000000000000009E-3</v>
      </c>
      <c r="L60" s="94">
        <v>1717759.0000000002</v>
      </c>
      <c r="M60" s="96">
        <v>117.91</v>
      </c>
      <c r="N60" s="94">
        <v>2025.4096600000005</v>
      </c>
      <c r="O60" s="95">
        <v>9.2805836242251826E-5</v>
      </c>
      <c r="P60" s="95">
        <v>9.7273561757490433E-3</v>
      </c>
      <c r="Q60" s="95">
        <f>N60/'סכום נכסי הקרן'!$C$42</f>
        <v>2.9091234451769543E-3</v>
      </c>
    </row>
    <row r="61" spans="2:17">
      <c r="B61" s="86" t="s">
        <v>301</v>
      </c>
      <c r="C61" s="84" t="s">
        <v>302</v>
      </c>
      <c r="D61" s="97" t="s">
        <v>137</v>
      </c>
      <c r="E61" s="84" t="s">
        <v>224</v>
      </c>
      <c r="F61" s="84"/>
      <c r="G61" s="84"/>
      <c r="H61" s="94">
        <v>15.299999999999997</v>
      </c>
      <c r="I61" s="97" t="s">
        <v>148</v>
      </c>
      <c r="J61" s="98">
        <v>5.5E-2</v>
      </c>
      <c r="K61" s="95">
        <v>3.2299999999999995E-2</v>
      </c>
      <c r="L61" s="94">
        <v>9635116.0000000019</v>
      </c>
      <c r="M61" s="96">
        <v>143.6</v>
      </c>
      <c r="N61" s="94">
        <v>13836.026140000002</v>
      </c>
      <c r="O61" s="95">
        <v>5.7008722377432138E-4</v>
      </c>
      <c r="P61" s="95">
        <v>6.6449744453551271E-2</v>
      </c>
      <c r="Q61" s="95">
        <f>N61/'סכום נכסי הקרן'!$C$42</f>
        <v>1.9872872548635515E-2</v>
      </c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2:4">
      <c r="B65" s="110" t="s">
        <v>1821</v>
      </c>
      <c r="C65" s="1"/>
      <c r="D65" s="1"/>
    </row>
    <row r="66" spans="2:4">
      <c r="B66" s="110" t="s">
        <v>129</v>
      </c>
      <c r="C66" s="1"/>
      <c r="D66" s="1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17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D3:XFD1048576 AH1:XFD2 D1:AF2 A1:B1048576"/>
  </dataValidations>
  <printOptions horizontalCentered="1"/>
  <pageMargins left="0.19685039370078741" right="0.19685039370078741" top="0.11811023622047245" bottom="0.11811023622047245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163</v>
      </c>
      <c r="C1" s="78" t="s" vm="1">
        <v>219</v>
      </c>
    </row>
    <row r="2" spans="2:67">
      <c r="B2" s="55" t="s">
        <v>162</v>
      </c>
      <c r="C2" s="78" t="s">
        <v>220</v>
      </c>
    </row>
    <row r="3" spans="2:67">
      <c r="B3" s="55" t="s">
        <v>164</v>
      </c>
      <c r="C3" s="78" t="s">
        <v>221</v>
      </c>
    </row>
    <row r="4" spans="2:67">
      <c r="B4" s="55" t="s">
        <v>165</v>
      </c>
      <c r="C4" s="78">
        <v>659</v>
      </c>
    </row>
    <row r="6" spans="2:67" ht="26.25" customHeight="1">
      <c r="B6" s="194" t="s">
        <v>191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8"/>
      <c r="BO6" s="3"/>
    </row>
    <row r="7" spans="2:67" ht="26.25" customHeight="1">
      <c r="B7" s="194" t="s">
        <v>105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8"/>
      <c r="AZ7" s="42"/>
      <c r="BJ7" s="3"/>
      <c r="BO7" s="3"/>
    </row>
    <row r="8" spans="2:67" s="3" customFormat="1" ht="78.75">
      <c r="B8" s="36" t="s">
        <v>132</v>
      </c>
      <c r="C8" s="12" t="s">
        <v>57</v>
      </c>
      <c r="D8" s="74" t="s">
        <v>136</v>
      </c>
      <c r="E8" s="74" t="s">
        <v>208</v>
      </c>
      <c r="F8" s="74" t="s">
        <v>134</v>
      </c>
      <c r="G8" s="12" t="s">
        <v>78</v>
      </c>
      <c r="H8" s="12" t="s">
        <v>15</v>
      </c>
      <c r="I8" s="12" t="s">
        <v>79</v>
      </c>
      <c r="J8" s="12" t="s">
        <v>120</v>
      </c>
      <c r="K8" s="12" t="s">
        <v>18</v>
      </c>
      <c r="L8" s="12" t="s">
        <v>119</v>
      </c>
      <c r="M8" s="12" t="s">
        <v>17</v>
      </c>
      <c r="N8" s="12" t="s">
        <v>19</v>
      </c>
      <c r="O8" s="12" t="s">
        <v>0</v>
      </c>
      <c r="P8" s="12" t="s">
        <v>123</v>
      </c>
      <c r="Q8" s="12" t="s">
        <v>74</v>
      </c>
      <c r="R8" s="12" t="s">
        <v>71</v>
      </c>
      <c r="S8" s="74" t="s">
        <v>166</v>
      </c>
      <c r="T8" s="37" t="s">
        <v>168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75</v>
      </c>
      <c r="Q9" s="15" t="s">
        <v>23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130</v>
      </c>
      <c r="R10" s="18" t="s">
        <v>131</v>
      </c>
      <c r="S10" s="44" t="s">
        <v>169</v>
      </c>
      <c r="T10" s="73" t="s">
        <v>209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17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rintOptions horizontalCentered="1"/>
  <pageMargins left="0.19685039370078741" right="0.19685039370078741" top="0.11811023622047245" bottom="0.11811023622047245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28.8554687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5" t="s">
        <v>163</v>
      </c>
      <c r="C1" s="78" t="s" vm="1">
        <v>219</v>
      </c>
    </row>
    <row r="2" spans="2:54">
      <c r="B2" s="55" t="s">
        <v>162</v>
      </c>
      <c r="C2" s="78" t="s">
        <v>220</v>
      </c>
    </row>
    <row r="3" spans="2:54">
      <c r="B3" s="55" t="s">
        <v>164</v>
      </c>
      <c r="C3" s="78" t="s">
        <v>221</v>
      </c>
    </row>
    <row r="4" spans="2:54">
      <c r="B4" s="55" t="s">
        <v>165</v>
      </c>
      <c r="C4" s="78">
        <v>659</v>
      </c>
    </row>
    <row r="6" spans="2:54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</row>
    <row r="7" spans="2:54" ht="26.25" customHeight="1">
      <c r="B7" s="199" t="s">
        <v>106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1"/>
      <c r="BB7" s="3"/>
    </row>
    <row r="8" spans="2:54" s="3" customFormat="1" ht="78.75">
      <c r="B8" s="21" t="s">
        <v>132</v>
      </c>
      <c r="C8" s="29" t="s">
        <v>57</v>
      </c>
      <c r="D8" s="74" t="s">
        <v>136</v>
      </c>
      <c r="E8" s="74" t="s">
        <v>208</v>
      </c>
      <c r="F8" s="70" t="s">
        <v>134</v>
      </c>
      <c r="G8" s="29" t="s">
        <v>78</v>
      </c>
      <c r="H8" s="29" t="s">
        <v>15</v>
      </c>
      <c r="I8" s="29" t="s">
        <v>79</v>
      </c>
      <c r="J8" s="29" t="s">
        <v>120</v>
      </c>
      <c r="K8" s="29" t="s">
        <v>18</v>
      </c>
      <c r="L8" s="29" t="s">
        <v>119</v>
      </c>
      <c r="M8" s="29" t="s">
        <v>17</v>
      </c>
      <c r="N8" s="29" t="s">
        <v>19</v>
      </c>
      <c r="O8" s="29" t="s">
        <v>0</v>
      </c>
      <c r="P8" s="29" t="s">
        <v>123</v>
      </c>
      <c r="Q8" s="29" t="s">
        <v>74</v>
      </c>
      <c r="R8" s="12" t="s">
        <v>71</v>
      </c>
      <c r="S8" s="74" t="s">
        <v>166</v>
      </c>
      <c r="T8" s="30" t="s">
        <v>168</v>
      </c>
      <c r="AX8" s="1"/>
      <c r="AY8" s="1"/>
    </row>
    <row r="9" spans="2:54" s="3" customFormat="1" ht="20.25">
      <c r="B9" s="14"/>
      <c r="C9" s="15"/>
      <c r="D9" s="15"/>
      <c r="E9" s="15"/>
      <c r="F9" s="15"/>
      <c r="G9" s="15"/>
      <c r="H9" s="31"/>
      <c r="I9" s="31"/>
      <c r="J9" s="31" t="s">
        <v>24</v>
      </c>
      <c r="K9" s="31" t="s">
        <v>21</v>
      </c>
      <c r="L9" s="31"/>
      <c r="M9" s="31" t="s">
        <v>20</v>
      </c>
      <c r="N9" s="31" t="s">
        <v>20</v>
      </c>
      <c r="O9" s="31" t="s">
        <v>22</v>
      </c>
      <c r="P9" s="31" t="s">
        <v>75</v>
      </c>
      <c r="Q9" s="31" t="s">
        <v>23</v>
      </c>
      <c r="R9" s="15" t="s">
        <v>20</v>
      </c>
      <c r="S9" s="31" t="s">
        <v>23</v>
      </c>
      <c r="T9" s="16" t="s">
        <v>20</v>
      </c>
      <c r="AW9" s="1"/>
      <c r="AX9" s="1"/>
      <c r="AY9" s="1"/>
      <c r="BB9" s="4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130</v>
      </c>
      <c r="R10" s="18" t="s">
        <v>131</v>
      </c>
      <c r="S10" s="18" t="s">
        <v>169</v>
      </c>
      <c r="T10" s="19" t="s">
        <v>209</v>
      </c>
      <c r="U10" s="5"/>
      <c r="AW10" s="1"/>
      <c r="AX10" s="3"/>
      <c r="AY10" s="1"/>
    </row>
    <row r="11" spans="2:54" s="4" customFormat="1" ht="18" customHeight="1">
      <c r="B11" s="79" t="s">
        <v>40</v>
      </c>
      <c r="C11" s="80"/>
      <c r="D11" s="80"/>
      <c r="E11" s="80"/>
      <c r="F11" s="80"/>
      <c r="G11" s="80"/>
      <c r="H11" s="80"/>
      <c r="I11" s="80"/>
      <c r="J11" s="80"/>
      <c r="K11" s="88">
        <v>4.0196734585036689</v>
      </c>
      <c r="L11" s="80"/>
      <c r="M11" s="80"/>
      <c r="N11" s="102">
        <v>1.6547839021398513E-2</v>
      </c>
      <c r="O11" s="88"/>
      <c r="P11" s="90"/>
      <c r="Q11" s="88">
        <v>114665.40126999991</v>
      </c>
      <c r="R11" s="80"/>
      <c r="S11" s="89">
        <v>1</v>
      </c>
      <c r="T11" s="89">
        <f>Q11/'סכום נכסי הקרן'!$C$42</f>
        <v>0.16469547557365752</v>
      </c>
      <c r="U11" s="5"/>
      <c r="AW11" s="1"/>
      <c r="AX11" s="3"/>
      <c r="AY11" s="1"/>
      <c r="BB11" s="1"/>
    </row>
    <row r="12" spans="2:54">
      <c r="B12" s="81" t="s">
        <v>216</v>
      </c>
      <c r="C12" s="82"/>
      <c r="D12" s="82"/>
      <c r="E12" s="82"/>
      <c r="F12" s="82"/>
      <c r="G12" s="82"/>
      <c r="H12" s="82"/>
      <c r="I12" s="82"/>
      <c r="J12" s="82"/>
      <c r="K12" s="91">
        <v>4.0196734585036689</v>
      </c>
      <c r="L12" s="82"/>
      <c r="M12" s="82"/>
      <c r="N12" s="103">
        <v>1.6547839021398513E-2</v>
      </c>
      <c r="O12" s="91"/>
      <c r="P12" s="93"/>
      <c r="Q12" s="91">
        <v>114665.40126999991</v>
      </c>
      <c r="R12" s="82"/>
      <c r="S12" s="92">
        <v>1</v>
      </c>
      <c r="T12" s="92">
        <f>Q12/'סכום נכסי הקרן'!$C$42</f>
        <v>0.16469547557365752</v>
      </c>
      <c r="AX12" s="3"/>
    </row>
    <row r="13" spans="2:54" ht="20.25">
      <c r="B13" s="101" t="s">
        <v>39</v>
      </c>
      <c r="C13" s="82"/>
      <c r="D13" s="82"/>
      <c r="E13" s="82"/>
      <c r="F13" s="82"/>
      <c r="G13" s="82"/>
      <c r="H13" s="82"/>
      <c r="I13" s="82"/>
      <c r="J13" s="82"/>
      <c r="K13" s="91">
        <v>4.0085651376855509</v>
      </c>
      <c r="L13" s="82"/>
      <c r="M13" s="82"/>
      <c r="N13" s="103">
        <v>1.3731391802857653E-2</v>
      </c>
      <c r="O13" s="91"/>
      <c r="P13" s="93"/>
      <c r="Q13" s="91">
        <v>90759.770989999975</v>
      </c>
      <c r="R13" s="82"/>
      <c r="S13" s="92">
        <v>0.79151836547704646</v>
      </c>
      <c r="T13" s="92">
        <f>Q13/'סכום נכסי הקרן'!$C$42</f>
        <v>0.13035949362752622</v>
      </c>
      <c r="AX13" s="4"/>
    </row>
    <row r="14" spans="2:54">
      <c r="B14" s="87" t="s">
        <v>303</v>
      </c>
      <c r="C14" s="84" t="s">
        <v>304</v>
      </c>
      <c r="D14" s="97" t="s">
        <v>137</v>
      </c>
      <c r="E14" s="97" t="s">
        <v>305</v>
      </c>
      <c r="F14" s="84" t="s">
        <v>306</v>
      </c>
      <c r="G14" s="97" t="s">
        <v>307</v>
      </c>
      <c r="H14" s="84" t="s">
        <v>308</v>
      </c>
      <c r="I14" s="84" t="s">
        <v>144</v>
      </c>
      <c r="J14" s="84"/>
      <c r="K14" s="94">
        <v>3.47</v>
      </c>
      <c r="L14" s="97" t="s">
        <v>148</v>
      </c>
      <c r="M14" s="98">
        <v>5.8999999999999999E-3</v>
      </c>
      <c r="N14" s="98">
        <v>6.0000000000000001E-3</v>
      </c>
      <c r="O14" s="94">
        <v>4803964.0000000009</v>
      </c>
      <c r="P14" s="96">
        <v>98.95</v>
      </c>
      <c r="Q14" s="94">
        <v>4753.5223800000012</v>
      </c>
      <c r="R14" s="95">
        <v>8.9993033168226245E-4</v>
      </c>
      <c r="S14" s="95">
        <v>4.1455594515445809E-2</v>
      </c>
      <c r="T14" s="95">
        <f>Q14/'סכום נכסי הקרן'!$C$42</f>
        <v>6.8275488539100556E-3</v>
      </c>
    </row>
    <row r="15" spans="2:54">
      <c r="B15" s="87" t="s">
        <v>309</v>
      </c>
      <c r="C15" s="84" t="s">
        <v>310</v>
      </c>
      <c r="D15" s="97" t="s">
        <v>137</v>
      </c>
      <c r="E15" s="97" t="s">
        <v>305</v>
      </c>
      <c r="F15" s="84" t="s">
        <v>311</v>
      </c>
      <c r="G15" s="97" t="s">
        <v>307</v>
      </c>
      <c r="H15" s="84" t="s">
        <v>308</v>
      </c>
      <c r="I15" s="84" t="s">
        <v>146</v>
      </c>
      <c r="J15" s="84"/>
      <c r="K15" s="94">
        <v>4.25</v>
      </c>
      <c r="L15" s="97" t="s">
        <v>148</v>
      </c>
      <c r="M15" s="98">
        <v>0.04</v>
      </c>
      <c r="N15" s="98">
        <v>8.0000000000000002E-3</v>
      </c>
      <c r="O15" s="94">
        <v>1528383.0000000002</v>
      </c>
      <c r="P15" s="96">
        <v>116.35</v>
      </c>
      <c r="Q15" s="94">
        <v>1778.2737200000001</v>
      </c>
      <c r="R15" s="95">
        <v>7.3774482356484742E-4</v>
      </c>
      <c r="S15" s="95">
        <v>1.5508372188161109E-2</v>
      </c>
      <c r="T15" s="95">
        <f>Q15/'סכום נכסי הקרן'!$C$42</f>
        <v>2.5541587329024774E-3</v>
      </c>
    </row>
    <row r="16" spans="2:54">
      <c r="B16" s="87" t="s">
        <v>312</v>
      </c>
      <c r="C16" s="84" t="s">
        <v>313</v>
      </c>
      <c r="D16" s="97" t="s">
        <v>137</v>
      </c>
      <c r="E16" s="97" t="s">
        <v>305</v>
      </c>
      <c r="F16" s="84" t="s">
        <v>311</v>
      </c>
      <c r="G16" s="97" t="s">
        <v>307</v>
      </c>
      <c r="H16" s="84" t="s">
        <v>308</v>
      </c>
      <c r="I16" s="84" t="s">
        <v>146</v>
      </c>
      <c r="J16" s="84"/>
      <c r="K16" s="94">
        <v>5.5900000000000007</v>
      </c>
      <c r="L16" s="97" t="s">
        <v>148</v>
      </c>
      <c r="M16" s="98">
        <v>9.8999999999999991E-3</v>
      </c>
      <c r="N16" s="98">
        <v>1.0500000000000001E-2</v>
      </c>
      <c r="O16" s="94">
        <v>2056255.0000000002</v>
      </c>
      <c r="P16" s="96">
        <v>99.61</v>
      </c>
      <c r="Q16" s="94">
        <v>2048.2356000000004</v>
      </c>
      <c r="R16" s="95">
        <v>6.8226309394486969E-4</v>
      </c>
      <c r="S16" s="95">
        <v>1.7862716890311738E-2</v>
      </c>
      <c r="T16" s="95">
        <f>Q16/'סכום נכסי הקרן'!$C$42</f>
        <v>2.9419086532874966E-3</v>
      </c>
    </row>
    <row r="17" spans="2:49" ht="20.25">
      <c r="B17" s="87" t="s">
        <v>314</v>
      </c>
      <c r="C17" s="84" t="s">
        <v>315</v>
      </c>
      <c r="D17" s="97" t="s">
        <v>137</v>
      </c>
      <c r="E17" s="97" t="s">
        <v>305</v>
      </c>
      <c r="F17" s="84" t="s">
        <v>311</v>
      </c>
      <c r="G17" s="97" t="s">
        <v>307</v>
      </c>
      <c r="H17" s="84" t="s">
        <v>308</v>
      </c>
      <c r="I17" s="84" t="s">
        <v>146</v>
      </c>
      <c r="J17" s="84"/>
      <c r="K17" s="94">
        <v>1.9900000000000004</v>
      </c>
      <c r="L17" s="97" t="s">
        <v>148</v>
      </c>
      <c r="M17" s="98">
        <v>2.58E-2</v>
      </c>
      <c r="N17" s="98">
        <v>7.6E-3</v>
      </c>
      <c r="O17" s="94">
        <v>1868260.0000000002</v>
      </c>
      <c r="P17" s="96">
        <v>108.3</v>
      </c>
      <c r="Q17" s="94">
        <v>2023.3254800000002</v>
      </c>
      <c r="R17" s="95">
        <v>6.859551863368519E-4</v>
      </c>
      <c r="S17" s="95">
        <v>1.7645475074348917E-2</v>
      </c>
      <c r="T17" s="95">
        <f>Q17/'סכום נכסי הקרן'!$C$42</f>
        <v>2.9061299090930148E-3</v>
      </c>
      <c r="AW17" s="4"/>
    </row>
    <row r="18" spans="2:49">
      <c r="B18" s="87" t="s">
        <v>316</v>
      </c>
      <c r="C18" s="84" t="s">
        <v>317</v>
      </c>
      <c r="D18" s="97" t="s">
        <v>137</v>
      </c>
      <c r="E18" s="97" t="s">
        <v>305</v>
      </c>
      <c r="F18" s="84" t="s">
        <v>311</v>
      </c>
      <c r="G18" s="97" t="s">
        <v>307</v>
      </c>
      <c r="H18" s="84" t="s">
        <v>308</v>
      </c>
      <c r="I18" s="84" t="s">
        <v>146</v>
      </c>
      <c r="J18" s="84"/>
      <c r="K18" s="94">
        <v>2.68</v>
      </c>
      <c r="L18" s="97" t="s">
        <v>148</v>
      </c>
      <c r="M18" s="98">
        <v>4.0999999999999995E-3</v>
      </c>
      <c r="N18" s="98">
        <v>4.0999999999999995E-3</v>
      </c>
      <c r="O18" s="94">
        <v>856402.11000000034</v>
      </c>
      <c r="P18" s="96">
        <v>98.63</v>
      </c>
      <c r="Q18" s="94">
        <v>844.66939000000013</v>
      </c>
      <c r="R18" s="95">
        <v>4.1681522182038911E-4</v>
      </c>
      <c r="S18" s="95">
        <v>7.3663841110281998E-3</v>
      </c>
      <c r="T18" s="95">
        <f>Q18/'סכום נכסי הקרן'!$C$42</f>
        <v>1.2132101344240237E-3</v>
      </c>
    </row>
    <row r="19" spans="2:49">
      <c r="B19" s="87" t="s">
        <v>318</v>
      </c>
      <c r="C19" s="84" t="s">
        <v>319</v>
      </c>
      <c r="D19" s="97" t="s">
        <v>137</v>
      </c>
      <c r="E19" s="97" t="s">
        <v>305</v>
      </c>
      <c r="F19" s="84" t="s">
        <v>311</v>
      </c>
      <c r="G19" s="97" t="s">
        <v>307</v>
      </c>
      <c r="H19" s="84" t="s">
        <v>308</v>
      </c>
      <c r="I19" s="84" t="s">
        <v>146</v>
      </c>
      <c r="J19" s="84"/>
      <c r="K19" s="94">
        <v>3.0599999999999996</v>
      </c>
      <c r="L19" s="97" t="s">
        <v>148</v>
      </c>
      <c r="M19" s="98">
        <v>6.4000000000000003E-3</v>
      </c>
      <c r="N19" s="98">
        <v>5.7999999999999996E-3</v>
      </c>
      <c r="O19" s="94">
        <v>2225031.0000000005</v>
      </c>
      <c r="P19" s="96">
        <v>99.57</v>
      </c>
      <c r="Q19" s="94">
        <v>2215.4632600000009</v>
      </c>
      <c r="R19" s="95">
        <v>7.0633774536958422E-4</v>
      </c>
      <c r="S19" s="95">
        <v>1.9321113740170863E-2</v>
      </c>
      <c r="T19" s="95">
        <f>Q19/'סכום נכסי הקרן'!$C$42</f>
        <v>3.1821000160501692E-3</v>
      </c>
      <c r="AW19" s="3"/>
    </row>
    <row r="20" spans="2:49">
      <c r="B20" s="87" t="s">
        <v>320</v>
      </c>
      <c r="C20" s="84" t="s">
        <v>321</v>
      </c>
      <c r="D20" s="97" t="s">
        <v>137</v>
      </c>
      <c r="E20" s="97" t="s">
        <v>305</v>
      </c>
      <c r="F20" s="84" t="s">
        <v>322</v>
      </c>
      <c r="G20" s="97" t="s">
        <v>307</v>
      </c>
      <c r="H20" s="84" t="s">
        <v>308</v>
      </c>
      <c r="I20" s="84" t="s">
        <v>146</v>
      </c>
      <c r="J20" s="84"/>
      <c r="K20" s="94">
        <v>3.1899999999999995</v>
      </c>
      <c r="L20" s="97" t="s">
        <v>148</v>
      </c>
      <c r="M20" s="98">
        <v>6.9999999999999993E-3</v>
      </c>
      <c r="N20" s="98">
        <v>5.8999999999999999E-3</v>
      </c>
      <c r="O20" s="94">
        <v>7407241.0000000009</v>
      </c>
      <c r="P20" s="96">
        <v>101.29</v>
      </c>
      <c r="Q20" s="94">
        <v>7502.7946700000011</v>
      </c>
      <c r="R20" s="95">
        <v>1.4882817946884918E-3</v>
      </c>
      <c r="S20" s="95">
        <v>6.5432070937713346E-2</v>
      </c>
      <c r="T20" s="95">
        <f>Q20/'סכום נכסי הקרן'!$C$42</f>
        <v>1.0776366040855996E-2</v>
      </c>
    </row>
    <row r="21" spans="2:49">
      <c r="B21" s="87" t="s">
        <v>323</v>
      </c>
      <c r="C21" s="84" t="s">
        <v>324</v>
      </c>
      <c r="D21" s="97" t="s">
        <v>137</v>
      </c>
      <c r="E21" s="97" t="s">
        <v>305</v>
      </c>
      <c r="F21" s="84" t="s">
        <v>322</v>
      </c>
      <c r="G21" s="97" t="s">
        <v>307</v>
      </c>
      <c r="H21" s="84" t="s">
        <v>308</v>
      </c>
      <c r="I21" s="84" t="s">
        <v>146</v>
      </c>
      <c r="J21" s="84"/>
      <c r="K21" s="94">
        <v>2.6700000000000008</v>
      </c>
      <c r="L21" s="97" t="s">
        <v>148</v>
      </c>
      <c r="M21" s="98">
        <v>1.6E-2</v>
      </c>
      <c r="N21" s="98">
        <v>4.3000000000000009E-3</v>
      </c>
      <c r="O21" s="94">
        <v>348700.00000000006</v>
      </c>
      <c r="P21" s="96">
        <v>102.07</v>
      </c>
      <c r="Q21" s="94">
        <v>355.91809999999998</v>
      </c>
      <c r="R21" s="95">
        <v>1.1074013198653619E-4</v>
      </c>
      <c r="S21" s="95">
        <v>3.1039711722800154E-3</v>
      </c>
      <c r="T21" s="95">
        <f>Q21/'סכום נכסי הקרן'!$C$42</f>
        <v>5.1121000838558032E-4</v>
      </c>
    </row>
    <row r="22" spans="2:49">
      <c r="B22" s="87" t="s">
        <v>325</v>
      </c>
      <c r="C22" s="84" t="s">
        <v>326</v>
      </c>
      <c r="D22" s="97" t="s">
        <v>137</v>
      </c>
      <c r="E22" s="97" t="s">
        <v>305</v>
      </c>
      <c r="F22" s="84" t="s">
        <v>322</v>
      </c>
      <c r="G22" s="97" t="s">
        <v>307</v>
      </c>
      <c r="H22" s="84" t="s">
        <v>308</v>
      </c>
      <c r="I22" s="84" t="s">
        <v>146</v>
      </c>
      <c r="J22" s="84"/>
      <c r="K22" s="94">
        <v>1.0799999999999996</v>
      </c>
      <c r="L22" s="97" t="s">
        <v>148</v>
      </c>
      <c r="M22" s="98">
        <v>4.4999999999999998E-2</v>
      </c>
      <c r="N22" s="98">
        <v>3.4999999999999992E-3</v>
      </c>
      <c r="O22" s="94">
        <v>121864.50000000001</v>
      </c>
      <c r="P22" s="96">
        <v>108.52</v>
      </c>
      <c r="Q22" s="94">
        <v>132.24736000000004</v>
      </c>
      <c r="R22" s="95">
        <v>3.7825032318940222E-4</v>
      </c>
      <c r="S22" s="95">
        <v>1.1533327275295563E-3</v>
      </c>
      <c r="T22" s="95">
        <f>Q22/'סכום נכסי הקרן'!$C$42</f>
        <v>1.8994868205514384E-4</v>
      </c>
    </row>
    <row r="23" spans="2:49">
      <c r="B23" s="87" t="s">
        <v>327</v>
      </c>
      <c r="C23" s="84" t="s">
        <v>328</v>
      </c>
      <c r="D23" s="97" t="s">
        <v>137</v>
      </c>
      <c r="E23" s="97" t="s">
        <v>305</v>
      </c>
      <c r="F23" s="84" t="s">
        <v>322</v>
      </c>
      <c r="G23" s="97" t="s">
        <v>307</v>
      </c>
      <c r="H23" s="84" t="s">
        <v>308</v>
      </c>
      <c r="I23" s="84" t="s">
        <v>146</v>
      </c>
      <c r="J23" s="84"/>
      <c r="K23" s="94">
        <v>4.9600000000000009</v>
      </c>
      <c r="L23" s="97" t="s">
        <v>148</v>
      </c>
      <c r="M23" s="98">
        <v>0.05</v>
      </c>
      <c r="N23" s="98">
        <v>9.5999999999999992E-3</v>
      </c>
      <c r="O23" s="94">
        <v>1650833.0000000002</v>
      </c>
      <c r="P23" s="96">
        <v>126.5</v>
      </c>
      <c r="Q23" s="94">
        <v>2088.3037200000003</v>
      </c>
      <c r="R23" s="95">
        <v>5.2380674367076866E-4</v>
      </c>
      <c r="S23" s="95">
        <v>1.8212152025550592E-2</v>
      </c>
      <c r="T23" s="95">
        <f>Q23/'סכום נכסי הקרן'!$C$42</f>
        <v>2.9994590390678049E-3</v>
      </c>
    </row>
    <row r="24" spans="2:49">
      <c r="B24" s="87" t="s">
        <v>329</v>
      </c>
      <c r="C24" s="84" t="s">
        <v>330</v>
      </c>
      <c r="D24" s="97" t="s">
        <v>137</v>
      </c>
      <c r="E24" s="97" t="s">
        <v>305</v>
      </c>
      <c r="F24" s="84" t="s">
        <v>331</v>
      </c>
      <c r="G24" s="97" t="s">
        <v>307</v>
      </c>
      <c r="H24" s="84" t="s">
        <v>332</v>
      </c>
      <c r="I24" s="84" t="s">
        <v>144</v>
      </c>
      <c r="J24" s="84"/>
      <c r="K24" s="94">
        <v>1.07</v>
      </c>
      <c r="L24" s="97" t="s">
        <v>148</v>
      </c>
      <c r="M24" s="98">
        <v>4.2000000000000003E-2</v>
      </c>
      <c r="N24" s="98">
        <v>6.6E-3</v>
      </c>
      <c r="O24" s="94">
        <v>343.19000000000005</v>
      </c>
      <c r="P24" s="96">
        <v>128.38</v>
      </c>
      <c r="Q24" s="94">
        <v>0.4406000000000001</v>
      </c>
      <c r="R24" s="95">
        <v>3.3268197048968719E-6</v>
      </c>
      <c r="S24" s="95">
        <v>3.8424842639544742E-6</v>
      </c>
      <c r="T24" s="95">
        <f>Q24/'סכום נכסי הקרן'!$C$42</f>
        <v>6.3283977323627758E-7</v>
      </c>
    </row>
    <row r="25" spans="2:49">
      <c r="B25" s="87" t="s">
        <v>333</v>
      </c>
      <c r="C25" s="84" t="s">
        <v>334</v>
      </c>
      <c r="D25" s="97" t="s">
        <v>137</v>
      </c>
      <c r="E25" s="97" t="s">
        <v>305</v>
      </c>
      <c r="F25" s="84" t="s">
        <v>331</v>
      </c>
      <c r="G25" s="97" t="s">
        <v>307</v>
      </c>
      <c r="H25" s="84" t="s">
        <v>332</v>
      </c>
      <c r="I25" s="84" t="s">
        <v>144</v>
      </c>
      <c r="J25" s="84"/>
      <c r="K25" s="94">
        <v>3.2000000000000011</v>
      </c>
      <c r="L25" s="97" t="s">
        <v>148</v>
      </c>
      <c r="M25" s="98">
        <v>8.0000000000000002E-3</v>
      </c>
      <c r="N25" s="98">
        <v>7.4000000000000012E-3</v>
      </c>
      <c r="O25" s="94">
        <v>832436.00000000012</v>
      </c>
      <c r="P25" s="96">
        <v>101.19</v>
      </c>
      <c r="Q25" s="94">
        <v>842.34195</v>
      </c>
      <c r="R25" s="95">
        <v>1.2915195333105783E-3</v>
      </c>
      <c r="S25" s="95">
        <v>7.3460864451741397E-3</v>
      </c>
      <c r="T25" s="95">
        <f>Q25/'סכום נכסי הקרן'!$C$42</f>
        <v>1.2098672006931543E-3</v>
      </c>
    </row>
    <row r="26" spans="2:49">
      <c r="B26" s="87" t="s">
        <v>335</v>
      </c>
      <c r="C26" s="84" t="s">
        <v>336</v>
      </c>
      <c r="D26" s="97" t="s">
        <v>137</v>
      </c>
      <c r="E26" s="97" t="s">
        <v>305</v>
      </c>
      <c r="F26" s="84" t="s">
        <v>322</v>
      </c>
      <c r="G26" s="97" t="s">
        <v>307</v>
      </c>
      <c r="H26" s="84" t="s">
        <v>332</v>
      </c>
      <c r="I26" s="84" t="s">
        <v>146</v>
      </c>
      <c r="J26" s="84"/>
      <c r="K26" s="94">
        <v>2.1500000000000004</v>
      </c>
      <c r="L26" s="97" t="s">
        <v>148</v>
      </c>
      <c r="M26" s="98">
        <v>4.0999999999999995E-2</v>
      </c>
      <c r="N26" s="98">
        <v>8.2000000000000007E-3</v>
      </c>
      <c r="O26" s="94">
        <v>2555403.0000000005</v>
      </c>
      <c r="P26" s="96">
        <v>132.30000000000001</v>
      </c>
      <c r="Q26" s="94">
        <v>3380.7980499999999</v>
      </c>
      <c r="R26" s="95">
        <v>6.5597884975113967E-4</v>
      </c>
      <c r="S26" s="95">
        <v>2.9484029293538289E-2</v>
      </c>
      <c r="T26" s="95">
        <f>Q26/'סכום נכסי הקרן'!$C$42</f>
        <v>4.8558862263269383E-3</v>
      </c>
    </row>
    <row r="27" spans="2:49">
      <c r="B27" s="87" t="s">
        <v>337</v>
      </c>
      <c r="C27" s="84" t="s">
        <v>338</v>
      </c>
      <c r="D27" s="97" t="s">
        <v>137</v>
      </c>
      <c r="E27" s="97" t="s">
        <v>305</v>
      </c>
      <c r="F27" s="84" t="s">
        <v>306</v>
      </c>
      <c r="G27" s="97" t="s">
        <v>307</v>
      </c>
      <c r="H27" s="84" t="s">
        <v>332</v>
      </c>
      <c r="I27" s="84" t="s">
        <v>144</v>
      </c>
      <c r="J27" s="84"/>
      <c r="K27" s="94">
        <v>0.7</v>
      </c>
      <c r="L27" s="97" t="s">
        <v>148</v>
      </c>
      <c r="M27" s="98">
        <v>2.6000000000000002E-2</v>
      </c>
      <c r="N27" s="98">
        <v>6.1999999999999998E-3</v>
      </c>
      <c r="O27" s="94">
        <v>766312.00000000012</v>
      </c>
      <c r="P27" s="96">
        <v>108.11</v>
      </c>
      <c r="Q27" s="94">
        <v>828.45989000000009</v>
      </c>
      <c r="R27" s="95">
        <v>2.3423085269943549E-4</v>
      </c>
      <c r="S27" s="95">
        <v>7.2250206324159204E-3</v>
      </c>
      <c r="T27" s="95">
        <f>Q27/'סכום נכסי הקרן'!$C$42</f>
        <v>1.1899282090852279E-3</v>
      </c>
    </row>
    <row r="28" spans="2:49">
      <c r="B28" s="87" t="s">
        <v>339</v>
      </c>
      <c r="C28" s="84" t="s">
        <v>340</v>
      </c>
      <c r="D28" s="97" t="s">
        <v>137</v>
      </c>
      <c r="E28" s="97" t="s">
        <v>305</v>
      </c>
      <c r="F28" s="84" t="s">
        <v>306</v>
      </c>
      <c r="G28" s="97" t="s">
        <v>307</v>
      </c>
      <c r="H28" s="84" t="s">
        <v>332</v>
      </c>
      <c r="I28" s="84" t="s">
        <v>144</v>
      </c>
      <c r="J28" s="84"/>
      <c r="K28" s="94">
        <v>3.6799999999999997</v>
      </c>
      <c r="L28" s="97" t="s">
        <v>148</v>
      </c>
      <c r="M28" s="98">
        <v>3.4000000000000002E-2</v>
      </c>
      <c r="N28" s="98">
        <v>7.9000000000000008E-3</v>
      </c>
      <c r="O28" s="94">
        <v>1317056.0000000002</v>
      </c>
      <c r="P28" s="96">
        <v>112.62</v>
      </c>
      <c r="Q28" s="94">
        <v>1483.2684700000002</v>
      </c>
      <c r="R28" s="95">
        <v>7.0402753983038859E-4</v>
      </c>
      <c r="S28" s="95">
        <v>1.2935623593270152E-2</v>
      </c>
      <c r="T28" s="95">
        <f>Q28/'סכום נכסי הקרן'!$C$42</f>
        <v>2.1304386795354523E-3</v>
      </c>
    </row>
    <row r="29" spans="2:49">
      <c r="B29" s="87" t="s">
        <v>341</v>
      </c>
      <c r="C29" s="84" t="s">
        <v>342</v>
      </c>
      <c r="D29" s="97" t="s">
        <v>137</v>
      </c>
      <c r="E29" s="97" t="s">
        <v>305</v>
      </c>
      <c r="F29" s="84" t="s">
        <v>306</v>
      </c>
      <c r="G29" s="97" t="s">
        <v>307</v>
      </c>
      <c r="H29" s="84" t="s">
        <v>332</v>
      </c>
      <c r="I29" s="84" t="s">
        <v>144</v>
      </c>
      <c r="J29" s="84"/>
      <c r="K29" s="94">
        <v>0.85</v>
      </c>
      <c r="L29" s="97" t="s">
        <v>148</v>
      </c>
      <c r="M29" s="98">
        <v>4.4000000000000004E-2</v>
      </c>
      <c r="N29" s="98">
        <v>4.2000000000000006E-3</v>
      </c>
      <c r="O29" s="94">
        <v>394995.66</v>
      </c>
      <c r="P29" s="96">
        <v>121.41</v>
      </c>
      <c r="Q29" s="94">
        <v>479.56421</v>
      </c>
      <c r="R29" s="95">
        <v>6.1427221563320337E-4</v>
      </c>
      <c r="S29" s="95">
        <v>4.1822921708596431E-3</v>
      </c>
      <c r="T29" s="95">
        <f>Q29/'סכום נכסי הקרן'!$C$42</f>
        <v>6.8880459806771341E-4</v>
      </c>
    </row>
    <row r="30" spans="2:49">
      <c r="B30" s="87" t="s">
        <v>343</v>
      </c>
      <c r="C30" s="84" t="s">
        <v>344</v>
      </c>
      <c r="D30" s="97" t="s">
        <v>137</v>
      </c>
      <c r="E30" s="97" t="s">
        <v>305</v>
      </c>
      <c r="F30" s="84" t="s">
        <v>311</v>
      </c>
      <c r="G30" s="97" t="s">
        <v>307</v>
      </c>
      <c r="H30" s="84" t="s">
        <v>332</v>
      </c>
      <c r="I30" s="84" t="s">
        <v>146</v>
      </c>
      <c r="J30" s="84"/>
      <c r="K30" s="94">
        <v>0.41000000000000003</v>
      </c>
      <c r="L30" s="97" t="s">
        <v>148</v>
      </c>
      <c r="M30" s="98">
        <v>3.9E-2</v>
      </c>
      <c r="N30" s="98">
        <v>1.5599999999999998E-2</v>
      </c>
      <c r="O30" s="94">
        <v>426175.00000000006</v>
      </c>
      <c r="P30" s="96">
        <v>122.92</v>
      </c>
      <c r="Q30" s="94">
        <v>523.85433000000012</v>
      </c>
      <c r="R30" s="95">
        <v>2.9368206782496659E-4</v>
      </c>
      <c r="S30" s="95">
        <v>4.5685474798670325E-3</v>
      </c>
      <c r="T30" s="95">
        <f>Q30/'סכום נכסי הקרן'!$C$42</f>
        <v>7.5241909987753544E-4</v>
      </c>
    </row>
    <row r="31" spans="2:49">
      <c r="B31" s="87" t="s">
        <v>345</v>
      </c>
      <c r="C31" s="84" t="s">
        <v>346</v>
      </c>
      <c r="D31" s="97" t="s">
        <v>137</v>
      </c>
      <c r="E31" s="97" t="s">
        <v>305</v>
      </c>
      <c r="F31" s="84" t="s">
        <v>311</v>
      </c>
      <c r="G31" s="97" t="s">
        <v>307</v>
      </c>
      <c r="H31" s="84" t="s">
        <v>332</v>
      </c>
      <c r="I31" s="84" t="s">
        <v>146</v>
      </c>
      <c r="J31" s="84"/>
      <c r="K31" s="94">
        <v>2.64</v>
      </c>
      <c r="L31" s="97" t="s">
        <v>148</v>
      </c>
      <c r="M31" s="98">
        <v>0.03</v>
      </c>
      <c r="N31" s="98">
        <v>7.3999999999999986E-3</v>
      </c>
      <c r="O31" s="94">
        <v>443285.00000000006</v>
      </c>
      <c r="P31" s="96">
        <v>112.61</v>
      </c>
      <c r="Q31" s="94">
        <v>499.18321000000003</v>
      </c>
      <c r="R31" s="95">
        <v>9.2351041666666677E-4</v>
      </c>
      <c r="S31" s="95">
        <v>4.3533899892312334E-3</v>
      </c>
      <c r="T31" s="95">
        <f>Q31/'סכום נכסי הקרן'!$C$42</f>
        <v>7.1698363463403784E-4</v>
      </c>
    </row>
    <row r="32" spans="2:49">
      <c r="B32" s="87" t="s">
        <v>347</v>
      </c>
      <c r="C32" s="84" t="s">
        <v>348</v>
      </c>
      <c r="D32" s="97" t="s">
        <v>137</v>
      </c>
      <c r="E32" s="97" t="s">
        <v>305</v>
      </c>
      <c r="F32" s="84" t="s">
        <v>349</v>
      </c>
      <c r="G32" s="97" t="s">
        <v>350</v>
      </c>
      <c r="H32" s="84" t="s">
        <v>332</v>
      </c>
      <c r="I32" s="84" t="s">
        <v>146</v>
      </c>
      <c r="J32" s="84"/>
      <c r="K32" s="94">
        <v>4.16</v>
      </c>
      <c r="L32" s="97" t="s">
        <v>148</v>
      </c>
      <c r="M32" s="98">
        <v>6.5000000000000006E-3</v>
      </c>
      <c r="N32" s="98">
        <v>8.2999999999999984E-3</v>
      </c>
      <c r="O32" s="94">
        <v>877837.50000000012</v>
      </c>
      <c r="P32" s="96">
        <v>98.22</v>
      </c>
      <c r="Q32" s="94">
        <v>862.2120000000001</v>
      </c>
      <c r="R32" s="95">
        <v>7.9714918284802213E-4</v>
      </c>
      <c r="S32" s="95">
        <v>7.5193736772417499E-3</v>
      </c>
      <c r="T32" s="95">
        <f>Q32/'סכום נכסי הקרן'!$C$42</f>
        <v>1.2384068237893721E-3</v>
      </c>
    </row>
    <row r="33" spans="2:20">
      <c r="B33" s="87" t="s">
        <v>351</v>
      </c>
      <c r="C33" s="84" t="s">
        <v>352</v>
      </c>
      <c r="D33" s="97" t="s">
        <v>137</v>
      </c>
      <c r="E33" s="97" t="s">
        <v>305</v>
      </c>
      <c r="F33" s="84" t="s">
        <v>349</v>
      </c>
      <c r="G33" s="97" t="s">
        <v>350</v>
      </c>
      <c r="H33" s="84" t="s">
        <v>332</v>
      </c>
      <c r="I33" s="84" t="s">
        <v>146</v>
      </c>
      <c r="J33" s="84"/>
      <c r="K33" s="94">
        <v>5.71</v>
      </c>
      <c r="L33" s="97" t="s">
        <v>148</v>
      </c>
      <c r="M33" s="98">
        <v>1.6399999999999998E-2</v>
      </c>
      <c r="N33" s="98">
        <v>1.2899999999999998E-2</v>
      </c>
      <c r="O33" s="94">
        <v>1245624.0000000002</v>
      </c>
      <c r="P33" s="96">
        <v>100.78</v>
      </c>
      <c r="Q33" s="94">
        <v>1265.5539900000001</v>
      </c>
      <c r="R33" s="95">
        <v>1.2392912218563146E-3</v>
      </c>
      <c r="S33" s="95">
        <v>1.1036929849659096E-2</v>
      </c>
      <c r="T33" s="95">
        <f>Q33/'סכום נכסי הקרן'!$C$42</f>
        <v>1.8177324104627012E-3</v>
      </c>
    </row>
    <row r="34" spans="2:20">
      <c r="B34" s="87" t="s">
        <v>353</v>
      </c>
      <c r="C34" s="84" t="s">
        <v>354</v>
      </c>
      <c r="D34" s="97" t="s">
        <v>137</v>
      </c>
      <c r="E34" s="97" t="s">
        <v>305</v>
      </c>
      <c r="F34" s="84" t="s">
        <v>349</v>
      </c>
      <c r="G34" s="97" t="s">
        <v>350</v>
      </c>
      <c r="H34" s="84" t="s">
        <v>332</v>
      </c>
      <c r="I34" s="84" t="s">
        <v>144</v>
      </c>
      <c r="J34" s="84"/>
      <c r="K34" s="94">
        <v>6.99</v>
      </c>
      <c r="L34" s="97" t="s">
        <v>148</v>
      </c>
      <c r="M34" s="98">
        <v>1.34E-2</v>
      </c>
      <c r="N34" s="98">
        <v>1.8399999999999996E-2</v>
      </c>
      <c r="O34" s="94">
        <v>1655347.0000000002</v>
      </c>
      <c r="P34" s="96">
        <v>97.37</v>
      </c>
      <c r="Q34" s="94">
        <v>1611.8114200000005</v>
      </c>
      <c r="R34" s="95">
        <v>7.5444310298701414E-4</v>
      </c>
      <c r="S34" s="95">
        <v>1.405665006312328E-2</v>
      </c>
      <c r="T34" s="95">
        <f>Q34/'סכום נכסי הקרן'!$C$42</f>
        <v>2.3150666671185715E-3</v>
      </c>
    </row>
    <row r="35" spans="2:20">
      <c r="B35" s="87" t="s">
        <v>355</v>
      </c>
      <c r="C35" s="84" t="s">
        <v>356</v>
      </c>
      <c r="D35" s="97" t="s">
        <v>137</v>
      </c>
      <c r="E35" s="97" t="s">
        <v>305</v>
      </c>
      <c r="F35" s="84" t="s">
        <v>322</v>
      </c>
      <c r="G35" s="97" t="s">
        <v>307</v>
      </c>
      <c r="H35" s="84" t="s">
        <v>332</v>
      </c>
      <c r="I35" s="84" t="s">
        <v>146</v>
      </c>
      <c r="J35" s="84"/>
      <c r="K35" s="94">
        <v>4.1400000000000006</v>
      </c>
      <c r="L35" s="97" t="s">
        <v>148</v>
      </c>
      <c r="M35" s="98">
        <v>0.04</v>
      </c>
      <c r="N35" s="98">
        <v>8.3999999999999995E-3</v>
      </c>
      <c r="O35" s="94">
        <v>2160953.0000000005</v>
      </c>
      <c r="P35" s="96">
        <v>119.39</v>
      </c>
      <c r="Q35" s="94">
        <v>2579.9617900000003</v>
      </c>
      <c r="R35" s="95">
        <v>7.4395945831963429E-4</v>
      </c>
      <c r="S35" s="95">
        <v>2.2499915069629638E-2</v>
      </c>
      <c r="T35" s="95">
        <f>Q35/'סכום נכסי הקרן'!$C$42</f>
        <v>3.7056342127595567E-3</v>
      </c>
    </row>
    <row r="36" spans="2:20">
      <c r="B36" s="87" t="s">
        <v>357</v>
      </c>
      <c r="C36" s="84" t="s">
        <v>358</v>
      </c>
      <c r="D36" s="97" t="s">
        <v>137</v>
      </c>
      <c r="E36" s="97" t="s">
        <v>305</v>
      </c>
      <c r="F36" s="84" t="s">
        <v>322</v>
      </c>
      <c r="G36" s="97" t="s">
        <v>307</v>
      </c>
      <c r="H36" s="84" t="s">
        <v>332</v>
      </c>
      <c r="I36" s="84" t="s">
        <v>146</v>
      </c>
      <c r="J36" s="84"/>
      <c r="K36" s="94">
        <v>0.9700000000000002</v>
      </c>
      <c r="L36" s="97" t="s">
        <v>148</v>
      </c>
      <c r="M36" s="98">
        <v>4.7E-2</v>
      </c>
      <c r="N36" s="98">
        <v>8.1000000000000013E-3</v>
      </c>
      <c r="O36" s="94">
        <v>7252.2800000000016</v>
      </c>
      <c r="P36" s="96">
        <v>123.65</v>
      </c>
      <c r="Q36" s="94">
        <v>8.9674700000000005</v>
      </c>
      <c r="R36" s="95">
        <v>5.0765655406067572E-5</v>
      </c>
      <c r="S36" s="95">
        <v>7.8205543264829377E-5</v>
      </c>
      <c r="T36" s="95">
        <f>Q36/'סכום נכסי הקרן'!$C$42</f>
        <v>1.2880099140497324E-5</v>
      </c>
    </row>
    <row r="37" spans="2:20">
      <c r="B37" s="87" t="s">
        <v>359</v>
      </c>
      <c r="C37" s="84" t="s">
        <v>360</v>
      </c>
      <c r="D37" s="97" t="s">
        <v>137</v>
      </c>
      <c r="E37" s="97" t="s">
        <v>305</v>
      </c>
      <c r="F37" s="84" t="s">
        <v>322</v>
      </c>
      <c r="G37" s="97" t="s">
        <v>307</v>
      </c>
      <c r="H37" s="84" t="s">
        <v>332</v>
      </c>
      <c r="I37" s="84" t="s">
        <v>146</v>
      </c>
      <c r="J37" s="84"/>
      <c r="K37" s="94">
        <v>4.8999999999999995</v>
      </c>
      <c r="L37" s="97" t="s">
        <v>148</v>
      </c>
      <c r="M37" s="98">
        <v>4.2000000000000003E-2</v>
      </c>
      <c r="N37" s="98">
        <v>9.8999999999999973E-3</v>
      </c>
      <c r="O37" s="94">
        <v>78900.000000000015</v>
      </c>
      <c r="P37" s="96">
        <v>120.24</v>
      </c>
      <c r="Q37" s="94">
        <v>94.869350000000026</v>
      </c>
      <c r="R37" s="95">
        <v>7.9079193452363076E-5</v>
      </c>
      <c r="S37" s="95">
        <v>8.2735811281568186E-4</v>
      </c>
      <c r="T37" s="95">
        <f>Q37/'סכום נכסי הקרן'!$C$42</f>
        <v>1.3626213785990253E-4</v>
      </c>
    </row>
    <row r="38" spans="2:20">
      <c r="B38" s="87" t="s">
        <v>361</v>
      </c>
      <c r="C38" s="84" t="s">
        <v>362</v>
      </c>
      <c r="D38" s="97" t="s">
        <v>137</v>
      </c>
      <c r="E38" s="97" t="s">
        <v>305</v>
      </c>
      <c r="F38" s="84" t="s">
        <v>363</v>
      </c>
      <c r="G38" s="97" t="s">
        <v>350</v>
      </c>
      <c r="H38" s="84" t="s">
        <v>364</v>
      </c>
      <c r="I38" s="84" t="s">
        <v>146</v>
      </c>
      <c r="J38" s="84"/>
      <c r="K38" s="94">
        <v>2.64</v>
      </c>
      <c r="L38" s="97" t="s">
        <v>148</v>
      </c>
      <c r="M38" s="98">
        <v>1.6399999999999998E-2</v>
      </c>
      <c r="N38" s="98">
        <v>7.5000000000000015E-3</v>
      </c>
      <c r="O38" s="94">
        <v>208634.05</v>
      </c>
      <c r="P38" s="96">
        <v>101.5</v>
      </c>
      <c r="Q38" s="94">
        <v>211.76356000000004</v>
      </c>
      <c r="R38" s="95">
        <v>3.2973921197588049E-4</v>
      </c>
      <c r="S38" s="95">
        <v>1.8467956127530168E-3</v>
      </c>
      <c r="T38" s="95">
        <f>Q38/'סכום נכסי הקרן'!$C$42</f>
        <v>3.0415888172970234E-4</v>
      </c>
    </row>
    <row r="39" spans="2:20">
      <c r="B39" s="87" t="s">
        <v>365</v>
      </c>
      <c r="C39" s="84" t="s">
        <v>366</v>
      </c>
      <c r="D39" s="97" t="s">
        <v>137</v>
      </c>
      <c r="E39" s="97" t="s">
        <v>305</v>
      </c>
      <c r="F39" s="84" t="s">
        <v>363</v>
      </c>
      <c r="G39" s="97" t="s">
        <v>350</v>
      </c>
      <c r="H39" s="84" t="s">
        <v>364</v>
      </c>
      <c r="I39" s="84" t="s">
        <v>146</v>
      </c>
      <c r="J39" s="84"/>
      <c r="K39" s="94">
        <v>6.6199999999999992</v>
      </c>
      <c r="L39" s="97" t="s">
        <v>148</v>
      </c>
      <c r="M39" s="98">
        <v>2.3399999999999997E-2</v>
      </c>
      <c r="N39" s="98">
        <v>2.1400000000000002E-2</v>
      </c>
      <c r="O39" s="94">
        <v>1785146.0000000002</v>
      </c>
      <c r="P39" s="96">
        <v>101.81</v>
      </c>
      <c r="Q39" s="94">
        <v>1817.4570700000002</v>
      </c>
      <c r="R39" s="95">
        <v>1.2774454197868447E-3</v>
      </c>
      <c r="S39" s="95">
        <v>1.5850091220807546E-2</v>
      </c>
      <c r="T39" s="95">
        <f>Q39/'סכום נכסי הקרן'!$C$42</f>
        <v>2.610438311496753E-3</v>
      </c>
    </row>
    <row r="40" spans="2:20">
      <c r="B40" s="87" t="s">
        <v>367</v>
      </c>
      <c r="C40" s="84" t="s">
        <v>368</v>
      </c>
      <c r="D40" s="97" t="s">
        <v>137</v>
      </c>
      <c r="E40" s="97" t="s">
        <v>305</v>
      </c>
      <c r="F40" s="84" t="s">
        <v>369</v>
      </c>
      <c r="G40" s="97" t="s">
        <v>370</v>
      </c>
      <c r="H40" s="84" t="s">
        <v>364</v>
      </c>
      <c r="I40" s="84" t="s">
        <v>146</v>
      </c>
      <c r="J40" s="84"/>
      <c r="K40" s="94">
        <v>3.7</v>
      </c>
      <c r="L40" s="97" t="s">
        <v>148</v>
      </c>
      <c r="M40" s="98">
        <v>3.7000000000000005E-2</v>
      </c>
      <c r="N40" s="98">
        <v>1.0800000000000001E-2</v>
      </c>
      <c r="O40" s="94">
        <v>1742850.0000000002</v>
      </c>
      <c r="P40" s="96">
        <v>112.98</v>
      </c>
      <c r="Q40" s="94">
        <v>1969.0720100000003</v>
      </c>
      <c r="R40" s="95">
        <v>6.0637075820287533E-4</v>
      </c>
      <c r="S40" s="95">
        <v>1.7172329126232882E-2</v>
      </c>
      <c r="T40" s="95">
        <f>Q40/'סכום נכסי הקרן'!$C$42</f>
        <v>2.8282049121522951E-3</v>
      </c>
    </row>
    <row r="41" spans="2:20">
      <c r="B41" s="87" t="s">
        <v>371</v>
      </c>
      <c r="C41" s="84" t="s">
        <v>372</v>
      </c>
      <c r="D41" s="97" t="s">
        <v>137</v>
      </c>
      <c r="E41" s="97" t="s">
        <v>305</v>
      </c>
      <c r="F41" s="84" t="s">
        <v>369</v>
      </c>
      <c r="G41" s="97" t="s">
        <v>370</v>
      </c>
      <c r="H41" s="84" t="s">
        <v>364</v>
      </c>
      <c r="I41" s="84" t="s">
        <v>146</v>
      </c>
      <c r="J41" s="84"/>
      <c r="K41" s="94">
        <v>7.1400000000000006</v>
      </c>
      <c r="L41" s="97" t="s">
        <v>148</v>
      </c>
      <c r="M41" s="98">
        <v>2.2000000000000002E-2</v>
      </c>
      <c r="N41" s="98">
        <v>1.7799999999999996E-2</v>
      </c>
      <c r="O41" s="94">
        <v>419157.00000000006</v>
      </c>
      <c r="P41" s="96">
        <v>102.19</v>
      </c>
      <c r="Q41" s="94">
        <v>428.33655000000005</v>
      </c>
      <c r="R41" s="95">
        <v>1.0478925000000001E-3</v>
      </c>
      <c r="S41" s="95">
        <v>3.735534391855535E-3</v>
      </c>
      <c r="T41" s="95">
        <f>Q41/'סכום נכסי הקרן'!$C$42</f>
        <v>6.1522561318840094E-4</v>
      </c>
    </row>
    <row r="42" spans="2:20">
      <c r="B42" s="87" t="s">
        <v>373</v>
      </c>
      <c r="C42" s="84" t="s">
        <v>374</v>
      </c>
      <c r="D42" s="97" t="s">
        <v>137</v>
      </c>
      <c r="E42" s="97" t="s">
        <v>305</v>
      </c>
      <c r="F42" s="84" t="s">
        <v>331</v>
      </c>
      <c r="G42" s="97" t="s">
        <v>307</v>
      </c>
      <c r="H42" s="84" t="s">
        <v>364</v>
      </c>
      <c r="I42" s="84" t="s">
        <v>144</v>
      </c>
      <c r="J42" s="84"/>
      <c r="K42" s="94">
        <v>0.45</v>
      </c>
      <c r="L42" s="97" t="s">
        <v>148</v>
      </c>
      <c r="M42" s="98">
        <v>3.85E-2</v>
      </c>
      <c r="N42" s="98">
        <v>1.4500000000000002E-2</v>
      </c>
      <c r="O42" s="94">
        <v>76450.000000000015</v>
      </c>
      <c r="P42" s="96">
        <v>120.57</v>
      </c>
      <c r="Q42" s="94">
        <v>92.175760000000025</v>
      </c>
      <c r="R42" s="95">
        <v>2.0815068530447998E-4</v>
      </c>
      <c r="S42" s="95">
        <v>8.0386724311857539E-4</v>
      </c>
      <c r="T42" s="95">
        <f>Q42/'סכום נכסי הקרן'!$C$42</f>
        <v>1.3239329790349874E-4</v>
      </c>
    </row>
    <row r="43" spans="2:20">
      <c r="B43" s="87" t="s">
        <v>375</v>
      </c>
      <c r="C43" s="84" t="s">
        <v>376</v>
      </c>
      <c r="D43" s="97" t="s">
        <v>137</v>
      </c>
      <c r="E43" s="97" t="s">
        <v>305</v>
      </c>
      <c r="F43" s="84" t="s">
        <v>331</v>
      </c>
      <c r="G43" s="97" t="s">
        <v>307</v>
      </c>
      <c r="H43" s="84" t="s">
        <v>364</v>
      </c>
      <c r="I43" s="84" t="s">
        <v>144</v>
      </c>
      <c r="J43" s="84"/>
      <c r="K43" s="94">
        <v>2.0099999999999998</v>
      </c>
      <c r="L43" s="97" t="s">
        <v>148</v>
      </c>
      <c r="M43" s="98">
        <v>3.1E-2</v>
      </c>
      <c r="N43" s="98">
        <v>7.7000000000000002E-3</v>
      </c>
      <c r="O43" s="94">
        <v>380792.00000000006</v>
      </c>
      <c r="P43" s="96">
        <v>112.61</v>
      </c>
      <c r="Q43" s="94">
        <v>428.80987000000005</v>
      </c>
      <c r="R43" s="95">
        <v>4.4273660687814149E-4</v>
      </c>
      <c r="S43" s="95">
        <v>3.7396622281056827E-3</v>
      </c>
      <c r="T43" s="95">
        <f>Q43/'סכום נכסי הקרן'!$C$42</f>
        <v>6.1590544914270906E-4</v>
      </c>
    </row>
    <row r="44" spans="2:20">
      <c r="B44" s="87" t="s">
        <v>377</v>
      </c>
      <c r="C44" s="84" t="s">
        <v>378</v>
      </c>
      <c r="D44" s="97" t="s">
        <v>137</v>
      </c>
      <c r="E44" s="97" t="s">
        <v>305</v>
      </c>
      <c r="F44" s="84" t="s">
        <v>331</v>
      </c>
      <c r="G44" s="97" t="s">
        <v>307</v>
      </c>
      <c r="H44" s="84" t="s">
        <v>364</v>
      </c>
      <c r="I44" s="84" t="s">
        <v>144</v>
      </c>
      <c r="J44" s="84"/>
      <c r="K44" s="94">
        <v>2.4499999999999997</v>
      </c>
      <c r="L44" s="97" t="s">
        <v>148</v>
      </c>
      <c r="M44" s="98">
        <v>2.7999999999999997E-2</v>
      </c>
      <c r="N44" s="98">
        <v>7.6999999999999994E-3</v>
      </c>
      <c r="O44" s="94">
        <v>681491.00000000012</v>
      </c>
      <c r="P44" s="96">
        <v>107.21</v>
      </c>
      <c r="Q44" s="94">
        <v>730.62650000000008</v>
      </c>
      <c r="R44" s="95">
        <v>6.9290100077984179E-4</v>
      </c>
      <c r="S44" s="95">
        <v>6.3718130482935398E-3</v>
      </c>
      <c r="T44" s="95">
        <f>Q44/'סכום נכסי הקרן'!$C$42</f>
        <v>1.049408780255141E-3</v>
      </c>
    </row>
    <row r="45" spans="2:20">
      <c r="B45" s="87" t="s">
        <v>379</v>
      </c>
      <c r="C45" s="84" t="s">
        <v>380</v>
      </c>
      <c r="D45" s="97" t="s">
        <v>137</v>
      </c>
      <c r="E45" s="97" t="s">
        <v>305</v>
      </c>
      <c r="F45" s="84" t="s">
        <v>306</v>
      </c>
      <c r="G45" s="97" t="s">
        <v>307</v>
      </c>
      <c r="H45" s="84" t="s">
        <v>364</v>
      </c>
      <c r="I45" s="84" t="s">
        <v>144</v>
      </c>
      <c r="J45" s="84"/>
      <c r="K45" s="94">
        <v>3.7999999999999994</v>
      </c>
      <c r="L45" s="97" t="s">
        <v>148</v>
      </c>
      <c r="M45" s="98">
        <v>0.04</v>
      </c>
      <c r="N45" s="98">
        <v>1.1600000000000001E-2</v>
      </c>
      <c r="O45" s="94">
        <v>1445715.0000000002</v>
      </c>
      <c r="P45" s="96">
        <v>119.86</v>
      </c>
      <c r="Q45" s="94">
        <v>1732.8340600000004</v>
      </c>
      <c r="R45" s="95">
        <v>1.0709015865208692E-3</v>
      </c>
      <c r="S45" s="95">
        <v>1.5112091710382079E-2</v>
      </c>
      <c r="T45" s="95">
        <f>Q45/'סכום נכסי הקרן'!$C$42</f>
        <v>2.4888931311541039E-3</v>
      </c>
    </row>
    <row r="46" spans="2:20">
      <c r="B46" s="87" t="s">
        <v>381</v>
      </c>
      <c r="C46" s="84" t="s">
        <v>382</v>
      </c>
      <c r="D46" s="97" t="s">
        <v>137</v>
      </c>
      <c r="E46" s="97" t="s">
        <v>305</v>
      </c>
      <c r="F46" s="84" t="s">
        <v>383</v>
      </c>
      <c r="G46" s="97" t="s">
        <v>307</v>
      </c>
      <c r="H46" s="84" t="s">
        <v>364</v>
      </c>
      <c r="I46" s="84" t="s">
        <v>146</v>
      </c>
      <c r="J46" s="84"/>
      <c r="K46" s="94">
        <v>3.7200000000000011</v>
      </c>
      <c r="L46" s="97" t="s">
        <v>148</v>
      </c>
      <c r="M46" s="98">
        <v>3.85E-2</v>
      </c>
      <c r="N46" s="98">
        <v>8.4000000000000012E-3</v>
      </c>
      <c r="O46" s="94">
        <v>115264.00000000001</v>
      </c>
      <c r="P46" s="96">
        <v>119.25</v>
      </c>
      <c r="Q46" s="94">
        <v>137.45229999999998</v>
      </c>
      <c r="R46" s="95">
        <v>2.7061533151927653E-4</v>
      </c>
      <c r="S46" s="95">
        <v>1.1987251470593496E-3</v>
      </c>
      <c r="T46" s="95">
        <f>Q46/'סכום נכסי הקרן'!$C$42</f>
        <v>1.9742460817704212E-4</v>
      </c>
    </row>
    <row r="47" spans="2:20">
      <c r="B47" s="87" t="s">
        <v>384</v>
      </c>
      <c r="C47" s="84" t="s">
        <v>385</v>
      </c>
      <c r="D47" s="97" t="s">
        <v>137</v>
      </c>
      <c r="E47" s="97" t="s">
        <v>305</v>
      </c>
      <c r="F47" s="84" t="s">
        <v>383</v>
      </c>
      <c r="G47" s="97" t="s">
        <v>307</v>
      </c>
      <c r="H47" s="84" t="s">
        <v>364</v>
      </c>
      <c r="I47" s="84" t="s">
        <v>146</v>
      </c>
      <c r="J47" s="84"/>
      <c r="K47" s="94">
        <v>0.19</v>
      </c>
      <c r="L47" s="97" t="s">
        <v>148</v>
      </c>
      <c r="M47" s="98">
        <v>4.2900000000000001E-2</v>
      </c>
      <c r="N47" s="98">
        <v>3.9E-2</v>
      </c>
      <c r="O47" s="94">
        <v>36693.000000000007</v>
      </c>
      <c r="P47" s="96">
        <v>119.54</v>
      </c>
      <c r="Q47" s="94">
        <v>43.862800000000007</v>
      </c>
      <c r="R47" s="95">
        <v>1.2925794455864568E-4</v>
      </c>
      <c r="S47" s="95">
        <v>3.8252863997499393E-4</v>
      </c>
      <c r="T47" s="95">
        <f>Q47/'סכום נכסי הקרן'!$C$42</f>
        <v>6.3000736281226038E-5</v>
      </c>
    </row>
    <row r="48" spans="2:20">
      <c r="B48" s="87" t="s">
        <v>386</v>
      </c>
      <c r="C48" s="84" t="s">
        <v>387</v>
      </c>
      <c r="D48" s="97" t="s">
        <v>137</v>
      </c>
      <c r="E48" s="97" t="s">
        <v>305</v>
      </c>
      <c r="F48" s="84" t="s">
        <v>383</v>
      </c>
      <c r="G48" s="97" t="s">
        <v>307</v>
      </c>
      <c r="H48" s="84" t="s">
        <v>364</v>
      </c>
      <c r="I48" s="84" t="s">
        <v>146</v>
      </c>
      <c r="J48" s="84"/>
      <c r="K48" s="94">
        <v>3.19</v>
      </c>
      <c r="L48" s="97" t="s">
        <v>148</v>
      </c>
      <c r="M48" s="98">
        <v>4.7500000000000001E-2</v>
      </c>
      <c r="N48" s="98">
        <v>8.0000000000000002E-3</v>
      </c>
      <c r="O48" s="94">
        <v>431304.74000000005</v>
      </c>
      <c r="P48" s="96">
        <v>132.66999999999999</v>
      </c>
      <c r="Q48" s="94">
        <v>572.21201000000008</v>
      </c>
      <c r="R48" s="95">
        <v>9.9068936797331491E-4</v>
      </c>
      <c r="S48" s="95">
        <v>4.9902760873144813E-3</v>
      </c>
      <c r="T48" s="95">
        <f>Q48/'סכום נכסי הקרן'!$C$42</f>
        <v>8.2187589344410929E-4</v>
      </c>
    </row>
    <row r="49" spans="2:20">
      <c r="B49" s="87" t="s">
        <v>388</v>
      </c>
      <c r="C49" s="84" t="s">
        <v>389</v>
      </c>
      <c r="D49" s="97" t="s">
        <v>137</v>
      </c>
      <c r="E49" s="97" t="s">
        <v>305</v>
      </c>
      <c r="F49" s="84" t="s">
        <v>390</v>
      </c>
      <c r="G49" s="97" t="s">
        <v>391</v>
      </c>
      <c r="H49" s="84" t="s">
        <v>364</v>
      </c>
      <c r="I49" s="84" t="s">
        <v>146</v>
      </c>
      <c r="J49" s="84"/>
      <c r="K49" s="94">
        <v>2.9099999999999997</v>
      </c>
      <c r="L49" s="97" t="s">
        <v>148</v>
      </c>
      <c r="M49" s="98">
        <v>4.6500000000000007E-2</v>
      </c>
      <c r="N49" s="98">
        <v>7.4999999999999997E-3</v>
      </c>
      <c r="O49" s="94">
        <v>8476.1299999999992</v>
      </c>
      <c r="P49" s="96">
        <v>132.84</v>
      </c>
      <c r="Q49" s="94">
        <v>11.729060000000002</v>
      </c>
      <c r="R49" s="95">
        <v>6.6918503544573604E-5</v>
      </c>
      <c r="S49" s="95">
        <v>1.022894427620923E-4</v>
      </c>
      <c r="T49" s="95">
        <f>Q49/'סכום נכסי הקרן'!$C$42</f>
        <v>1.6846608421867213E-5</v>
      </c>
    </row>
    <row r="50" spans="2:20">
      <c r="B50" s="87" t="s">
        <v>392</v>
      </c>
      <c r="C50" s="84" t="s">
        <v>393</v>
      </c>
      <c r="D50" s="97" t="s">
        <v>137</v>
      </c>
      <c r="E50" s="97" t="s">
        <v>305</v>
      </c>
      <c r="F50" s="84" t="s">
        <v>394</v>
      </c>
      <c r="G50" s="97" t="s">
        <v>350</v>
      </c>
      <c r="H50" s="84" t="s">
        <v>364</v>
      </c>
      <c r="I50" s="84" t="s">
        <v>146</v>
      </c>
      <c r="J50" s="84"/>
      <c r="K50" s="94">
        <v>3.02</v>
      </c>
      <c r="L50" s="97" t="s">
        <v>148</v>
      </c>
      <c r="M50" s="98">
        <v>3.6400000000000002E-2</v>
      </c>
      <c r="N50" s="98">
        <v>1.1099999999999999E-2</v>
      </c>
      <c r="O50" s="94">
        <v>24000.000000000004</v>
      </c>
      <c r="P50" s="96">
        <v>117.48</v>
      </c>
      <c r="Q50" s="94">
        <v>28.195190000000007</v>
      </c>
      <c r="R50" s="95">
        <v>2.1768707482993201E-4</v>
      </c>
      <c r="S50" s="95">
        <v>2.458909983981084E-4</v>
      </c>
      <c r="T50" s="95">
        <f>Q50/'סכום נכסי הקרן'!$C$42</f>
        <v>4.0497134920457926E-5</v>
      </c>
    </row>
    <row r="51" spans="2:20">
      <c r="B51" s="87" t="s">
        <v>395</v>
      </c>
      <c r="C51" s="84" t="s">
        <v>396</v>
      </c>
      <c r="D51" s="97" t="s">
        <v>137</v>
      </c>
      <c r="E51" s="97" t="s">
        <v>305</v>
      </c>
      <c r="F51" s="84" t="s">
        <v>397</v>
      </c>
      <c r="G51" s="97" t="s">
        <v>398</v>
      </c>
      <c r="H51" s="84" t="s">
        <v>364</v>
      </c>
      <c r="I51" s="84" t="s">
        <v>146</v>
      </c>
      <c r="J51" s="84"/>
      <c r="K51" s="94">
        <v>8.9700000000000024</v>
      </c>
      <c r="L51" s="97" t="s">
        <v>148</v>
      </c>
      <c r="M51" s="98">
        <v>3.85E-2</v>
      </c>
      <c r="N51" s="98">
        <v>2.5400000000000006E-2</v>
      </c>
      <c r="O51" s="94">
        <v>1203038.0000000002</v>
      </c>
      <c r="P51" s="96">
        <v>112.62</v>
      </c>
      <c r="Q51" s="94">
        <v>1354.8614</v>
      </c>
      <c r="R51" s="95">
        <v>4.3321139219948851E-4</v>
      </c>
      <c r="S51" s="95">
        <v>1.1815782136494162E-2</v>
      </c>
      <c r="T51" s="95">
        <f>Q51/'סכום נכסי הקרן'!$C$42</f>
        <v>1.9460058582446331E-3</v>
      </c>
    </row>
    <row r="52" spans="2:20">
      <c r="B52" s="87" t="s">
        <v>399</v>
      </c>
      <c r="C52" s="84" t="s">
        <v>400</v>
      </c>
      <c r="D52" s="97" t="s">
        <v>137</v>
      </c>
      <c r="E52" s="97" t="s">
        <v>305</v>
      </c>
      <c r="F52" s="84" t="s">
        <v>306</v>
      </c>
      <c r="G52" s="97" t="s">
        <v>307</v>
      </c>
      <c r="H52" s="84" t="s">
        <v>364</v>
      </c>
      <c r="I52" s="84" t="s">
        <v>144</v>
      </c>
      <c r="J52" s="84"/>
      <c r="K52" s="94">
        <v>3.3300000000000005</v>
      </c>
      <c r="L52" s="97" t="s">
        <v>148</v>
      </c>
      <c r="M52" s="98">
        <v>0.05</v>
      </c>
      <c r="N52" s="98">
        <v>1.0700000000000003E-2</v>
      </c>
      <c r="O52" s="94">
        <v>645044.00000000012</v>
      </c>
      <c r="P52" s="96">
        <v>124.81</v>
      </c>
      <c r="Q52" s="94">
        <v>805.07943999999998</v>
      </c>
      <c r="R52" s="95">
        <v>6.4504464504464519E-4</v>
      </c>
      <c r="S52" s="95">
        <v>7.0211191090178843E-3</v>
      </c>
      <c r="T52" s="95">
        <f>Q52/'סכום נכסי הקרן'!$C$42</f>
        <v>1.1563465507189951E-3</v>
      </c>
    </row>
    <row r="53" spans="2:20">
      <c r="B53" s="87" t="s">
        <v>401</v>
      </c>
      <c r="C53" s="84" t="s">
        <v>402</v>
      </c>
      <c r="D53" s="97" t="s">
        <v>137</v>
      </c>
      <c r="E53" s="97" t="s">
        <v>305</v>
      </c>
      <c r="F53" s="84" t="s">
        <v>383</v>
      </c>
      <c r="G53" s="97" t="s">
        <v>307</v>
      </c>
      <c r="H53" s="84" t="s">
        <v>364</v>
      </c>
      <c r="I53" s="84" t="s">
        <v>146</v>
      </c>
      <c r="J53" s="84"/>
      <c r="K53" s="94">
        <v>1.8800000000000003</v>
      </c>
      <c r="L53" s="97" t="s">
        <v>148</v>
      </c>
      <c r="M53" s="98">
        <v>5.2499999999999998E-2</v>
      </c>
      <c r="N53" s="98">
        <v>8.8000000000000023E-3</v>
      </c>
      <c r="O53" s="94">
        <v>222000.00000000003</v>
      </c>
      <c r="P53" s="96">
        <v>132.72</v>
      </c>
      <c r="Q53" s="94">
        <v>294.63840000000005</v>
      </c>
      <c r="R53" s="95">
        <v>6.1666666666666673E-4</v>
      </c>
      <c r="S53" s="95">
        <v>2.5695492863293781E-3</v>
      </c>
      <c r="T53" s="95">
        <f>Q53/'סכום נכסי הקרן'!$C$42</f>
        <v>4.2319314172196921E-4</v>
      </c>
    </row>
    <row r="54" spans="2:20">
      <c r="B54" s="87" t="s">
        <v>403</v>
      </c>
      <c r="C54" s="84" t="s">
        <v>404</v>
      </c>
      <c r="D54" s="97" t="s">
        <v>137</v>
      </c>
      <c r="E54" s="97" t="s">
        <v>305</v>
      </c>
      <c r="F54" s="84" t="s">
        <v>383</v>
      </c>
      <c r="G54" s="97" t="s">
        <v>307</v>
      </c>
      <c r="H54" s="84" t="s">
        <v>364</v>
      </c>
      <c r="I54" s="84" t="s">
        <v>146</v>
      </c>
      <c r="J54" s="84"/>
      <c r="K54" s="94">
        <v>0.72999999999999987</v>
      </c>
      <c r="L54" s="97" t="s">
        <v>148</v>
      </c>
      <c r="M54" s="98">
        <v>5.5E-2</v>
      </c>
      <c r="N54" s="98">
        <v>1.1799999999999998E-2</v>
      </c>
      <c r="O54" s="94">
        <v>24907.320000000003</v>
      </c>
      <c r="P54" s="96">
        <v>132.62</v>
      </c>
      <c r="Q54" s="94">
        <v>33.032090000000011</v>
      </c>
      <c r="R54" s="95">
        <v>1.5567075000000002E-4</v>
      </c>
      <c r="S54" s="95">
        <v>2.8807373134482066E-4</v>
      </c>
      <c r="T54" s="95">
        <f>Q54/'סכום נכסי הקרן'!$C$42</f>
        <v>4.7444440184113289E-5</v>
      </c>
    </row>
    <row r="55" spans="2:20">
      <c r="B55" s="87" t="s">
        <v>405</v>
      </c>
      <c r="C55" s="84" t="s">
        <v>406</v>
      </c>
      <c r="D55" s="97" t="s">
        <v>137</v>
      </c>
      <c r="E55" s="97" t="s">
        <v>305</v>
      </c>
      <c r="F55" s="84" t="s">
        <v>407</v>
      </c>
      <c r="G55" s="97" t="s">
        <v>350</v>
      </c>
      <c r="H55" s="84" t="s">
        <v>364</v>
      </c>
      <c r="I55" s="84" t="s">
        <v>146</v>
      </c>
      <c r="J55" s="84"/>
      <c r="K55" s="94">
        <v>5.66</v>
      </c>
      <c r="L55" s="97" t="s">
        <v>148</v>
      </c>
      <c r="M55" s="98">
        <v>3.0499999999999999E-2</v>
      </c>
      <c r="N55" s="98">
        <v>1.6500000000000001E-2</v>
      </c>
      <c r="O55" s="94">
        <v>337068.74000000005</v>
      </c>
      <c r="P55" s="96">
        <v>109.22</v>
      </c>
      <c r="Q55" s="94">
        <v>368.14650000000006</v>
      </c>
      <c r="R55" s="95">
        <v>1.2709831210156019E-3</v>
      </c>
      <c r="S55" s="95">
        <v>3.21061537240108E-3</v>
      </c>
      <c r="T55" s="95">
        <f>Q55/'סכום נכסי הקרן'!$C$42</f>
        <v>5.2877382564169148E-4</v>
      </c>
    </row>
    <row r="56" spans="2:20">
      <c r="B56" s="87" t="s">
        <v>408</v>
      </c>
      <c r="C56" s="84" t="s">
        <v>409</v>
      </c>
      <c r="D56" s="97" t="s">
        <v>137</v>
      </c>
      <c r="E56" s="97" t="s">
        <v>305</v>
      </c>
      <c r="F56" s="84" t="s">
        <v>407</v>
      </c>
      <c r="G56" s="97" t="s">
        <v>350</v>
      </c>
      <c r="H56" s="84" t="s">
        <v>364</v>
      </c>
      <c r="I56" s="84" t="s">
        <v>146</v>
      </c>
      <c r="J56" s="84"/>
      <c r="K56" s="94">
        <v>2.98</v>
      </c>
      <c r="L56" s="97" t="s">
        <v>148</v>
      </c>
      <c r="M56" s="98">
        <v>0.03</v>
      </c>
      <c r="N56" s="98">
        <v>1.18E-2</v>
      </c>
      <c r="O56" s="94">
        <v>965467.9600000002</v>
      </c>
      <c r="P56" s="96">
        <v>112.89</v>
      </c>
      <c r="Q56" s="94">
        <v>1089.9167600000003</v>
      </c>
      <c r="R56" s="95">
        <v>9.1842305597627768E-4</v>
      </c>
      <c r="S56" s="95">
        <v>9.5051929172043706E-3</v>
      </c>
      <c r="T56" s="95">
        <f>Q56/'סכום נכסי הקרן'!$C$42</f>
        <v>1.565462267918335E-3</v>
      </c>
    </row>
    <row r="57" spans="2:20">
      <c r="B57" s="87" t="s">
        <v>410</v>
      </c>
      <c r="C57" s="84" t="s">
        <v>411</v>
      </c>
      <c r="D57" s="97" t="s">
        <v>137</v>
      </c>
      <c r="E57" s="97" t="s">
        <v>305</v>
      </c>
      <c r="F57" s="84" t="s">
        <v>322</v>
      </c>
      <c r="G57" s="97" t="s">
        <v>307</v>
      </c>
      <c r="H57" s="84" t="s">
        <v>364</v>
      </c>
      <c r="I57" s="84" t="s">
        <v>146</v>
      </c>
      <c r="J57" s="84"/>
      <c r="K57" s="94">
        <v>3.1999999999999993</v>
      </c>
      <c r="L57" s="97" t="s">
        <v>148</v>
      </c>
      <c r="M57" s="98">
        <v>6.5000000000000002E-2</v>
      </c>
      <c r="N57" s="98">
        <v>1.1199999999999998E-2</v>
      </c>
      <c r="O57" s="94">
        <v>893611.00000000012</v>
      </c>
      <c r="P57" s="96">
        <v>130.1</v>
      </c>
      <c r="Q57" s="94">
        <v>1178.5396200000002</v>
      </c>
      <c r="R57" s="95">
        <v>5.6737206349206362E-4</v>
      </c>
      <c r="S57" s="95">
        <v>1.0278075225367422E-2</v>
      </c>
      <c r="T57" s="95">
        <f>Q57/'סכום נכסי הקרן'!$C$42</f>
        <v>1.6927524872237148E-3</v>
      </c>
    </row>
    <row r="58" spans="2:20">
      <c r="B58" s="87" t="s">
        <v>412</v>
      </c>
      <c r="C58" s="84" t="s">
        <v>413</v>
      </c>
      <c r="D58" s="97" t="s">
        <v>137</v>
      </c>
      <c r="E58" s="97" t="s">
        <v>305</v>
      </c>
      <c r="F58" s="84" t="s">
        <v>414</v>
      </c>
      <c r="G58" s="97" t="s">
        <v>391</v>
      </c>
      <c r="H58" s="84" t="s">
        <v>364</v>
      </c>
      <c r="I58" s="84" t="s">
        <v>146</v>
      </c>
      <c r="J58" s="84"/>
      <c r="K58" s="94">
        <v>1.1400000000000001</v>
      </c>
      <c r="L58" s="97" t="s">
        <v>148</v>
      </c>
      <c r="M58" s="98">
        <v>4.4000000000000004E-2</v>
      </c>
      <c r="N58" s="98">
        <v>7.4000000000000021E-3</v>
      </c>
      <c r="O58" s="94">
        <v>2143.3200000000006</v>
      </c>
      <c r="P58" s="96">
        <v>113.9</v>
      </c>
      <c r="Q58" s="94">
        <v>2.4412399999999996</v>
      </c>
      <c r="R58" s="95">
        <v>1.7887105186605387E-5</v>
      </c>
      <c r="S58" s="95">
        <v>2.1290118666673213E-5</v>
      </c>
      <c r="T58" s="95">
        <f>Q58/'סכום נכסי הקרן'!$C$42</f>
        <v>3.5063862188273485E-6</v>
      </c>
    </row>
    <row r="59" spans="2:20">
      <c r="B59" s="87" t="s">
        <v>415</v>
      </c>
      <c r="C59" s="84" t="s">
        <v>416</v>
      </c>
      <c r="D59" s="97" t="s">
        <v>137</v>
      </c>
      <c r="E59" s="97" t="s">
        <v>305</v>
      </c>
      <c r="F59" s="84" t="s">
        <v>417</v>
      </c>
      <c r="G59" s="97" t="s">
        <v>418</v>
      </c>
      <c r="H59" s="84" t="s">
        <v>364</v>
      </c>
      <c r="I59" s="84" t="s">
        <v>144</v>
      </c>
      <c r="J59" s="84"/>
      <c r="K59" s="94">
        <v>0.58000000000000007</v>
      </c>
      <c r="L59" s="97" t="s">
        <v>148</v>
      </c>
      <c r="M59" s="98">
        <v>4.0999999999999995E-2</v>
      </c>
      <c r="N59" s="98">
        <v>8.6999999999999994E-3</v>
      </c>
      <c r="O59" s="94">
        <v>90693.200000000012</v>
      </c>
      <c r="P59" s="96">
        <v>123.81</v>
      </c>
      <c r="Q59" s="94">
        <v>112.28725000000001</v>
      </c>
      <c r="R59" s="95">
        <v>3.0489132681882217E-4</v>
      </c>
      <c r="S59" s="95">
        <v>9.7926007981779845E-4</v>
      </c>
      <c r="T59" s="95">
        <f>Q59/'סכום נכסי הקרן'!$C$42</f>
        <v>1.6127970455589015E-4</v>
      </c>
    </row>
    <row r="60" spans="2:20">
      <c r="B60" s="87" t="s">
        <v>419</v>
      </c>
      <c r="C60" s="84" t="s">
        <v>420</v>
      </c>
      <c r="D60" s="97" t="s">
        <v>137</v>
      </c>
      <c r="E60" s="97" t="s">
        <v>305</v>
      </c>
      <c r="F60" s="84" t="s">
        <v>421</v>
      </c>
      <c r="G60" s="97" t="s">
        <v>422</v>
      </c>
      <c r="H60" s="84" t="s">
        <v>423</v>
      </c>
      <c r="I60" s="84" t="s">
        <v>146</v>
      </c>
      <c r="J60" s="84"/>
      <c r="K60" s="94">
        <v>8.9300000000000015</v>
      </c>
      <c r="L60" s="97" t="s">
        <v>148</v>
      </c>
      <c r="M60" s="98">
        <v>5.1500000000000004E-2</v>
      </c>
      <c r="N60" s="98">
        <v>4.2700000000000002E-2</v>
      </c>
      <c r="O60" s="94">
        <v>2060878.0000000002</v>
      </c>
      <c r="P60" s="96">
        <v>129.56</v>
      </c>
      <c r="Q60" s="94">
        <v>2670.07339</v>
      </c>
      <c r="R60" s="95">
        <v>5.8036193524005212E-4</v>
      </c>
      <c r="S60" s="95">
        <v>2.3285780718743931E-2</v>
      </c>
      <c r="T60" s="95">
        <f>Q60/'סכום נכסי הקרן'!$C$42</f>
        <v>3.8350627295774364E-3</v>
      </c>
    </row>
    <row r="61" spans="2:20">
      <c r="B61" s="87" t="s">
        <v>424</v>
      </c>
      <c r="C61" s="84" t="s">
        <v>425</v>
      </c>
      <c r="D61" s="97" t="s">
        <v>137</v>
      </c>
      <c r="E61" s="97" t="s">
        <v>305</v>
      </c>
      <c r="F61" s="84" t="s">
        <v>426</v>
      </c>
      <c r="G61" s="97" t="s">
        <v>350</v>
      </c>
      <c r="H61" s="84" t="s">
        <v>423</v>
      </c>
      <c r="I61" s="84" t="s">
        <v>144</v>
      </c>
      <c r="J61" s="84"/>
      <c r="K61" s="94">
        <v>1.4799999999999998</v>
      </c>
      <c r="L61" s="97" t="s">
        <v>148</v>
      </c>
      <c r="M61" s="98">
        <v>4.9500000000000002E-2</v>
      </c>
      <c r="N61" s="98">
        <v>0.01</v>
      </c>
      <c r="O61" s="94">
        <v>45965.500000000007</v>
      </c>
      <c r="P61" s="96">
        <v>127.29</v>
      </c>
      <c r="Q61" s="94">
        <v>58.509470000000007</v>
      </c>
      <c r="R61" s="95">
        <v>1.1878829453005303E-4</v>
      </c>
      <c r="S61" s="95">
        <v>5.1026263678464914E-4</v>
      </c>
      <c r="T61" s="95">
        <f>Q61/'סכום נכסי הקרן'!$C$42</f>
        <v>8.4037947632716257E-5</v>
      </c>
    </row>
    <row r="62" spans="2:20">
      <c r="B62" s="87" t="s">
        <v>427</v>
      </c>
      <c r="C62" s="84" t="s">
        <v>428</v>
      </c>
      <c r="D62" s="97" t="s">
        <v>137</v>
      </c>
      <c r="E62" s="97" t="s">
        <v>305</v>
      </c>
      <c r="F62" s="84" t="s">
        <v>426</v>
      </c>
      <c r="G62" s="97" t="s">
        <v>350</v>
      </c>
      <c r="H62" s="84" t="s">
        <v>423</v>
      </c>
      <c r="I62" s="84" t="s">
        <v>144</v>
      </c>
      <c r="J62" s="84"/>
      <c r="K62" s="94">
        <v>3.9499999999999997</v>
      </c>
      <c r="L62" s="97" t="s">
        <v>148</v>
      </c>
      <c r="M62" s="98">
        <v>4.8000000000000001E-2</v>
      </c>
      <c r="N62" s="98">
        <v>1.2300000000000002E-2</v>
      </c>
      <c r="O62" s="94">
        <v>1566446.0000000002</v>
      </c>
      <c r="P62" s="96">
        <v>118.14</v>
      </c>
      <c r="Q62" s="94">
        <v>1850.5994200000005</v>
      </c>
      <c r="R62" s="95">
        <v>1.1521831552591822E-3</v>
      </c>
      <c r="S62" s="95">
        <v>1.6139126532531269E-2</v>
      </c>
      <c r="T62" s="95">
        <f>Q62/'סכום נכסי הקרן'!$C$42</f>
        <v>2.658041119618672E-3</v>
      </c>
    </row>
    <row r="63" spans="2:20">
      <c r="B63" s="87" t="s">
        <v>429</v>
      </c>
      <c r="C63" s="84" t="s">
        <v>430</v>
      </c>
      <c r="D63" s="97" t="s">
        <v>137</v>
      </c>
      <c r="E63" s="97" t="s">
        <v>305</v>
      </c>
      <c r="F63" s="84" t="s">
        <v>426</v>
      </c>
      <c r="G63" s="97" t="s">
        <v>350</v>
      </c>
      <c r="H63" s="84" t="s">
        <v>423</v>
      </c>
      <c r="I63" s="84" t="s">
        <v>144</v>
      </c>
      <c r="J63" s="84"/>
      <c r="K63" s="94">
        <v>7.7200000000000006</v>
      </c>
      <c r="L63" s="97" t="s">
        <v>148</v>
      </c>
      <c r="M63" s="98">
        <v>3.2000000000000001E-2</v>
      </c>
      <c r="N63" s="98">
        <v>2.3799999999999998E-2</v>
      </c>
      <c r="O63" s="94">
        <v>51522.000000000007</v>
      </c>
      <c r="P63" s="96">
        <v>106.49</v>
      </c>
      <c r="Q63" s="94">
        <v>54.865770000000012</v>
      </c>
      <c r="R63" s="95">
        <v>1.1354860890722524E-4</v>
      </c>
      <c r="S63" s="95">
        <v>4.7848583262538694E-4</v>
      </c>
      <c r="T63" s="95">
        <f>Q63/'סכום נכסי הקרן'!$C$42</f>
        <v>7.8804451759495602E-5</v>
      </c>
    </row>
    <row r="64" spans="2:20">
      <c r="B64" s="87" t="s">
        <v>431</v>
      </c>
      <c r="C64" s="84" t="s">
        <v>432</v>
      </c>
      <c r="D64" s="97" t="s">
        <v>137</v>
      </c>
      <c r="E64" s="97" t="s">
        <v>305</v>
      </c>
      <c r="F64" s="84" t="s">
        <v>426</v>
      </c>
      <c r="G64" s="97" t="s">
        <v>350</v>
      </c>
      <c r="H64" s="84" t="s">
        <v>423</v>
      </c>
      <c r="I64" s="84" t="s">
        <v>144</v>
      </c>
      <c r="J64" s="84"/>
      <c r="K64" s="94">
        <v>2.44</v>
      </c>
      <c r="L64" s="97" t="s">
        <v>148</v>
      </c>
      <c r="M64" s="98">
        <v>4.9000000000000002E-2</v>
      </c>
      <c r="N64" s="98">
        <v>8.6999999999999994E-3</v>
      </c>
      <c r="O64" s="94">
        <v>150510.56000000003</v>
      </c>
      <c r="P64" s="96">
        <v>117.63</v>
      </c>
      <c r="Q64" s="94">
        <v>177.04557000000003</v>
      </c>
      <c r="R64" s="95">
        <v>3.7987815201846807E-4</v>
      </c>
      <c r="S64" s="95">
        <v>1.5440191028775541E-3</v>
      </c>
      <c r="T64" s="95">
        <f>Q64/'סכום נכסי הקרן'!$C$42</f>
        <v>2.5429296044323084E-4</v>
      </c>
    </row>
    <row r="65" spans="2:20">
      <c r="B65" s="87" t="s">
        <v>433</v>
      </c>
      <c r="C65" s="84" t="s">
        <v>434</v>
      </c>
      <c r="D65" s="97" t="s">
        <v>137</v>
      </c>
      <c r="E65" s="97" t="s">
        <v>305</v>
      </c>
      <c r="F65" s="84" t="s">
        <v>331</v>
      </c>
      <c r="G65" s="97" t="s">
        <v>307</v>
      </c>
      <c r="H65" s="84" t="s">
        <v>423</v>
      </c>
      <c r="I65" s="84" t="s">
        <v>144</v>
      </c>
      <c r="J65" s="84"/>
      <c r="K65" s="94">
        <v>0.27</v>
      </c>
      <c r="L65" s="97" t="s">
        <v>148</v>
      </c>
      <c r="M65" s="98">
        <v>4.2999999999999997E-2</v>
      </c>
      <c r="N65" s="98">
        <v>3.2399999999999998E-2</v>
      </c>
      <c r="O65" s="94">
        <v>67591.99000000002</v>
      </c>
      <c r="P65" s="96">
        <v>117.15</v>
      </c>
      <c r="Q65" s="94">
        <v>79.184010000000015</v>
      </c>
      <c r="R65" s="95">
        <v>9.6559792594700549E-4</v>
      </c>
      <c r="S65" s="95">
        <v>6.9056584743943197E-4</v>
      </c>
      <c r="T65" s="95">
        <f>Q65/'סכום נכסי הקרן'!$C$42</f>
        <v>1.1373307065896309E-4</v>
      </c>
    </row>
    <row r="66" spans="2:20">
      <c r="B66" s="87" t="s">
        <v>435</v>
      </c>
      <c r="C66" s="84" t="s">
        <v>436</v>
      </c>
      <c r="D66" s="97" t="s">
        <v>137</v>
      </c>
      <c r="E66" s="97" t="s">
        <v>305</v>
      </c>
      <c r="F66" s="84" t="s">
        <v>437</v>
      </c>
      <c r="G66" s="97" t="s">
        <v>350</v>
      </c>
      <c r="H66" s="84" t="s">
        <v>423</v>
      </c>
      <c r="I66" s="84" t="s">
        <v>146</v>
      </c>
      <c r="J66" s="84"/>
      <c r="K66" s="94">
        <v>1.9500000000000002</v>
      </c>
      <c r="L66" s="97" t="s">
        <v>148</v>
      </c>
      <c r="M66" s="98">
        <v>4.8000000000000001E-2</v>
      </c>
      <c r="N66" s="98">
        <v>9.8999999999999973E-3</v>
      </c>
      <c r="O66" s="94">
        <v>38012.560000000005</v>
      </c>
      <c r="P66" s="96">
        <v>114.32</v>
      </c>
      <c r="Q66" s="94">
        <v>43.455960000000005</v>
      </c>
      <c r="R66" s="95">
        <v>1.6625507347795663E-4</v>
      </c>
      <c r="S66" s="95">
        <v>3.7898057756476414E-4</v>
      </c>
      <c r="T66" s="95">
        <f>Q66/'סכום נכסי הקרן'!$C$42</f>
        <v>6.2416386455208228E-5</v>
      </c>
    </row>
    <row r="67" spans="2:20">
      <c r="B67" s="87" t="s">
        <v>438</v>
      </c>
      <c r="C67" s="84" t="s">
        <v>439</v>
      </c>
      <c r="D67" s="97" t="s">
        <v>137</v>
      </c>
      <c r="E67" s="97" t="s">
        <v>305</v>
      </c>
      <c r="F67" s="84" t="s">
        <v>437</v>
      </c>
      <c r="G67" s="97" t="s">
        <v>350</v>
      </c>
      <c r="H67" s="84" t="s">
        <v>423</v>
      </c>
      <c r="I67" s="84" t="s">
        <v>146</v>
      </c>
      <c r="J67" s="84"/>
      <c r="K67" s="94">
        <v>5.0400000000000009</v>
      </c>
      <c r="L67" s="97" t="s">
        <v>148</v>
      </c>
      <c r="M67" s="98">
        <v>3.2899999999999999E-2</v>
      </c>
      <c r="N67" s="98">
        <v>1.7399999999999995E-2</v>
      </c>
      <c r="O67" s="94">
        <v>205585.54000000004</v>
      </c>
      <c r="P67" s="96">
        <v>107.95</v>
      </c>
      <c r="Q67" s="94">
        <v>221.92959000000002</v>
      </c>
      <c r="R67" s="95">
        <v>9.7897876190476208E-4</v>
      </c>
      <c r="S67" s="95">
        <v>1.9354538295071908E-3</v>
      </c>
      <c r="T67" s="95">
        <f>Q67/'סכום נכסי הקרן'!$C$42</f>
        <v>3.1876048890154345E-4</v>
      </c>
    </row>
    <row r="68" spans="2:20">
      <c r="B68" s="87" t="s">
        <v>440</v>
      </c>
      <c r="C68" s="84" t="s">
        <v>441</v>
      </c>
      <c r="D68" s="97" t="s">
        <v>137</v>
      </c>
      <c r="E68" s="97" t="s">
        <v>305</v>
      </c>
      <c r="F68" s="84" t="s">
        <v>442</v>
      </c>
      <c r="G68" s="97" t="s">
        <v>350</v>
      </c>
      <c r="H68" s="84" t="s">
        <v>423</v>
      </c>
      <c r="I68" s="84" t="s">
        <v>146</v>
      </c>
      <c r="J68" s="84"/>
      <c r="K68" s="94">
        <v>0.7400000000000001</v>
      </c>
      <c r="L68" s="97" t="s">
        <v>148</v>
      </c>
      <c r="M68" s="98">
        <v>4.5499999999999999E-2</v>
      </c>
      <c r="N68" s="98">
        <v>1.1900000000000001E-2</v>
      </c>
      <c r="O68" s="94">
        <v>64089.60000000002</v>
      </c>
      <c r="P68" s="96">
        <v>124.26</v>
      </c>
      <c r="Q68" s="94">
        <v>79.637740000000008</v>
      </c>
      <c r="R68" s="95">
        <v>2.2658992236002893E-4</v>
      </c>
      <c r="S68" s="95">
        <v>6.9452283878097549E-4</v>
      </c>
      <c r="T68" s="95">
        <f>Q68/'סכום נכסי הקרן'!$C$42</f>
        <v>1.1438476922979943E-4</v>
      </c>
    </row>
    <row r="69" spans="2:20">
      <c r="B69" s="87" t="s">
        <v>443</v>
      </c>
      <c r="C69" s="84" t="s">
        <v>444</v>
      </c>
      <c r="D69" s="97" t="s">
        <v>137</v>
      </c>
      <c r="E69" s="97" t="s">
        <v>305</v>
      </c>
      <c r="F69" s="84" t="s">
        <v>442</v>
      </c>
      <c r="G69" s="97" t="s">
        <v>350</v>
      </c>
      <c r="H69" s="84" t="s">
        <v>423</v>
      </c>
      <c r="I69" s="84" t="s">
        <v>146</v>
      </c>
      <c r="J69" s="84"/>
      <c r="K69" s="94">
        <v>5.89</v>
      </c>
      <c r="L69" s="97" t="s">
        <v>148</v>
      </c>
      <c r="M69" s="98">
        <v>4.7500000000000001E-2</v>
      </c>
      <c r="N69" s="98">
        <v>1.9699999999999999E-2</v>
      </c>
      <c r="O69" s="94">
        <v>1335052.0000000002</v>
      </c>
      <c r="P69" s="96">
        <v>142.25</v>
      </c>
      <c r="Q69" s="94">
        <v>1899.1115400000003</v>
      </c>
      <c r="R69" s="95">
        <v>8.4246515264432267E-4</v>
      </c>
      <c r="S69" s="95">
        <v>1.6562202015307191E-2</v>
      </c>
      <c r="T69" s="95">
        <f>Q69/'סכום נכסי הקרן'!$C$42</f>
        <v>2.727719737458007E-3</v>
      </c>
    </row>
    <row r="70" spans="2:20">
      <c r="B70" s="87" t="s">
        <v>445</v>
      </c>
      <c r="C70" s="84" t="s">
        <v>446</v>
      </c>
      <c r="D70" s="97" t="s">
        <v>137</v>
      </c>
      <c r="E70" s="97" t="s">
        <v>305</v>
      </c>
      <c r="F70" s="84" t="s">
        <v>447</v>
      </c>
      <c r="G70" s="97" t="s">
        <v>350</v>
      </c>
      <c r="H70" s="84" t="s">
        <v>423</v>
      </c>
      <c r="I70" s="84" t="s">
        <v>146</v>
      </c>
      <c r="J70" s="84"/>
      <c r="K70" s="94">
        <v>1.23</v>
      </c>
      <c r="L70" s="97" t="s">
        <v>148</v>
      </c>
      <c r="M70" s="98">
        <v>4.9500000000000002E-2</v>
      </c>
      <c r="N70" s="98">
        <v>1.2500000000000001E-2</v>
      </c>
      <c r="O70" s="94">
        <v>19503.520000000004</v>
      </c>
      <c r="P70" s="96">
        <v>128.46</v>
      </c>
      <c r="Q70" s="94">
        <v>25.054230000000004</v>
      </c>
      <c r="R70" s="95">
        <v>3.8956441114806511E-5</v>
      </c>
      <c r="S70" s="95">
        <v>2.1849860308782593E-4</v>
      </c>
      <c r="T70" s="95">
        <f>Q70/'סכום נכסי הקרן'!$C$42</f>
        <v>3.5985731347729327E-5</v>
      </c>
    </row>
    <row r="71" spans="2:20">
      <c r="B71" s="87" t="s">
        <v>448</v>
      </c>
      <c r="C71" s="84" t="s">
        <v>449</v>
      </c>
      <c r="D71" s="97" t="s">
        <v>137</v>
      </c>
      <c r="E71" s="97" t="s">
        <v>305</v>
      </c>
      <c r="F71" s="84" t="s">
        <v>447</v>
      </c>
      <c r="G71" s="97" t="s">
        <v>350</v>
      </c>
      <c r="H71" s="84" t="s">
        <v>423</v>
      </c>
      <c r="I71" s="84" t="s">
        <v>146</v>
      </c>
      <c r="J71" s="84"/>
      <c r="K71" s="94">
        <v>2.48</v>
      </c>
      <c r="L71" s="97" t="s">
        <v>148</v>
      </c>
      <c r="M71" s="98">
        <v>6.5000000000000002E-2</v>
      </c>
      <c r="N71" s="98">
        <v>1.0500000000000001E-2</v>
      </c>
      <c r="O71" s="94">
        <v>462421.02</v>
      </c>
      <c r="P71" s="96">
        <v>129.63</v>
      </c>
      <c r="Q71" s="94">
        <v>599.43634000000009</v>
      </c>
      <c r="R71" s="95">
        <v>6.6243537161572545E-4</v>
      </c>
      <c r="S71" s="95">
        <v>5.2277001899511209E-3</v>
      </c>
      <c r="T71" s="95">
        <f>Q71/'סכום נכסי הקרן'!$C$42</f>
        <v>8.6097856894049962E-4</v>
      </c>
    </row>
    <row r="72" spans="2:20">
      <c r="B72" s="87" t="s">
        <v>450</v>
      </c>
      <c r="C72" s="84" t="s">
        <v>451</v>
      </c>
      <c r="D72" s="97" t="s">
        <v>137</v>
      </c>
      <c r="E72" s="97" t="s">
        <v>305</v>
      </c>
      <c r="F72" s="84" t="s">
        <v>447</v>
      </c>
      <c r="G72" s="97" t="s">
        <v>350</v>
      </c>
      <c r="H72" s="84" t="s">
        <v>423</v>
      </c>
      <c r="I72" s="84" t="s">
        <v>146</v>
      </c>
      <c r="J72" s="84"/>
      <c r="K72" s="94">
        <v>3.08</v>
      </c>
      <c r="L72" s="97" t="s">
        <v>148</v>
      </c>
      <c r="M72" s="98">
        <v>5.0999999999999997E-2</v>
      </c>
      <c r="N72" s="98">
        <v>1.9299999999999998E-2</v>
      </c>
      <c r="O72" s="94">
        <v>344119.00000000006</v>
      </c>
      <c r="P72" s="96">
        <v>133.72999999999999</v>
      </c>
      <c r="Q72" s="94">
        <v>460.19031000000007</v>
      </c>
      <c r="R72" s="95">
        <v>1.6631757764543479E-4</v>
      </c>
      <c r="S72" s="95">
        <v>4.0133318760765578E-3</v>
      </c>
      <c r="T72" s="95">
        <f>Q72/'סכום נכסי הקרן'!$C$42</f>
        <v>6.6097760196534789E-4</v>
      </c>
    </row>
    <row r="73" spans="2:20">
      <c r="B73" s="87" t="s">
        <v>452</v>
      </c>
      <c r="C73" s="84" t="s">
        <v>453</v>
      </c>
      <c r="D73" s="97" t="s">
        <v>137</v>
      </c>
      <c r="E73" s="97" t="s">
        <v>305</v>
      </c>
      <c r="F73" s="84" t="s">
        <v>447</v>
      </c>
      <c r="G73" s="97" t="s">
        <v>350</v>
      </c>
      <c r="H73" s="84" t="s">
        <v>423</v>
      </c>
      <c r="I73" s="84" t="s">
        <v>146</v>
      </c>
      <c r="J73" s="84"/>
      <c r="K73" s="94">
        <v>1.46</v>
      </c>
      <c r="L73" s="97" t="s">
        <v>148</v>
      </c>
      <c r="M73" s="98">
        <v>5.2999999999999999E-2</v>
      </c>
      <c r="N73" s="98">
        <v>1.23E-2</v>
      </c>
      <c r="O73" s="94">
        <v>59662.010000000009</v>
      </c>
      <c r="P73" s="96">
        <v>123.15</v>
      </c>
      <c r="Q73" s="94">
        <v>73.473760000000013</v>
      </c>
      <c r="R73" s="95">
        <v>1.2455110374958028E-4</v>
      </c>
      <c r="S73" s="95">
        <v>6.40766606022623E-4</v>
      </c>
      <c r="T73" s="95">
        <f>Q73/'סכום נכסי הקרן'!$C$42</f>
        <v>1.0553136091061435E-4</v>
      </c>
    </row>
    <row r="74" spans="2:20">
      <c r="B74" s="87" t="s">
        <v>454</v>
      </c>
      <c r="C74" s="84" t="s">
        <v>455</v>
      </c>
      <c r="D74" s="97" t="s">
        <v>137</v>
      </c>
      <c r="E74" s="97" t="s">
        <v>305</v>
      </c>
      <c r="F74" s="84" t="s">
        <v>456</v>
      </c>
      <c r="G74" s="97" t="s">
        <v>350</v>
      </c>
      <c r="H74" s="84" t="s">
        <v>423</v>
      </c>
      <c r="I74" s="84" t="s">
        <v>144</v>
      </c>
      <c r="J74" s="84"/>
      <c r="K74" s="94">
        <v>2.5199999999999996</v>
      </c>
      <c r="L74" s="97" t="s">
        <v>148</v>
      </c>
      <c r="M74" s="98">
        <v>4.9500000000000002E-2</v>
      </c>
      <c r="N74" s="98">
        <v>1.7699999999999997E-2</v>
      </c>
      <c r="O74" s="94">
        <v>1100176.7700000003</v>
      </c>
      <c r="P74" s="96">
        <v>110.47</v>
      </c>
      <c r="Q74" s="94">
        <v>1215.3652600000003</v>
      </c>
      <c r="R74" s="95">
        <v>3.2086350034997674E-3</v>
      </c>
      <c r="S74" s="95">
        <v>1.0599232606688467E-2</v>
      </c>
      <c r="T74" s="95">
        <f>Q74/'סכום נכסי הקרן'!$C$42</f>
        <v>1.7456456548743749E-3</v>
      </c>
    </row>
    <row r="75" spans="2:20">
      <c r="B75" s="87" t="s">
        <v>457</v>
      </c>
      <c r="C75" s="84" t="s">
        <v>458</v>
      </c>
      <c r="D75" s="97" t="s">
        <v>137</v>
      </c>
      <c r="E75" s="97" t="s">
        <v>305</v>
      </c>
      <c r="F75" s="84" t="s">
        <v>459</v>
      </c>
      <c r="G75" s="97" t="s">
        <v>307</v>
      </c>
      <c r="H75" s="84" t="s">
        <v>423</v>
      </c>
      <c r="I75" s="84" t="s">
        <v>146</v>
      </c>
      <c r="J75" s="84"/>
      <c r="K75" s="94">
        <v>3.4299999999999997</v>
      </c>
      <c r="L75" s="97" t="s">
        <v>148</v>
      </c>
      <c r="M75" s="98">
        <v>3.5499999999999997E-2</v>
      </c>
      <c r="N75" s="98">
        <v>8.3000000000000001E-3</v>
      </c>
      <c r="O75" s="94">
        <v>198716.34000000003</v>
      </c>
      <c r="P75" s="96">
        <v>118.35</v>
      </c>
      <c r="Q75" s="94">
        <v>235.18077000000005</v>
      </c>
      <c r="R75" s="95">
        <v>3.9829808215800886E-4</v>
      </c>
      <c r="S75" s="95">
        <v>2.0510177210841954E-3</v>
      </c>
      <c r="T75" s="95">
        <f>Q75/'סכום נכסי הקרן'!$C$42</f>
        <v>3.3779333898396082E-4</v>
      </c>
    </row>
    <row r="76" spans="2:20">
      <c r="B76" s="87" t="s">
        <v>460</v>
      </c>
      <c r="C76" s="84" t="s">
        <v>461</v>
      </c>
      <c r="D76" s="97" t="s">
        <v>137</v>
      </c>
      <c r="E76" s="97" t="s">
        <v>305</v>
      </c>
      <c r="F76" s="84" t="s">
        <v>459</v>
      </c>
      <c r="G76" s="97" t="s">
        <v>307</v>
      </c>
      <c r="H76" s="84" t="s">
        <v>423</v>
      </c>
      <c r="I76" s="84" t="s">
        <v>146</v>
      </c>
      <c r="J76" s="84"/>
      <c r="K76" s="94">
        <v>2.3800000000000003</v>
      </c>
      <c r="L76" s="97" t="s">
        <v>148</v>
      </c>
      <c r="M76" s="98">
        <v>4.6500000000000007E-2</v>
      </c>
      <c r="N76" s="98">
        <v>8.1000000000000013E-3</v>
      </c>
      <c r="O76" s="94">
        <v>389969.2</v>
      </c>
      <c r="P76" s="96">
        <v>130.22</v>
      </c>
      <c r="Q76" s="94">
        <v>507.81790000000001</v>
      </c>
      <c r="R76" s="95">
        <v>7.4329933676813931E-4</v>
      </c>
      <c r="S76" s="95">
        <v>4.4286933493064154E-3</v>
      </c>
      <c r="T76" s="95">
        <f>Q76/'סכום נכסי הקרן'!$C$42</f>
        <v>7.2938575733391426E-4</v>
      </c>
    </row>
    <row r="77" spans="2:20">
      <c r="B77" s="87" t="s">
        <v>462</v>
      </c>
      <c r="C77" s="84" t="s">
        <v>463</v>
      </c>
      <c r="D77" s="97" t="s">
        <v>137</v>
      </c>
      <c r="E77" s="97" t="s">
        <v>305</v>
      </c>
      <c r="F77" s="84" t="s">
        <v>459</v>
      </c>
      <c r="G77" s="97" t="s">
        <v>307</v>
      </c>
      <c r="H77" s="84" t="s">
        <v>423</v>
      </c>
      <c r="I77" s="84" t="s">
        <v>146</v>
      </c>
      <c r="J77" s="84"/>
      <c r="K77" s="94">
        <v>6.17</v>
      </c>
      <c r="L77" s="97" t="s">
        <v>148</v>
      </c>
      <c r="M77" s="98">
        <v>1.4999999999999999E-2</v>
      </c>
      <c r="N77" s="98">
        <v>1.2799999999999999E-2</v>
      </c>
      <c r="O77" s="94">
        <v>652132.05000000016</v>
      </c>
      <c r="P77" s="96">
        <v>101.47</v>
      </c>
      <c r="Q77" s="94">
        <v>661.71840000000009</v>
      </c>
      <c r="R77" s="95">
        <v>1.0026664650997655E-3</v>
      </c>
      <c r="S77" s="95">
        <v>5.770863683997123E-3</v>
      </c>
      <c r="T77" s="95">
        <f>Q77/'סכום נכסי הקרן'!$C$42</f>
        <v>9.504351389066554E-4</v>
      </c>
    </row>
    <row r="78" spans="2:20">
      <c r="B78" s="87" t="s">
        <v>464</v>
      </c>
      <c r="C78" s="84" t="s">
        <v>465</v>
      </c>
      <c r="D78" s="97" t="s">
        <v>137</v>
      </c>
      <c r="E78" s="97" t="s">
        <v>305</v>
      </c>
      <c r="F78" s="84" t="s">
        <v>390</v>
      </c>
      <c r="G78" s="97" t="s">
        <v>391</v>
      </c>
      <c r="H78" s="84" t="s">
        <v>423</v>
      </c>
      <c r="I78" s="84" t="s">
        <v>146</v>
      </c>
      <c r="J78" s="84"/>
      <c r="K78" s="94">
        <v>5.7800000000000011</v>
      </c>
      <c r="L78" s="97" t="s">
        <v>148</v>
      </c>
      <c r="M78" s="98">
        <v>3.85E-2</v>
      </c>
      <c r="N78" s="98">
        <v>1.7400000000000006E-2</v>
      </c>
      <c r="O78" s="94">
        <v>348386.00000000006</v>
      </c>
      <c r="P78" s="96">
        <v>115.4</v>
      </c>
      <c r="Q78" s="94">
        <v>402.03745000000004</v>
      </c>
      <c r="R78" s="95">
        <v>1.4543541539760404E-3</v>
      </c>
      <c r="S78" s="95">
        <v>3.5061792445424049E-3</v>
      </c>
      <c r="T78" s="95">
        <f>Q78/'סכום נכסי הקרן'!$C$42</f>
        <v>5.774518581263987E-4</v>
      </c>
    </row>
    <row r="79" spans="2:20">
      <c r="B79" s="87" t="s">
        <v>466</v>
      </c>
      <c r="C79" s="84" t="s">
        <v>467</v>
      </c>
      <c r="D79" s="97" t="s">
        <v>137</v>
      </c>
      <c r="E79" s="97" t="s">
        <v>305</v>
      </c>
      <c r="F79" s="84" t="s">
        <v>390</v>
      </c>
      <c r="G79" s="97" t="s">
        <v>391</v>
      </c>
      <c r="H79" s="84" t="s">
        <v>423</v>
      </c>
      <c r="I79" s="84" t="s">
        <v>146</v>
      </c>
      <c r="J79" s="84"/>
      <c r="K79" s="94">
        <v>3.2300000000000004</v>
      </c>
      <c r="L79" s="97" t="s">
        <v>148</v>
      </c>
      <c r="M79" s="98">
        <v>3.9E-2</v>
      </c>
      <c r="N79" s="98">
        <v>1.2000000000000002E-2</v>
      </c>
      <c r="O79" s="94">
        <v>217407.00000000003</v>
      </c>
      <c r="P79" s="96">
        <v>117.05</v>
      </c>
      <c r="Q79" s="94">
        <v>254.47490000000002</v>
      </c>
      <c r="R79" s="95">
        <v>1.0923190936153644E-3</v>
      </c>
      <c r="S79" s="95">
        <v>2.2192823395855389E-3</v>
      </c>
      <c r="T79" s="95">
        <f>Q79/'סכום נכסי הקרן'!$C$42</f>
        <v>3.6550576035025961E-4</v>
      </c>
    </row>
    <row r="80" spans="2:20">
      <c r="B80" s="87" t="s">
        <v>468</v>
      </c>
      <c r="C80" s="84" t="s">
        <v>469</v>
      </c>
      <c r="D80" s="97" t="s">
        <v>137</v>
      </c>
      <c r="E80" s="97" t="s">
        <v>305</v>
      </c>
      <c r="F80" s="84" t="s">
        <v>390</v>
      </c>
      <c r="G80" s="97" t="s">
        <v>391</v>
      </c>
      <c r="H80" s="84" t="s">
        <v>423</v>
      </c>
      <c r="I80" s="84" t="s">
        <v>146</v>
      </c>
      <c r="J80" s="84"/>
      <c r="K80" s="94">
        <v>4.1099999999999994</v>
      </c>
      <c r="L80" s="97" t="s">
        <v>148</v>
      </c>
      <c r="M80" s="98">
        <v>3.9E-2</v>
      </c>
      <c r="N80" s="98">
        <v>1.44E-2</v>
      </c>
      <c r="O80" s="94">
        <v>337059.00000000006</v>
      </c>
      <c r="P80" s="96">
        <v>118.62</v>
      </c>
      <c r="Q80" s="94">
        <v>399.81939000000006</v>
      </c>
      <c r="R80" s="95">
        <v>8.4469059537756967E-4</v>
      </c>
      <c r="S80" s="95">
        <v>3.4868354845639512E-3</v>
      </c>
      <c r="T80" s="95">
        <f>Q80/'סכום נכסי הקרן'!$C$42</f>
        <v>5.7426602837736451E-4</v>
      </c>
    </row>
    <row r="81" spans="2:20">
      <c r="B81" s="87" t="s">
        <v>470</v>
      </c>
      <c r="C81" s="84" t="s">
        <v>471</v>
      </c>
      <c r="D81" s="97" t="s">
        <v>137</v>
      </c>
      <c r="E81" s="97" t="s">
        <v>305</v>
      </c>
      <c r="F81" s="84" t="s">
        <v>390</v>
      </c>
      <c r="G81" s="97" t="s">
        <v>391</v>
      </c>
      <c r="H81" s="84" t="s">
        <v>423</v>
      </c>
      <c r="I81" s="84" t="s">
        <v>146</v>
      </c>
      <c r="J81" s="84"/>
      <c r="K81" s="94">
        <v>6.5700000000000012</v>
      </c>
      <c r="L81" s="97" t="s">
        <v>148</v>
      </c>
      <c r="M81" s="98">
        <v>3.85E-2</v>
      </c>
      <c r="N81" s="98">
        <v>1.9100000000000009E-2</v>
      </c>
      <c r="O81" s="94">
        <v>244815.00000000003</v>
      </c>
      <c r="P81" s="96">
        <v>116.04</v>
      </c>
      <c r="Q81" s="94">
        <v>284.08335</v>
      </c>
      <c r="R81" s="95">
        <v>9.7926000000000003E-4</v>
      </c>
      <c r="S81" s="95">
        <v>2.4774984158567209E-3</v>
      </c>
      <c r="T81" s="95">
        <f>Q81/'סכום נכסי הקרן'!$C$42</f>
        <v>4.0803277983250577E-4</v>
      </c>
    </row>
    <row r="82" spans="2:20">
      <c r="B82" s="87" t="s">
        <v>472</v>
      </c>
      <c r="C82" s="84" t="s">
        <v>473</v>
      </c>
      <c r="D82" s="97" t="s">
        <v>137</v>
      </c>
      <c r="E82" s="97" t="s">
        <v>305</v>
      </c>
      <c r="F82" s="84" t="s">
        <v>474</v>
      </c>
      <c r="G82" s="97" t="s">
        <v>475</v>
      </c>
      <c r="H82" s="84" t="s">
        <v>423</v>
      </c>
      <c r="I82" s="84" t="s">
        <v>146</v>
      </c>
      <c r="J82" s="84"/>
      <c r="K82" s="94">
        <v>0.53</v>
      </c>
      <c r="L82" s="97" t="s">
        <v>148</v>
      </c>
      <c r="M82" s="98">
        <v>1.2800000000000001E-2</v>
      </c>
      <c r="N82" s="98">
        <v>9.6000000000000009E-3</v>
      </c>
      <c r="O82" s="94">
        <v>36720.000000000007</v>
      </c>
      <c r="P82" s="96">
        <v>100.33</v>
      </c>
      <c r="Q82" s="94">
        <v>36.841180000000008</v>
      </c>
      <c r="R82" s="95">
        <v>4.8960000000000008E-4</v>
      </c>
      <c r="S82" s="95">
        <v>3.2129290607243376E-4</v>
      </c>
      <c r="T82" s="95">
        <f>Q82/'סכום נכסי הקרן'!$C$42</f>
        <v>5.2915487964041953E-5</v>
      </c>
    </row>
    <row r="83" spans="2:20">
      <c r="B83" s="87" t="s">
        <v>476</v>
      </c>
      <c r="C83" s="84" t="s">
        <v>477</v>
      </c>
      <c r="D83" s="97" t="s">
        <v>137</v>
      </c>
      <c r="E83" s="97" t="s">
        <v>305</v>
      </c>
      <c r="F83" s="84" t="s">
        <v>478</v>
      </c>
      <c r="G83" s="97" t="s">
        <v>391</v>
      </c>
      <c r="H83" s="84" t="s">
        <v>423</v>
      </c>
      <c r="I83" s="84" t="s">
        <v>146</v>
      </c>
      <c r="J83" s="84"/>
      <c r="K83" s="94">
        <v>4.22</v>
      </c>
      <c r="L83" s="97" t="s">
        <v>148</v>
      </c>
      <c r="M83" s="98">
        <v>3.7499999999999999E-2</v>
      </c>
      <c r="N83" s="98">
        <v>1.4300000000000002E-2</v>
      </c>
      <c r="O83" s="94">
        <v>1334495.0000000002</v>
      </c>
      <c r="P83" s="96">
        <v>118.93</v>
      </c>
      <c r="Q83" s="94">
        <v>1587.1150200000002</v>
      </c>
      <c r="R83" s="95">
        <v>1.722592941804842E-3</v>
      </c>
      <c r="S83" s="95">
        <v>1.3841272104938244E-2</v>
      </c>
      <c r="T83" s="95">
        <f>Q83/'סכום נכסי הקרן'!$C$42</f>
        <v>2.279594891867204E-3</v>
      </c>
    </row>
    <row r="84" spans="2:20">
      <c r="B84" s="87" t="s">
        <v>479</v>
      </c>
      <c r="C84" s="84" t="s">
        <v>480</v>
      </c>
      <c r="D84" s="97" t="s">
        <v>137</v>
      </c>
      <c r="E84" s="97" t="s">
        <v>305</v>
      </c>
      <c r="F84" s="84" t="s">
        <v>478</v>
      </c>
      <c r="G84" s="97" t="s">
        <v>391</v>
      </c>
      <c r="H84" s="84" t="s">
        <v>423</v>
      </c>
      <c r="I84" s="84" t="s">
        <v>144</v>
      </c>
      <c r="J84" s="84"/>
      <c r="K84" s="94">
        <v>7.72</v>
      </c>
      <c r="L84" s="97" t="s">
        <v>148</v>
      </c>
      <c r="M84" s="98">
        <v>2.4799999999999999E-2</v>
      </c>
      <c r="N84" s="98">
        <v>2.3699999999999995E-2</v>
      </c>
      <c r="O84" s="94">
        <v>351376.00000000006</v>
      </c>
      <c r="P84" s="96">
        <v>100.95</v>
      </c>
      <c r="Q84" s="94">
        <v>354.71408000000008</v>
      </c>
      <c r="R84" s="95">
        <v>8.2972241096180589E-4</v>
      </c>
      <c r="S84" s="95">
        <v>3.0934708819861296E-3</v>
      </c>
      <c r="T84" s="95">
        <f>Q84/'סכום נכסי הקרן'!$C$42</f>
        <v>5.0948065808196737E-4</v>
      </c>
    </row>
    <row r="85" spans="2:20">
      <c r="B85" s="87" t="s">
        <v>481</v>
      </c>
      <c r="C85" s="84" t="s">
        <v>482</v>
      </c>
      <c r="D85" s="97" t="s">
        <v>137</v>
      </c>
      <c r="E85" s="97" t="s">
        <v>305</v>
      </c>
      <c r="F85" s="84" t="s">
        <v>483</v>
      </c>
      <c r="G85" s="97" t="s">
        <v>350</v>
      </c>
      <c r="H85" s="84" t="s">
        <v>423</v>
      </c>
      <c r="I85" s="84" t="s">
        <v>146</v>
      </c>
      <c r="J85" s="84"/>
      <c r="K85" s="94">
        <v>3.1900000000000004</v>
      </c>
      <c r="L85" s="97" t="s">
        <v>148</v>
      </c>
      <c r="M85" s="98">
        <v>5.0999999999999997E-2</v>
      </c>
      <c r="N85" s="98">
        <v>1.0700000000000001E-2</v>
      </c>
      <c r="O85" s="94">
        <v>927866.32000000018</v>
      </c>
      <c r="P85" s="96">
        <v>124.46</v>
      </c>
      <c r="Q85" s="94">
        <v>1180.8139000000001</v>
      </c>
      <c r="R85" s="95">
        <v>8.1774805963414395E-4</v>
      </c>
      <c r="S85" s="95">
        <v>1.029790928145418E-2</v>
      </c>
      <c r="T85" s="95">
        <f>Q85/'סכום נכסי הקרן'!$C$42</f>
        <v>1.6960190665234781E-3</v>
      </c>
    </row>
    <row r="86" spans="2:20">
      <c r="B86" s="87" t="s">
        <v>484</v>
      </c>
      <c r="C86" s="84" t="s">
        <v>485</v>
      </c>
      <c r="D86" s="97" t="s">
        <v>137</v>
      </c>
      <c r="E86" s="97" t="s">
        <v>305</v>
      </c>
      <c r="F86" s="84" t="s">
        <v>483</v>
      </c>
      <c r="G86" s="97" t="s">
        <v>350</v>
      </c>
      <c r="H86" s="84" t="s">
        <v>423</v>
      </c>
      <c r="I86" s="84" t="s">
        <v>146</v>
      </c>
      <c r="J86" s="84"/>
      <c r="K86" s="94">
        <v>3.4800000000000004</v>
      </c>
      <c r="L86" s="97" t="s">
        <v>148</v>
      </c>
      <c r="M86" s="98">
        <v>3.4000000000000002E-2</v>
      </c>
      <c r="N86" s="98">
        <v>1.2200000000000003E-2</v>
      </c>
      <c r="O86" s="94">
        <v>211120.00000000003</v>
      </c>
      <c r="P86" s="96">
        <v>109.45</v>
      </c>
      <c r="Q86" s="94">
        <v>231.07085000000001</v>
      </c>
      <c r="R86" s="95">
        <v>6.1748221364156324E-4</v>
      </c>
      <c r="S86" s="95">
        <v>2.015174999962743E-3</v>
      </c>
      <c r="T86" s="95">
        <f>Q86/'סכום נכסי הקרן'!$C$42</f>
        <v>3.3189020498300924E-4</v>
      </c>
    </row>
    <row r="87" spans="2:20">
      <c r="B87" s="87" t="s">
        <v>486</v>
      </c>
      <c r="C87" s="84" t="s">
        <v>487</v>
      </c>
      <c r="D87" s="97" t="s">
        <v>137</v>
      </c>
      <c r="E87" s="97" t="s">
        <v>305</v>
      </c>
      <c r="F87" s="84" t="s">
        <v>483</v>
      </c>
      <c r="G87" s="97" t="s">
        <v>350</v>
      </c>
      <c r="H87" s="84" t="s">
        <v>423</v>
      </c>
      <c r="I87" s="84" t="s">
        <v>146</v>
      </c>
      <c r="J87" s="84"/>
      <c r="K87" s="94">
        <v>4.53</v>
      </c>
      <c r="L87" s="97" t="s">
        <v>148</v>
      </c>
      <c r="M87" s="98">
        <v>2.5499999999999998E-2</v>
      </c>
      <c r="N87" s="98">
        <v>1.3399999999999999E-2</v>
      </c>
      <c r="O87" s="94">
        <v>308497.44000000006</v>
      </c>
      <c r="P87" s="96">
        <v>105.55</v>
      </c>
      <c r="Q87" s="94">
        <v>329.55240000000003</v>
      </c>
      <c r="R87" s="95">
        <v>3.4042383883254066E-4</v>
      </c>
      <c r="S87" s="95">
        <v>2.8740352046037914E-3</v>
      </c>
      <c r="T87" s="95">
        <f>Q87/'סכום נכסי הקרן'!$C$42</f>
        <v>4.7334059483765552E-4</v>
      </c>
    </row>
    <row r="88" spans="2:20">
      <c r="B88" s="87" t="s">
        <v>488</v>
      </c>
      <c r="C88" s="84" t="s">
        <v>489</v>
      </c>
      <c r="D88" s="97" t="s">
        <v>137</v>
      </c>
      <c r="E88" s="97" t="s">
        <v>305</v>
      </c>
      <c r="F88" s="84" t="s">
        <v>483</v>
      </c>
      <c r="G88" s="97" t="s">
        <v>350</v>
      </c>
      <c r="H88" s="84" t="s">
        <v>423</v>
      </c>
      <c r="I88" s="84" t="s">
        <v>146</v>
      </c>
      <c r="J88" s="84"/>
      <c r="K88" s="94">
        <v>0.65999999999999992</v>
      </c>
      <c r="L88" s="97" t="s">
        <v>148</v>
      </c>
      <c r="M88" s="98">
        <v>4.7E-2</v>
      </c>
      <c r="N88" s="98">
        <v>4.2999999999999991E-3</v>
      </c>
      <c r="O88" s="94">
        <v>100000.00000000001</v>
      </c>
      <c r="P88" s="96">
        <v>120.54</v>
      </c>
      <c r="Q88" s="94">
        <v>120.53999000000002</v>
      </c>
      <c r="R88" s="95">
        <v>6.9941874944710956E-4</v>
      </c>
      <c r="S88" s="95">
        <v>1.0512324438316607E-3</v>
      </c>
      <c r="T88" s="95">
        <f>Q88/'סכום נכסי הקרן'!$C$42</f>
        <v>1.7313322727531357E-4</v>
      </c>
    </row>
    <row r="89" spans="2:20">
      <c r="B89" s="87" t="s">
        <v>490</v>
      </c>
      <c r="C89" s="84" t="s">
        <v>491</v>
      </c>
      <c r="D89" s="97" t="s">
        <v>137</v>
      </c>
      <c r="E89" s="97" t="s">
        <v>305</v>
      </c>
      <c r="F89" s="84" t="s">
        <v>483</v>
      </c>
      <c r="G89" s="97" t="s">
        <v>350</v>
      </c>
      <c r="H89" s="84" t="s">
        <v>423</v>
      </c>
      <c r="I89" s="84" t="s">
        <v>146</v>
      </c>
      <c r="J89" s="84"/>
      <c r="K89" s="94">
        <v>3.5100000000000002</v>
      </c>
      <c r="L89" s="97" t="s">
        <v>148</v>
      </c>
      <c r="M89" s="98">
        <v>4.9000000000000002E-2</v>
      </c>
      <c r="N89" s="98">
        <v>1.5800000000000002E-2</v>
      </c>
      <c r="O89" s="94">
        <v>422773.1700000001</v>
      </c>
      <c r="P89" s="96">
        <v>115.23</v>
      </c>
      <c r="Q89" s="94">
        <v>487.16155000000003</v>
      </c>
      <c r="R89" s="95">
        <v>4.540974525546263E-4</v>
      </c>
      <c r="S89" s="95">
        <v>4.2485487741231748E-3</v>
      </c>
      <c r="T89" s="95">
        <f>Q89/'סכום נכסי הקרן'!$C$42</f>
        <v>6.9971676085209592E-4</v>
      </c>
    </row>
    <row r="90" spans="2:20">
      <c r="B90" s="87" t="s">
        <v>492</v>
      </c>
      <c r="C90" s="84" t="s">
        <v>493</v>
      </c>
      <c r="D90" s="97" t="s">
        <v>137</v>
      </c>
      <c r="E90" s="97" t="s">
        <v>305</v>
      </c>
      <c r="F90" s="84" t="s">
        <v>483</v>
      </c>
      <c r="G90" s="97" t="s">
        <v>350</v>
      </c>
      <c r="H90" s="84" t="s">
        <v>423</v>
      </c>
      <c r="I90" s="84" t="s">
        <v>146</v>
      </c>
      <c r="J90" s="84"/>
      <c r="K90" s="94">
        <v>7.1600000000000019</v>
      </c>
      <c r="L90" s="97" t="s">
        <v>148</v>
      </c>
      <c r="M90" s="98">
        <v>2.3E-2</v>
      </c>
      <c r="N90" s="98">
        <v>2.6700000000000005E-2</v>
      </c>
      <c r="O90" s="94">
        <v>351100.00000000006</v>
      </c>
      <c r="P90" s="96">
        <v>97.88</v>
      </c>
      <c r="Q90" s="94">
        <v>347.71072999999996</v>
      </c>
      <c r="R90" s="95">
        <v>6.4577480872678053E-4</v>
      </c>
      <c r="S90" s="95">
        <v>3.0323944812372279E-3</v>
      </c>
      <c r="T90" s="95">
        <f>Q90/'סכום נכסי הקרן'!$C$42</f>
        <v>4.9942165121429972E-4</v>
      </c>
    </row>
    <row r="91" spans="2:20">
      <c r="B91" s="87" t="s">
        <v>494</v>
      </c>
      <c r="C91" s="84" t="s">
        <v>495</v>
      </c>
      <c r="D91" s="97" t="s">
        <v>137</v>
      </c>
      <c r="E91" s="97" t="s">
        <v>305</v>
      </c>
      <c r="F91" s="84" t="s">
        <v>483</v>
      </c>
      <c r="G91" s="97" t="s">
        <v>350</v>
      </c>
      <c r="H91" s="84" t="s">
        <v>423</v>
      </c>
      <c r="I91" s="84" t="s">
        <v>146</v>
      </c>
      <c r="J91" s="84"/>
      <c r="K91" s="94">
        <v>0.91</v>
      </c>
      <c r="L91" s="97" t="s">
        <v>148</v>
      </c>
      <c r="M91" s="98">
        <v>5.5E-2</v>
      </c>
      <c r="N91" s="98">
        <v>9.300000000000001E-3</v>
      </c>
      <c r="O91" s="94">
        <v>3169.2</v>
      </c>
      <c r="P91" s="96">
        <v>124.55</v>
      </c>
      <c r="Q91" s="94">
        <v>3.9472400000000007</v>
      </c>
      <c r="R91" s="95">
        <v>7.0615775714028833E-5</v>
      </c>
      <c r="S91" s="95">
        <v>3.4423984534842621E-5</v>
      </c>
      <c r="T91" s="95">
        <f>Q91/'סכום נכסי הקרן'!$C$42</f>
        <v>5.6694745041061378E-6</v>
      </c>
    </row>
    <row r="92" spans="2:20">
      <c r="B92" s="87" t="s">
        <v>496</v>
      </c>
      <c r="C92" s="84" t="s">
        <v>497</v>
      </c>
      <c r="D92" s="97" t="s">
        <v>137</v>
      </c>
      <c r="E92" s="97" t="s">
        <v>305</v>
      </c>
      <c r="F92" s="84" t="s">
        <v>483</v>
      </c>
      <c r="G92" s="97" t="s">
        <v>350</v>
      </c>
      <c r="H92" s="84" t="s">
        <v>423</v>
      </c>
      <c r="I92" s="84" t="s">
        <v>146</v>
      </c>
      <c r="J92" s="84"/>
      <c r="K92" s="94">
        <v>3.1999999999999997</v>
      </c>
      <c r="L92" s="97" t="s">
        <v>148</v>
      </c>
      <c r="M92" s="98">
        <v>5.8499999999999996E-2</v>
      </c>
      <c r="N92" s="98">
        <v>1.5100000000000001E-2</v>
      </c>
      <c r="O92" s="94">
        <v>248542.71000000008</v>
      </c>
      <c r="P92" s="96">
        <v>122.89</v>
      </c>
      <c r="Q92" s="94">
        <v>305.43413000000004</v>
      </c>
      <c r="R92" s="95">
        <v>1.6238442830517083E-4</v>
      </c>
      <c r="S92" s="95">
        <v>2.6636991334535298E-3</v>
      </c>
      <c r="T92" s="95">
        <f>Q92/'סכום נכסי הקרן'!$C$42</f>
        <v>4.3869919556926848E-4</v>
      </c>
    </row>
    <row r="93" spans="2:20">
      <c r="B93" s="87" t="s">
        <v>498</v>
      </c>
      <c r="C93" s="84" t="s">
        <v>499</v>
      </c>
      <c r="D93" s="97" t="s">
        <v>137</v>
      </c>
      <c r="E93" s="97" t="s">
        <v>305</v>
      </c>
      <c r="F93" s="84" t="s">
        <v>483</v>
      </c>
      <c r="G93" s="97" t="s">
        <v>350</v>
      </c>
      <c r="H93" s="84" t="s">
        <v>423</v>
      </c>
      <c r="I93" s="84" t="s">
        <v>146</v>
      </c>
      <c r="J93" s="84"/>
      <c r="K93" s="94">
        <v>7.6800000000000006</v>
      </c>
      <c r="L93" s="97" t="s">
        <v>148</v>
      </c>
      <c r="M93" s="98">
        <v>2.1499999999999998E-2</v>
      </c>
      <c r="N93" s="98">
        <v>2.6400000000000007E-2</v>
      </c>
      <c r="O93" s="94">
        <v>1059300.0000000002</v>
      </c>
      <c r="P93" s="96">
        <v>97.4</v>
      </c>
      <c r="Q93" s="94">
        <v>1031.7582500000001</v>
      </c>
      <c r="R93" s="95">
        <v>1.964741159123836E-3</v>
      </c>
      <c r="S93" s="95">
        <v>8.9979910118706454E-3</v>
      </c>
      <c r="T93" s="95">
        <f>Q93/'סכום נכסי הקרן'!$C$42</f>
        <v>1.4819284089075317E-3</v>
      </c>
    </row>
    <row r="94" spans="2:20">
      <c r="B94" s="87" t="s">
        <v>500</v>
      </c>
      <c r="C94" s="84" t="s">
        <v>501</v>
      </c>
      <c r="D94" s="97" t="s">
        <v>137</v>
      </c>
      <c r="E94" s="97" t="s">
        <v>305</v>
      </c>
      <c r="F94" s="84" t="s">
        <v>502</v>
      </c>
      <c r="G94" s="97" t="s">
        <v>391</v>
      </c>
      <c r="H94" s="84" t="s">
        <v>423</v>
      </c>
      <c r="I94" s="84" t="s">
        <v>144</v>
      </c>
      <c r="J94" s="84"/>
      <c r="K94" s="94">
        <v>2.87</v>
      </c>
      <c r="L94" s="97" t="s">
        <v>148</v>
      </c>
      <c r="M94" s="98">
        <v>4.0500000000000001E-2</v>
      </c>
      <c r="N94" s="98">
        <v>8.7999999999999988E-3</v>
      </c>
      <c r="O94" s="94">
        <v>153981.84000000003</v>
      </c>
      <c r="P94" s="96">
        <v>132.52000000000001</v>
      </c>
      <c r="Q94" s="94">
        <v>204.05674000000005</v>
      </c>
      <c r="R94" s="95">
        <v>7.0574951187540684E-4</v>
      </c>
      <c r="S94" s="95">
        <v>1.7795842315112339E-3</v>
      </c>
      <c r="T94" s="95">
        <f>Q94/'סכום נכסי הקרן'!$C$42</f>
        <v>2.9308947133212449E-4</v>
      </c>
    </row>
    <row r="95" spans="2:20">
      <c r="B95" s="87" t="s">
        <v>503</v>
      </c>
      <c r="C95" s="84" t="s">
        <v>504</v>
      </c>
      <c r="D95" s="97" t="s">
        <v>137</v>
      </c>
      <c r="E95" s="97" t="s">
        <v>305</v>
      </c>
      <c r="F95" s="84" t="s">
        <v>502</v>
      </c>
      <c r="G95" s="97" t="s">
        <v>391</v>
      </c>
      <c r="H95" s="84" t="s">
        <v>423</v>
      </c>
      <c r="I95" s="84" t="s">
        <v>144</v>
      </c>
      <c r="J95" s="84"/>
      <c r="K95" s="94">
        <v>1.51</v>
      </c>
      <c r="L95" s="97" t="s">
        <v>148</v>
      </c>
      <c r="M95" s="98">
        <v>4.2800000000000005E-2</v>
      </c>
      <c r="N95" s="98">
        <v>8.8999999999999999E-3</v>
      </c>
      <c r="O95" s="94">
        <v>375000.00000000006</v>
      </c>
      <c r="P95" s="96">
        <v>127.54</v>
      </c>
      <c r="Q95" s="94">
        <v>478.27501000000007</v>
      </c>
      <c r="R95" s="95">
        <v>1.747569161587431E-3</v>
      </c>
      <c r="S95" s="95">
        <v>4.1710490235307958E-3</v>
      </c>
      <c r="T95" s="95">
        <f>Q95/'סכום נכסי הקרן'!$C$42</f>
        <v>6.8695290257144435E-4</v>
      </c>
    </row>
    <row r="96" spans="2:20">
      <c r="B96" s="87" t="s">
        <v>505</v>
      </c>
      <c r="C96" s="84" t="s">
        <v>506</v>
      </c>
      <c r="D96" s="97" t="s">
        <v>137</v>
      </c>
      <c r="E96" s="97" t="s">
        <v>305</v>
      </c>
      <c r="F96" s="84" t="s">
        <v>507</v>
      </c>
      <c r="G96" s="97" t="s">
        <v>475</v>
      </c>
      <c r="H96" s="84" t="s">
        <v>423</v>
      </c>
      <c r="I96" s="84" t="s">
        <v>146</v>
      </c>
      <c r="J96" s="84"/>
      <c r="K96" s="94">
        <v>5.98</v>
      </c>
      <c r="L96" s="97" t="s">
        <v>148</v>
      </c>
      <c r="M96" s="98">
        <v>1.9400000000000001E-2</v>
      </c>
      <c r="N96" s="98">
        <v>1.7700000000000004E-2</v>
      </c>
      <c r="O96" s="94">
        <v>864000.00000000012</v>
      </c>
      <c r="P96" s="96">
        <v>100.81</v>
      </c>
      <c r="Q96" s="94">
        <v>870.99842000000001</v>
      </c>
      <c r="R96" s="95">
        <v>1.1956756397695004E-3</v>
      </c>
      <c r="S96" s="95">
        <v>7.5960002786636619E-3</v>
      </c>
      <c r="T96" s="95">
        <f>Q96/'סכום נכסי הקרן'!$C$42</f>
        <v>1.251026878352147E-3</v>
      </c>
    </row>
    <row r="97" spans="2:20">
      <c r="B97" s="87" t="s">
        <v>508</v>
      </c>
      <c r="C97" s="84" t="s">
        <v>509</v>
      </c>
      <c r="D97" s="97" t="s">
        <v>137</v>
      </c>
      <c r="E97" s="97" t="s">
        <v>305</v>
      </c>
      <c r="F97" s="84" t="s">
        <v>414</v>
      </c>
      <c r="G97" s="97" t="s">
        <v>391</v>
      </c>
      <c r="H97" s="84" t="s">
        <v>423</v>
      </c>
      <c r="I97" s="84" t="s">
        <v>146</v>
      </c>
      <c r="J97" s="84"/>
      <c r="K97" s="94">
        <v>2.6299999999999994</v>
      </c>
      <c r="L97" s="97" t="s">
        <v>148</v>
      </c>
      <c r="M97" s="98">
        <v>3.6000000000000004E-2</v>
      </c>
      <c r="N97" s="98">
        <v>1.06E-2</v>
      </c>
      <c r="O97" s="94">
        <v>776406.00000000012</v>
      </c>
      <c r="P97" s="96">
        <v>113.5</v>
      </c>
      <c r="Q97" s="94">
        <v>881.22079000000019</v>
      </c>
      <c r="R97" s="95">
        <v>1.8766823297366286E-3</v>
      </c>
      <c r="S97" s="95">
        <v>7.6851498380493205E-3</v>
      </c>
      <c r="T97" s="95">
        <f>Q97/'סכום נכסי הקרן'!$C$42</f>
        <v>1.2657094074323499E-3</v>
      </c>
    </row>
    <row r="98" spans="2:20">
      <c r="B98" s="87" t="s">
        <v>510</v>
      </c>
      <c r="C98" s="84" t="s">
        <v>511</v>
      </c>
      <c r="D98" s="97" t="s">
        <v>137</v>
      </c>
      <c r="E98" s="97" t="s">
        <v>305</v>
      </c>
      <c r="F98" s="84" t="s">
        <v>512</v>
      </c>
      <c r="G98" s="97" t="s">
        <v>350</v>
      </c>
      <c r="H98" s="84" t="s">
        <v>423</v>
      </c>
      <c r="I98" s="84" t="s">
        <v>146</v>
      </c>
      <c r="J98" s="84"/>
      <c r="K98" s="94">
        <v>8.5</v>
      </c>
      <c r="L98" s="97" t="s">
        <v>148</v>
      </c>
      <c r="M98" s="98">
        <v>3.5000000000000003E-2</v>
      </c>
      <c r="N98" s="98">
        <v>2.4799999999999999E-2</v>
      </c>
      <c r="O98" s="94">
        <v>67769.000000000015</v>
      </c>
      <c r="P98" s="96">
        <v>110.45</v>
      </c>
      <c r="Q98" s="94">
        <v>74.850860000000011</v>
      </c>
      <c r="R98" s="95">
        <v>3.6163332390593239E-4</v>
      </c>
      <c r="S98" s="95">
        <v>6.5277633157843711E-4</v>
      </c>
      <c r="T98" s="95">
        <f>Q98/'סכום נכסי הקרן'!$C$42</f>
        <v>1.0750930837253826E-4</v>
      </c>
    </row>
    <row r="99" spans="2:20" s="145" customFormat="1">
      <c r="B99" s="87" t="s">
        <v>513</v>
      </c>
      <c r="C99" s="84" t="s">
        <v>514</v>
      </c>
      <c r="D99" s="97" t="s">
        <v>32</v>
      </c>
      <c r="E99" s="97" t="s">
        <v>305</v>
      </c>
      <c r="F99" s="84" t="s">
        <v>512</v>
      </c>
      <c r="G99" s="97" t="s">
        <v>350</v>
      </c>
      <c r="H99" s="84" t="s">
        <v>423</v>
      </c>
      <c r="I99" s="84" t="s">
        <v>146</v>
      </c>
      <c r="J99" s="84"/>
      <c r="K99" s="84">
        <v>0.56999999999999995</v>
      </c>
      <c r="L99" s="97" t="s">
        <v>148</v>
      </c>
      <c r="M99" s="98">
        <v>4.7E-2</v>
      </c>
      <c r="N99" s="95">
        <v>1.9900000000000001E-2</v>
      </c>
      <c r="O99" s="94">
        <v>4259.5000000000009</v>
      </c>
      <c r="P99" s="96">
        <v>124.15</v>
      </c>
      <c r="Q99" s="94">
        <v>5.2881700000000009</v>
      </c>
      <c r="R99" s="95">
        <v>1.1541512540485391E-4</v>
      </c>
      <c r="S99" s="95">
        <v>4.6118270563132392E-5</v>
      </c>
      <c r="T99" s="95">
        <f>Q99/'סכום נכסי הקרן'!$C$42</f>
        <v>7.5954705030297001E-6</v>
      </c>
    </row>
    <row r="100" spans="2:20" s="145" customFormat="1">
      <c r="B100" s="87" t="s">
        <v>515</v>
      </c>
      <c r="C100" s="84" t="s">
        <v>516</v>
      </c>
      <c r="D100" s="97" t="s">
        <v>137</v>
      </c>
      <c r="E100" s="97" t="s">
        <v>305</v>
      </c>
      <c r="F100" s="84" t="s">
        <v>512</v>
      </c>
      <c r="G100" s="97" t="s">
        <v>350</v>
      </c>
      <c r="H100" s="84" t="s">
        <v>423</v>
      </c>
      <c r="I100" s="84" t="s">
        <v>146</v>
      </c>
      <c r="J100" s="84"/>
      <c r="K100" s="94">
        <v>2.4299999999999997</v>
      </c>
      <c r="L100" s="97" t="s">
        <v>148</v>
      </c>
      <c r="M100" s="98">
        <v>3.9E-2</v>
      </c>
      <c r="N100" s="98">
        <v>1.0899999999999998E-2</v>
      </c>
      <c r="O100" s="94">
        <v>110942.57000000002</v>
      </c>
      <c r="P100" s="96">
        <v>114.92</v>
      </c>
      <c r="Q100" s="94">
        <v>127.49520000000004</v>
      </c>
      <c r="R100" s="95">
        <v>2.569397853860918E-4</v>
      </c>
      <c r="S100" s="95">
        <v>1.1118890143661565E-3</v>
      </c>
      <c r="T100" s="95">
        <f>Q100/'סכום נכסי הקרן'!$C$42</f>
        <v>1.8312309000615947E-4</v>
      </c>
    </row>
    <row r="101" spans="2:20" s="145" customFormat="1">
      <c r="B101" s="87" t="s">
        <v>517</v>
      </c>
      <c r="C101" s="84" t="s">
        <v>518</v>
      </c>
      <c r="D101" s="97" t="s">
        <v>137</v>
      </c>
      <c r="E101" s="97" t="s">
        <v>305</v>
      </c>
      <c r="F101" s="84" t="s">
        <v>512</v>
      </c>
      <c r="G101" s="97" t="s">
        <v>350</v>
      </c>
      <c r="H101" s="84" t="s">
        <v>423</v>
      </c>
      <c r="I101" s="84" t="s">
        <v>146</v>
      </c>
      <c r="J101" s="84"/>
      <c r="K101" s="94">
        <v>5.2700000000000022</v>
      </c>
      <c r="L101" s="97" t="s">
        <v>148</v>
      </c>
      <c r="M101" s="98">
        <v>0.04</v>
      </c>
      <c r="N101" s="98">
        <v>1.5800000000000002E-2</v>
      </c>
      <c r="O101" s="94">
        <v>465568.26000000007</v>
      </c>
      <c r="P101" s="96">
        <v>112.92</v>
      </c>
      <c r="Q101" s="94">
        <v>525.7196899999999</v>
      </c>
      <c r="R101" s="95">
        <v>7.4303425880644053E-4</v>
      </c>
      <c r="S101" s="95">
        <v>4.5848153338084972E-3</v>
      </c>
      <c r="T101" s="95">
        <f>Q101/'סכום נכסי הקרן'!$C$42</f>
        <v>7.5509834181898777E-4</v>
      </c>
    </row>
    <row r="102" spans="2:20" s="145" customFormat="1">
      <c r="B102" s="87" t="s">
        <v>519</v>
      </c>
      <c r="C102" s="84" t="s">
        <v>520</v>
      </c>
      <c r="D102" s="97" t="s">
        <v>137</v>
      </c>
      <c r="E102" s="97" t="s">
        <v>305</v>
      </c>
      <c r="F102" s="84" t="s">
        <v>512</v>
      </c>
      <c r="G102" s="97" t="s">
        <v>350</v>
      </c>
      <c r="H102" s="84" t="s">
        <v>423</v>
      </c>
      <c r="I102" s="84" t="s">
        <v>146</v>
      </c>
      <c r="J102" s="84"/>
      <c r="K102" s="94">
        <v>7.14</v>
      </c>
      <c r="L102" s="97" t="s">
        <v>148</v>
      </c>
      <c r="M102" s="98">
        <v>0.04</v>
      </c>
      <c r="N102" s="98">
        <v>2.1599999999999998E-2</v>
      </c>
      <c r="O102" s="94">
        <v>331520.00000000006</v>
      </c>
      <c r="P102" s="96">
        <v>114.15</v>
      </c>
      <c r="Q102" s="94">
        <v>378.43009000000006</v>
      </c>
      <c r="R102" s="95">
        <v>1.5746915453237762E-3</v>
      </c>
      <c r="S102" s="95">
        <v>3.3002988330274067E-3</v>
      </c>
      <c r="T102" s="95">
        <f>Q102/'סכום נכסי הקרן'!$C$42</f>
        <v>5.4354428584063575E-4</v>
      </c>
    </row>
    <row r="103" spans="2:20" s="145" customFormat="1">
      <c r="B103" s="87" t="s">
        <v>521</v>
      </c>
      <c r="C103" s="84" t="s">
        <v>522</v>
      </c>
      <c r="D103" s="97" t="s">
        <v>137</v>
      </c>
      <c r="E103" s="97" t="s">
        <v>305</v>
      </c>
      <c r="F103" s="84" t="s">
        <v>523</v>
      </c>
      <c r="G103" s="97" t="s">
        <v>307</v>
      </c>
      <c r="H103" s="84" t="s">
        <v>524</v>
      </c>
      <c r="I103" s="84" t="s">
        <v>144</v>
      </c>
      <c r="J103" s="84"/>
      <c r="K103" s="94">
        <v>3.3</v>
      </c>
      <c r="L103" s="97" t="s">
        <v>148</v>
      </c>
      <c r="M103" s="98">
        <v>4.1500000000000002E-2</v>
      </c>
      <c r="N103" s="98">
        <v>9.7000000000000003E-3</v>
      </c>
      <c r="O103" s="94">
        <v>20500.000000000004</v>
      </c>
      <c r="P103" s="96">
        <v>115.68</v>
      </c>
      <c r="Q103" s="94">
        <v>23.714390000000002</v>
      </c>
      <c r="R103" s="95">
        <v>6.8130078598846791E-5</v>
      </c>
      <c r="S103" s="95">
        <v>2.068138229783916E-4</v>
      </c>
      <c r="T103" s="95">
        <f>Q103/'סכום נכסי הקרן'!$C$42</f>
        <v>3.4061300930632421E-5</v>
      </c>
    </row>
    <row r="104" spans="2:20" s="145" customFormat="1">
      <c r="B104" s="87" t="s">
        <v>525</v>
      </c>
      <c r="C104" s="84" t="s">
        <v>526</v>
      </c>
      <c r="D104" s="97" t="s">
        <v>137</v>
      </c>
      <c r="E104" s="97" t="s">
        <v>305</v>
      </c>
      <c r="F104" s="84" t="s">
        <v>527</v>
      </c>
      <c r="G104" s="97" t="s">
        <v>350</v>
      </c>
      <c r="H104" s="84" t="s">
        <v>524</v>
      </c>
      <c r="I104" s="84" t="s">
        <v>146</v>
      </c>
      <c r="J104" s="84"/>
      <c r="K104" s="94">
        <v>4.1299999999999981</v>
      </c>
      <c r="L104" s="97" t="s">
        <v>148</v>
      </c>
      <c r="M104" s="98">
        <v>2.8500000000000001E-2</v>
      </c>
      <c r="N104" s="98">
        <v>1.7099999999999997E-2</v>
      </c>
      <c r="O104" s="94">
        <v>240729.35000000003</v>
      </c>
      <c r="P104" s="96">
        <v>105.81</v>
      </c>
      <c r="Q104" s="94">
        <v>254.71571000000009</v>
      </c>
      <c r="R104" s="95">
        <v>4.630850620072727E-4</v>
      </c>
      <c r="S104" s="95">
        <v>2.2213824499704754E-3</v>
      </c>
      <c r="T104" s="95">
        <f>Q104/'סכום נכסי הקרן'!$C$42</f>
        <v>3.6585163902886394E-4</v>
      </c>
    </row>
    <row r="105" spans="2:20" s="145" customFormat="1">
      <c r="B105" s="87" t="s">
        <v>528</v>
      </c>
      <c r="C105" s="84" t="s">
        <v>529</v>
      </c>
      <c r="D105" s="97" t="s">
        <v>137</v>
      </c>
      <c r="E105" s="97" t="s">
        <v>305</v>
      </c>
      <c r="F105" s="84" t="s">
        <v>527</v>
      </c>
      <c r="G105" s="97" t="s">
        <v>350</v>
      </c>
      <c r="H105" s="84" t="s">
        <v>524</v>
      </c>
      <c r="I105" s="84" t="s">
        <v>146</v>
      </c>
      <c r="J105" s="84"/>
      <c r="K105" s="94">
        <v>1.2199999999999998</v>
      </c>
      <c r="L105" s="97" t="s">
        <v>148</v>
      </c>
      <c r="M105" s="98">
        <v>4.8499999999999995E-2</v>
      </c>
      <c r="N105" s="98">
        <v>1.0999999999999999E-2</v>
      </c>
      <c r="O105" s="94">
        <v>19941.000000000004</v>
      </c>
      <c r="P105" s="96">
        <v>126.9</v>
      </c>
      <c r="Q105" s="94">
        <v>25.305120000000006</v>
      </c>
      <c r="R105" s="95">
        <v>5.307721565854041E-5</v>
      </c>
      <c r="S105" s="95">
        <v>2.2068662141960885E-4</v>
      </c>
      <c r="T105" s="95">
        <f>Q105/'סכום נכסי הקרן'!$C$42</f>
        <v>3.6346088067446192E-5</v>
      </c>
    </row>
    <row r="106" spans="2:20" s="145" customFormat="1">
      <c r="B106" s="87" t="s">
        <v>530</v>
      </c>
      <c r="C106" s="84" t="s">
        <v>531</v>
      </c>
      <c r="D106" s="97" t="s">
        <v>137</v>
      </c>
      <c r="E106" s="97" t="s">
        <v>305</v>
      </c>
      <c r="F106" s="84" t="s">
        <v>527</v>
      </c>
      <c r="G106" s="97" t="s">
        <v>350</v>
      </c>
      <c r="H106" s="84" t="s">
        <v>524</v>
      </c>
      <c r="I106" s="84" t="s">
        <v>146</v>
      </c>
      <c r="J106" s="84"/>
      <c r="K106" s="94">
        <v>2.75</v>
      </c>
      <c r="L106" s="97" t="s">
        <v>148</v>
      </c>
      <c r="M106" s="98">
        <v>3.7699999999999997E-2</v>
      </c>
      <c r="N106" s="98">
        <v>1.0899999999999998E-2</v>
      </c>
      <c r="O106" s="94">
        <v>62091.410000000011</v>
      </c>
      <c r="P106" s="96">
        <v>115.74</v>
      </c>
      <c r="Q106" s="94">
        <v>73.125720000000015</v>
      </c>
      <c r="R106" s="95">
        <v>1.6167523696080811E-4</v>
      </c>
      <c r="S106" s="95">
        <v>6.3773133996899913E-4</v>
      </c>
      <c r="T106" s="95">
        <f>Q106/'סכום נכסי הקרן'!$C$42</f>
        <v>1.0503146632442016E-4</v>
      </c>
    </row>
    <row r="107" spans="2:20" s="145" customFormat="1">
      <c r="B107" s="87" t="s">
        <v>532</v>
      </c>
      <c r="C107" s="84" t="s">
        <v>533</v>
      </c>
      <c r="D107" s="97" t="s">
        <v>137</v>
      </c>
      <c r="E107" s="97" t="s">
        <v>305</v>
      </c>
      <c r="F107" s="84" t="s">
        <v>527</v>
      </c>
      <c r="G107" s="97" t="s">
        <v>350</v>
      </c>
      <c r="H107" s="84" t="s">
        <v>524</v>
      </c>
      <c r="I107" s="84" t="s">
        <v>144</v>
      </c>
      <c r="J107" s="84"/>
      <c r="K107" s="94">
        <v>6.0100000000000007</v>
      </c>
      <c r="L107" s="97" t="s">
        <v>148</v>
      </c>
      <c r="M107" s="98">
        <v>2.5000000000000001E-2</v>
      </c>
      <c r="N107" s="98">
        <v>2.2399999999999996E-2</v>
      </c>
      <c r="O107" s="94">
        <v>701000.00000000012</v>
      </c>
      <c r="P107" s="96">
        <v>100.94</v>
      </c>
      <c r="Q107" s="94">
        <v>707.58938000000012</v>
      </c>
      <c r="R107" s="95">
        <v>1.8051064891801507E-3</v>
      </c>
      <c r="S107" s="95">
        <v>6.170905714914441E-3</v>
      </c>
      <c r="T107" s="95">
        <f>Q107/'סכום נכסי הקרן'!$C$42</f>
        <v>1.0163202514380349E-3</v>
      </c>
    </row>
    <row r="108" spans="2:20" s="145" customFormat="1">
      <c r="B108" s="87" t="s">
        <v>534</v>
      </c>
      <c r="C108" s="84" t="s">
        <v>535</v>
      </c>
      <c r="D108" s="97" t="s">
        <v>137</v>
      </c>
      <c r="E108" s="97" t="s">
        <v>305</v>
      </c>
      <c r="F108" s="84" t="s">
        <v>331</v>
      </c>
      <c r="G108" s="97" t="s">
        <v>307</v>
      </c>
      <c r="H108" s="84" t="s">
        <v>524</v>
      </c>
      <c r="I108" s="84" t="s">
        <v>146</v>
      </c>
      <c r="J108" s="84"/>
      <c r="K108" s="94">
        <v>4.2300000000000004</v>
      </c>
      <c r="L108" s="97" t="s">
        <v>148</v>
      </c>
      <c r="M108" s="98">
        <v>2.7999999999999997E-2</v>
      </c>
      <c r="N108" s="98">
        <v>2.5600000000000001E-2</v>
      </c>
      <c r="O108" s="94">
        <f>550000/50000</f>
        <v>11</v>
      </c>
      <c r="P108" s="96">
        <f>102.536*50000</f>
        <v>5126800</v>
      </c>
      <c r="Q108" s="94">
        <v>563.94786000000011</v>
      </c>
      <c r="R108" s="95">
        <v>6.9999999999999999E-4</v>
      </c>
      <c r="S108" s="95">
        <v>4.9182042163885631E-3</v>
      </c>
      <c r="T108" s="95">
        <f>Q108/'סכום נכסי הקרן'!$C$42</f>
        <v>8.1000598238648209E-4</v>
      </c>
    </row>
    <row r="109" spans="2:20" s="145" customFormat="1">
      <c r="B109" s="87" t="s">
        <v>536</v>
      </c>
      <c r="C109" s="84" t="s">
        <v>537</v>
      </c>
      <c r="D109" s="97" t="s">
        <v>137</v>
      </c>
      <c r="E109" s="97" t="s">
        <v>305</v>
      </c>
      <c r="F109" s="84" t="s">
        <v>383</v>
      </c>
      <c r="G109" s="97" t="s">
        <v>307</v>
      </c>
      <c r="H109" s="84" t="s">
        <v>524</v>
      </c>
      <c r="I109" s="84" t="s">
        <v>146</v>
      </c>
      <c r="J109" s="84"/>
      <c r="K109" s="94">
        <v>2.9999999999999996</v>
      </c>
      <c r="L109" s="97" t="s">
        <v>148</v>
      </c>
      <c r="M109" s="98">
        <v>6.4000000000000001E-2</v>
      </c>
      <c r="N109" s="98">
        <v>1.3399999999999997E-2</v>
      </c>
      <c r="O109" s="94">
        <v>1548299.0000000002</v>
      </c>
      <c r="P109" s="96">
        <v>131.61000000000001</v>
      </c>
      <c r="Q109" s="94">
        <v>2037.7163700000003</v>
      </c>
      <c r="R109" s="95">
        <v>1.2366798045177223E-3</v>
      </c>
      <c r="S109" s="95">
        <v>1.7770978407007337E-2</v>
      </c>
      <c r="T109" s="95">
        <f>Q109/'סכום נכסי הקרן'!$C$42</f>
        <v>2.9267997401512722E-3</v>
      </c>
    </row>
    <row r="110" spans="2:20" s="145" customFormat="1">
      <c r="B110" s="87" t="s">
        <v>538</v>
      </c>
      <c r="C110" s="84" t="s">
        <v>539</v>
      </c>
      <c r="D110" s="97" t="s">
        <v>137</v>
      </c>
      <c r="E110" s="97" t="s">
        <v>305</v>
      </c>
      <c r="F110" s="84" t="s">
        <v>540</v>
      </c>
      <c r="G110" s="97" t="s">
        <v>307</v>
      </c>
      <c r="H110" s="84" t="s">
        <v>524</v>
      </c>
      <c r="I110" s="84" t="s">
        <v>146</v>
      </c>
      <c r="J110" s="84"/>
      <c r="K110" s="94">
        <v>2.95</v>
      </c>
      <c r="L110" s="97" t="s">
        <v>148</v>
      </c>
      <c r="M110" s="98">
        <v>0.02</v>
      </c>
      <c r="N110" s="98">
        <v>8.9999999999999993E-3</v>
      </c>
      <c r="O110" s="94">
        <v>302446.00000000006</v>
      </c>
      <c r="P110" s="96">
        <v>103.84</v>
      </c>
      <c r="Q110" s="94">
        <v>320.14460000000003</v>
      </c>
      <c r="R110" s="95">
        <v>4.2524538579103447E-4</v>
      </c>
      <c r="S110" s="95">
        <v>2.7919895317521548E-3</v>
      </c>
      <c r="T110" s="95">
        <f>Q110/'סכום נכסי הקרן'!$C$42</f>
        <v>4.5982804372859455E-4</v>
      </c>
    </row>
    <row r="111" spans="2:20" s="145" customFormat="1">
      <c r="B111" s="87" t="s">
        <v>541</v>
      </c>
      <c r="C111" s="84" t="s">
        <v>542</v>
      </c>
      <c r="D111" s="97" t="s">
        <v>137</v>
      </c>
      <c r="E111" s="97" t="s">
        <v>305</v>
      </c>
      <c r="F111" s="84" t="s">
        <v>543</v>
      </c>
      <c r="G111" s="97" t="s">
        <v>350</v>
      </c>
      <c r="H111" s="84" t="s">
        <v>524</v>
      </c>
      <c r="I111" s="84" t="s">
        <v>144</v>
      </c>
      <c r="J111" s="84"/>
      <c r="K111" s="94">
        <v>7.04</v>
      </c>
      <c r="L111" s="97" t="s">
        <v>148</v>
      </c>
      <c r="M111" s="98">
        <v>1.5800000000000002E-2</v>
      </c>
      <c r="N111" s="98">
        <v>1.9799999999999998E-2</v>
      </c>
      <c r="O111" s="94">
        <v>405664.00000000006</v>
      </c>
      <c r="P111" s="96">
        <v>97.69</v>
      </c>
      <c r="Q111" s="94">
        <v>396.29315000000003</v>
      </c>
      <c r="R111" s="95">
        <v>1.2855368234250223E-3</v>
      </c>
      <c r="S111" s="95">
        <v>3.4560830521741942E-3</v>
      </c>
      <c r="T111" s="95">
        <f>Q111/'סכום נכסי הקרן'!$C$42</f>
        <v>5.6920124189988671E-4</v>
      </c>
    </row>
    <row r="112" spans="2:20" s="145" customFormat="1">
      <c r="B112" s="87" t="s">
        <v>544</v>
      </c>
      <c r="C112" s="84" t="s">
        <v>545</v>
      </c>
      <c r="D112" s="97" t="s">
        <v>137</v>
      </c>
      <c r="E112" s="97" t="s">
        <v>305</v>
      </c>
      <c r="F112" s="84" t="s">
        <v>311</v>
      </c>
      <c r="G112" s="97" t="s">
        <v>307</v>
      </c>
      <c r="H112" s="84" t="s">
        <v>524</v>
      </c>
      <c r="I112" s="84" t="s">
        <v>146</v>
      </c>
      <c r="J112" s="84"/>
      <c r="K112" s="94">
        <v>4.5500000000000016</v>
      </c>
      <c r="L112" s="97" t="s">
        <v>148</v>
      </c>
      <c r="M112" s="98">
        <v>4.4999999999999998E-2</v>
      </c>
      <c r="N112" s="98">
        <v>1.7000000000000001E-2</v>
      </c>
      <c r="O112" s="94">
        <v>830204.00000000012</v>
      </c>
      <c r="P112" s="96">
        <v>135.15</v>
      </c>
      <c r="Q112" s="94">
        <v>1133.1483999999998</v>
      </c>
      <c r="R112" s="95">
        <v>4.8778593258729132E-4</v>
      </c>
      <c r="S112" s="95">
        <v>9.8822171941107331E-3</v>
      </c>
      <c r="T112" s="95">
        <f>Q112/'סכום נכסי הקרן'!$C$42</f>
        <v>1.6275564605062426E-3</v>
      </c>
    </row>
    <row r="113" spans="2:20" s="145" customFormat="1">
      <c r="B113" s="87" t="s">
        <v>546</v>
      </c>
      <c r="C113" s="84" t="s">
        <v>547</v>
      </c>
      <c r="D113" s="97" t="s">
        <v>137</v>
      </c>
      <c r="E113" s="97" t="s">
        <v>305</v>
      </c>
      <c r="F113" s="84" t="s">
        <v>548</v>
      </c>
      <c r="G113" s="97" t="s">
        <v>350</v>
      </c>
      <c r="H113" s="84" t="s">
        <v>524</v>
      </c>
      <c r="I113" s="84" t="s">
        <v>144</v>
      </c>
      <c r="J113" s="84"/>
      <c r="K113" s="94">
        <v>3.7300000000000009</v>
      </c>
      <c r="L113" s="97" t="s">
        <v>148</v>
      </c>
      <c r="M113" s="98">
        <v>4.9500000000000002E-2</v>
      </c>
      <c r="N113" s="98">
        <v>1.7800000000000003E-2</v>
      </c>
      <c r="O113" s="94">
        <v>191087.20000000004</v>
      </c>
      <c r="P113" s="96">
        <v>112.76</v>
      </c>
      <c r="Q113" s="94">
        <v>215.46991000000003</v>
      </c>
      <c r="R113" s="95">
        <v>2.2074283222076274E-4</v>
      </c>
      <c r="S113" s="95">
        <v>1.8791187892208052E-3</v>
      </c>
      <c r="T113" s="95">
        <f>Q113/'סכום נכסי הקרן'!$C$42</f>
        <v>3.0948236265011602E-4</v>
      </c>
    </row>
    <row r="114" spans="2:20" s="145" customFormat="1">
      <c r="B114" s="87" t="s">
        <v>549</v>
      </c>
      <c r="C114" s="84" t="s">
        <v>550</v>
      </c>
      <c r="D114" s="97" t="s">
        <v>137</v>
      </c>
      <c r="E114" s="97" t="s">
        <v>305</v>
      </c>
      <c r="F114" s="84" t="s">
        <v>551</v>
      </c>
      <c r="G114" s="97" t="s">
        <v>350</v>
      </c>
      <c r="H114" s="84" t="s">
        <v>524</v>
      </c>
      <c r="I114" s="84" t="s">
        <v>144</v>
      </c>
      <c r="J114" s="84"/>
      <c r="K114" s="94">
        <v>7.26</v>
      </c>
      <c r="L114" s="97" t="s">
        <v>148</v>
      </c>
      <c r="M114" s="98">
        <v>1.9599999999999999E-2</v>
      </c>
      <c r="N114" s="98">
        <v>2.29E-2</v>
      </c>
      <c r="O114" s="94">
        <v>300000.00000000006</v>
      </c>
      <c r="P114" s="96">
        <v>97.85</v>
      </c>
      <c r="Q114" s="94">
        <v>293.55000000000007</v>
      </c>
      <c r="R114" s="95">
        <v>1.2131750813838286E-3</v>
      </c>
      <c r="S114" s="95">
        <v>2.5600573211162869E-3</v>
      </c>
      <c r="T114" s="95">
        <f>Q114/'סכום נכסי הקרן'!$C$42</f>
        <v>4.2162985799707055E-4</v>
      </c>
    </row>
    <row r="115" spans="2:20" s="145" customFormat="1">
      <c r="B115" s="87" t="s">
        <v>552</v>
      </c>
      <c r="C115" s="84" t="s">
        <v>553</v>
      </c>
      <c r="D115" s="97" t="s">
        <v>137</v>
      </c>
      <c r="E115" s="97" t="s">
        <v>305</v>
      </c>
      <c r="F115" s="84" t="s">
        <v>551</v>
      </c>
      <c r="G115" s="97" t="s">
        <v>350</v>
      </c>
      <c r="H115" s="84" t="s">
        <v>524</v>
      </c>
      <c r="I115" s="84" t="s">
        <v>144</v>
      </c>
      <c r="J115" s="84"/>
      <c r="K115" s="94">
        <v>5.18</v>
      </c>
      <c r="L115" s="97" t="s">
        <v>148</v>
      </c>
      <c r="M115" s="98">
        <v>2.75E-2</v>
      </c>
      <c r="N115" s="98">
        <v>1.7800000000000003E-2</v>
      </c>
      <c r="O115" s="94">
        <v>166000.00000000003</v>
      </c>
      <c r="P115" s="96">
        <v>104.93</v>
      </c>
      <c r="Q115" s="94">
        <v>174.18381000000002</v>
      </c>
      <c r="R115" s="95">
        <v>3.3306390068894837E-4</v>
      </c>
      <c r="S115" s="95">
        <v>1.519061618158502E-3</v>
      </c>
      <c r="T115" s="95">
        <f>Q115/'סכום נכסי הקרן'!$C$42</f>
        <v>2.5018257562830424E-4</v>
      </c>
    </row>
    <row r="116" spans="2:20" s="145" customFormat="1">
      <c r="B116" s="87" t="s">
        <v>554</v>
      </c>
      <c r="C116" s="84" t="s">
        <v>555</v>
      </c>
      <c r="D116" s="97" t="s">
        <v>137</v>
      </c>
      <c r="E116" s="97" t="s">
        <v>305</v>
      </c>
      <c r="F116" s="84" t="s">
        <v>556</v>
      </c>
      <c r="G116" s="97" t="s">
        <v>370</v>
      </c>
      <c r="H116" s="84" t="s">
        <v>524</v>
      </c>
      <c r="I116" s="84" t="s">
        <v>146</v>
      </c>
      <c r="J116" s="84"/>
      <c r="K116" s="94">
        <v>1.9999999999999993E-2</v>
      </c>
      <c r="L116" s="97" t="s">
        <v>148</v>
      </c>
      <c r="M116" s="98">
        <v>5.2999999999999999E-2</v>
      </c>
      <c r="N116" s="98">
        <v>1.7699999999999997E-2</v>
      </c>
      <c r="O116" s="94">
        <v>27013.000000000004</v>
      </c>
      <c r="P116" s="96">
        <v>125.3</v>
      </c>
      <c r="Q116" s="94">
        <v>33.847290000000008</v>
      </c>
      <c r="R116" s="95">
        <v>1.460000693977304E-4</v>
      </c>
      <c r="S116" s="95">
        <v>2.9518311212551896E-4</v>
      </c>
      <c r="T116" s="95">
        <f>Q116/'סכום נכסי הקרן'!$C$42</f>
        <v>4.8615323032824619E-5</v>
      </c>
    </row>
    <row r="117" spans="2:20" s="145" customFormat="1">
      <c r="B117" s="87" t="s">
        <v>557</v>
      </c>
      <c r="C117" s="84" t="s">
        <v>558</v>
      </c>
      <c r="D117" s="97" t="s">
        <v>137</v>
      </c>
      <c r="E117" s="97" t="s">
        <v>305</v>
      </c>
      <c r="F117" s="84" t="s">
        <v>556</v>
      </c>
      <c r="G117" s="97" t="s">
        <v>370</v>
      </c>
      <c r="H117" s="84" t="s">
        <v>524</v>
      </c>
      <c r="I117" s="84" t="s">
        <v>146</v>
      </c>
      <c r="J117" s="84"/>
      <c r="K117" s="94">
        <v>0.5</v>
      </c>
      <c r="L117" s="97" t="s">
        <v>148</v>
      </c>
      <c r="M117" s="98">
        <v>5.1900000000000002E-2</v>
      </c>
      <c r="N117" s="98">
        <v>1.5699999999999999E-2</v>
      </c>
      <c r="O117" s="94">
        <v>145247.96000000002</v>
      </c>
      <c r="P117" s="96">
        <v>121.21</v>
      </c>
      <c r="Q117" s="94">
        <v>176.05506000000003</v>
      </c>
      <c r="R117" s="95">
        <v>4.8480381865087887E-4</v>
      </c>
      <c r="S117" s="95">
        <v>1.5353808389458939E-3</v>
      </c>
      <c r="T117" s="95">
        <f>Q117/'סכום נכסי הקרן'!$C$42</f>
        <v>2.5287027745687522E-4</v>
      </c>
    </row>
    <row r="118" spans="2:20" s="145" customFormat="1">
      <c r="B118" s="87" t="s">
        <v>559</v>
      </c>
      <c r="C118" s="84" t="s">
        <v>560</v>
      </c>
      <c r="D118" s="97" t="s">
        <v>137</v>
      </c>
      <c r="E118" s="97" t="s">
        <v>305</v>
      </c>
      <c r="F118" s="84" t="s">
        <v>556</v>
      </c>
      <c r="G118" s="97" t="s">
        <v>370</v>
      </c>
      <c r="H118" s="84" t="s">
        <v>524</v>
      </c>
      <c r="I118" s="84" t="s">
        <v>146</v>
      </c>
      <c r="J118" s="84"/>
      <c r="K118" s="94">
        <v>1.96</v>
      </c>
      <c r="L118" s="97" t="s">
        <v>148</v>
      </c>
      <c r="M118" s="98">
        <v>4.5999999999999999E-2</v>
      </c>
      <c r="N118" s="98">
        <v>1.1500000000000002E-2</v>
      </c>
      <c r="O118" s="94">
        <v>28548.000000000004</v>
      </c>
      <c r="P118" s="96">
        <v>108.95</v>
      </c>
      <c r="Q118" s="94">
        <v>31.773070000000004</v>
      </c>
      <c r="R118" s="95">
        <v>4.4375925081351204E-5</v>
      </c>
      <c r="S118" s="95">
        <v>2.7709378459492507E-4</v>
      </c>
      <c r="T118" s="95">
        <f>Q118/'סכום נכסי הקרן'!$C$42</f>
        <v>4.5636092632365803E-5</v>
      </c>
    </row>
    <row r="119" spans="2:20" s="145" customFormat="1">
      <c r="B119" s="87" t="s">
        <v>561</v>
      </c>
      <c r="C119" s="84" t="s">
        <v>562</v>
      </c>
      <c r="D119" s="97" t="s">
        <v>137</v>
      </c>
      <c r="E119" s="97" t="s">
        <v>305</v>
      </c>
      <c r="F119" s="84" t="s">
        <v>556</v>
      </c>
      <c r="G119" s="97" t="s">
        <v>370</v>
      </c>
      <c r="H119" s="84" t="s">
        <v>524</v>
      </c>
      <c r="I119" s="84" t="s">
        <v>146</v>
      </c>
      <c r="J119" s="84"/>
      <c r="K119" s="94">
        <v>4.54</v>
      </c>
      <c r="L119" s="97" t="s">
        <v>148</v>
      </c>
      <c r="M119" s="98">
        <v>1.9799999999999998E-2</v>
      </c>
      <c r="N119" s="98">
        <v>1.7299999999999996E-2</v>
      </c>
      <c r="O119" s="94">
        <v>849715.00000000012</v>
      </c>
      <c r="P119" s="96">
        <v>100.02</v>
      </c>
      <c r="Q119" s="94">
        <v>858.29713000000015</v>
      </c>
      <c r="R119" s="95">
        <v>8.9479128588754349E-4</v>
      </c>
      <c r="S119" s="95">
        <v>7.4852319923338351E-3</v>
      </c>
      <c r="T119" s="95">
        <f>Q119/'סכום נכסי הקרן'!$C$42</f>
        <v>1.2327838427565771E-3</v>
      </c>
    </row>
    <row r="120" spans="2:20" s="145" customFormat="1">
      <c r="B120" s="87" t="s">
        <v>563</v>
      </c>
      <c r="C120" s="84" t="s">
        <v>564</v>
      </c>
      <c r="D120" s="97" t="s">
        <v>137</v>
      </c>
      <c r="E120" s="97" t="s">
        <v>305</v>
      </c>
      <c r="F120" s="84" t="s">
        <v>414</v>
      </c>
      <c r="G120" s="97" t="s">
        <v>391</v>
      </c>
      <c r="H120" s="84" t="s">
        <v>524</v>
      </c>
      <c r="I120" s="84" t="s">
        <v>146</v>
      </c>
      <c r="J120" s="84"/>
      <c r="K120" s="94">
        <v>1.2</v>
      </c>
      <c r="L120" s="97" t="s">
        <v>148</v>
      </c>
      <c r="M120" s="98">
        <v>4.4999999999999998E-2</v>
      </c>
      <c r="N120" s="98">
        <v>9.1999999999999998E-3</v>
      </c>
      <c r="O120" s="94">
        <v>7827.0000000000009</v>
      </c>
      <c r="P120" s="96">
        <v>129.25</v>
      </c>
      <c r="Q120" s="94">
        <v>10.116400000000002</v>
      </c>
      <c r="R120" s="95">
        <v>5.0014137444536756E-5</v>
      </c>
      <c r="S120" s="95">
        <v>8.8225392210324659E-5</v>
      </c>
      <c r="T120" s="95">
        <f>Q120/'סכום נכסי הקרן'!$C$42</f>
        <v>1.4530322927751881E-5</v>
      </c>
    </row>
    <row r="121" spans="2:20" s="145" customFormat="1">
      <c r="B121" s="87" t="s">
        <v>565</v>
      </c>
      <c r="C121" s="84" t="s">
        <v>566</v>
      </c>
      <c r="D121" s="97" t="s">
        <v>137</v>
      </c>
      <c r="E121" s="97" t="s">
        <v>305</v>
      </c>
      <c r="F121" s="84" t="s">
        <v>567</v>
      </c>
      <c r="G121" s="97" t="s">
        <v>370</v>
      </c>
      <c r="H121" s="84" t="s">
        <v>524</v>
      </c>
      <c r="I121" s="84" t="s">
        <v>146</v>
      </c>
      <c r="J121" s="84"/>
      <c r="K121" s="94">
        <v>1.4799999999999998</v>
      </c>
      <c r="L121" s="97" t="s">
        <v>148</v>
      </c>
      <c r="M121" s="98">
        <v>3.3500000000000002E-2</v>
      </c>
      <c r="N121" s="98">
        <v>8.4999999999999989E-3</v>
      </c>
      <c r="O121" s="94">
        <v>236293.99000000005</v>
      </c>
      <c r="P121" s="96">
        <v>111.96</v>
      </c>
      <c r="Q121" s="94">
        <v>264.55475000000007</v>
      </c>
      <c r="R121" s="95">
        <v>6.0137962744029902E-4</v>
      </c>
      <c r="S121" s="95">
        <v>2.3071889782782799E-3</v>
      </c>
      <c r="T121" s="95">
        <f>Q121/'סכום נכסי הקרן'!$C$42</f>
        <v>3.7998358601584227E-4</v>
      </c>
    </row>
    <row r="122" spans="2:20" s="145" customFormat="1">
      <c r="B122" s="87" t="s">
        <v>568</v>
      </c>
      <c r="C122" s="84" t="s">
        <v>569</v>
      </c>
      <c r="D122" s="97" t="s">
        <v>137</v>
      </c>
      <c r="E122" s="97" t="s">
        <v>305</v>
      </c>
      <c r="F122" s="84" t="s">
        <v>523</v>
      </c>
      <c r="G122" s="97" t="s">
        <v>307</v>
      </c>
      <c r="H122" s="84" t="s">
        <v>570</v>
      </c>
      <c r="I122" s="84" t="s">
        <v>144</v>
      </c>
      <c r="J122" s="84"/>
      <c r="K122" s="94">
        <v>3.4000000000000004</v>
      </c>
      <c r="L122" s="97" t="s">
        <v>148</v>
      </c>
      <c r="M122" s="98">
        <v>5.2999999999999999E-2</v>
      </c>
      <c r="N122" s="98">
        <v>1.32E-2</v>
      </c>
      <c r="O122" s="94">
        <v>134671.00000000003</v>
      </c>
      <c r="P122" s="96">
        <v>123.51</v>
      </c>
      <c r="Q122" s="94">
        <v>166.33216000000004</v>
      </c>
      <c r="R122" s="95">
        <v>5.1795343184388068E-4</v>
      </c>
      <c r="S122" s="95">
        <v>1.4505871706526508E-3</v>
      </c>
      <c r="T122" s="95">
        <f>Q122/'סכום נכסי הקרן'!$C$42</f>
        <v>2.3890514393168461E-4</v>
      </c>
    </row>
    <row r="123" spans="2:20" s="145" customFormat="1">
      <c r="B123" s="87" t="s">
        <v>571</v>
      </c>
      <c r="C123" s="84" t="s">
        <v>572</v>
      </c>
      <c r="D123" s="97" t="s">
        <v>137</v>
      </c>
      <c r="E123" s="97" t="s">
        <v>305</v>
      </c>
      <c r="F123" s="84" t="s">
        <v>573</v>
      </c>
      <c r="G123" s="97" t="s">
        <v>350</v>
      </c>
      <c r="H123" s="84" t="s">
        <v>570</v>
      </c>
      <c r="I123" s="84" t="s">
        <v>144</v>
      </c>
      <c r="J123" s="84"/>
      <c r="K123" s="94">
        <v>2.8400000000000003</v>
      </c>
      <c r="L123" s="97" t="s">
        <v>148</v>
      </c>
      <c r="M123" s="98">
        <v>5.3499999999999999E-2</v>
      </c>
      <c r="N123" s="98">
        <v>1.6500000000000001E-2</v>
      </c>
      <c r="O123" s="94">
        <v>168622.49</v>
      </c>
      <c r="P123" s="96">
        <v>111.38</v>
      </c>
      <c r="Q123" s="94">
        <v>187.81172000000004</v>
      </c>
      <c r="R123" s="95">
        <v>5.7418427375674908E-4</v>
      </c>
      <c r="S123" s="95">
        <v>1.6379109820386379E-3</v>
      </c>
      <c r="T123" s="95">
        <f>Q123/'סכום נכסי הקרן'!$C$42</f>
        <v>2.6975652813416987E-4</v>
      </c>
    </row>
    <row r="124" spans="2:20" s="145" customFormat="1">
      <c r="B124" s="87" t="s">
        <v>574</v>
      </c>
      <c r="C124" s="84" t="s">
        <v>575</v>
      </c>
      <c r="D124" s="97" t="s">
        <v>137</v>
      </c>
      <c r="E124" s="97" t="s">
        <v>305</v>
      </c>
      <c r="F124" s="84" t="s">
        <v>576</v>
      </c>
      <c r="G124" s="97" t="s">
        <v>350</v>
      </c>
      <c r="H124" s="84" t="s">
        <v>570</v>
      </c>
      <c r="I124" s="84" t="s">
        <v>146</v>
      </c>
      <c r="J124" s="84"/>
      <c r="K124" s="94">
        <v>2.4199999999999995</v>
      </c>
      <c r="L124" s="97" t="s">
        <v>148</v>
      </c>
      <c r="M124" s="98">
        <v>4.2500000000000003E-2</v>
      </c>
      <c r="N124" s="98">
        <v>1.1399999999999999E-2</v>
      </c>
      <c r="O124" s="94">
        <v>4701.7400000000016</v>
      </c>
      <c r="P124" s="96">
        <v>114.43</v>
      </c>
      <c r="Q124" s="94">
        <v>5.4864300000000013</v>
      </c>
      <c r="R124" s="95">
        <v>2.0360811628043445E-5</v>
      </c>
      <c r="S124" s="95">
        <v>4.7847301271647181E-5</v>
      </c>
      <c r="T124" s="95">
        <f>Q124/'סכום נכסי הקרן'!$C$42</f>
        <v>7.8802340378500002E-6</v>
      </c>
    </row>
    <row r="125" spans="2:20" s="145" customFormat="1">
      <c r="B125" s="87" t="s">
        <v>577</v>
      </c>
      <c r="C125" s="84" t="s">
        <v>578</v>
      </c>
      <c r="D125" s="97" t="s">
        <v>137</v>
      </c>
      <c r="E125" s="97" t="s">
        <v>305</v>
      </c>
      <c r="F125" s="84" t="s">
        <v>576</v>
      </c>
      <c r="G125" s="97" t="s">
        <v>350</v>
      </c>
      <c r="H125" s="84" t="s">
        <v>570</v>
      </c>
      <c r="I125" s="84" t="s">
        <v>146</v>
      </c>
      <c r="J125" s="84"/>
      <c r="K125" s="94">
        <v>3</v>
      </c>
      <c r="L125" s="97" t="s">
        <v>148</v>
      </c>
      <c r="M125" s="98">
        <v>4.5999999999999999E-2</v>
      </c>
      <c r="N125" s="98">
        <v>1.6899999999999998E-2</v>
      </c>
      <c r="O125" s="94">
        <v>466666.07000000007</v>
      </c>
      <c r="P125" s="96">
        <v>109.4</v>
      </c>
      <c r="Q125" s="94">
        <v>510.53267000000011</v>
      </c>
      <c r="R125" s="95">
        <v>9.912840530139108E-4</v>
      </c>
      <c r="S125" s="95">
        <v>4.4523689303442183E-3</v>
      </c>
      <c r="T125" s="95">
        <f>Q125/'סכום נכסי הקרן'!$C$42</f>
        <v>7.3328501841241794E-4</v>
      </c>
    </row>
    <row r="126" spans="2:20" s="145" customFormat="1">
      <c r="B126" s="87" t="s">
        <v>579</v>
      </c>
      <c r="C126" s="84" t="s">
        <v>580</v>
      </c>
      <c r="D126" s="97" t="s">
        <v>137</v>
      </c>
      <c r="E126" s="97" t="s">
        <v>305</v>
      </c>
      <c r="F126" s="84" t="s">
        <v>576</v>
      </c>
      <c r="G126" s="97" t="s">
        <v>350</v>
      </c>
      <c r="H126" s="84" t="s">
        <v>570</v>
      </c>
      <c r="I126" s="84" t="s">
        <v>146</v>
      </c>
      <c r="J126" s="84"/>
      <c r="K126" s="94">
        <v>6.660000000000001</v>
      </c>
      <c r="L126" s="97" t="s">
        <v>148</v>
      </c>
      <c r="M126" s="98">
        <v>3.0600000000000002E-2</v>
      </c>
      <c r="N126" s="98">
        <v>3.0100000000000002E-2</v>
      </c>
      <c r="O126" s="94">
        <v>200000.00000000003</v>
      </c>
      <c r="P126" s="96">
        <v>100.14</v>
      </c>
      <c r="Q126" s="94">
        <v>201.88964000000001</v>
      </c>
      <c r="R126" s="95">
        <v>1.619302080803174E-3</v>
      </c>
      <c r="S126" s="95">
        <v>1.7606848950418377E-3</v>
      </c>
      <c r="T126" s="95">
        <f>Q126/'סכום נכסי הקרן'!$C$42</f>
        <v>2.8997683612427073E-4</v>
      </c>
    </row>
    <row r="127" spans="2:20" s="145" customFormat="1">
      <c r="B127" s="87" t="s">
        <v>581</v>
      </c>
      <c r="C127" s="84" t="s">
        <v>582</v>
      </c>
      <c r="D127" s="97" t="s">
        <v>32</v>
      </c>
      <c r="E127" s="97" t="s">
        <v>305</v>
      </c>
      <c r="F127" s="84" t="s">
        <v>583</v>
      </c>
      <c r="G127" s="97" t="s">
        <v>350</v>
      </c>
      <c r="H127" s="84" t="s">
        <v>570</v>
      </c>
      <c r="I127" s="84" t="s">
        <v>144</v>
      </c>
      <c r="J127" s="84"/>
      <c r="K127" s="84">
        <v>1.82</v>
      </c>
      <c r="L127" s="97" t="s">
        <v>148</v>
      </c>
      <c r="M127" s="98">
        <v>4.4500000000000005E-2</v>
      </c>
      <c r="N127" s="95">
        <v>1.67E-2</v>
      </c>
      <c r="O127" s="94">
        <v>61584.820000000022</v>
      </c>
      <c r="P127" s="96">
        <v>109.27</v>
      </c>
      <c r="Q127" s="94">
        <v>67.293750000000017</v>
      </c>
      <c r="R127" s="95">
        <v>5.8041249094307437E-4</v>
      </c>
      <c r="S127" s="95">
        <v>5.8687057520991016E-4</v>
      </c>
      <c r="T127" s="95">
        <f>Q127/'סכום נכסי הקרן'!$C$42</f>
        <v>9.6654928484382098E-5</v>
      </c>
    </row>
    <row r="128" spans="2:20" s="145" customFormat="1">
      <c r="B128" s="87" t="s">
        <v>584</v>
      </c>
      <c r="C128" s="84" t="s">
        <v>585</v>
      </c>
      <c r="D128" s="97" t="s">
        <v>137</v>
      </c>
      <c r="E128" s="97" t="s">
        <v>305</v>
      </c>
      <c r="F128" s="84" t="s">
        <v>583</v>
      </c>
      <c r="G128" s="97" t="s">
        <v>350</v>
      </c>
      <c r="H128" s="84" t="s">
        <v>570</v>
      </c>
      <c r="I128" s="84" t="s">
        <v>144</v>
      </c>
      <c r="J128" s="84"/>
      <c r="K128" s="94">
        <v>4.6700000000000008</v>
      </c>
      <c r="L128" s="97" t="s">
        <v>148</v>
      </c>
      <c r="M128" s="98">
        <v>3.2500000000000001E-2</v>
      </c>
      <c r="N128" s="98">
        <v>1.8099999999999998E-2</v>
      </c>
      <c r="O128" s="94">
        <v>119000.00000000001</v>
      </c>
      <c r="P128" s="96">
        <v>105.07</v>
      </c>
      <c r="Q128" s="94">
        <v>125.03330000000001</v>
      </c>
      <c r="R128" s="95">
        <v>9.0363973174809118E-4</v>
      </c>
      <c r="S128" s="95">
        <v>1.0904187192925532E-3</v>
      </c>
      <c r="T128" s="95">
        <f>Q128/'סכום נכסי הקרן'!$C$42</f>
        <v>1.795870295483056E-4</v>
      </c>
    </row>
    <row r="129" spans="2:20" s="145" customFormat="1">
      <c r="B129" s="87" t="s">
        <v>586</v>
      </c>
      <c r="C129" s="84" t="s">
        <v>587</v>
      </c>
      <c r="D129" s="97" t="s">
        <v>137</v>
      </c>
      <c r="E129" s="97" t="s">
        <v>305</v>
      </c>
      <c r="F129" s="84" t="s">
        <v>383</v>
      </c>
      <c r="G129" s="97" t="s">
        <v>307</v>
      </c>
      <c r="H129" s="84" t="s">
        <v>570</v>
      </c>
      <c r="I129" s="84" t="s">
        <v>146</v>
      </c>
      <c r="J129" s="84"/>
      <c r="K129" s="94">
        <v>4.5</v>
      </c>
      <c r="L129" s="97" t="s">
        <v>148</v>
      </c>
      <c r="M129" s="98">
        <v>5.0999999999999997E-2</v>
      </c>
      <c r="N129" s="98">
        <v>1.8100000000000002E-2</v>
      </c>
      <c r="O129" s="94">
        <v>1435443.0000000002</v>
      </c>
      <c r="P129" s="96">
        <v>138.15</v>
      </c>
      <c r="Q129" s="94">
        <v>2004.9125000000001</v>
      </c>
      <c r="R129" s="95">
        <v>1.2512116129628124E-3</v>
      </c>
      <c r="S129" s="95">
        <v>1.7484894988324159E-2</v>
      </c>
      <c r="T129" s="95">
        <f>Q129/'סכום נכסי הקרן'!$C$42</f>
        <v>2.8796830954575083E-3</v>
      </c>
    </row>
    <row r="130" spans="2:20" s="145" customFormat="1">
      <c r="B130" s="87" t="s">
        <v>588</v>
      </c>
      <c r="C130" s="84" t="s">
        <v>589</v>
      </c>
      <c r="D130" s="97" t="s">
        <v>137</v>
      </c>
      <c r="E130" s="97" t="s">
        <v>305</v>
      </c>
      <c r="F130" s="84" t="s">
        <v>590</v>
      </c>
      <c r="G130" s="97" t="s">
        <v>398</v>
      </c>
      <c r="H130" s="84" t="s">
        <v>570</v>
      </c>
      <c r="I130" s="84" t="s">
        <v>146</v>
      </c>
      <c r="J130" s="84"/>
      <c r="K130" s="94">
        <v>0.22</v>
      </c>
      <c r="L130" s="97" t="s">
        <v>148</v>
      </c>
      <c r="M130" s="98">
        <v>5.1500000000000004E-2</v>
      </c>
      <c r="N130" s="98">
        <v>4.2200000000000008E-2</v>
      </c>
      <c r="O130" s="94">
        <v>22695.830000000005</v>
      </c>
      <c r="P130" s="96">
        <v>121.88</v>
      </c>
      <c r="Q130" s="94">
        <v>27.661680000000004</v>
      </c>
      <c r="R130" s="95">
        <v>2.9674722672433292E-4</v>
      </c>
      <c r="S130" s="95">
        <v>2.4123824356455788E-4</v>
      </c>
      <c r="T130" s="95">
        <f>Q130/'סכום נכסי הקרן'!$C$42</f>
        <v>3.9730847250418688E-5</v>
      </c>
    </row>
    <row r="131" spans="2:20" s="145" customFormat="1">
      <c r="B131" s="87" t="s">
        <v>591</v>
      </c>
      <c r="C131" s="84" t="s">
        <v>592</v>
      </c>
      <c r="D131" s="97" t="s">
        <v>137</v>
      </c>
      <c r="E131" s="97" t="s">
        <v>305</v>
      </c>
      <c r="F131" s="84" t="s">
        <v>593</v>
      </c>
      <c r="G131" s="97" t="s">
        <v>350</v>
      </c>
      <c r="H131" s="84" t="s">
        <v>570</v>
      </c>
      <c r="I131" s="84" t="s">
        <v>144</v>
      </c>
      <c r="J131" s="84"/>
      <c r="K131" s="94">
        <v>2.3999999999999995</v>
      </c>
      <c r="L131" s="97" t="s">
        <v>148</v>
      </c>
      <c r="M131" s="98">
        <v>4.5999999999999999E-2</v>
      </c>
      <c r="N131" s="98">
        <v>1.8600000000000002E-2</v>
      </c>
      <c r="O131" s="94">
        <v>190830.61000000004</v>
      </c>
      <c r="P131" s="96">
        <v>129.58000000000001</v>
      </c>
      <c r="Q131" s="94">
        <v>247.27832000000004</v>
      </c>
      <c r="R131" s="95">
        <v>3.9743298557360577E-4</v>
      </c>
      <c r="S131" s="95">
        <v>2.1565207748912821E-3</v>
      </c>
      <c r="T131" s="95">
        <f>Q131/'סכום נכסי הקרן'!$C$42</f>
        <v>3.5516921460519219E-4</v>
      </c>
    </row>
    <row r="132" spans="2:20" s="145" customFormat="1">
      <c r="B132" s="87" t="s">
        <v>594</v>
      </c>
      <c r="C132" s="84" t="s">
        <v>595</v>
      </c>
      <c r="D132" s="97" t="s">
        <v>137</v>
      </c>
      <c r="E132" s="97" t="s">
        <v>305</v>
      </c>
      <c r="F132" s="84" t="s">
        <v>596</v>
      </c>
      <c r="G132" s="97" t="s">
        <v>350</v>
      </c>
      <c r="H132" s="84" t="s">
        <v>570</v>
      </c>
      <c r="I132" s="84" t="s">
        <v>146</v>
      </c>
      <c r="J132" s="84"/>
      <c r="K132" s="94">
        <v>2.4099999999999997</v>
      </c>
      <c r="L132" s="97" t="s">
        <v>148</v>
      </c>
      <c r="M132" s="98">
        <v>5.4000000000000006E-2</v>
      </c>
      <c r="N132" s="98">
        <v>1.2500000000000001E-2</v>
      </c>
      <c r="O132" s="94">
        <v>196480.50000000003</v>
      </c>
      <c r="P132" s="96">
        <v>131.09</v>
      </c>
      <c r="Q132" s="94">
        <v>263.88069000000007</v>
      </c>
      <c r="R132" s="95">
        <v>9.6419029045869071E-4</v>
      </c>
      <c r="S132" s="95">
        <v>2.3013104831739648E-3</v>
      </c>
      <c r="T132" s="95">
        <f>Q132/'סכום נכסי הקרן'!$C$42</f>
        <v>3.7901542446897973E-4</v>
      </c>
    </row>
    <row r="133" spans="2:20" s="145" customFormat="1">
      <c r="B133" s="87" t="s">
        <v>597</v>
      </c>
      <c r="C133" s="84" t="s">
        <v>598</v>
      </c>
      <c r="D133" s="97" t="s">
        <v>137</v>
      </c>
      <c r="E133" s="97" t="s">
        <v>305</v>
      </c>
      <c r="F133" s="84" t="s">
        <v>599</v>
      </c>
      <c r="G133" s="97" t="s">
        <v>350</v>
      </c>
      <c r="H133" s="84" t="s">
        <v>570</v>
      </c>
      <c r="I133" s="84" t="s">
        <v>146</v>
      </c>
      <c r="J133" s="84"/>
      <c r="K133" s="94">
        <v>2.8</v>
      </c>
      <c r="L133" s="97" t="s">
        <v>148</v>
      </c>
      <c r="M133" s="98">
        <v>4.4000000000000004E-2</v>
      </c>
      <c r="N133" s="98">
        <v>1.21E-2</v>
      </c>
      <c r="O133" s="94">
        <v>150539.17000000004</v>
      </c>
      <c r="P133" s="96">
        <v>109.3</v>
      </c>
      <c r="Q133" s="94">
        <v>164.53930000000005</v>
      </c>
      <c r="R133" s="95">
        <v>8.5083402427948052E-4</v>
      </c>
      <c r="S133" s="95">
        <v>1.4349515911304689E-3</v>
      </c>
      <c r="T133" s="95">
        <f>Q133/'סכום נכסי הקרן'!$C$42</f>
        <v>2.3633003472640912E-4</v>
      </c>
    </row>
    <row r="134" spans="2:20" s="145" customFormat="1">
      <c r="B134" s="87" t="s">
        <v>600</v>
      </c>
      <c r="C134" s="84" t="s">
        <v>601</v>
      </c>
      <c r="D134" s="97" t="s">
        <v>137</v>
      </c>
      <c r="E134" s="97" t="s">
        <v>305</v>
      </c>
      <c r="F134" s="84" t="s">
        <v>548</v>
      </c>
      <c r="G134" s="97" t="s">
        <v>350</v>
      </c>
      <c r="H134" s="84" t="s">
        <v>570</v>
      </c>
      <c r="I134" s="84" t="s">
        <v>146</v>
      </c>
      <c r="J134" s="84"/>
      <c r="K134" s="94">
        <v>5.7</v>
      </c>
      <c r="L134" s="97" t="s">
        <v>148</v>
      </c>
      <c r="M134" s="98">
        <v>4.9500000000000002E-2</v>
      </c>
      <c r="N134" s="98">
        <v>2.6600000000000002E-2</v>
      </c>
      <c r="O134" s="94">
        <v>93330.000000000015</v>
      </c>
      <c r="P134" s="96">
        <v>135.61000000000001</v>
      </c>
      <c r="Q134" s="94">
        <v>126.56481000000001</v>
      </c>
      <c r="R134" s="95">
        <v>5.776592443042827E-5</v>
      </c>
      <c r="S134" s="95">
        <v>1.103775058546046E-3</v>
      </c>
      <c r="T134" s="95">
        <f>Q134/'סכום נכסי הקרן'!$C$42</f>
        <v>1.817867581935827E-4</v>
      </c>
    </row>
    <row r="135" spans="2:20" s="145" customFormat="1">
      <c r="B135" s="87" t="s">
        <v>602</v>
      </c>
      <c r="C135" s="84" t="s">
        <v>603</v>
      </c>
      <c r="D135" s="97" t="s">
        <v>137</v>
      </c>
      <c r="E135" s="97" t="s">
        <v>305</v>
      </c>
      <c r="F135" s="84" t="s">
        <v>548</v>
      </c>
      <c r="G135" s="97" t="s">
        <v>350</v>
      </c>
      <c r="H135" s="84" t="s">
        <v>570</v>
      </c>
      <c r="I135" s="84" t="s">
        <v>146</v>
      </c>
      <c r="J135" s="84"/>
      <c r="K135" s="94">
        <v>0.90000000000000036</v>
      </c>
      <c r="L135" s="97" t="s">
        <v>148</v>
      </c>
      <c r="M135" s="98">
        <v>0.05</v>
      </c>
      <c r="N135" s="98">
        <v>5.2000000000000015E-3</v>
      </c>
      <c r="O135" s="94">
        <v>112263.30000000002</v>
      </c>
      <c r="P135" s="96">
        <v>124.28</v>
      </c>
      <c r="Q135" s="94">
        <v>139.52082999999999</v>
      </c>
      <c r="R135" s="95">
        <v>3.9921985643699313E-4</v>
      </c>
      <c r="S135" s="95">
        <v>1.2167648519493127E-3</v>
      </c>
      <c r="T135" s="95">
        <f>Q135/'סכום נכסי הקרן'!$C$42</f>
        <v>2.0039566595310307E-4</v>
      </c>
    </row>
    <row r="136" spans="2:20" s="145" customFormat="1">
      <c r="B136" s="87" t="s">
        <v>604</v>
      </c>
      <c r="C136" s="84" t="s">
        <v>605</v>
      </c>
      <c r="D136" s="97" t="s">
        <v>137</v>
      </c>
      <c r="E136" s="97" t="s">
        <v>305</v>
      </c>
      <c r="F136" s="84" t="s">
        <v>606</v>
      </c>
      <c r="G136" s="97" t="s">
        <v>350</v>
      </c>
      <c r="H136" s="84" t="s">
        <v>570</v>
      </c>
      <c r="I136" s="84" t="s">
        <v>144</v>
      </c>
      <c r="J136" s="84"/>
      <c r="K136" s="94">
        <v>1.9400000000000004</v>
      </c>
      <c r="L136" s="97" t="s">
        <v>148</v>
      </c>
      <c r="M136" s="98">
        <v>4.8499999999999995E-2</v>
      </c>
      <c r="N136" s="98">
        <v>1.4400000000000007E-2</v>
      </c>
      <c r="O136" s="94">
        <v>344060.00000000006</v>
      </c>
      <c r="P136" s="96">
        <v>113.74</v>
      </c>
      <c r="Q136" s="94">
        <v>391.33384999999998</v>
      </c>
      <c r="R136" s="95">
        <v>4.950503597122303E-4</v>
      </c>
      <c r="S136" s="95">
        <v>3.4128328655872002E-3</v>
      </c>
      <c r="T136" s="95">
        <f>Q136/'סכום נכסי הקרן'!$C$42</f>
        <v>5.6207813185129229E-4</v>
      </c>
    </row>
    <row r="137" spans="2:20" s="145" customFormat="1">
      <c r="B137" s="87" t="s">
        <v>607</v>
      </c>
      <c r="C137" s="84" t="s">
        <v>608</v>
      </c>
      <c r="D137" s="97" t="s">
        <v>137</v>
      </c>
      <c r="E137" s="97" t="s">
        <v>305</v>
      </c>
      <c r="F137" s="84" t="s">
        <v>606</v>
      </c>
      <c r="G137" s="97" t="s">
        <v>350</v>
      </c>
      <c r="H137" s="84" t="s">
        <v>570</v>
      </c>
      <c r="I137" s="84" t="s">
        <v>144</v>
      </c>
      <c r="J137" s="84"/>
      <c r="K137" s="94">
        <v>1.31</v>
      </c>
      <c r="L137" s="97" t="s">
        <v>148</v>
      </c>
      <c r="M137" s="98">
        <v>4.2000000000000003E-2</v>
      </c>
      <c r="N137" s="98">
        <v>1.0700000000000001E-2</v>
      </c>
      <c r="O137" s="94">
        <v>38370.590000000011</v>
      </c>
      <c r="P137" s="96">
        <v>112.41</v>
      </c>
      <c r="Q137" s="94">
        <v>43.132370000000002</v>
      </c>
      <c r="R137" s="95">
        <v>2.3254903030303037E-4</v>
      </c>
      <c r="S137" s="95">
        <v>3.7615854060840225E-4</v>
      </c>
      <c r="T137" s="95">
        <f>Q137/'סכום נכסי הקרן'!$C$42</f>
        <v>6.1951609736593779E-5</v>
      </c>
    </row>
    <row r="138" spans="2:20" s="145" customFormat="1">
      <c r="B138" s="87" t="s">
        <v>609</v>
      </c>
      <c r="C138" s="84" t="s">
        <v>610</v>
      </c>
      <c r="D138" s="97" t="s">
        <v>137</v>
      </c>
      <c r="E138" s="97" t="s">
        <v>305</v>
      </c>
      <c r="F138" s="84" t="s">
        <v>606</v>
      </c>
      <c r="G138" s="97" t="s">
        <v>350</v>
      </c>
      <c r="H138" s="84" t="s">
        <v>570</v>
      </c>
      <c r="I138" s="84" t="s">
        <v>144</v>
      </c>
      <c r="J138" s="84"/>
      <c r="K138" s="94">
        <v>4.6499999999999995</v>
      </c>
      <c r="L138" s="97" t="s">
        <v>148</v>
      </c>
      <c r="M138" s="98">
        <v>3.3000000000000002E-2</v>
      </c>
      <c r="N138" s="98">
        <v>2.2099999999999995E-2</v>
      </c>
      <c r="O138" s="94">
        <v>636.38000000000011</v>
      </c>
      <c r="P138" s="96">
        <v>104</v>
      </c>
      <c r="Q138" s="94">
        <v>0.66184000000000009</v>
      </c>
      <c r="R138" s="95">
        <v>9.8105202791553817E-7</v>
      </c>
      <c r="S138" s="95">
        <v>5.7719241608162265E-6</v>
      </c>
      <c r="T138" s="95">
        <f>Q138/'סכום נכסי הקרן'!$C$42</f>
        <v>9.5060979464071246E-7</v>
      </c>
    </row>
    <row r="139" spans="2:20" s="145" customFormat="1">
      <c r="B139" s="87" t="s">
        <v>611</v>
      </c>
      <c r="C139" s="84" t="s">
        <v>612</v>
      </c>
      <c r="D139" s="97" t="s">
        <v>137</v>
      </c>
      <c r="E139" s="97" t="s">
        <v>305</v>
      </c>
      <c r="F139" s="84" t="s">
        <v>613</v>
      </c>
      <c r="G139" s="97" t="s">
        <v>350</v>
      </c>
      <c r="H139" s="84" t="s">
        <v>570</v>
      </c>
      <c r="I139" s="84" t="s">
        <v>146</v>
      </c>
      <c r="J139" s="84"/>
      <c r="K139" s="94">
        <v>5.1099999999999985</v>
      </c>
      <c r="L139" s="97" t="s">
        <v>148</v>
      </c>
      <c r="M139" s="98">
        <v>4.3400000000000001E-2</v>
      </c>
      <c r="N139" s="98">
        <v>2.8000000000000004E-2</v>
      </c>
      <c r="O139" s="94">
        <v>60805.44000000001</v>
      </c>
      <c r="P139" s="96">
        <v>107.9</v>
      </c>
      <c r="Q139" s="94">
        <v>65.609070000000017</v>
      </c>
      <c r="R139" s="95">
        <v>3.4593491047789303E-5</v>
      </c>
      <c r="S139" s="95">
        <v>5.7217843633156518E-4</v>
      </c>
      <c r="T139" s="95">
        <f>Q139/'סכום נכסי הקרן'!$C$42</f>
        <v>9.4235199684618851E-5</v>
      </c>
    </row>
    <row r="140" spans="2:20" s="145" customFormat="1">
      <c r="B140" s="87" t="s">
        <v>614</v>
      </c>
      <c r="C140" s="84" t="s">
        <v>615</v>
      </c>
      <c r="D140" s="97" t="s">
        <v>137</v>
      </c>
      <c r="E140" s="97" t="s">
        <v>305</v>
      </c>
      <c r="F140" s="84" t="s">
        <v>616</v>
      </c>
      <c r="G140" s="97" t="s">
        <v>350</v>
      </c>
      <c r="H140" s="84" t="s">
        <v>617</v>
      </c>
      <c r="I140" s="84" t="s">
        <v>144</v>
      </c>
      <c r="J140" s="84"/>
      <c r="K140" s="94">
        <v>0.33</v>
      </c>
      <c r="L140" s="97" t="s">
        <v>148</v>
      </c>
      <c r="M140" s="98">
        <v>6.0999999999999999E-2</v>
      </c>
      <c r="N140" s="98">
        <v>2.9300000000000003E-2</v>
      </c>
      <c r="O140" s="94">
        <v>28673.000000000004</v>
      </c>
      <c r="P140" s="96">
        <v>110.18</v>
      </c>
      <c r="Q140" s="94">
        <v>31.591900000000003</v>
      </c>
      <c r="R140" s="95">
        <v>5.7346000000000003E-4</v>
      </c>
      <c r="S140" s="95">
        <v>2.7551379622883191E-4</v>
      </c>
      <c r="T140" s="95">
        <f>Q140/'סכום נכסי הקרן'!$C$42</f>
        <v>4.5375875697011248E-5</v>
      </c>
    </row>
    <row r="141" spans="2:20" s="145" customFormat="1">
      <c r="B141" s="87" t="s">
        <v>618</v>
      </c>
      <c r="C141" s="84" t="s">
        <v>619</v>
      </c>
      <c r="D141" s="97" t="s">
        <v>137</v>
      </c>
      <c r="E141" s="97" t="s">
        <v>305</v>
      </c>
      <c r="F141" s="84" t="s">
        <v>616</v>
      </c>
      <c r="G141" s="97" t="s">
        <v>350</v>
      </c>
      <c r="H141" s="84" t="s">
        <v>617</v>
      </c>
      <c r="I141" s="84" t="s">
        <v>144</v>
      </c>
      <c r="J141" s="84"/>
      <c r="K141" s="94">
        <v>1.9400000000000002</v>
      </c>
      <c r="L141" s="97" t="s">
        <v>148</v>
      </c>
      <c r="M141" s="98">
        <v>5.5999999999999994E-2</v>
      </c>
      <c r="N141" s="98">
        <v>1.3000000000000003E-2</v>
      </c>
      <c r="O141" s="94">
        <v>139311.6</v>
      </c>
      <c r="P141" s="96">
        <v>113.49</v>
      </c>
      <c r="Q141" s="94">
        <v>162.18663000000001</v>
      </c>
      <c r="R141" s="95">
        <v>7.3351235230934486E-4</v>
      </c>
      <c r="S141" s="95">
        <v>1.4144338937784988E-3</v>
      </c>
      <c r="T141" s="95">
        <f>Q141/'סכום נכסי הקרן'!$C$42</f>
        <v>2.3295086280335006E-4</v>
      </c>
    </row>
    <row r="142" spans="2:20" s="145" customFormat="1">
      <c r="B142" s="87" t="s">
        <v>620</v>
      </c>
      <c r="C142" s="84" t="s">
        <v>621</v>
      </c>
      <c r="D142" s="97" t="s">
        <v>137</v>
      </c>
      <c r="E142" s="97" t="s">
        <v>305</v>
      </c>
      <c r="F142" s="84" t="s">
        <v>573</v>
      </c>
      <c r="G142" s="97" t="s">
        <v>350</v>
      </c>
      <c r="H142" s="84" t="s">
        <v>617</v>
      </c>
      <c r="I142" s="84" t="s">
        <v>146</v>
      </c>
      <c r="J142" s="84"/>
      <c r="K142" s="94">
        <v>0.98999999999999988</v>
      </c>
      <c r="L142" s="97" t="s">
        <v>148</v>
      </c>
      <c r="M142" s="98">
        <v>5.5E-2</v>
      </c>
      <c r="N142" s="98">
        <v>1.3000000000000001E-2</v>
      </c>
      <c r="O142" s="94">
        <v>18485.400000000005</v>
      </c>
      <c r="P142" s="96">
        <v>124.01</v>
      </c>
      <c r="Q142" s="94">
        <v>22.923740000000006</v>
      </c>
      <c r="R142" s="95">
        <v>3.0821842434347656E-4</v>
      </c>
      <c r="S142" s="95">
        <v>1.999185433976027E-4</v>
      </c>
      <c r="T142" s="95">
        <f>Q142/'סכום נכסי הקרן'!$C$42</f>
        <v>3.2925679580861068E-5</v>
      </c>
    </row>
    <row r="143" spans="2:20" s="145" customFormat="1">
      <c r="B143" s="87" t="s">
        <v>622</v>
      </c>
      <c r="C143" s="84" t="s">
        <v>623</v>
      </c>
      <c r="D143" s="97" t="s">
        <v>137</v>
      </c>
      <c r="E143" s="97" t="s">
        <v>305</v>
      </c>
      <c r="F143" s="84" t="s">
        <v>624</v>
      </c>
      <c r="G143" s="97" t="s">
        <v>398</v>
      </c>
      <c r="H143" s="84" t="s">
        <v>617</v>
      </c>
      <c r="I143" s="84" t="s">
        <v>144</v>
      </c>
      <c r="J143" s="84"/>
      <c r="K143" s="94">
        <v>1.1299999999999999</v>
      </c>
      <c r="L143" s="97" t="s">
        <v>148</v>
      </c>
      <c r="M143" s="98">
        <v>4.2000000000000003E-2</v>
      </c>
      <c r="N143" s="98">
        <v>2.3E-2</v>
      </c>
      <c r="O143" s="94">
        <v>151380.23000000001</v>
      </c>
      <c r="P143" s="96">
        <v>103.49</v>
      </c>
      <c r="Q143" s="94">
        <v>156.66341000000003</v>
      </c>
      <c r="R143" s="95">
        <v>3.7421490663707004E-4</v>
      </c>
      <c r="S143" s="95">
        <v>1.3662657459429144E-3</v>
      </c>
      <c r="T143" s="95">
        <f>Q143/'סכום נכסי הקרן'!$C$42</f>
        <v>2.2501778678806622E-4</v>
      </c>
    </row>
    <row r="144" spans="2:20" s="145" customFormat="1">
      <c r="B144" s="87" t="s">
        <v>625</v>
      </c>
      <c r="C144" s="84" t="s">
        <v>626</v>
      </c>
      <c r="D144" s="97" t="s">
        <v>137</v>
      </c>
      <c r="E144" s="97" t="s">
        <v>305</v>
      </c>
      <c r="F144" s="84" t="s">
        <v>627</v>
      </c>
      <c r="G144" s="97" t="s">
        <v>350</v>
      </c>
      <c r="H144" s="84" t="s">
        <v>617</v>
      </c>
      <c r="I144" s="84" t="s">
        <v>144</v>
      </c>
      <c r="J144" s="84"/>
      <c r="K144" s="94">
        <v>2.5000000000000004</v>
      </c>
      <c r="L144" s="97" t="s">
        <v>148</v>
      </c>
      <c r="M144" s="98">
        <v>4.8000000000000001E-2</v>
      </c>
      <c r="N144" s="98">
        <v>1.3599999999999999E-2</v>
      </c>
      <c r="O144" s="94">
        <v>114000.00000000001</v>
      </c>
      <c r="P144" s="96">
        <v>107.38</v>
      </c>
      <c r="Q144" s="94">
        <v>125.14921000000002</v>
      </c>
      <c r="R144" s="95">
        <v>4.3072570480327176E-4</v>
      </c>
      <c r="S144" s="95">
        <v>1.0914295734710258E-3</v>
      </c>
      <c r="T144" s="95">
        <f>Q144/'סכום נכסי הקרן'!$C$42</f>
        <v>1.7975351265796477E-4</v>
      </c>
    </row>
    <row r="145" spans="2:20" s="145" customFormat="1">
      <c r="B145" s="87" t="s">
        <v>628</v>
      </c>
      <c r="C145" s="84" t="s">
        <v>629</v>
      </c>
      <c r="D145" s="97" t="s">
        <v>137</v>
      </c>
      <c r="E145" s="97" t="s">
        <v>305</v>
      </c>
      <c r="F145" s="84" t="s">
        <v>630</v>
      </c>
      <c r="G145" s="97" t="s">
        <v>350</v>
      </c>
      <c r="H145" s="84" t="s">
        <v>617</v>
      </c>
      <c r="I145" s="84" t="s">
        <v>146</v>
      </c>
      <c r="J145" s="84"/>
      <c r="K145" s="94">
        <v>2.3899999999999997</v>
      </c>
      <c r="L145" s="97" t="s">
        <v>148</v>
      </c>
      <c r="M145" s="98">
        <v>5.4000000000000006E-2</v>
      </c>
      <c r="N145" s="98">
        <v>3.6299999999999999E-2</v>
      </c>
      <c r="O145" s="94">
        <v>53057.000000000007</v>
      </c>
      <c r="P145" s="96">
        <v>106.42</v>
      </c>
      <c r="Q145" s="94">
        <v>56.463260000000012</v>
      </c>
      <c r="R145" s="95">
        <v>6.9355555555555566E-4</v>
      </c>
      <c r="S145" s="95">
        <v>4.9241758520556086E-4</v>
      </c>
      <c r="T145" s="95">
        <f>Q145/'סכום נכסי הקרן'!$C$42</f>
        <v>8.1098948376261869E-5</v>
      </c>
    </row>
    <row r="146" spans="2:20" s="145" customFormat="1">
      <c r="B146" s="87" t="s">
        <v>631</v>
      </c>
      <c r="C146" s="84" t="s">
        <v>632</v>
      </c>
      <c r="D146" s="97" t="s">
        <v>137</v>
      </c>
      <c r="E146" s="97" t="s">
        <v>305</v>
      </c>
      <c r="F146" s="84" t="s">
        <v>630</v>
      </c>
      <c r="G146" s="97" t="s">
        <v>350</v>
      </c>
      <c r="H146" s="84" t="s">
        <v>617</v>
      </c>
      <c r="I146" s="84" t="s">
        <v>146</v>
      </c>
      <c r="J146" s="84"/>
      <c r="K146" s="94">
        <v>1.3900000000000001</v>
      </c>
      <c r="L146" s="97" t="s">
        <v>148</v>
      </c>
      <c r="M146" s="98">
        <v>6.4000000000000001E-2</v>
      </c>
      <c r="N146" s="98">
        <v>3.15E-2</v>
      </c>
      <c r="O146" s="94">
        <v>56008.87000000001</v>
      </c>
      <c r="P146" s="96">
        <v>113.41</v>
      </c>
      <c r="Q146" s="94">
        <v>63.519660000000009</v>
      </c>
      <c r="R146" s="95">
        <v>5.440691285781452E-4</v>
      </c>
      <c r="S146" s="95">
        <v>5.5395663640884813E-4</v>
      </c>
      <c r="T146" s="95">
        <f>Q146/'סכום נכסי הקרן'!$C$42</f>
        <v>9.1234151680538925E-5</v>
      </c>
    </row>
    <row r="147" spans="2:20" s="145" customFormat="1">
      <c r="B147" s="87" t="s">
        <v>633</v>
      </c>
      <c r="C147" s="84" t="s">
        <v>634</v>
      </c>
      <c r="D147" s="97" t="s">
        <v>137</v>
      </c>
      <c r="E147" s="97" t="s">
        <v>305</v>
      </c>
      <c r="F147" s="84" t="s">
        <v>630</v>
      </c>
      <c r="G147" s="97" t="s">
        <v>350</v>
      </c>
      <c r="H147" s="84" t="s">
        <v>617</v>
      </c>
      <c r="I147" s="84" t="s">
        <v>146</v>
      </c>
      <c r="J147" s="84"/>
      <c r="K147" s="94">
        <v>3.58</v>
      </c>
      <c r="L147" s="97" t="s">
        <v>148</v>
      </c>
      <c r="M147" s="98">
        <v>2.5000000000000001E-2</v>
      </c>
      <c r="N147" s="98">
        <v>4.3799999999999999E-2</v>
      </c>
      <c r="O147" s="94">
        <v>227600.00000000003</v>
      </c>
      <c r="P147" s="96">
        <v>93.26</v>
      </c>
      <c r="Q147" s="94">
        <v>212.25975000000003</v>
      </c>
      <c r="R147" s="95">
        <v>1.2437702194631462E-3</v>
      </c>
      <c r="S147" s="95">
        <v>1.8511228988785989E-3</v>
      </c>
      <c r="T147" s="95">
        <f>Q147/'סכום נכסי הקרן'!$C$42</f>
        <v>3.0487156617609837E-4</v>
      </c>
    </row>
    <row r="148" spans="2:20" s="145" customFormat="1">
      <c r="B148" s="87" t="s">
        <v>635</v>
      </c>
      <c r="C148" s="84" t="s">
        <v>636</v>
      </c>
      <c r="D148" s="97" t="s">
        <v>137</v>
      </c>
      <c r="E148" s="97" t="s">
        <v>305</v>
      </c>
      <c r="F148" s="84" t="s">
        <v>540</v>
      </c>
      <c r="G148" s="97" t="s">
        <v>307</v>
      </c>
      <c r="H148" s="84" t="s">
        <v>617</v>
      </c>
      <c r="I148" s="84" t="s">
        <v>146</v>
      </c>
      <c r="J148" s="84"/>
      <c r="K148" s="94">
        <v>3.3799999999999994</v>
      </c>
      <c r="L148" s="97" t="s">
        <v>148</v>
      </c>
      <c r="M148" s="98">
        <v>2.4E-2</v>
      </c>
      <c r="N148" s="98">
        <v>1.1799999999999998E-2</v>
      </c>
      <c r="O148" s="94">
        <v>101781.00000000001</v>
      </c>
      <c r="P148" s="96">
        <v>104.78</v>
      </c>
      <c r="Q148" s="94">
        <v>106.64614000000005</v>
      </c>
      <c r="R148" s="95">
        <v>7.7962635291954879E-4</v>
      </c>
      <c r="S148" s="95">
        <v>9.3006381017132528E-4</v>
      </c>
      <c r="T148" s="95">
        <f>Q148/'סכום נכסי הקרן'!$C$42</f>
        <v>1.5317730153001436E-4</v>
      </c>
    </row>
    <row r="149" spans="2:20" s="145" customFormat="1">
      <c r="B149" s="87" t="s">
        <v>637</v>
      </c>
      <c r="C149" s="84" t="s">
        <v>638</v>
      </c>
      <c r="D149" s="97" t="s">
        <v>137</v>
      </c>
      <c r="E149" s="97" t="s">
        <v>305</v>
      </c>
      <c r="F149" s="84" t="s">
        <v>639</v>
      </c>
      <c r="G149" s="97" t="s">
        <v>350</v>
      </c>
      <c r="H149" s="84" t="s">
        <v>617</v>
      </c>
      <c r="I149" s="84" t="s">
        <v>146</v>
      </c>
      <c r="J149" s="84"/>
      <c r="K149" s="94">
        <v>1.1399999999999999</v>
      </c>
      <c r="L149" s="97" t="s">
        <v>148</v>
      </c>
      <c r="M149" s="98">
        <v>4.6500000000000007E-2</v>
      </c>
      <c r="N149" s="98">
        <v>8.6E-3</v>
      </c>
      <c r="O149" s="94">
        <v>199569.61000000004</v>
      </c>
      <c r="P149" s="96">
        <v>127.32</v>
      </c>
      <c r="Q149" s="94">
        <v>254.09202000000005</v>
      </c>
      <c r="R149" s="95">
        <v>8.6043432992147641E-4</v>
      </c>
      <c r="S149" s="95">
        <v>2.2159432329695995E-3</v>
      </c>
      <c r="T149" s="95">
        <f>Q149/'סכום נכסי הקרן'!$C$42</f>
        <v>3.6495582459815639E-4</v>
      </c>
    </row>
    <row r="150" spans="2:20" s="145" customFormat="1">
      <c r="B150" s="87" t="s">
        <v>640</v>
      </c>
      <c r="C150" s="84" t="s">
        <v>641</v>
      </c>
      <c r="D150" s="97" t="s">
        <v>137</v>
      </c>
      <c r="E150" s="97" t="s">
        <v>305</v>
      </c>
      <c r="F150" s="84" t="s">
        <v>639</v>
      </c>
      <c r="G150" s="97" t="s">
        <v>350</v>
      </c>
      <c r="H150" s="84" t="s">
        <v>617</v>
      </c>
      <c r="I150" s="84" t="s">
        <v>146</v>
      </c>
      <c r="J150" s="84"/>
      <c r="K150" s="94">
        <v>1.8499999999999999</v>
      </c>
      <c r="L150" s="97" t="s">
        <v>148</v>
      </c>
      <c r="M150" s="98">
        <v>6.0999999999999999E-2</v>
      </c>
      <c r="N150" s="98">
        <v>1.8599999999999998E-2</v>
      </c>
      <c r="O150" s="94">
        <v>1309245.9500000002</v>
      </c>
      <c r="P150" s="96">
        <v>109.05</v>
      </c>
      <c r="Q150" s="94">
        <v>1427.7327300000002</v>
      </c>
      <c r="R150" s="95">
        <v>1.0487535811701261E-3</v>
      </c>
      <c r="S150" s="95">
        <v>1.2451294934538724E-2</v>
      </c>
      <c r="T150" s="95">
        <f>Q150/'סכום נכסי הקרן'!$C$42</f>
        <v>2.0506719407517283E-3</v>
      </c>
    </row>
    <row r="151" spans="2:20" s="145" customFormat="1">
      <c r="B151" s="87" t="s">
        <v>642</v>
      </c>
      <c r="C151" s="84" t="s">
        <v>643</v>
      </c>
      <c r="D151" s="97" t="s">
        <v>137</v>
      </c>
      <c r="E151" s="97" t="s">
        <v>305</v>
      </c>
      <c r="F151" s="84" t="s">
        <v>639</v>
      </c>
      <c r="G151" s="97" t="s">
        <v>350</v>
      </c>
      <c r="H151" s="84" t="s">
        <v>617</v>
      </c>
      <c r="I151" s="84" t="s">
        <v>146</v>
      </c>
      <c r="J151" s="84"/>
      <c r="K151" s="94">
        <v>6.38</v>
      </c>
      <c r="L151" s="97" t="s">
        <v>148</v>
      </c>
      <c r="M151" s="98">
        <v>2.8500000000000001E-2</v>
      </c>
      <c r="N151" s="98">
        <v>2.0899999999999995E-2</v>
      </c>
      <c r="O151" s="94">
        <v>591517.00000000012</v>
      </c>
      <c r="P151" s="96">
        <v>106.34</v>
      </c>
      <c r="Q151" s="94">
        <v>629.01914000000011</v>
      </c>
      <c r="R151" s="95">
        <v>8.6605710102489032E-4</v>
      </c>
      <c r="S151" s="95">
        <v>5.4856925718932735E-3</v>
      </c>
      <c r="T151" s="95">
        <f>Q151/'סכום נכסי הקרן'!$C$42</f>
        <v>9.0346874697884319E-4</v>
      </c>
    </row>
    <row r="152" spans="2:20" s="145" customFormat="1">
      <c r="B152" s="87" t="s">
        <v>644</v>
      </c>
      <c r="C152" s="84" t="s">
        <v>645</v>
      </c>
      <c r="D152" s="97" t="s">
        <v>137</v>
      </c>
      <c r="E152" s="97" t="s">
        <v>305</v>
      </c>
      <c r="F152" s="84" t="s">
        <v>639</v>
      </c>
      <c r="G152" s="97" t="s">
        <v>350</v>
      </c>
      <c r="H152" s="84" t="s">
        <v>617</v>
      </c>
      <c r="I152" s="84" t="s">
        <v>146</v>
      </c>
      <c r="J152" s="84"/>
      <c r="K152" s="94">
        <v>1</v>
      </c>
      <c r="L152" s="97" t="s">
        <v>148</v>
      </c>
      <c r="M152" s="98">
        <v>5.0499999999999996E-2</v>
      </c>
      <c r="N152" s="98">
        <v>1.01E-2</v>
      </c>
      <c r="O152" s="94">
        <v>108434.66000000002</v>
      </c>
      <c r="P152" s="96">
        <v>124.14</v>
      </c>
      <c r="Q152" s="94">
        <v>141.14768000000001</v>
      </c>
      <c r="R152" s="95">
        <v>6.6894065458350906E-4</v>
      </c>
      <c r="S152" s="95">
        <v>1.2309526538667309E-3</v>
      </c>
      <c r="T152" s="95">
        <f>Q152/'סכום נכסי הקרן'!$C$42</f>
        <v>2.0273233273723708E-4</v>
      </c>
    </row>
    <row r="153" spans="2:20" s="145" customFormat="1">
      <c r="B153" s="87" t="s">
        <v>646</v>
      </c>
      <c r="C153" s="84" t="s">
        <v>647</v>
      </c>
      <c r="D153" s="97" t="s">
        <v>137</v>
      </c>
      <c r="E153" s="97" t="s">
        <v>305</v>
      </c>
      <c r="F153" s="84" t="s">
        <v>648</v>
      </c>
      <c r="G153" s="97" t="s">
        <v>422</v>
      </c>
      <c r="H153" s="84" t="s">
        <v>649</v>
      </c>
      <c r="I153" s="84" t="s">
        <v>146</v>
      </c>
      <c r="J153" s="84"/>
      <c r="K153" s="94">
        <v>1.94</v>
      </c>
      <c r="L153" s="97" t="s">
        <v>148</v>
      </c>
      <c r="M153" s="98">
        <v>4.8000000000000001E-2</v>
      </c>
      <c r="N153" s="98">
        <v>1.9400000000000001E-2</v>
      </c>
      <c r="O153" s="94">
        <v>282155.26</v>
      </c>
      <c r="P153" s="96">
        <v>123.1</v>
      </c>
      <c r="Q153" s="94">
        <v>347.33314000000007</v>
      </c>
      <c r="R153" s="95">
        <v>3.9404494791604971E-4</v>
      </c>
      <c r="S153" s="95">
        <v>3.0291015088513311E-3</v>
      </c>
      <c r="T153" s="95">
        <f>Q153/'סכום נכסי הקרן'!$C$42</f>
        <v>4.9887931356115353E-4</v>
      </c>
    </row>
    <row r="154" spans="2:20" s="145" customFormat="1">
      <c r="B154" s="87" t="s">
        <v>650</v>
      </c>
      <c r="C154" s="84" t="s">
        <v>651</v>
      </c>
      <c r="D154" s="97" t="s">
        <v>137</v>
      </c>
      <c r="E154" s="97" t="s">
        <v>305</v>
      </c>
      <c r="F154" s="84" t="s">
        <v>652</v>
      </c>
      <c r="G154" s="97" t="s">
        <v>475</v>
      </c>
      <c r="H154" s="84" t="s">
        <v>649</v>
      </c>
      <c r="I154" s="84" t="s">
        <v>144</v>
      </c>
      <c r="J154" s="84"/>
      <c r="K154" s="94">
        <v>0.83000000000000018</v>
      </c>
      <c r="L154" s="97" t="s">
        <v>148</v>
      </c>
      <c r="M154" s="98">
        <v>5.2999999999999999E-2</v>
      </c>
      <c r="N154" s="98">
        <v>1.7900000000000003E-2</v>
      </c>
      <c r="O154" s="94">
        <v>29044.660000000003</v>
      </c>
      <c r="P154" s="96">
        <v>124.16</v>
      </c>
      <c r="Q154" s="94">
        <v>36.061839999999997</v>
      </c>
      <c r="R154" s="95">
        <v>2.8694539841829736E-4</v>
      </c>
      <c r="S154" s="95">
        <v>3.1449626130105305E-4</v>
      </c>
      <c r="T154" s="95">
        <f>Q154/'סכום נכסי הקרן'!$C$42</f>
        <v>5.1796111321114202E-5</v>
      </c>
    </row>
    <row r="155" spans="2:20" s="145" customFormat="1">
      <c r="B155" s="87" t="s">
        <v>653</v>
      </c>
      <c r="C155" s="84" t="s">
        <v>654</v>
      </c>
      <c r="D155" s="97" t="s">
        <v>137</v>
      </c>
      <c r="E155" s="97" t="s">
        <v>305</v>
      </c>
      <c r="F155" s="84" t="s">
        <v>652</v>
      </c>
      <c r="G155" s="97" t="s">
        <v>475</v>
      </c>
      <c r="H155" s="84" t="s">
        <v>649</v>
      </c>
      <c r="I155" s="84" t="s">
        <v>146</v>
      </c>
      <c r="J155" s="84"/>
      <c r="K155" s="94">
        <v>2.5999999999999992</v>
      </c>
      <c r="L155" s="97" t="s">
        <v>148</v>
      </c>
      <c r="M155" s="98">
        <v>0.05</v>
      </c>
      <c r="N155" s="98">
        <v>1.7999999999999995E-2</v>
      </c>
      <c r="O155" s="94">
        <v>122.00000000000001</v>
      </c>
      <c r="P155" s="96">
        <v>107.15</v>
      </c>
      <c r="Q155" s="94">
        <v>0.13073000000000004</v>
      </c>
      <c r="R155" s="95">
        <v>5.9295549431588982E-7</v>
      </c>
      <c r="S155" s="95">
        <v>1.1400997908006549E-6</v>
      </c>
      <c r="T155" s="95">
        <f>Q155/'סכום נכסי הקרן'!$C$42</f>
        <v>1.8776927724734129E-7</v>
      </c>
    </row>
    <row r="156" spans="2:20" s="145" customFormat="1">
      <c r="B156" s="87" t="s">
        <v>655</v>
      </c>
      <c r="C156" s="84" t="s">
        <v>656</v>
      </c>
      <c r="D156" s="97" t="s">
        <v>137</v>
      </c>
      <c r="E156" s="97" t="s">
        <v>305</v>
      </c>
      <c r="F156" s="84" t="s">
        <v>652</v>
      </c>
      <c r="G156" s="97" t="s">
        <v>475</v>
      </c>
      <c r="H156" s="84" t="s">
        <v>649</v>
      </c>
      <c r="I156" s="84" t="s">
        <v>144</v>
      </c>
      <c r="J156" s="84"/>
      <c r="K156" s="94">
        <v>0.43</v>
      </c>
      <c r="L156" s="97" t="s">
        <v>148</v>
      </c>
      <c r="M156" s="98">
        <v>5.2499999999999998E-2</v>
      </c>
      <c r="N156" s="98">
        <v>1.3300000000000001E-2</v>
      </c>
      <c r="O156" s="94">
        <v>20928.400000000005</v>
      </c>
      <c r="P156" s="96">
        <v>123.53</v>
      </c>
      <c r="Q156" s="94">
        <v>25.852850000000007</v>
      </c>
      <c r="R156" s="95">
        <v>3.0676590733246363E-4</v>
      </c>
      <c r="S156" s="95">
        <v>2.2546338924960381E-4</v>
      </c>
      <c r="T156" s="95">
        <f>Q156/'סכום נכסי הקרן'!$C$42</f>
        <v>3.7132800116912161E-5</v>
      </c>
    </row>
    <row r="157" spans="2:20" s="145" customFormat="1">
      <c r="B157" s="87" t="s">
        <v>657</v>
      </c>
      <c r="C157" s="84" t="s">
        <v>658</v>
      </c>
      <c r="D157" s="97" t="s">
        <v>137</v>
      </c>
      <c r="E157" s="97" t="s">
        <v>305</v>
      </c>
      <c r="F157" s="84" t="s">
        <v>659</v>
      </c>
      <c r="G157" s="97" t="s">
        <v>350</v>
      </c>
      <c r="H157" s="84" t="s">
        <v>649</v>
      </c>
      <c r="I157" s="84" t="s">
        <v>144</v>
      </c>
      <c r="J157" s="84"/>
      <c r="K157" s="94">
        <v>3.2299999999999995</v>
      </c>
      <c r="L157" s="97" t="s">
        <v>148</v>
      </c>
      <c r="M157" s="98">
        <v>7.0000000000000007E-2</v>
      </c>
      <c r="N157" s="98">
        <v>0.02</v>
      </c>
      <c r="O157" s="94">
        <v>520762.69000000006</v>
      </c>
      <c r="P157" s="96">
        <v>121.96</v>
      </c>
      <c r="Q157" s="94">
        <v>635.12213000000008</v>
      </c>
      <c r="R157" s="95">
        <v>9.1909203776763292E-4</v>
      </c>
      <c r="S157" s="95">
        <v>5.5389169092470445E-3</v>
      </c>
      <c r="T157" s="95">
        <f>Q157/'סכום נכסי הקרן'!$C$42</f>
        <v>9.122345545314153E-4</v>
      </c>
    </row>
    <row r="158" spans="2:20" s="145" customFormat="1">
      <c r="B158" s="87" t="s">
        <v>660</v>
      </c>
      <c r="C158" s="84" t="s">
        <v>661</v>
      </c>
      <c r="D158" s="97" t="s">
        <v>137</v>
      </c>
      <c r="E158" s="97" t="s">
        <v>305</v>
      </c>
      <c r="F158" s="84" t="s">
        <v>659</v>
      </c>
      <c r="G158" s="97" t="s">
        <v>350</v>
      </c>
      <c r="H158" s="84" t="s">
        <v>649</v>
      </c>
      <c r="I158" s="84" t="s">
        <v>144</v>
      </c>
      <c r="J158" s="84"/>
      <c r="K158" s="94">
        <v>4.5999999999999996</v>
      </c>
      <c r="L158" s="97" t="s">
        <v>148</v>
      </c>
      <c r="M158" s="98">
        <v>4.9000000000000002E-2</v>
      </c>
      <c r="N158" s="98">
        <v>2.9700000000000001E-2</v>
      </c>
      <c r="O158" s="94">
        <v>16965.100000000006</v>
      </c>
      <c r="P158" s="96">
        <v>107.95</v>
      </c>
      <c r="Q158" s="94">
        <v>18.313820000000003</v>
      </c>
      <c r="R158" s="95">
        <v>1.0465920412588646E-4</v>
      </c>
      <c r="S158" s="95">
        <v>1.5971530903970661E-4</v>
      </c>
      <c r="T158" s="95">
        <f>Q158/'סכום נכסי הקרן'!$C$42</f>
        <v>2.6304388778688162E-5</v>
      </c>
    </row>
    <row r="159" spans="2:20" s="145" customFormat="1">
      <c r="B159" s="87" t="s">
        <v>662</v>
      </c>
      <c r="C159" s="84" t="s">
        <v>663</v>
      </c>
      <c r="D159" s="97" t="s">
        <v>137</v>
      </c>
      <c r="E159" s="97" t="s">
        <v>305</v>
      </c>
      <c r="F159" s="84" t="s">
        <v>659</v>
      </c>
      <c r="G159" s="97" t="s">
        <v>350</v>
      </c>
      <c r="H159" s="84" t="s">
        <v>649</v>
      </c>
      <c r="I159" s="84" t="s">
        <v>144</v>
      </c>
      <c r="J159" s="84"/>
      <c r="K159" s="94">
        <v>1</v>
      </c>
      <c r="L159" s="97" t="s">
        <v>148</v>
      </c>
      <c r="M159" s="98">
        <v>5.3499999999999999E-2</v>
      </c>
      <c r="N159" s="98">
        <v>1.2500000000000001E-2</v>
      </c>
      <c r="O159" s="94">
        <v>74650.330000000016</v>
      </c>
      <c r="P159" s="96">
        <v>124.21</v>
      </c>
      <c r="Q159" s="94">
        <v>97.490740000000017</v>
      </c>
      <c r="R159" s="95">
        <v>4.1545317125496174E-4</v>
      </c>
      <c r="S159" s="95">
        <v>8.5021932440144585E-4</v>
      </c>
      <c r="T159" s="95">
        <f>Q159/'סכום נכסי הקרן'!$C$42</f>
        <v>1.4002727597420994E-4</v>
      </c>
    </row>
    <row r="160" spans="2:20" s="145" customFormat="1">
      <c r="B160" s="87" t="s">
        <v>664</v>
      </c>
      <c r="C160" s="84" t="s">
        <v>665</v>
      </c>
      <c r="D160" s="97" t="s">
        <v>137</v>
      </c>
      <c r="E160" s="97" t="s">
        <v>305</v>
      </c>
      <c r="F160" s="84" t="s">
        <v>666</v>
      </c>
      <c r="G160" s="97" t="s">
        <v>391</v>
      </c>
      <c r="H160" s="84" t="s">
        <v>667</v>
      </c>
      <c r="I160" s="84" t="s">
        <v>144</v>
      </c>
      <c r="J160" s="84"/>
      <c r="K160" s="94">
        <v>2.0699999999999998</v>
      </c>
      <c r="L160" s="97" t="s">
        <v>148</v>
      </c>
      <c r="M160" s="98">
        <v>3.85E-2</v>
      </c>
      <c r="N160" s="98">
        <v>2.1599999999999998E-2</v>
      </c>
      <c r="O160" s="94">
        <v>10039.000000000002</v>
      </c>
      <c r="P160" s="96">
        <v>103.7</v>
      </c>
      <c r="Q160" s="94">
        <v>10.410440000000003</v>
      </c>
      <c r="R160" s="95">
        <v>2.5097500000000007E-4</v>
      </c>
      <c r="S160" s="95">
        <v>9.0789722834412674E-5</v>
      </c>
      <c r="T160" s="95">
        <f>Q160/'סכום נכסי הקרן'!$C$42</f>
        <v>1.4952656579414149E-5</v>
      </c>
    </row>
    <row r="161" spans="2:20" s="145" customFormat="1">
      <c r="B161" s="87" t="s">
        <v>668</v>
      </c>
      <c r="C161" s="84" t="s">
        <v>669</v>
      </c>
      <c r="D161" s="97" t="s">
        <v>137</v>
      </c>
      <c r="E161" s="97" t="s">
        <v>305</v>
      </c>
      <c r="F161" s="84" t="s">
        <v>670</v>
      </c>
      <c r="G161" s="97" t="s">
        <v>475</v>
      </c>
      <c r="H161" s="84" t="s">
        <v>671</v>
      </c>
      <c r="I161" s="84" t="s">
        <v>146</v>
      </c>
      <c r="J161" s="84"/>
      <c r="K161" s="94">
        <v>1.45</v>
      </c>
      <c r="L161" s="97" t="s">
        <v>148</v>
      </c>
      <c r="M161" s="98">
        <v>4.4500000000000005E-2</v>
      </c>
      <c r="N161" s="98">
        <v>2.5200000000000004E-2</v>
      </c>
      <c r="O161" s="94">
        <v>10442.000000000002</v>
      </c>
      <c r="P161" s="96">
        <v>125.04</v>
      </c>
      <c r="Q161" s="94">
        <v>13.056690000000001</v>
      </c>
      <c r="R161" s="95">
        <v>1.1164347459340613E-4</v>
      </c>
      <c r="S161" s="95">
        <v>1.1386773913829266E-4</v>
      </c>
      <c r="T161" s="95">
        <f>Q161/'סכום נכסי הקרן'!$C$42</f>
        <v>1.8753501449878286E-5</v>
      </c>
    </row>
    <row r="162" spans="2:20" s="145" customFormat="1">
      <c r="B162" s="87" t="s">
        <v>672</v>
      </c>
      <c r="C162" s="84" t="s">
        <v>673</v>
      </c>
      <c r="D162" s="97" t="s">
        <v>137</v>
      </c>
      <c r="E162" s="97" t="s">
        <v>305</v>
      </c>
      <c r="F162" s="84" t="s">
        <v>674</v>
      </c>
      <c r="G162" s="97" t="s">
        <v>475</v>
      </c>
      <c r="H162" s="84" t="s">
        <v>675</v>
      </c>
      <c r="I162" s="84" t="s">
        <v>146</v>
      </c>
      <c r="J162" s="84"/>
      <c r="K162" s="94">
        <v>1.1400000000000001</v>
      </c>
      <c r="L162" s="97" t="s">
        <v>148</v>
      </c>
      <c r="M162" s="98">
        <v>4.4500000000000005E-2</v>
      </c>
      <c r="N162" s="98">
        <v>0.21440000000000001</v>
      </c>
      <c r="O162" s="94">
        <v>0.50000000000000011</v>
      </c>
      <c r="P162" s="96">
        <v>103.6</v>
      </c>
      <c r="Q162" s="94">
        <v>5.2000000000000006E-4</v>
      </c>
      <c r="R162" s="95">
        <v>1.6806722689075634E-9</v>
      </c>
      <c r="S162" s="95">
        <v>4.5349337659017856E-9</v>
      </c>
      <c r="T162" s="95">
        <f>Q162/'סכום נכסי הקרן'!$C$42</f>
        <v>7.4688307327023222E-10</v>
      </c>
    </row>
    <row r="163" spans="2:20" s="145" customFormat="1">
      <c r="B163" s="87" t="s">
        <v>676</v>
      </c>
      <c r="C163" s="84" t="s">
        <v>677</v>
      </c>
      <c r="D163" s="97" t="s">
        <v>137</v>
      </c>
      <c r="E163" s="97" t="s">
        <v>305</v>
      </c>
      <c r="F163" s="84" t="s">
        <v>674</v>
      </c>
      <c r="G163" s="97" t="s">
        <v>475</v>
      </c>
      <c r="H163" s="84" t="s">
        <v>675</v>
      </c>
      <c r="I163" s="84" t="s">
        <v>146</v>
      </c>
      <c r="J163" s="84"/>
      <c r="K163" s="94">
        <v>2.0500000000000003</v>
      </c>
      <c r="L163" s="97" t="s">
        <v>148</v>
      </c>
      <c r="M163" s="98">
        <v>4.9000000000000002E-2</v>
      </c>
      <c r="N163" s="98">
        <v>0.27090000000000003</v>
      </c>
      <c r="O163" s="94">
        <v>170435.04000000004</v>
      </c>
      <c r="P163" s="96">
        <v>83.46</v>
      </c>
      <c r="Q163" s="94">
        <v>142.24510000000001</v>
      </c>
      <c r="R163" s="95">
        <v>1.7887163101971276E-4</v>
      </c>
      <c r="S163" s="95">
        <v>1.2405232827386076E-3</v>
      </c>
      <c r="T163" s="95">
        <f>Q163/'סכום נכסי הקרן'!$C$42</f>
        <v>2.0430857201082981E-4</v>
      </c>
    </row>
    <row r="164" spans="2:20" s="145" customFormat="1">
      <c r="B164" s="87" t="s">
        <v>678</v>
      </c>
      <c r="C164" s="84" t="s">
        <v>679</v>
      </c>
      <c r="D164" s="97" t="s">
        <v>137</v>
      </c>
      <c r="E164" s="97" t="s">
        <v>305</v>
      </c>
      <c r="F164" s="84" t="s">
        <v>680</v>
      </c>
      <c r="G164" s="97" t="s">
        <v>350</v>
      </c>
      <c r="H164" s="84" t="s">
        <v>681</v>
      </c>
      <c r="I164" s="84" t="s">
        <v>146</v>
      </c>
      <c r="J164" s="84"/>
      <c r="K164" s="94">
        <v>0.53</v>
      </c>
      <c r="L164" s="97" t="s">
        <v>148</v>
      </c>
      <c r="M164" s="98">
        <v>5.3499999999999999E-2</v>
      </c>
      <c r="N164" s="98">
        <v>6.5800000000000011E-2</v>
      </c>
      <c r="O164" s="94">
        <v>48145.600000000006</v>
      </c>
      <c r="P164" s="96">
        <v>103</v>
      </c>
      <c r="Q164" s="94">
        <v>50.926000000000009</v>
      </c>
      <c r="R164" s="95">
        <v>5.0169936362555196E-4</v>
      </c>
      <c r="S164" s="95">
        <v>4.4412699415829679E-4</v>
      </c>
      <c r="T164" s="95">
        <f>Q164/'סכום נכסי הקרן'!$C$42</f>
        <v>7.3145706517999709E-5</v>
      </c>
    </row>
    <row r="165" spans="2:20" s="145" customFormat="1">
      <c r="B165" s="87" t="s">
        <v>682</v>
      </c>
      <c r="C165" s="84" t="s">
        <v>683</v>
      </c>
      <c r="D165" s="97" t="s">
        <v>137</v>
      </c>
      <c r="E165" s="97" t="s">
        <v>305</v>
      </c>
      <c r="F165" s="84" t="s">
        <v>684</v>
      </c>
      <c r="G165" s="97" t="s">
        <v>370</v>
      </c>
      <c r="H165" s="84" t="s">
        <v>685</v>
      </c>
      <c r="I165" s="84"/>
      <c r="J165" s="84"/>
      <c r="K165" s="94">
        <v>3.02</v>
      </c>
      <c r="L165" s="97" t="s">
        <v>148</v>
      </c>
      <c r="M165" s="98">
        <v>3.85E-2</v>
      </c>
      <c r="N165" s="98">
        <v>2.3899999999999998E-2</v>
      </c>
      <c r="O165" s="94">
        <v>190000.00000000003</v>
      </c>
      <c r="P165" s="96">
        <v>103.6</v>
      </c>
      <c r="Q165" s="94">
        <v>196.84001000000004</v>
      </c>
      <c r="R165" s="95">
        <v>6.8345323741007206E-4</v>
      </c>
      <c r="S165" s="95">
        <v>1.7166469381335483E-3</v>
      </c>
      <c r="T165" s="95">
        <f>Q165/'סכום נכסי הקרן'!$C$42</f>
        <v>2.8272398386796781E-4</v>
      </c>
    </row>
    <row r="166" spans="2:20" s="145" customFormat="1">
      <c r="B166" s="83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94"/>
      <c r="P166" s="96"/>
      <c r="Q166" s="84"/>
      <c r="R166" s="84"/>
      <c r="S166" s="95"/>
      <c r="T166" s="84"/>
    </row>
    <row r="167" spans="2:20" s="145" customFormat="1">
      <c r="B167" s="101" t="s">
        <v>58</v>
      </c>
      <c r="C167" s="82"/>
      <c r="D167" s="82"/>
      <c r="E167" s="82"/>
      <c r="F167" s="82"/>
      <c r="G167" s="82"/>
      <c r="H167" s="82"/>
      <c r="I167" s="82"/>
      <c r="J167" s="82"/>
      <c r="K167" s="91">
        <v>4.0520057504683296</v>
      </c>
      <c r="L167" s="82"/>
      <c r="M167" s="82"/>
      <c r="N167" s="103">
        <v>2.6784457496156416E-2</v>
      </c>
      <c r="O167" s="91"/>
      <c r="P167" s="93"/>
      <c r="Q167" s="91">
        <v>23477.781680000004</v>
      </c>
      <c r="R167" s="82"/>
      <c r="S167" s="92">
        <v>0.20475035555596605</v>
      </c>
      <c r="T167" s="92">
        <f>Q167/'סכום נכסי הקרן'!$C$42</f>
        <v>3.37214571821653E-2</v>
      </c>
    </row>
    <row r="168" spans="2:20" s="145" customFormat="1">
      <c r="B168" s="87" t="s">
        <v>686</v>
      </c>
      <c r="C168" s="84" t="s">
        <v>687</v>
      </c>
      <c r="D168" s="97" t="s">
        <v>137</v>
      </c>
      <c r="E168" s="97" t="s">
        <v>305</v>
      </c>
      <c r="F168" s="84" t="s">
        <v>306</v>
      </c>
      <c r="G168" s="97" t="s">
        <v>307</v>
      </c>
      <c r="H168" s="84" t="s">
        <v>308</v>
      </c>
      <c r="I168" s="84" t="s">
        <v>144</v>
      </c>
      <c r="J168" s="84"/>
      <c r="K168" s="94">
        <v>6.54</v>
      </c>
      <c r="L168" s="97" t="s">
        <v>148</v>
      </c>
      <c r="M168" s="98">
        <v>3.0099999999999998E-2</v>
      </c>
      <c r="N168" s="98">
        <v>2.4699999999999996E-2</v>
      </c>
      <c r="O168" s="94">
        <v>1137900.0000000002</v>
      </c>
      <c r="P168" s="96">
        <v>104.4</v>
      </c>
      <c r="Q168" s="94">
        <v>1187.9676100000001</v>
      </c>
      <c r="R168" s="95">
        <v>9.8947826086956533E-4</v>
      </c>
      <c r="S168" s="95">
        <v>1.0360296975743545E-2</v>
      </c>
      <c r="T168" s="95">
        <f>Q168/'סכום נכסי הקרן'!$C$42</f>
        <v>1.706294037504409E-3</v>
      </c>
    </row>
    <row r="169" spans="2:20" s="145" customFormat="1">
      <c r="B169" s="87" t="s">
        <v>688</v>
      </c>
      <c r="C169" s="84" t="s">
        <v>689</v>
      </c>
      <c r="D169" s="97" t="s">
        <v>137</v>
      </c>
      <c r="E169" s="97" t="s">
        <v>305</v>
      </c>
      <c r="F169" s="84" t="s">
        <v>311</v>
      </c>
      <c r="G169" s="97" t="s">
        <v>307</v>
      </c>
      <c r="H169" s="84" t="s">
        <v>308</v>
      </c>
      <c r="I169" s="84" t="s">
        <v>146</v>
      </c>
      <c r="J169" s="84"/>
      <c r="K169" s="94">
        <v>7.48</v>
      </c>
      <c r="L169" s="97" t="s">
        <v>148</v>
      </c>
      <c r="M169" s="98">
        <v>2.98E-2</v>
      </c>
      <c r="N169" s="98">
        <v>2.8100000000000003E-2</v>
      </c>
      <c r="O169" s="94">
        <v>323797.00000000006</v>
      </c>
      <c r="P169" s="96">
        <v>102.9</v>
      </c>
      <c r="Q169" s="94">
        <v>333.18710000000004</v>
      </c>
      <c r="R169" s="95">
        <v>2.455980800999999E-4</v>
      </c>
      <c r="S169" s="95">
        <v>2.9057335195247975E-3</v>
      </c>
      <c r="T169" s="95">
        <f>Q169/'סכום נכסי הקרן'!$C$42</f>
        <v>4.785611638884542E-4</v>
      </c>
    </row>
    <row r="170" spans="2:20" s="145" customFormat="1">
      <c r="B170" s="87" t="s">
        <v>690</v>
      </c>
      <c r="C170" s="84" t="s">
        <v>691</v>
      </c>
      <c r="D170" s="97" t="s">
        <v>137</v>
      </c>
      <c r="E170" s="97" t="s">
        <v>305</v>
      </c>
      <c r="F170" s="84" t="s">
        <v>322</v>
      </c>
      <c r="G170" s="97" t="s">
        <v>307</v>
      </c>
      <c r="H170" s="84" t="s">
        <v>308</v>
      </c>
      <c r="I170" s="84" t="s">
        <v>146</v>
      </c>
      <c r="J170" s="84"/>
      <c r="K170" s="94">
        <v>1.39</v>
      </c>
      <c r="L170" s="97" t="s">
        <v>148</v>
      </c>
      <c r="M170" s="98">
        <v>5.9000000000000004E-2</v>
      </c>
      <c r="N170" s="98">
        <v>7.8000000000000005E-3</v>
      </c>
      <c r="O170" s="94">
        <v>750098.00000000012</v>
      </c>
      <c r="P170" s="96">
        <v>107.68</v>
      </c>
      <c r="Q170" s="94">
        <v>807.70550000000014</v>
      </c>
      <c r="R170" s="95">
        <v>4.6351472517476864E-4</v>
      </c>
      <c r="S170" s="95">
        <v>7.0440210477972784E-3</v>
      </c>
      <c r="T170" s="95">
        <f>Q170/'סכום נכסי הקרן'!$C$42</f>
        <v>1.160118396417826E-3</v>
      </c>
    </row>
    <row r="171" spans="2:20" s="145" customFormat="1">
      <c r="B171" s="87" t="s">
        <v>692</v>
      </c>
      <c r="C171" s="84" t="s">
        <v>693</v>
      </c>
      <c r="D171" s="97" t="s">
        <v>137</v>
      </c>
      <c r="E171" s="97" t="s">
        <v>305</v>
      </c>
      <c r="F171" s="84" t="s">
        <v>322</v>
      </c>
      <c r="G171" s="97" t="s">
        <v>307</v>
      </c>
      <c r="H171" s="84" t="s">
        <v>308</v>
      </c>
      <c r="I171" s="84" t="s">
        <v>146</v>
      </c>
      <c r="J171" s="84"/>
      <c r="K171" s="94">
        <v>1.8900000000000001</v>
      </c>
      <c r="L171" s="97" t="s">
        <v>148</v>
      </c>
      <c r="M171" s="98">
        <v>1.8799999999999997E-2</v>
      </c>
      <c r="N171" s="98">
        <v>4.7000000000000011E-3</v>
      </c>
      <c r="O171" s="94">
        <v>39358.000000000007</v>
      </c>
      <c r="P171" s="96">
        <v>102.77</v>
      </c>
      <c r="Q171" s="94">
        <v>40.448219999999999</v>
      </c>
      <c r="R171" s="95">
        <v>6.2639756940299822E-5</v>
      </c>
      <c r="S171" s="95">
        <v>3.5274999740119979E-4</v>
      </c>
      <c r="T171" s="95">
        <f>Q171/'סכום נכסי הקרן'!$C$42</f>
        <v>5.8096328580597051E-5</v>
      </c>
    </row>
    <row r="172" spans="2:20" s="145" customFormat="1">
      <c r="B172" s="87" t="s">
        <v>694</v>
      </c>
      <c r="C172" s="84" t="s">
        <v>695</v>
      </c>
      <c r="D172" s="97" t="s">
        <v>137</v>
      </c>
      <c r="E172" s="97" t="s">
        <v>305</v>
      </c>
      <c r="F172" s="84" t="s">
        <v>696</v>
      </c>
      <c r="G172" s="97" t="s">
        <v>697</v>
      </c>
      <c r="H172" s="84" t="s">
        <v>332</v>
      </c>
      <c r="I172" s="84" t="s">
        <v>144</v>
      </c>
      <c r="J172" s="84"/>
      <c r="K172" s="94">
        <v>1.9499999999999995</v>
      </c>
      <c r="L172" s="97" t="s">
        <v>148</v>
      </c>
      <c r="M172" s="98">
        <v>4.8399999999999999E-2</v>
      </c>
      <c r="N172" s="98">
        <v>9.3999999999999969E-3</v>
      </c>
      <c r="O172" s="94">
        <v>170444.25000000003</v>
      </c>
      <c r="P172" s="96">
        <v>107.7</v>
      </c>
      <c r="Q172" s="94">
        <v>183.56847000000002</v>
      </c>
      <c r="R172" s="95">
        <v>2.0290982142857146E-4</v>
      </c>
      <c r="S172" s="95">
        <v>1.6009054864575556E-3</v>
      </c>
      <c r="T172" s="95">
        <f>Q172/'סכום נכסי הקרן'!$C$42</f>
        <v>2.6366189044060466E-4</v>
      </c>
    </row>
    <row r="173" spans="2:20" s="145" customFormat="1">
      <c r="B173" s="87" t="s">
        <v>698</v>
      </c>
      <c r="C173" s="84" t="s">
        <v>699</v>
      </c>
      <c r="D173" s="97" t="s">
        <v>137</v>
      </c>
      <c r="E173" s="97" t="s">
        <v>305</v>
      </c>
      <c r="F173" s="84" t="s">
        <v>331</v>
      </c>
      <c r="G173" s="97" t="s">
        <v>307</v>
      </c>
      <c r="H173" s="84" t="s">
        <v>332</v>
      </c>
      <c r="I173" s="84" t="s">
        <v>144</v>
      </c>
      <c r="J173" s="84"/>
      <c r="K173" s="94">
        <v>2.93</v>
      </c>
      <c r="L173" s="97" t="s">
        <v>148</v>
      </c>
      <c r="M173" s="98">
        <v>1.95E-2</v>
      </c>
      <c r="N173" s="98">
        <v>1.3400000000000002E-2</v>
      </c>
      <c r="O173" s="94">
        <v>400000.00000000006</v>
      </c>
      <c r="P173" s="96">
        <v>103.68</v>
      </c>
      <c r="Q173" s="94">
        <v>414.72000000000008</v>
      </c>
      <c r="R173" s="95">
        <v>5.8394160583941611E-4</v>
      </c>
      <c r="S173" s="95">
        <v>3.6167840988361316E-3</v>
      </c>
      <c r="T173" s="95">
        <f>Q173/'סכום נכסי הקרן'!$C$42</f>
        <v>5.9566797720505909E-4</v>
      </c>
    </row>
    <row r="174" spans="2:20" s="145" customFormat="1">
      <c r="B174" s="87" t="s">
        <v>700</v>
      </c>
      <c r="C174" s="84" t="s">
        <v>701</v>
      </c>
      <c r="D174" s="97" t="s">
        <v>137</v>
      </c>
      <c r="E174" s="97" t="s">
        <v>305</v>
      </c>
      <c r="F174" s="84" t="s">
        <v>306</v>
      </c>
      <c r="G174" s="97" t="s">
        <v>307</v>
      </c>
      <c r="H174" s="84" t="s">
        <v>332</v>
      </c>
      <c r="I174" s="84" t="s">
        <v>144</v>
      </c>
      <c r="J174" s="84"/>
      <c r="K174" s="94">
        <v>0.70000000000000007</v>
      </c>
      <c r="L174" s="97" t="s">
        <v>148</v>
      </c>
      <c r="M174" s="98">
        <v>5.4000000000000006E-2</v>
      </c>
      <c r="N174" s="98">
        <v>2.7000000000000001E-3</v>
      </c>
      <c r="O174" s="94">
        <v>512565.00000000006</v>
      </c>
      <c r="P174" s="96">
        <v>105.2</v>
      </c>
      <c r="Q174" s="94">
        <v>539.21838000000014</v>
      </c>
      <c r="R174" s="95">
        <v>2.32346300314727E-4</v>
      </c>
      <c r="S174" s="95">
        <v>4.7025377666478083E-3</v>
      </c>
      <c r="T174" s="95">
        <f>Q174/'סכום נכסי הקרן'!$C$42</f>
        <v>7.7448669388114602E-4</v>
      </c>
    </row>
    <row r="175" spans="2:20" s="145" customFormat="1">
      <c r="B175" s="87" t="s">
        <v>702</v>
      </c>
      <c r="C175" s="84" t="s">
        <v>703</v>
      </c>
      <c r="D175" s="97" t="s">
        <v>137</v>
      </c>
      <c r="E175" s="97" t="s">
        <v>305</v>
      </c>
      <c r="F175" s="84" t="s">
        <v>704</v>
      </c>
      <c r="G175" s="97" t="s">
        <v>307</v>
      </c>
      <c r="H175" s="84" t="s">
        <v>332</v>
      </c>
      <c r="I175" s="84" t="s">
        <v>146</v>
      </c>
      <c r="J175" s="84"/>
      <c r="K175" s="94">
        <v>4.9599999999999991</v>
      </c>
      <c r="L175" s="97" t="s">
        <v>148</v>
      </c>
      <c r="M175" s="98">
        <v>2.07E-2</v>
      </c>
      <c r="N175" s="98">
        <v>1.89E-2</v>
      </c>
      <c r="O175" s="94">
        <v>410000.00000000006</v>
      </c>
      <c r="P175" s="96">
        <v>102.45</v>
      </c>
      <c r="Q175" s="94">
        <v>420.04498000000012</v>
      </c>
      <c r="R175" s="95">
        <v>1.6175931003736248E-3</v>
      </c>
      <c r="S175" s="95">
        <v>3.6632233903837316E-3</v>
      </c>
      <c r="T175" s="95">
        <f>Q175/'סכום נכסי הקרן'!$C$42</f>
        <v>6.0331631841179477E-4</v>
      </c>
    </row>
    <row r="176" spans="2:20" s="145" customFormat="1">
      <c r="B176" s="87" t="s">
        <v>705</v>
      </c>
      <c r="C176" s="84" t="s">
        <v>706</v>
      </c>
      <c r="D176" s="97" t="s">
        <v>137</v>
      </c>
      <c r="E176" s="97" t="s">
        <v>305</v>
      </c>
      <c r="F176" s="84" t="s">
        <v>322</v>
      </c>
      <c r="G176" s="97" t="s">
        <v>307</v>
      </c>
      <c r="H176" s="84" t="s">
        <v>332</v>
      </c>
      <c r="I176" s="84" t="s">
        <v>146</v>
      </c>
      <c r="J176" s="84"/>
      <c r="K176" s="94">
        <v>2.1199999999999997</v>
      </c>
      <c r="L176" s="97" t="s">
        <v>148</v>
      </c>
      <c r="M176" s="98">
        <v>6.0999999999999999E-2</v>
      </c>
      <c r="N176" s="98">
        <v>1.1099999999999999E-2</v>
      </c>
      <c r="O176" s="94">
        <v>339907.00000000006</v>
      </c>
      <c r="P176" s="96">
        <v>115.55</v>
      </c>
      <c r="Q176" s="94">
        <v>392.76253000000008</v>
      </c>
      <c r="R176" s="95">
        <v>1.9842678065395663E-4</v>
      </c>
      <c r="S176" s="95">
        <v>3.4252924216884866E-3</v>
      </c>
      <c r="T176" s="95">
        <f>Q176/'סכום נכסי הקרן'!$C$42</f>
        <v>5.6413016436883032E-4</v>
      </c>
    </row>
    <row r="177" spans="2:20" s="145" customFormat="1">
      <c r="B177" s="87" t="s">
        <v>707</v>
      </c>
      <c r="C177" s="84" t="s">
        <v>708</v>
      </c>
      <c r="D177" s="97" t="s">
        <v>137</v>
      </c>
      <c r="E177" s="97" t="s">
        <v>305</v>
      </c>
      <c r="F177" s="84" t="s">
        <v>369</v>
      </c>
      <c r="G177" s="97" t="s">
        <v>370</v>
      </c>
      <c r="H177" s="84" t="s">
        <v>364</v>
      </c>
      <c r="I177" s="84" t="s">
        <v>146</v>
      </c>
      <c r="J177" s="84"/>
      <c r="K177" s="94">
        <v>0.42</v>
      </c>
      <c r="L177" s="97" t="s">
        <v>148</v>
      </c>
      <c r="M177" s="98">
        <v>5.7000000000000002E-2</v>
      </c>
      <c r="N177" s="98">
        <v>2.5999999999999999E-3</v>
      </c>
      <c r="O177" s="94">
        <v>716.11000000000013</v>
      </c>
      <c r="P177" s="96">
        <v>102.74</v>
      </c>
      <c r="Q177" s="94">
        <v>0.73573000000000011</v>
      </c>
      <c r="R177" s="95">
        <v>1.6157365752509022E-6</v>
      </c>
      <c r="S177" s="95">
        <v>6.4163208068979237E-6</v>
      </c>
      <c r="T177" s="95">
        <f>Q177/'סכום נכסי הקרן'!$C$42</f>
        <v>1.0567390067252076E-6</v>
      </c>
    </row>
    <row r="178" spans="2:20" s="145" customFormat="1">
      <c r="B178" s="87" t="s">
        <v>709</v>
      </c>
      <c r="C178" s="84" t="s">
        <v>710</v>
      </c>
      <c r="D178" s="97" t="s">
        <v>137</v>
      </c>
      <c r="E178" s="97" t="s">
        <v>305</v>
      </c>
      <c r="F178" s="84" t="s">
        <v>369</v>
      </c>
      <c r="G178" s="97" t="s">
        <v>370</v>
      </c>
      <c r="H178" s="84" t="s">
        <v>364</v>
      </c>
      <c r="I178" s="84" t="s">
        <v>146</v>
      </c>
      <c r="J178" s="84"/>
      <c r="K178" s="94">
        <v>6.79</v>
      </c>
      <c r="L178" s="97" t="s">
        <v>148</v>
      </c>
      <c r="M178" s="98">
        <v>3.6499999999999998E-2</v>
      </c>
      <c r="N178" s="98">
        <v>3.1299999999999988E-2</v>
      </c>
      <c r="O178" s="94">
        <v>959144.00000000012</v>
      </c>
      <c r="P178" s="96">
        <v>103.98</v>
      </c>
      <c r="Q178" s="94">
        <v>997.3179100000001</v>
      </c>
      <c r="R178" s="95">
        <v>8.6997109299674115E-4</v>
      </c>
      <c r="S178" s="95">
        <v>8.6976358949953803E-3</v>
      </c>
      <c r="T178" s="95">
        <f>Q178/'סכום נכסי הקרן'!$C$42</f>
        <v>1.4324612800927785E-3</v>
      </c>
    </row>
    <row r="179" spans="2:20" s="145" customFormat="1">
      <c r="B179" s="87" t="s">
        <v>711</v>
      </c>
      <c r="C179" s="84" t="s">
        <v>712</v>
      </c>
      <c r="D179" s="97" t="s">
        <v>137</v>
      </c>
      <c r="E179" s="97" t="s">
        <v>305</v>
      </c>
      <c r="F179" s="84" t="s">
        <v>306</v>
      </c>
      <c r="G179" s="97" t="s">
        <v>307</v>
      </c>
      <c r="H179" s="84" t="s">
        <v>364</v>
      </c>
      <c r="I179" s="84" t="s">
        <v>144</v>
      </c>
      <c r="J179" s="84"/>
      <c r="K179" s="94">
        <v>3.97</v>
      </c>
      <c r="L179" s="97" t="s">
        <v>148</v>
      </c>
      <c r="M179" s="98">
        <v>1.5180000000000001E-2</v>
      </c>
      <c r="N179" s="98">
        <v>1.21E-2</v>
      </c>
      <c r="O179" s="94">
        <v>315191.00000000006</v>
      </c>
      <c r="P179" s="96">
        <v>101.55</v>
      </c>
      <c r="Q179" s="94">
        <v>320.07646</v>
      </c>
      <c r="R179" s="95">
        <v>3.3178000000000005E-4</v>
      </c>
      <c r="S179" s="95">
        <v>2.7913952810082921E-3</v>
      </c>
      <c r="T179" s="95">
        <f>Q179/'סכום נכסי הקרן'!$C$42</f>
        <v>4.5973017331972407E-4</v>
      </c>
    </row>
    <row r="180" spans="2:20" s="145" customFormat="1">
      <c r="B180" s="87" t="s">
        <v>713</v>
      </c>
      <c r="C180" s="84" t="s">
        <v>714</v>
      </c>
      <c r="D180" s="97" t="s">
        <v>137</v>
      </c>
      <c r="E180" s="97" t="s">
        <v>305</v>
      </c>
      <c r="F180" s="84" t="s">
        <v>383</v>
      </c>
      <c r="G180" s="97" t="s">
        <v>307</v>
      </c>
      <c r="H180" s="84" t="s">
        <v>364</v>
      </c>
      <c r="I180" s="84" t="s">
        <v>146</v>
      </c>
      <c r="J180" s="84"/>
      <c r="K180" s="94">
        <v>3.5900000000000003</v>
      </c>
      <c r="L180" s="97" t="s">
        <v>148</v>
      </c>
      <c r="M180" s="98">
        <v>6.4000000000000001E-2</v>
      </c>
      <c r="N180" s="98">
        <v>1.54E-2</v>
      </c>
      <c r="O180" s="94">
        <v>64987.000000000007</v>
      </c>
      <c r="P180" s="96">
        <v>118.88</v>
      </c>
      <c r="Q180" s="94">
        <v>77.256550000000004</v>
      </c>
      <c r="R180" s="95">
        <v>1.9970437839565358E-4</v>
      </c>
      <c r="S180" s="95">
        <v>6.7375641775399911E-4</v>
      </c>
      <c r="T180" s="95">
        <f>Q180/'סכום נכסי הקרן'!$C$42</f>
        <v>1.1096463364279876E-4</v>
      </c>
    </row>
    <row r="181" spans="2:20" s="145" customFormat="1">
      <c r="B181" s="87" t="s">
        <v>715</v>
      </c>
      <c r="C181" s="84" t="s">
        <v>716</v>
      </c>
      <c r="D181" s="97" t="s">
        <v>137</v>
      </c>
      <c r="E181" s="97" t="s">
        <v>305</v>
      </c>
      <c r="F181" s="84" t="s">
        <v>383</v>
      </c>
      <c r="G181" s="97" t="s">
        <v>307</v>
      </c>
      <c r="H181" s="84" t="s">
        <v>364</v>
      </c>
      <c r="I181" s="84" t="s">
        <v>146</v>
      </c>
      <c r="J181" s="84"/>
      <c r="K181" s="94">
        <v>0.66</v>
      </c>
      <c r="L181" s="97" t="s">
        <v>148</v>
      </c>
      <c r="M181" s="98">
        <v>2.1700000000000001E-2</v>
      </c>
      <c r="N181" s="98">
        <v>2.3999999999999998E-3</v>
      </c>
      <c r="O181" s="94">
        <v>228080.00000000003</v>
      </c>
      <c r="P181" s="96">
        <v>101.45</v>
      </c>
      <c r="Q181" s="94">
        <v>231.38717000000005</v>
      </c>
      <c r="R181" s="95">
        <v>2.9822136738837947E-4</v>
      </c>
      <c r="S181" s="95">
        <v>2.0179336350566474E-3</v>
      </c>
      <c r="T181" s="95">
        <f>Q181/'סכום נכסי הקרן'!$C$42</f>
        <v>3.3234453970173403E-4</v>
      </c>
    </row>
    <row r="182" spans="2:20" s="145" customFormat="1">
      <c r="B182" s="87" t="s">
        <v>717</v>
      </c>
      <c r="C182" s="84" t="s">
        <v>718</v>
      </c>
      <c r="D182" s="97" t="s">
        <v>137</v>
      </c>
      <c r="E182" s="97" t="s">
        <v>305</v>
      </c>
      <c r="F182" s="84" t="s">
        <v>394</v>
      </c>
      <c r="G182" s="97" t="s">
        <v>350</v>
      </c>
      <c r="H182" s="84" t="s">
        <v>364</v>
      </c>
      <c r="I182" s="84" t="s">
        <v>146</v>
      </c>
      <c r="J182" s="84"/>
      <c r="K182" s="94">
        <v>1.1399999999999999</v>
      </c>
      <c r="L182" s="97" t="s">
        <v>148</v>
      </c>
      <c r="M182" s="98">
        <v>5.2499999999999998E-2</v>
      </c>
      <c r="N182" s="98">
        <v>1.3199999999999998E-2</v>
      </c>
      <c r="O182" s="94">
        <v>8212.0000000000018</v>
      </c>
      <c r="P182" s="96">
        <v>106.27</v>
      </c>
      <c r="Q182" s="94">
        <v>8.7269000000000023</v>
      </c>
      <c r="R182" s="95">
        <v>1.8073313078399117E-4</v>
      </c>
      <c r="S182" s="95">
        <v>7.6107525926246721E-5</v>
      </c>
      <c r="T182" s="95">
        <f>Q182/'סכום נכסי הקרן'!$C$42</f>
        <v>1.2534565177157674E-5</v>
      </c>
    </row>
    <row r="183" spans="2:20" s="145" customFormat="1">
      <c r="B183" s="87" t="s">
        <v>719</v>
      </c>
      <c r="C183" s="84" t="s">
        <v>720</v>
      </c>
      <c r="D183" s="97" t="s">
        <v>137</v>
      </c>
      <c r="E183" s="97" t="s">
        <v>305</v>
      </c>
      <c r="F183" s="84" t="s">
        <v>397</v>
      </c>
      <c r="G183" s="97" t="s">
        <v>398</v>
      </c>
      <c r="H183" s="84" t="s">
        <v>364</v>
      </c>
      <c r="I183" s="84" t="s">
        <v>146</v>
      </c>
      <c r="J183" s="84"/>
      <c r="K183" s="94">
        <v>4.82</v>
      </c>
      <c r="L183" s="97" t="s">
        <v>148</v>
      </c>
      <c r="M183" s="98">
        <v>4.8000000000000001E-2</v>
      </c>
      <c r="N183" s="98">
        <v>2.3399999999999997E-2</v>
      </c>
      <c r="O183" s="94">
        <v>1185455.3600000001</v>
      </c>
      <c r="P183" s="96">
        <v>113.44</v>
      </c>
      <c r="Q183" s="94">
        <v>1344.7805900000003</v>
      </c>
      <c r="R183" s="95">
        <v>5.4090466922386039E-4</v>
      </c>
      <c r="S183" s="95">
        <v>1.172786712561601E-2</v>
      </c>
      <c r="T183" s="95">
        <f>Q183/'סכום נכסי הקרן'!$C$42</f>
        <v>1.9315266537179927E-3</v>
      </c>
    </row>
    <row r="184" spans="2:20" s="145" customFormat="1">
      <c r="B184" s="87" t="s">
        <v>721</v>
      </c>
      <c r="C184" s="84" t="s">
        <v>722</v>
      </c>
      <c r="D184" s="97" t="s">
        <v>137</v>
      </c>
      <c r="E184" s="97" t="s">
        <v>305</v>
      </c>
      <c r="F184" s="84" t="s">
        <v>383</v>
      </c>
      <c r="G184" s="97" t="s">
        <v>307</v>
      </c>
      <c r="H184" s="84" t="s">
        <v>364</v>
      </c>
      <c r="I184" s="84" t="s">
        <v>146</v>
      </c>
      <c r="J184" s="84"/>
      <c r="K184" s="94">
        <v>1.1399999999999999</v>
      </c>
      <c r="L184" s="97" t="s">
        <v>148</v>
      </c>
      <c r="M184" s="98">
        <v>6.0999999999999999E-2</v>
      </c>
      <c r="N184" s="98">
        <v>7.4999999999999989E-3</v>
      </c>
      <c r="O184" s="94">
        <v>17287.2</v>
      </c>
      <c r="P184" s="96">
        <v>111.24</v>
      </c>
      <c r="Q184" s="94">
        <v>19.230290000000004</v>
      </c>
      <c r="R184" s="95">
        <v>3.8415999999999999E-5</v>
      </c>
      <c r="S184" s="95">
        <v>1.6770786817131431E-4</v>
      </c>
      <c r="T184" s="95">
        <f>Q184/'סכום נכסי הקרן'!$C$42</f>
        <v>2.7620727105918873E-5</v>
      </c>
    </row>
    <row r="185" spans="2:20" s="145" customFormat="1">
      <c r="B185" s="87" t="s">
        <v>723</v>
      </c>
      <c r="C185" s="84" t="s">
        <v>724</v>
      </c>
      <c r="D185" s="97" t="s">
        <v>137</v>
      </c>
      <c r="E185" s="97" t="s">
        <v>305</v>
      </c>
      <c r="F185" s="84" t="s">
        <v>306</v>
      </c>
      <c r="G185" s="97" t="s">
        <v>307</v>
      </c>
      <c r="H185" s="84" t="s">
        <v>364</v>
      </c>
      <c r="I185" s="84" t="s">
        <v>146</v>
      </c>
      <c r="J185" s="84"/>
      <c r="K185" s="94">
        <v>3.830000000000001</v>
      </c>
      <c r="L185" s="97" t="s">
        <v>148</v>
      </c>
      <c r="M185" s="98">
        <v>3.2500000000000001E-2</v>
      </c>
      <c r="N185" s="98">
        <v>2.7199999999999998E-2</v>
      </c>
      <c r="O185" s="94">
        <f>500000/50000</f>
        <v>10</v>
      </c>
      <c r="P185" s="96">
        <f>102.1133*50000</f>
        <v>5105665</v>
      </c>
      <c r="Q185" s="94">
        <v>510.56668999999999</v>
      </c>
      <c r="R185" s="95">
        <v>5.0000000000000001E-4</v>
      </c>
      <c r="S185" s="95">
        <v>4.4526656196648253E-3</v>
      </c>
      <c r="T185" s="95">
        <f>Q185/'סכום נכסי הקרן'!$C$42</f>
        <v>7.3333388180117285E-4</v>
      </c>
    </row>
    <row r="186" spans="2:20" s="145" customFormat="1">
      <c r="B186" s="87" t="s">
        <v>725</v>
      </c>
      <c r="C186" s="84" t="s">
        <v>726</v>
      </c>
      <c r="D186" s="97" t="s">
        <v>137</v>
      </c>
      <c r="E186" s="97" t="s">
        <v>305</v>
      </c>
      <c r="F186" s="84" t="s">
        <v>306</v>
      </c>
      <c r="G186" s="97" t="s">
        <v>307</v>
      </c>
      <c r="H186" s="84" t="s">
        <v>364</v>
      </c>
      <c r="I186" s="84" t="s">
        <v>144</v>
      </c>
      <c r="J186" s="84"/>
      <c r="K186" s="94">
        <v>3.48</v>
      </c>
      <c r="L186" s="97" t="s">
        <v>148</v>
      </c>
      <c r="M186" s="98">
        <v>2.1179999999999997E-2</v>
      </c>
      <c r="N186" s="98">
        <v>1.1800000000000001E-2</v>
      </c>
      <c r="O186" s="94">
        <v>28931.000000000004</v>
      </c>
      <c r="P186" s="96">
        <v>103.7</v>
      </c>
      <c r="Q186" s="94">
        <v>30.001450000000006</v>
      </c>
      <c r="R186" s="95">
        <v>2.8931028931028933E-5</v>
      </c>
      <c r="S186" s="95">
        <v>2.6164343967502717E-4</v>
      </c>
      <c r="T186" s="95">
        <f>Q186/'סכום נכסי הקרן'!$C$42</f>
        <v>4.3091490728006168E-5</v>
      </c>
    </row>
    <row r="187" spans="2:20" s="145" customFormat="1">
      <c r="B187" s="87" t="s">
        <v>727</v>
      </c>
      <c r="C187" s="84" t="s">
        <v>728</v>
      </c>
      <c r="D187" s="97" t="s">
        <v>137</v>
      </c>
      <c r="E187" s="97" t="s">
        <v>305</v>
      </c>
      <c r="F187" s="84" t="s">
        <v>442</v>
      </c>
      <c r="G187" s="97" t="s">
        <v>350</v>
      </c>
      <c r="H187" s="84" t="s">
        <v>423</v>
      </c>
      <c r="I187" s="84" t="s">
        <v>146</v>
      </c>
      <c r="J187" s="84"/>
      <c r="K187" s="94">
        <v>0.81999999999999984</v>
      </c>
      <c r="L187" s="97" t="s">
        <v>148</v>
      </c>
      <c r="M187" s="98">
        <v>6.4100000000000004E-2</v>
      </c>
      <c r="N187" s="98">
        <v>8.6999999999999977E-3</v>
      </c>
      <c r="O187" s="94">
        <v>3558.2000000000007</v>
      </c>
      <c r="P187" s="96">
        <v>105.66</v>
      </c>
      <c r="Q187" s="94">
        <v>3.7596000000000012</v>
      </c>
      <c r="R187" s="95">
        <v>3.3152579010137156E-5</v>
      </c>
      <c r="S187" s="95">
        <v>3.2787571127469912E-5</v>
      </c>
      <c r="T187" s="95">
        <f>Q187/'סכום נכסי הקרן'!$C$42</f>
        <v>5.3999646197437801E-6</v>
      </c>
    </row>
    <row r="188" spans="2:20" s="145" customFormat="1">
      <c r="B188" s="87" t="s">
        <v>729</v>
      </c>
      <c r="C188" s="84" t="s">
        <v>730</v>
      </c>
      <c r="D188" s="97" t="s">
        <v>137</v>
      </c>
      <c r="E188" s="97" t="s">
        <v>305</v>
      </c>
      <c r="F188" s="84" t="s">
        <v>447</v>
      </c>
      <c r="G188" s="97" t="s">
        <v>350</v>
      </c>
      <c r="H188" s="84" t="s">
        <v>423</v>
      </c>
      <c r="I188" s="84" t="s">
        <v>146</v>
      </c>
      <c r="J188" s="84"/>
      <c r="K188" s="94">
        <v>0.75000000000000011</v>
      </c>
      <c r="L188" s="97" t="s">
        <v>148</v>
      </c>
      <c r="M188" s="98">
        <v>8.0600000000000012E-3</v>
      </c>
      <c r="N188" s="98">
        <v>0.01</v>
      </c>
      <c r="O188" s="94">
        <v>89896.000000000015</v>
      </c>
      <c r="P188" s="96">
        <v>99.85</v>
      </c>
      <c r="Q188" s="94">
        <v>89.761150000000001</v>
      </c>
      <c r="R188" s="95">
        <v>1.6180895849351643E-4</v>
      </c>
      <c r="S188" s="95">
        <v>7.8280936538687492E-4</v>
      </c>
      <c r="T188" s="95">
        <f>Q188/'סכום נכסי הקרן'!$C$42</f>
        <v>1.289251607159044E-4</v>
      </c>
    </row>
    <row r="189" spans="2:20" s="145" customFormat="1">
      <c r="B189" s="87" t="s">
        <v>731</v>
      </c>
      <c r="C189" s="84" t="s">
        <v>732</v>
      </c>
      <c r="D189" s="97" t="s">
        <v>137</v>
      </c>
      <c r="E189" s="97" t="s">
        <v>305</v>
      </c>
      <c r="F189" s="84" t="s">
        <v>456</v>
      </c>
      <c r="G189" s="97" t="s">
        <v>350</v>
      </c>
      <c r="H189" s="84" t="s">
        <v>423</v>
      </c>
      <c r="I189" s="84" t="s">
        <v>144</v>
      </c>
      <c r="J189" s="84"/>
      <c r="K189" s="94">
        <v>3.7600000000000002</v>
      </c>
      <c r="L189" s="97" t="s">
        <v>148</v>
      </c>
      <c r="M189" s="98">
        <v>5.0499999999999996E-2</v>
      </c>
      <c r="N189" s="98">
        <v>2.8199999999999992E-2</v>
      </c>
      <c r="O189" s="94">
        <v>153461.6</v>
      </c>
      <c r="P189" s="96">
        <v>111</v>
      </c>
      <c r="Q189" s="94">
        <v>170.34238000000002</v>
      </c>
      <c r="R189" s="95">
        <v>2.6337688691971362E-4</v>
      </c>
      <c r="S189" s="95">
        <v>1.4855604054347556E-3</v>
      </c>
      <c r="T189" s="95">
        <f>Q189/'סכום נכסי הקרן'!$C$42</f>
        <v>2.4466507746647256E-4</v>
      </c>
    </row>
    <row r="190" spans="2:20" s="145" customFormat="1">
      <c r="B190" s="87" t="s">
        <v>733</v>
      </c>
      <c r="C190" s="84" t="s">
        <v>734</v>
      </c>
      <c r="D190" s="97" t="s">
        <v>137</v>
      </c>
      <c r="E190" s="97" t="s">
        <v>305</v>
      </c>
      <c r="F190" s="84" t="s">
        <v>456</v>
      </c>
      <c r="G190" s="97" t="s">
        <v>350</v>
      </c>
      <c r="H190" s="84" t="s">
        <v>423</v>
      </c>
      <c r="I190" s="84" t="s">
        <v>146</v>
      </c>
      <c r="J190" s="84"/>
      <c r="K190" s="94">
        <v>5.7099999999999991</v>
      </c>
      <c r="L190" s="97" t="s">
        <v>148</v>
      </c>
      <c r="M190" s="98">
        <v>4.3499999999999997E-2</v>
      </c>
      <c r="N190" s="98">
        <v>4.0499999999999987E-2</v>
      </c>
      <c r="O190" s="94">
        <v>356750.00000000006</v>
      </c>
      <c r="P190" s="96">
        <v>102.48</v>
      </c>
      <c r="Q190" s="94">
        <v>365.59742000000011</v>
      </c>
      <c r="R190" s="95">
        <v>7.0525137986114422E-4</v>
      </c>
      <c r="S190" s="95">
        <v>3.1883847782395711E-3</v>
      </c>
      <c r="T190" s="95">
        <f>Q190/'סכום נכסי הקרן'!$C$42</f>
        <v>5.2511254736397673E-4</v>
      </c>
    </row>
    <row r="191" spans="2:20" s="145" customFormat="1">
      <c r="B191" s="87" t="s">
        <v>735</v>
      </c>
      <c r="C191" s="84" t="s">
        <v>736</v>
      </c>
      <c r="D191" s="97" t="s">
        <v>137</v>
      </c>
      <c r="E191" s="97" t="s">
        <v>305</v>
      </c>
      <c r="F191" s="84" t="s">
        <v>459</v>
      </c>
      <c r="G191" s="97" t="s">
        <v>307</v>
      </c>
      <c r="H191" s="84" t="s">
        <v>423</v>
      </c>
      <c r="I191" s="84" t="s">
        <v>146</v>
      </c>
      <c r="J191" s="84"/>
      <c r="K191" s="94">
        <v>0.25</v>
      </c>
      <c r="L191" s="97" t="s">
        <v>148</v>
      </c>
      <c r="M191" s="98">
        <v>1.3100000000000001E-2</v>
      </c>
      <c r="N191" s="98">
        <v>6.6E-3</v>
      </c>
      <c r="O191" s="94">
        <v>63879.44000000001</v>
      </c>
      <c r="P191" s="96">
        <v>100.16</v>
      </c>
      <c r="Q191" s="94">
        <v>64.192560000000014</v>
      </c>
      <c r="R191" s="95">
        <v>8.7034337009172049E-4</v>
      </c>
      <c r="S191" s="95">
        <v>5.5982501512245452E-4</v>
      </c>
      <c r="T191" s="95">
        <f>Q191/'סכום נכסי הקרן'!$C$42</f>
        <v>9.2200647103622658E-5</v>
      </c>
    </row>
    <row r="192" spans="2:20" s="145" customFormat="1">
      <c r="B192" s="87" t="s">
        <v>737</v>
      </c>
      <c r="C192" s="84" t="s">
        <v>738</v>
      </c>
      <c r="D192" s="97" t="s">
        <v>137</v>
      </c>
      <c r="E192" s="97" t="s">
        <v>305</v>
      </c>
      <c r="F192" s="84" t="s">
        <v>459</v>
      </c>
      <c r="G192" s="97" t="s">
        <v>307</v>
      </c>
      <c r="H192" s="84" t="s">
        <v>423</v>
      </c>
      <c r="I192" s="84" t="s">
        <v>146</v>
      </c>
      <c r="J192" s="84"/>
      <c r="K192" s="94">
        <v>3.2000000000000006</v>
      </c>
      <c r="L192" s="97" t="s">
        <v>148</v>
      </c>
      <c r="M192" s="98">
        <v>1.0500000000000001E-2</v>
      </c>
      <c r="N192" s="98">
        <v>9.5000000000000015E-3</v>
      </c>
      <c r="O192" s="94">
        <v>147500.00000000003</v>
      </c>
      <c r="P192" s="96">
        <v>100.31</v>
      </c>
      <c r="Q192" s="94">
        <v>148.34763000000001</v>
      </c>
      <c r="R192" s="95">
        <v>4.9166666666666673E-4</v>
      </c>
      <c r="S192" s="95">
        <v>1.2937436084202011E-3</v>
      </c>
      <c r="T192" s="95">
        <f>Q192/'סכום נכסי הקרן'!$C$42</f>
        <v>2.1307371885914477E-4</v>
      </c>
    </row>
    <row r="193" spans="2:20" s="145" customFormat="1">
      <c r="B193" s="87" t="s">
        <v>739</v>
      </c>
      <c r="C193" s="84" t="s">
        <v>740</v>
      </c>
      <c r="D193" s="97" t="s">
        <v>137</v>
      </c>
      <c r="E193" s="97" t="s">
        <v>305</v>
      </c>
      <c r="F193" s="84" t="s">
        <v>414</v>
      </c>
      <c r="G193" s="97" t="s">
        <v>391</v>
      </c>
      <c r="H193" s="84" t="s">
        <v>423</v>
      </c>
      <c r="I193" s="84" t="s">
        <v>146</v>
      </c>
      <c r="J193" s="84"/>
      <c r="K193" s="94">
        <v>0.73999999999999988</v>
      </c>
      <c r="L193" s="97" t="s">
        <v>148</v>
      </c>
      <c r="M193" s="98">
        <v>0.06</v>
      </c>
      <c r="N193" s="98">
        <v>7.4999999999999997E-3</v>
      </c>
      <c r="O193" s="94">
        <v>132341.00000000003</v>
      </c>
      <c r="P193" s="96">
        <v>105.42</v>
      </c>
      <c r="Q193" s="94">
        <v>139.51389000000003</v>
      </c>
      <c r="R193" s="95">
        <v>8.4410606469105011E-4</v>
      </c>
      <c r="S193" s="95">
        <v>1.2167043280255914E-3</v>
      </c>
      <c r="T193" s="95">
        <f>Q193/'סכום נכסי הקרן'!$C$42</f>
        <v>2.0038569793670217E-4</v>
      </c>
    </row>
    <row r="194" spans="2:20" s="145" customFormat="1">
      <c r="B194" s="87" t="s">
        <v>741</v>
      </c>
      <c r="C194" s="84" t="s">
        <v>742</v>
      </c>
      <c r="D194" s="97" t="s">
        <v>137</v>
      </c>
      <c r="E194" s="97" t="s">
        <v>305</v>
      </c>
      <c r="F194" s="84" t="s">
        <v>390</v>
      </c>
      <c r="G194" s="97" t="s">
        <v>391</v>
      </c>
      <c r="H194" s="84" t="s">
        <v>423</v>
      </c>
      <c r="I194" s="84" t="s">
        <v>146</v>
      </c>
      <c r="J194" s="84"/>
      <c r="K194" s="94">
        <v>9.6499999999999986</v>
      </c>
      <c r="L194" s="97" t="s">
        <v>148</v>
      </c>
      <c r="M194" s="98">
        <v>3.95E-2</v>
      </c>
      <c r="N194" s="98">
        <v>4.2099999999999992E-2</v>
      </c>
      <c r="O194" s="94">
        <v>285401.00000000006</v>
      </c>
      <c r="P194" s="96">
        <v>97.98</v>
      </c>
      <c r="Q194" s="94">
        <v>279.63590000000011</v>
      </c>
      <c r="R194" s="95">
        <v>1.1891214203836441E-3</v>
      </c>
      <c r="S194" s="95">
        <v>2.4387120866698757E-3</v>
      </c>
      <c r="T194" s="95">
        <f>Q194/'סכום נכסי הקרן'!$C$42</f>
        <v>4.0164484690132185E-4</v>
      </c>
    </row>
    <row r="195" spans="2:20" s="145" customFormat="1">
      <c r="B195" s="87" t="s">
        <v>743</v>
      </c>
      <c r="C195" s="84" t="s">
        <v>744</v>
      </c>
      <c r="D195" s="97" t="s">
        <v>137</v>
      </c>
      <c r="E195" s="97" t="s">
        <v>305</v>
      </c>
      <c r="F195" s="84" t="s">
        <v>390</v>
      </c>
      <c r="G195" s="97" t="s">
        <v>391</v>
      </c>
      <c r="H195" s="84" t="s">
        <v>423</v>
      </c>
      <c r="I195" s="84" t="s">
        <v>146</v>
      </c>
      <c r="J195" s="84"/>
      <c r="K195" s="94">
        <v>10.25</v>
      </c>
      <c r="L195" s="97" t="s">
        <v>148</v>
      </c>
      <c r="M195" s="98">
        <v>3.95E-2</v>
      </c>
      <c r="N195" s="98">
        <v>4.2900000000000001E-2</v>
      </c>
      <c r="O195" s="94">
        <v>107000.00000000001</v>
      </c>
      <c r="P195" s="96">
        <v>97</v>
      </c>
      <c r="Q195" s="94">
        <v>103.79000000000002</v>
      </c>
      <c r="R195" s="95">
        <v>4.4581480787050465E-4</v>
      </c>
      <c r="S195" s="95">
        <v>9.0515533762105063E-4</v>
      </c>
      <c r="T195" s="95">
        <f>Q195/'סכום נכסי הקרן'!$C$42</f>
        <v>1.4907498879753348E-4</v>
      </c>
    </row>
    <row r="196" spans="2:20" s="145" customFormat="1">
      <c r="B196" s="87" t="s">
        <v>745</v>
      </c>
      <c r="C196" s="84" t="s">
        <v>746</v>
      </c>
      <c r="D196" s="97" t="s">
        <v>137</v>
      </c>
      <c r="E196" s="97" t="s">
        <v>305</v>
      </c>
      <c r="F196" s="84" t="s">
        <v>478</v>
      </c>
      <c r="G196" s="97" t="s">
        <v>391</v>
      </c>
      <c r="H196" s="84" t="s">
        <v>423</v>
      </c>
      <c r="I196" s="84" t="s">
        <v>146</v>
      </c>
      <c r="J196" s="84"/>
      <c r="K196" s="94">
        <v>0.57999999999999996</v>
      </c>
      <c r="L196" s="97" t="s">
        <v>148</v>
      </c>
      <c r="M196" s="98">
        <v>5.7000000000000002E-2</v>
      </c>
      <c r="N196" s="98">
        <v>-2.5899999999999999E-2</v>
      </c>
      <c r="O196" s="94">
        <v>8687.4599999999991</v>
      </c>
      <c r="P196" s="96">
        <v>107.31</v>
      </c>
      <c r="Q196" s="94">
        <v>9.3225000000000016</v>
      </c>
      <c r="R196" s="95">
        <v>2.6688198778982016E-4</v>
      </c>
      <c r="S196" s="95">
        <v>8.130176929349883E-5</v>
      </c>
      <c r="T196" s="95">
        <f>Q196/'סכום נכסי הקרן'!$C$42</f>
        <v>1.3390033558772578E-5</v>
      </c>
    </row>
    <row r="197" spans="2:20" s="145" customFormat="1">
      <c r="B197" s="87" t="s">
        <v>747</v>
      </c>
      <c r="C197" s="84" t="s">
        <v>748</v>
      </c>
      <c r="D197" s="97" t="s">
        <v>137</v>
      </c>
      <c r="E197" s="97" t="s">
        <v>305</v>
      </c>
      <c r="F197" s="84" t="s">
        <v>478</v>
      </c>
      <c r="G197" s="97" t="s">
        <v>391</v>
      </c>
      <c r="H197" s="84" t="s">
        <v>423</v>
      </c>
      <c r="I197" s="84" t="s">
        <v>144</v>
      </c>
      <c r="J197" s="84"/>
      <c r="K197" s="94">
        <v>6.5499999999999989</v>
      </c>
      <c r="L197" s="97" t="s">
        <v>148</v>
      </c>
      <c r="M197" s="98">
        <v>3.9199999999999999E-2</v>
      </c>
      <c r="N197" s="98">
        <v>3.4799999999999998E-2</v>
      </c>
      <c r="O197" s="94">
        <v>510580.81000000006</v>
      </c>
      <c r="P197" s="96">
        <v>104.7</v>
      </c>
      <c r="Q197" s="94">
        <v>534.5781300000001</v>
      </c>
      <c r="R197" s="95">
        <v>5.3193590900282753E-4</v>
      </c>
      <c r="S197" s="95">
        <v>4.6620700235569888E-3</v>
      </c>
      <c r="T197" s="95">
        <f>Q197/'סכום נכסי הקרן'!$C$42</f>
        <v>7.6782183968741099E-4</v>
      </c>
    </row>
    <row r="198" spans="2:20" s="145" customFormat="1">
      <c r="B198" s="87" t="s">
        <v>749</v>
      </c>
      <c r="C198" s="84" t="s">
        <v>750</v>
      </c>
      <c r="D198" s="97" t="s">
        <v>137</v>
      </c>
      <c r="E198" s="97" t="s">
        <v>305</v>
      </c>
      <c r="F198" s="84"/>
      <c r="G198" s="97" t="s">
        <v>751</v>
      </c>
      <c r="H198" s="84" t="s">
        <v>423</v>
      </c>
      <c r="I198" s="84" t="s">
        <v>144</v>
      </c>
      <c r="J198" s="84"/>
      <c r="K198" s="94">
        <v>3.6199999999999992</v>
      </c>
      <c r="L198" s="97" t="s">
        <v>148</v>
      </c>
      <c r="M198" s="98">
        <v>4.2000000000000003E-2</v>
      </c>
      <c r="N198" s="98">
        <v>3.8799999999999987E-2</v>
      </c>
      <c r="O198" s="94">
        <v>1180255.0000000002</v>
      </c>
      <c r="P198" s="96">
        <v>101.28</v>
      </c>
      <c r="Q198" s="94">
        <v>1195.3622200000004</v>
      </c>
      <c r="R198" s="95">
        <v>8.4303928571428585E-4</v>
      </c>
      <c r="S198" s="95">
        <v>1.042478556531023E-2</v>
      </c>
      <c r="T198" s="95">
        <f>Q198/'סכום נכסי הקרן'!$C$42</f>
        <v>1.7169150164321684E-3</v>
      </c>
    </row>
    <row r="199" spans="2:20" s="145" customFormat="1">
      <c r="B199" s="87" t="s">
        <v>752</v>
      </c>
      <c r="C199" s="84" t="s">
        <v>753</v>
      </c>
      <c r="D199" s="97" t="s">
        <v>137</v>
      </c>
      <c r="E199" s="97" t="s">
        <v>305</v>
      </c>
      <c r="F199" s="84" t="s">
        <v>507</v>
      </c>
      <c r="G199" s="97" t="s">
        <v>475</v>
      </c>
      <c r="H199" s="84" t="s">
        <v>423</v>
      </c>
      <c r="I199" s="84" t="s">
        <v>146</v>
      </c>
      <c r="J199" s="84"/>
      <c r="K199" s="94">
        <v>2.35</v>
      </c>
      <c r="L199" s="97" t="s">
        <v>148</v>
      </c>
      <c r="M199" s="98">
        <v>2.3E-2</v>
      </c>
      <c r="N199" s="98">
        <v>1.26E-2</v>
      </c>
      <c r="O199" s="94">
        <v>1662635.0000000002</v>
      </c>
      <c r="P199" s="96">
        <v>102.45</v>
      </c>
      <c r="Q199" s="94">
        <v>1703.3695600000003</v>
      </c>
      <c r="R199" s="95">
        <v>5.5870046960645591E-4</v>
      </c>
      <c r="S199" s="95">
        <v>1.4855131025871668E-2</v>
      </c>
      <c r="T199" s="95">
        <f>Q199/'סכום נכסי הקרן'!$C$42</f>
        <v>2.4465728690149292E-3</v>
      </c>
    </row>
    <row r="200" spans="2:20" s="145" customFormat="1">
      <c r="B200" s="87" t="s">
        <v>754</v>
      </c>
      <c r="C200" s="84" t="s">
        <v>755</v>
      </c>
      <c r="D200" s="97" t="s">
        <v>137</v>
      </c>
      <c r="E200" s="97" t="s">
        <v>305</v>
      </c>
      <c r="F200" s="84" t="s">
        <v>507</v>
      </c>
      <c r="G200" s="97" t="s">
        <v>475</v>
      </c>
      <c r="H200" s="84" t="s">
        <v>423</v>
      </c>
      <c r="I200" s="84" t="s">
        <v>146</v>
      </c>
      <c r="J200" s="84"/>
      <c r="K200" s="94">
        <v>6.9599999999999964</v>
      </c>
      <c r="L200" s="97" t="s">
        <v>148</v>
      </c>
      <c r="M200" s="98">
        <v>1.7500000000000002E-2</v>
      </c>
      <c r="N200" s="98">
        <v>1.9199999999999998E-2</v>
      </c>
      <c r="O200" s="94">
        <v>1247292.0000000002</v>
      </c>
      <c r="P200" s="96">
        <v>99.09</v>
      </c>
      <c r="Q200" s="94">
        <v>1235.9416400000005</v>
      </c>
      <c r="R200" s="95">
        <v>8.6341805817258515E-4</v>
      </c>
      <c r="S200" s="95">
        <v>1.0778679761384673E-2</v>
      </c>
      <c r="T200" s="95">
        <f>Q200/'סכום נכסי הקרן'!$C$42</f>
        <v>1.7751997893574061E-3</v>
      </c>
    </row>
    <row r="201" spans="2:20" s="145" customFormat="1">
      <c r="B201" s="87" t="s">
        <v>756</v>
      </c>
      <c r="C201" s="84" t="s">
        <v>757</v>
      </c>
      <c r="D201" s="97" t="s">
        <v>137</v>
      </c>
      <c r="E201" s="97" t="s">
        <v>305</v>
      </c>
      <c r="F201" s="84" t="s">
        <v>507</v>
      </c>
      <c r="G201" s="97" t="s">
        <v>475</v>
      </c>
      <c r="H201" s="84" t="s">
        <v>423</v>
      </c>
      <c r="I201" s="84" t="s">
        <v>146</v>
      </c>
      <c r="J201" s="84"/>
      <c r="K201" s="94">
        <v>5.47</v>
      </c>
      <c r="L201" s="97" t="s">
        <v>148</v>
      </c>
      <c r="M201" s="98">
        <v>2.9600000000000001E-2</v>
      </c>
      <c r="N201" s="98">
        <v>2.7199999999999988E-2</v>
      </c>
      <c r="O201" s="94">
        <v>545000.00000000012</v>
      </c>
      <c r="P201" s="96">
        <v>101.63</v>
      </c>
      <c r="Q201" s="94">
        <v>553.88348000000008</v>
      </c>
      <c r="R201" s="95">
        <v>1.3344956096318754E-3</v>
      </c>
      <c r="S201" s="95">
        <v>4.830432491975358E-3</v>
      </c>
      <c r="T201" s="95">
        <f>Q201/'סכום נכסי הקרן'!$C$42</f>
        <v>7.9555037649232919E-4</v>
      </c>
    </row>
    <row r="202" spans="2:20" s="145" customFormat="1">
      <c r="B202" s="87" t="s">
        <v>758</v>
      </c>
      <c r="C202" s="84" t="s">
        <v>759</v>
      </c>
      <c r="D202" s="97" t="s">
        <v>137</v>
      </c>
      <c r="E202" s="97" t="s">
        <v>305</v>
      </c>
      <c r="F202" s="84" t="s">
        <v>527</v>
      </c>
      <c r="G202" s="97" t="s">
        <v>350</v>
      </c>
      <c r="H202" s="84" t="s">
        <v>524</v>
      </c>
      <c r="I202" s="84" t="s">
        <v>146</v>
      </c>
      <c r="J202" s="84"/>
      <c r="K202" s="94">
        <v>4.910000000000001</v>
      </c>
      <c r="L202" s="97" t="s">
        <v>148</v>
      </c>
      <c r="M202" s="98">
        <v>3.5000000000000003E-2</v>
      </c>
      <c r="N202" s="98">
        <v>2.4799999999999999E-2</v>
      </c>
      <c r="O202" s="94">
        <v>131400.00000000003</v>
      </c>
      <c r="P202" s="96">
        <v>105.07</v>
      </c>
      <c r="Q202" s="94">
        <v>140.36148</v>
      </c>
      <c r="R202" s="95">
        <v>1.2995682940940855E-3</v>
      </c>
      <c r="S202" s="95">
        <v>1.2240961828537463E-3</v>
      </c>
      <c r="T202" s="95">
        <f>Q202/'סכום נכסי הקרן'!$C$42</f>
        <v>2.0160310298299658E-4</v>
      </c>
    </row>
    <row r="203" spans="2:20" s="145" customFormat="1">
      <c r="B203" s="87" t="s">
        <v>760</v>
      </c>
      <c r="C203" s="84" t="s">
        <v>761</v>
      </c>
      <c r="D203" s="97" t="s">
        <v>137</v>
      </c>
      <c r="E203" s="97" t="s">
        <v>305</v>
      </c>
      <c r="F203" s="84" t="s">
        <v>762</v>
      </c>
      <c r="G203" s="97" t="s">
        <v>418</v>
      </c>
      <c r="H203" s="84" t="s">
        <v>524</v>
      </c>
      <c r="I203" s="84" t="s">
        <v>144</v>
      </c>
      <c r="J203" s="84"/>
      <c r="K203" s="94">
        <v>1.6</v>
      </c>
      <c r="L203" s="97" t="s">
        <v>148</v>
      </c>
      <c r="M203" s="98">
        <v>5.5500000000000001E-2</v>
      </c>
      <c r="N203" s="98">
        <v>1.5800000000000002E-2</v>
      </c>
      <c r="O203" s="94">
        <v>10182.400000000001</v>
      </c>
      <c r="P203" s="96">
        <v>108.33</v>
      </c>
      <c r="Q203" s="94">
        <v>11.030590000000002</v>
      </c>
      <c r="R203" s="95">
        <v>2.1213333333333336E-4</v>
      </c>
      <c r="S203" s="95">
        <v>9.6198067401574179E-5</v>
      </c>
      <c r="T203" s="95">
        <f>Q203/'סכום נכסי הקרן'!$C$42</f>
        <v>1.5843386459969021E-5</v>
      </c>
    </row>
    <row r="204" spans="2:20" s="145" customFormat="1">
      <c r="B204" s="87" t="s">
        <v>763</v>
      </c>
      <c r="C204" s="84" t="s">
        <v>764</v>
      </c>
      <c r="D204" s="97" t="s">
        <v>137</v>
      </c>
      <c r="E204" s="97" t="s">
        <v>305</v>
      </c>
      <c r="F204" s="84" t="s">
        <v>523</v>
      </c>
      <c r="G204" s="97" t="s">
        <v>307</v>
      </c>
      <c r="H204" s="84" t="s">
        <v>524</v>
      </c>
      <c r="I204" s="84" t="s">
        <v>144</v>
      </c>
      <c r="J204" s="84"/>
      <c r="K204" s="94">
        <v>2.86</v>
      </c>
      <c r="L204" s="97" t="s">
        <v>148</v>
      </c>
      <c r="M204" s="98">
        <v>1.5800000000000002E-2</v>
      </c>
      <c r="N204" s="98">
        <v>9.8999999999999991E-3</v>
      </c>
      <c r="O204" s="94">
        <v>202321.00000000003</v>
      </c>
      <c r="P204" s="96">
        <v>101.73</v>
      </c>
      <c r="Q204" s="94">
        <v>205.82115000000002</v>
      </c>
      <c r="R204" s="95">
        <v>3.9311584346947507E-4</v>
      </c>
      <c r="S204" s="95">
        <v>1.7949716978302619E-3</v>
      </c>
      <c r="T204" s="95">
        <f>Q204/'סכום נכסי הקרן'!$C$42</f>
        <v>2.9562371741541046E-4</v>
      </c>
    </row>
    <row r="205" spans="2:20" s="145" customFormat="1">
      <c r="B205" s="87" t="s">
        <v>765</v>
      </c>
      <c r="C205" s="84" t="s">
        <v>766</v>
      </c>
      <c r="D205" s="97" t="s">
        <v>137</v>
      </c>
      <c r="E205" s="97" t="s">
        <v>305</v>
      </c>
      <c r="F205" s="84" t="s">
        <v>767</v>
      </c>
      <c r="G205" s="97" t="s">
        <v>350</v>
      </c>
      <c r="H205" s="84" t="s">
        <v>524</v>
      </c>
      <c r="I205" s="84" t="s">
        <v>144</v>
      </c>
      <c r="J205" s="84"/>
      <c r="K205" s="94">
        <v>3.8899999999999997</v>
      </c>
      <c r="L205" s="97" t="s">
        <v>148</v>
      </c>
      <c r="M205" s="98">
        <v>6.0499999999999998E-2</v>
      </c>
      <c r="N205" s="98">
        <v>4.710000000000001E-2</v>
      </c>
      <c r="O205" s="94">
        <v>516808.00000000006</v>
      </c>
      <c r="P205" s="96">
        <v>105.9</v>
      </c>
      <c r="Q205" s="94">
        <v>547.29966000000002</v>
      </c>
      <c r="R205" s="95">
        <v>5.538654775033143E-4</v>
      </c>
      <c r="S205" s="95">
        <v>4.7730148234626278E-3</v>
      </c>
      <c r="T205" s="95">
        <f>Q205/'סכום נכסי הקרן'!$C$42</f>
        <v>7.8609394627029451E-4</v>
      </c>
    </row>
    <row r="206" spans="2:20" s="145" customFormat="1">
      <c r="B206" s="87" t="s">
        <v>768</v>
      </c>
      <c r="C206" s="84" t="s">
        <v>769</v>
      </c>
      <c r="D206" s="97" t="s">
        <v>137</v>
      </c>
      <c r="E206" s="97" t="s">
        <v>305</v>
      </c>
      <c r="F206" s="84" t="s">
        <v>770</v>
      </c>
      <c r="G206" s="97" t="s">
        <v>398</v>
      </c>
      <c r="H206" s="84" t="s">
        <v>524</v>
      </c>
      <c r="I206" s="84" t="s">
        <v>146</v>
      </c>
      <c r="J206" s="84"/>
      <c r="K206" s="94">
        <v>3.99</v>
      </c>
      <c r="L206" s="97" t="s">
        <v>148</v>
      </c>
      <c r="M206" s="98">
        <v>2.9500000000000002E-2</v>
      </c>
      <c r="N206" s="98">
        <v>2.3000000000000007E-2</v>
      </c>
      <c r="O206" s="94">
        <v>410352.95000000007</v>
      </c>
      <c r="P206" s="96">
        <v>102.61</v>
      </c>
      <c r="Q206" s="94">
        <v>421.06315999999998</v>
      </c>
      <c r="R206" s="95">
        <v>1.5598105126846484E-3</v>
      </c>
      <c r="S206" s="95">
        <v>3.6721029651178953E-3</v>
      </c>
      <c r="T206" s="95">
        <f>Q206/'סכום נכסי הקרן'!$C$42</f>
        <v>6.0477874419552968E-4</v>
      </c>
    </row>
    <row r="207" spans="2:20" s="145" customFormat="1">
      <c r="B207" s="87" t="s">
        <v>771</v>
      </c>
      <c r="C207" s="84" t="s">
        <v>772</v>
      </c>
      <c r="D207" s="97" t="s">
        <v>137</v>
      </c>
      <c r="E207" s="97" t="s">
        <v>305</v>
      </c>
      <c r="F207" s="84" t="s">
        <v>548</v>
      </c>
      <c r="G207" s="97" t="s">
        <v>350</v>
      </c>
      <c r="H207" s="84" t="s">
        <v>524</v>
      </c>
      <c r="I207" s="84" t="s">
        <v>144</v>
      </c>
      <c r="J207" s="84"/>
      <c r="K207" s="94">
        <v>4.3999999999999995</v>
      </c>
      <c r="L207" s="97" t="s">
        <v>148</v>
      </c>
      <c r="M207" s="98">
        <v>7.0499999999999993E-2</v>
      </c>
      <c r="N207" s="98">
        <v>2.9500000000000002E-2</v>
      </c>
      <c r="O207" s="94">
        <v>260.8</v>
      </c>
      <c r="P207" s="96">
        <v>118.7</v>
      </c>
      <c r="Q207" s="94">
        <v>0.30957000000000007</v>
      </c>
      <c r="R207" s="95">
        <v>4.3867603622836323E-7</v>
      </c>
      <c r="S207" s="95">
        <v>2.6997681652119535E-6</v>
      </c>
      <c r="T207" s="95">
        <f>Q207/'סכום נכסי הקרן'!$C$42</f>
        <v>4.4463960190820347E-7</v>
      </c>
    </row>
    <row r="208" spans="2:20" s="145" customFormat="1">
      <c r="B208" s="87" t="s">
        <v>773</v>
      </c>
      <c r="C208" s="84" t="s">
        <v>774</v>
      </c>
      <c r="D208" s="97" t="s">
        <v>137</v>
      </c>
      <c r="E208" s="97" t="s">
        <v>305</v>
      </c>
      <c r="F208" s="84" t="s">
        <v>556</v>
      </c>
      <c r="G208" s="97" t="s">
        <v>370</v>
      </c>
      <c r="H208" s="84" t="s">
        <v>524</v>
      </c>
      <c r="I208" s="84" t="s">
        <v>146</v>
      </c>
      <c r="J208" s="84"/>
      <c r="K208" s="94">
        <v>2.0000000000000004E-2</v>
      </c>
      <c r="L208" s="97" t="s">
        <v>148</v>
      </c>
      <c r="M208" s="98">
        <v>6.25E-2</v>
      </c>
      <c r="N208" s="98">
        <v>2.3199999999999998E-2</v>
      </c>
      <c r="O208" s="94">
        <v>56591.000000000007</v>
      </c>
      <c r="P208" s="96">
        <v>106.21</v>
      </c>
      <c r="Q208" s="94">
        <v>60.1053</v>
      </c>
      <c r="R208" s="95">
        <v>3.4584030249729873E-4</v>
      </c>
      <c r="S208" s="95">
        <v>5.2417991246087796E-4</v>
      </c>
      <c r="T208" s="95">
        <f>Q208/'סכום נכסי הקרן'!$C$42</f>
        <v>8.6330059968902465E-5</v>
      </c>
    </row>
    <row r="209" spans="2:20" s="145" customFormat="1">
      <c r="B209" s="87" t="s">
        <v>775</v>
      </c>
      <c r="C209" s="84" t="s">
        <v>776</v>
      </c>
      <c r="D209" s="97" t="s">
        <v>137</v>
      </c>
      <c r="E209" s="97" t="s">
        <v>305</v>
      </c>
      <c r="F209" s="84" t="s">
        <v>556</v>
      </c>
      <c r="G209" s="97" t="s">
        <v>370</v>
      </c>
      <c r="H209" s="84" t="s">
        <v>524</v>
      </c>
      <c r="I209" s="84" t="s">
        <v>146</v>
      </c>
      <c r="J209" s="84"/>
      <c r="K209" s="94">
        <v>4.8100000000000005</v>
      </c>
      <c r="L209" s="97" t="s">
        <v>148</v>
      </c>
      <c r="M209" s="98">
        <v>4.1399999999999999E-2</v>
      </c>
      <c r="N209" s="98">
        <v>2.8600000000000007E-2</v>
      </c>
      <c r="O209" s="94">
        <v>168858.51000000004</v>
      </c>
      <c r="P209" s="96">
        <v>106.25</v>
      </c>
      <c r="Q209" s="94">
        <v>182.90754000000001</v>
      </c>
      <c r="R209" s="95">
        <v>2.1002043056876608E-4</v>
      </c>
      <c r="S209" s="95">
        <v>1.5951414984308296E-3</v>
      </c>
      <c r="T209" s="95">
        <f>Q209/'סכום נכסי הקרן'!$C$42</f>
        <v>2.6271258769134217E-4</v>
      </c>
    </row>
    <row r="210" spans="2:20" s="145" customFormat="1">
      <c r="B210" s="87" t="s">
        <v>777</v>
      </c>
      <c r="C210" s="84" t="s">
        <v>778</v>
      </c>
      <c r="D210" s="97" t="s">
        <v>137</v>
      </c>
      <c r="E210" s="97" t="s">
        <v>305</v>
      </c>
      <c r="F210" s="84" t="s">
        <v>567</v>
      </c>
      <c r="G210" s="97" t="s">
        <v>370</v>
      </c>
      <c r="H210" s="84" t="s">
        <v>524</v>
      </c>
      <c r="I210" s="84" t="s">
        <v>146</v>
      </c>
      <c r="J210" s="84"/>
      <c r="K210" s="94">
        <v>2.9400000000000004</v>
      </c>
      <c r="L210" s="97" t="s">
        <v>148</v>
      </c>
      <c r="M210" s="98">
        <v>1.34E-2</v>
      </c>
      <c r="N210" s="98">
        <v>1.2099999999999998E-2</v>
      </c>
      <c r="O210" s="94">
        <v>501756.00000000006</v>
      </c>
      <c r="P210" s="96">
        <v>100.4</v>
      </c>
      <c r="Q210" s="94">
        <v>503.7630200000001</v>
      </c>
      <c r="R210" s="95">
        <v>9.1872809635589294E-4</v>
      </c>
      <c r="S210" s="95">
        <v>4.3933306334820316E-3</v>
      </c>
      <c r="T210" s="95">
        <f>Q210/'סכום נכסי הקרן'!$C$42</f>
        <v>7.2356167803364134E-4</v>
      </c>
    </row>
    <row r="211" spans="2:20" s="145" customFormat="1">
      <c r="B211" s="87" t="s">
        <v>779</v>
      </c>
      <c r="C211" s="84" t="s">
        <v>780</v>
      </c>
      <c r="D211" s="97" t="s">
        <v>137</v>
      </c>
      <c r="E211" s="97" t="s">
        <v>305</v>
      </c>
      <c r="F211" s="84" t="s">
        <v>567</v>
      </c>
      <c r="G211" s="97" t="s">
        <v>370</v>
      </c>
      <c r="H211" s="84" t="s">
        <v>524</v>
      </c>
      <c r="I211" s="84" t="s">
        <v>146</v>
      </c>
      <c r="J211" s="84"/>
      <c r="K211" s="94">
        <v>0.99</v>
      </c>
      <c r="L211" s="97" t="s">
        <v>148</v>
      </c>
      <c r="M211" s="98">
        <v>5.5E-2</v>
      </c>
      <c r="N211" s="98">
        <v>9.7000000000000003E-3</v>
      </c>
      <c r="O211" s="94">
        <v>5492.2000000000007</v>
      </c>
      <c r="P211" s="96">
        <v>104.5</v>
      </c>
      <c r="Q211" s="94">
        <v>5.7393500000000008</v>
      </c>
      <c r="R211" s="95">
        <v>4.5286249508368962E-5</v>
      </c>
      <c r="S211" s="95">
        <v>5.005302328717002E-5</v>
      </c>
      <c r="T211" s="95">
        <f>Q211/'סכום נכסי הקרן'!$C$42</f>
        <v>8.2435064741798212E-6</v>
      </c>
    </row>
    <row r="212" spans="2:20" s="145" customFormat="1">
      <c r="B212" s="87" t="s">
        <v>781</v>
      </c>
      <c r="C212" s="84" t="s">
        <v>782</v>
      </c>
      <c r="D212" s="97" t="s">
        <v>137</v>
      </c>
      <c r="E212" s="97" t="s">
        <v>305</v>
      </c>
      <c r="F212" s="84" t="s">
        <v>783</v>
      </c>
      <c r="G212" s="97" t="s">
        <v>143</v>
      </c>
      <c r="H212" s="84" t="s">
        <v>524</v>
      </c>
      <c r="I212" s="84" t="s">
        <v>144</v>
      </c>
      <c r="J212" s="84"/>
      <c r="K212" s="94">
        <v>3.5900000000000003</v>
      </c>
      <c r="L212" s="97" t="s">
        <v>148</v>
      </c>
      <c r="M212" s="98">
        <v>2.4E-2</v>
      </c>
      <c r="N212" s="98">
        <v>2.2900000000000004E-2</v>
      </c>
      <c r="O212" s="94">
        <v>218000.00000000003</v>
      </c>
      <c r="P212" s="96">
        <v>100.6</v>
      </c>
      <c r="Q212" s="94">
        <v>219.30800000000002</v>
      </c>
      <c r="R212" s="95">
        <v>8.6538843237664255E-4</v>
      </c>
      <c r="S212" s="95">
        <v>1.912590873716132E-3</v>
      </c>
      <c r="T212" s="95">
        <f>Q212/'סכום נכסי הקרן'!$C$42</f>
        <v>3.1499506352451555E-4</v>
      </c>
    </row>
    <row r="213" spans="2:20" s="145" customFormat="1">
      <c r="B213" s="87" t="s">
        <v>784</v>
      </c>
      <c r="C213" s="84" t="s">
        <v>785</v>
      </c>
      <c r="D213" s="97" t="s">
        <v>137</v>
      </c>
      <c r="E213" s="97" t="s">
        <v>305</v>
      </c>
      <c r="F213" s="84"/>
      <c r="G213" s="97" t="s">
        <v>350</v>
      </c>
      <c r="H213" s="84" t="s">
        <v>524</v>
      </c>
      <c r="I213" s="84" t="s">
        <v>146</v>
      </c>
      <c r="J213" s="84"/>
      <c r="K213" s="94">
        <v>3.2199999999999989</v>
      </c>
      <c r="L213" s="97" t="s">
        <v>148</v>
      </c>
      <c r="M213" s="98">
        <v>5.0999999999999997E-2</v>
      </c>
      <c r="N213" s="98">
        <v>3.8999999999999993E-2</v>
      </c>
      <c r="O213" s="94">
        <v>1143914.0000000002</v>
      </c>
      <c r="P213" s="96">
        <v>105.28</v>
      </c>
      <c r="Q213" s="94">
        <v>1204.3126100000004</v>
      </c>
      <c r="R213" s="95">
        <v>1.3505478158205434E-3</v>
      </c>
      <c r="S213" s="95">
        <v>1.0502842153442903E-2</v>
      </c>
      <c r="T213" s="95">
        <f>Q213/'סכום נכסי הקרן'!$C$42</f>
        <v>1.7297705833363361E-3</v>
      </c>
    </row>
    <row r="214" spans="2:20" s="145" customFormat="1">
      <c r="B214" s="87" t="s">
        <v>786</v>
      </c>
      <c r="C214" s="84" t="s">
        <v>787</v>
      </c>
      <c r="D214" s="97" t="s">
        <v>137</v>
      </c>
      <c r="E214" s="97" t="s">
        <v>305</v>
      </c>
      <c r="F214" s="84" t="s">
        <v>788</v>
      </c>
      <c r="G214" s="97" t="s">
        <v>350</v>
      </c>
      <c r="H214" s="84" t="s">
        <v>524</v>
      </c>
      <c r="I214" s="84" t="s">
        <v>146</v>
      </c>
      <c r="J214" s="84"/>
      <c r="K214" s="94">
        <v>4.3600000000000003</v>
      </c>
      <c r="L214" s="97" t="s">
        <v>148</v>
      </c>
      <c r="M214" s="98">
        <v>3.3500000000000002E-2</v>
      </c>
      <c r="N214" s="98">
        <v>2.5499999999999998E-2</v>
      </c>
      <c r="O214" s="94">
        <v>337500.00000000006</v>
      </c>
      <c r="P214" s="96">
        <v>104.4</v>
      </c>
      <c r="Q214" s="94">
        <v>352.35000000000008</v>
      </c>
      <c r="R214" s="95">
        <v>5.4571490107280284E-4</v>
      </c>
      <c r="S214" s="95">
        <v>3.0728536777221041E-3</v>
      </c>
      <c r="T214" s="95">
        <f>Q214/'סכום נכסי הקרן'!$C$42</f>
        <v>5.0608509782070453E-4</v>
      </c>
    </row>
    <row r="215" spans="2:20" s="145" customFormat="1">
      <c r="B215" s="87" t="s">
        <v>789</v>
      </c>
      <c r="C215" s="84" t="s">
        <v>790</v>
      </c>
      <c r="D215" s="97" t="s">
        <v>137</v>
      </c>
      <c r="E215" s="97" t="s">
        <v>305</v>
      </c>
      <c r="F215" s="84" t="s">
        <v>791</v>
      </c>
      <c r="G215" s="97" t="s">
        <v>792</v>
      </c>
      <c r="H215" s="84" t="s">
        <v>570</v>
      </c>
      <c r="I215" s="84" t="s">
        <v>146</v>
      </c>
      <c r="J215" s="84"/>
      <c r="K215" s="94">
        <v>1.46</v>
      </c>
      <c r="L215" s="97" t="s">
        <v>148</v>
      </c>
      <c r="M215" s="98">
        <v>6.3E-2</v>
      </c>
      <c r="N215" s="98">
        <v>1.0700000000000001E-2</v>
      </c>
      <c r="O215" s="94">
        <v>67000.000000000015</v>
      </c>
      <c r="P215" s="96">
        <v>107.76</v>
      </c>
      <c r="Q215" s="94">
        <v>72.199200000000005</v>
      </c>
      <c r="R215" s="95">
        <v>3.5733333333333342E-4</v>
      </c>
      <c r="S215" s="95">
        <v>6.2965113452133879E-4</v>
      </c>
      <c r="T215" s="95">
        <f>Q215/'סכום נכסי הקרן'!$C$42</f>
        <v>1.0370069304548489E-4</v>
      </c>
    </row>
    <row r="216" spans="2:20" s="145" customFormat="1">
      <c r="B216" s="87" t="s">
        <v>793</v>
      </c>
      <c r="C216" s="84" t="s">
        <v>794</v>
      </c>
      <c r="D216" s="97" t="s">
        <v>137</v>
      </c>
      <c r="E216" s="97" t="s">
        <v>305</v>
      </c>
      <c r="F216" s="84" t="s">
        <v>791</v>
      </c>
      <c r="G216" s="97" t="s">
        <v>792</v>
      </c>
      <c r="H216" s="84" t="s">
        <v>570</v>
      </c>
      <c r="I216" s="84" t="s">
        <v>146</v>
      </c>
      <c r="J216" s="84"/>
      <c r="K216" s="94">
        <v>4.92</v>
      </c>
      <c r="L216" s="97" t="s">
        <v>148</v>
      </c>
      <c r="M216" s="98">
        <v>4.7500000000000001E-2</v>
      </c>
      <c r="N216" s="98">
        <v>3.1099999999999999E-2</v>
      </c>
      <c r="O216" s="94">
        <v>303900.00000000006</v>
      </c>
      <c r="P216" s="96">
        <v>108.3</v>
      </c>
      <c r="Q216" s="94">
        <v>329.12371000000007</v>
      </c>
      <c r="R216" s="95">
        <v>6.0540260568150137E-4</v>
      </c>
      <c r="S216" s="95">
        <v>2.8702965877651291E-3</v>
      </c>
      <c r="T216" s="95">
        <f>Q216/'סכום נכסי הקרן'!$C$42</f>
        <v>4.7272486155942438E-4</v>
      </c>
    </row>
    <row r="217" spans="2:20" s="145" customFormat="1">
      <c r="B217" s="87" t="s">
        <v>795</v>
      </c>
      <c r="C217" s="84" t="s">
        <v>796</v>
      </c>
      <c r="D217" s="97" t="s">
        <v>137</v>
      </c>
      <c r="E217" s="97" t="s">
        <v>305</v>
      </c>
      <c r="F217" s="84" t="s">
        <v>523</v>
      </c>
      <c r="G217" s="97" t="s">
        <v>307</v>
      </c>
      <c r="H217" s="84" t="s">
        <v>570</v>
      </c>
      <c r="I217" s="84" t="s">
        <v>144</v>
      </c>
      <c r="J217" s="84"/>
      <c r="K217" s="94">
        <v>3.5400000000000005</v>
      </c>
      <c r="L217" s="97" t="s">
        <v>148</v>
      </c>
      <c r="M217" s="98">
        <v>2.6600000000000002E-2</v>
      </c>
      <c r="N217" s="98">
        <v>1.52E-2</v>
      </c>
      <c r="O217" s="94">
        <v>24253.000000000004</v>
      </c>
      <c r="P217" s="96">
        <v>104.21</v>
      </c>
      <c r="Q217" s="94">
        <v>25.274050000000003</v>
      </c>
      <c r="R217" s="95">
        <v>2.5125352229404943E-4</v>
      </c>
      <c r="S217" s="95">
        <v>2.2041565912709617E-4</v>
      </c>
      <c r="T217" s="95">
        <f>Q217/'סכום נכסי הקרן'!$C$42</f>
        <v>3.6301461803818293E-5</v>
      </c>
    </row>
    <row r="218" spans="2:20" s="145" customFormat="1">
      <c r="B218" s="87" t="s">
        <v>797</v>
      </c>
      <c r="C218" s="84" t="s">
        <v>798</v>
      </c>
      <c r="D218" s="97" t="s">
        <v>137</v>
      </c>
      <c r="E218" s="97" t="s">
        <v>305</v>
      </c>
      <c r="F218" s="84" t="s">
        <v>573</v>
      </c>
      <c r="G218" s="97" t="s">
        <v>350</v>
      </c>
      <c r="H218" s="84" t="s">
        <v>570</v>
      </c>
      <c r="I218" s="84" t="s">
        <v>144</v>
      </c>
      <c r="J218" s="84"/>
      <c r="K218" s="94">
        <v>2.81</v>
      </c>
      <c r="L218" s="97" t="s">
        <v>148</v>
      </c>
      <c r="M218" s="98">
        <v>0.05</v>
      </c>
      <c r="N218" s="98">
        <v>2.2499999999999996E-2</v>
      </c>
      <c r="O218" s="94">
        <v>181545.07000000004</v>
      </c>
      <c r="P218" s="96">
        <v>107.8</v>
      </c>
      <c r="Q218" s="94">
        <v>195.70558000000005</v>
      </c>
      <c r="R218" s="95">
        <v>8.7491600000000021E-4</v>
      </c>
      <c r="S218" s="95">
        <v>1.70675354407191E-3</v>
      </c>
      <c r="T218" s="95">
        <f>Q218/'סכום נכסי הקרן'!$C$42</f>
        <v>2.8109458662794865E-4</v>
      </c>
    </row>
    <row r="219" spans="2:20" s="145" customFormat="1">
      <c r="B219" s="87" t="s">
        <v>799</v>
      </c>
      <c r="C219" s="84" t="s">
        <v>800</v>
      </c>
      <c r="D219" s="97" t="s">
        <v>137</v>
      </c>
      <c r="E219" s="97" t="s">
        <v>305</v>
      </c>
      <c r="F219" s="84" t="s">
        <v>573</v>
      </c>
      <c r="G219" s="97" t="s">
        <v>350</v>
      </c>
      <c r="H219" s="84" t="s">
        <v>570</v>
      </c>
      <c r="I219" s="84" t="s">
        <v>144</v>
      </c>
      <c r="J219" s="84"/>
      <c r="K219" s="94">
        <v>3.66</v>
      </c>
      <c r="L219" s="97" t="s">
        <v>148</v>
      </c>
      <c r="M219" s="98">
        <v>4.6500000000000007E-2</v>
      </c>
      <c r="N219" s="98">
        <v>2.63E-2</v>
      </c>
      <c r="O219" s="94">
        <v>225772.00000000003</v>
      </c>
      <c r="P219" s="96">
        <v>107.53</v>
      </c>
      <c r="Q219" s="94">
        <v>242.77263000000002</v>
      </c>
      <c r="R219" s="95">
        <v>1.1639837929439813E-3</v>
      </c>
      <c r="S219" s="95">
        <v>2.1172265331226552E-3</v>
      </c>
      <c r="T219" s="95">
        <f>Q219/'סכום נכסי הקרן'!$C$42</f>
        <v>3.4869763076980187E-4</v>
      </c>
    </row>
    <row r="220" spans="2:20" s="145" customFormat="1">
      <c r="B220" s="87" t="s">
        <v>801</v>
      </c>
      <c r="C220" s="84" t="s">
        <v>802</v>
      </c>
      <c r="D220" s="97" t="s">
        <v>137</v>
      </c>
      <c r="E220" s="97" t="s">
        <v>305</v>
      </c>
      <c r="F220" s="84" t="s">
        <v>599</v>
      </c>
      <c r="G220" s="97" t="s">
        <v>350</v>
      </c>
      <c r="H220" s="84" t="s">
        <v>570</v>
      </c>
      <c r="I220" s="84" t="s">
        <v>146</v>
      </c>
      <c r="J220" s="84"/>
      <c r="K220" s="94">
        <v>4.92</v>
      </c>
      <c r="L220" s="97" t="s">
        <v>148</v>
      </c>
      <c r="M220" s="98">
        <v>3.7000000000000005E-2</v>
      </c>
      <c r="N220" s="98">
        <v>2.6700000000000005E-2</v>
      </c>
      <c r="O220" s="94">
        <v>96013.74000000002</v>
      </c>
      <c r="P220" s="96">
        <v>105.18</v>
      </c>
      <c r="Q220" s="94">
        <v>100.98725000000002</v>
      </c>
      <c r="R220" s="95">
        <v>3.8608448102537863E-4</v>
      </c>
      <c r="S220" s="95">
        <v>8.8071248067416363E-4</v>
      </c>
      <c r="T220" s="95">
        <f>Q220/'סכום נכסי הקרן'!$C$42</f>
        <v>1.4504936084828703E-4</v>
      </c>
    </row>
    <row r="221" spans="2:20" s="145" customFormat="1">
      <c r="B221" s="87" t="s">
        <v>803</v>
      </c>
      <c r="C221" s="84" t="s">
        <v>804</v>
      </c>
      <c r="D221" s="97" t="s">
        <v>137</v>
      </c>
      <c r="E221" s="97" t="s">
        <v>305</v>
      </c>
      <c r="F221" s="84" t="s">
        <v>805</v>
      </c>
      <c r="G221" s="97" t="s">
        <v>475</v>
      </c>
      <c r="H221" s="84" t="s">
        <v>570</v>
      </c>
      <c r="I221" s="84" t="s">
        <v>144</v>
      </c>
      <c r="J221" s="84"/>
      <c r="K221" s="94">
        <v>0.78</v>
      </c>
      <c r="L221" s="97" t="s">
        <v>148</v>
      </c>
      <c r="M221" s="98">
        <v>8.5000000000000006E-2</v>
      </c>
      <c r="N221" s="98">
        <v>8.5999999999999983E-3</v>
      </c>
      <c r="O221" s="94">
        <v>22282.000000000004</v>
      </c>
      <c r="P221" s="96">
        <v>107.78</v>
      </c>
      <c r="Q221" s="94">
        <v>24.015540000000005</v>
      </c>
      <c r="R221" s="95">
        <v>8.1646811422874811E-5</v>
      </c>
      <c r="S221" s="95">
        <v>2.0944016010070188E-4</v>
      </c>
      <c r="T221" s="95">
        <f>Q221/'סכום נכסי הקרן'!$C$42</f>
        <v>3.4493846772008065E-5</v>
      </c>
    </row>
    <row r="222" spans="2:20" s="145" customFormat="1">
      <c r="B222" s="87" t="s">
        <v>806</v>
      </c>
      <c r="C222" s="84" t="s">
        <v>807</v>
      </c>
      <c r="D222" s="97" t="s">
        <v>137</v>
      </c>
      <c r="E222" s="97" t="s">
        <v>305</v>
      </c>
      <c r="F222" s="84" t="s">
        <v>590</v>
      </c>
      <c r="G222" s="97" t="s">
        <v>398</v>
      </c>
      <c r="H222" s="84" t="s">
        <v>570</v>
      </c>
      <c r="I222" s="84" t="s">
        <v>146</v>
      </c>
      <c r="J222" s="84"/>
      <c r="K222" s="94">
        <v>3.12</v>
      </c>
      <c r="L222" s="97" t="s">
        <v>148</v>
      </c>
      <c r="M222" s="98">
        <v>3.4000000000000002E-2</v>
      </c>
      <c r="N222" s="98">
        <v>3.3699999999999994E-2</v>
      </c>
      <c r="O222" s="94">
        <v>478020.01000000007</v>
      </c>
      <c r="P222" s="96">
        <v>100.68</v>
      </c>
      <c r="Q222" s="94">
        <v>481.2705400000001</v>
      </c>
      <c r="R222" s="95">
        <v>1.0536392797385341E-3</v>
      </c>
      <c r="S222" s="95">
        <v>4.1971731199611272E-3</v>
      </c>
      <c r="T222" s="95">
        <f>Q222/'סכום נכסי הקרן'!$C$42</f>
        <v>6.9125542305696966E-4</v>
      </c>
    </row>
    <row r="223" spans="2:20" s="145" customFormat="1">
      <c r="B223" s="87" t="s">
        <v>808</v>
      </c>
      <c r="C223" s="84" t="s">
        <v>809</v>
      </c>
      <c r="D223" s="97" t="s">
        <v>137</v>
      </c>
      <c r="E223" s="97" t="s">
        <v>305</v>
      </c>
      <c r="F223" s="84" t="s">
        <v>624</v>
      </c>
      <c r="G223" s="97" t="s">
        <v>398</v>
      </c>
      <c r="H223" s="84" t="s">
        <v>617</v>
      </c>
      <c r="I223" s="84" t="s">
        <v>144</v>
      </c>
      <c r="J223" s="84"/>
      <c r="K223" s="94">
        <v>2.38</v>
      </c>
      <c r="L223" s="97" t="s">
        <v>148</v>
      </c>
      <c r="M223" s="98">
        <v>3.3000000000000002E-2</v>
      </c>
      <c r="N223" s="98">
        <v>2.8300000000000002E-2</v>
      </c>
      <c r="O223" s="94">
        <v>253528.93000000005</v>
      </c>
      <c r="P223" s="96">
        <v>101.6</v>
      </c>
      <c r="Q223" s="94">
        <v>257.58539000000002</v>
      </c>
      <c r="R223" s="95">
        <v>3.337502734745065E-4</v>
      </c>
      <c r="S223" s="95">
        <v>2.2464090052191923E-3</v>
      </c>
      <c r="T223" s="95">
        <f>Q223/'סכום נכסי הקרן'!$C$42</f>
        <v>3.6997339944752177E-4</v>
      </c>
    </row>
    <row r="224" spans="2:20" s="145" customFormat="1">
      <c r="B224" s="87" t="s">
        <v>810</v>
      </c>
      <c r="C224" s="84" t="s">
        <v>811</v>
      </c>
      <c r="D224" s="97" t="s">
        <v>137</v>
      </c>
      <c r="E224" s="97" t="s">
        <v>305</v>
      </c>
      <c r="F224" s="84" t="s">
        <v>630</v>
      </c>
      <c r="G224" s="97" t="s">
        <v>350</v>
      </c>
      <c r="H224" s="84" t="s">
        <v>617</v>
      </c>
      <c r="I224" s="84" t="s">
        <v>146</v>
      </c>
      <c r="J224" s="84"/>
      <c r="K224" s="94">
        <v>5.39</v>
      </c>
      <c r="L224" s="97" t="s">
        <v>148</v>
      </c>
      <c r="M224" s="98">
        <v>6.9000000000000006E-2</v>
      </c>
      <c r="N224" s="98">
        <v>7.51E-2</v>
      </c>
      <c r="O224" s="94">
        <v>433600.00000000006</v>
      </c>
      <c r="P224" s="96">
        <v>98.38</v>
      </c>
      <c r="Q224" s="94">
        <v>426.57567000000012</v>
      </c>
      <c r="R224" s="95">
        <v>9.3942079161800948E-4</v>
      </c>
      <c r="S224" s="95">
        <v>3.7201777107599568E-3</v>
      </c>
      <c r="T224" s="95">
        <f>Q224/'סכום נכסי הקרן'!$C$42</f>
        <v>6.1269643729213157E-4</v>
      </c>
    </row>
    <row r="225" spans="2:20" s="145" customFormat="1">
      <c r="B225" s="87" t="s">
        <v>812</v>
      </c>
      <c r="C225" s="84" t="s">
        <v>813</v>
      </c>
      <c r="D225" s="97" t="s">
        <v>137</v>
      </c>
      <c r="E225" s="97" t="s">
        <v>305</v>
      </c>
      <c r="F225" s="84" t="s">
        <v>814</v>
      </c>
      <c r="G225" s="97" t="s">
        <v>398</v>
      </c>
      <c r="H225" s="84" t="s">
        <v>617</v>
      </c>
      <c r="I225" s="84" t="s">
        <v>144</v>
      </c>
      <c r="J225" s="84"/>
      <c r="K225" s="94">
        <v>0.66999999999999993</v>
      </c>
      <c r="L225" s="97" t="s">
        <v>148</v>
      </c>
      <c r="M225" s="98">
        <v>2.4300000000000002E-2</v>
      </c>
      <c r="N225" s="98">
        <v>7.899999999999999E-3</v>
      </c>
      <c r="O225" s="94">
        <v>1790.6000000000004</v>
      </c>
      <c r="P225" s="96">
        <v>101.27</v>
      </c>
      <c r="Q225" s="94">
        <v>1.8133400000000004</v>
      </c>
      <c r="R225" s="95">
        <v>8.7774509803921588E-5</v>
      </c>
      <c r="S225" s="95">
        <v>1.5814186144346815E-5</v>
      </c>
      <c r="T225" s="95">
        <f>Q225/'סכום נכסי הקרן'!$C$42</f>
        <v>2.6045249078535441E-6</v>
      </c>
    </row>
    <row r="226" spans="2:20" s="145" customFormat="1">
      <c r="B226" s="87" t="s">
        <v>815</v>
      </c>
      <c r="C226" s="84" t="s">
        <v>816</v>
      </c>
      <c r="D226" s="97" t="s">
        <v>137</v>
      </c>
      <c r="E226" s="97" t="s">
        <v>305</v>
      </c>
      <c r="F226" s="84"/>
      <c r="G226" s="97" t="s">
        <v>350</v>
      </c>
      <c r="H226" s="84" t="s">
        <v>617</v>
      </c>
      <c r="I226" s="84" t="s">
        <v>144</v>
      </c>
      <c r="J226" s="84"/>
      <c r="K226" s="94">
        <v>4.9400000000000004</v>
      </c>
      <c r="L226" s="97" t="s">
        <v>148</v>
      </c>
      <c r="M226" s="98">
        <v>4.5999999999999999E-2</v>
      </c>
      <c r="N226" s="98">
        <v>5.0599999999999999E-2</v>
      </c>
      <c r="O226" s="94">
        <v>216901.00000000003</v>
      </c>
      <c r="P226" s="96">
        <v>99.18</v>
      </c>
      <c r="Q226" s="94">
        <v>215.12241000000003</v>
      </c>
      <c r="R226" s="95">
        <v>9.0375416666666679E-4</v>
      </c>
      <c r="S226" s="95">
        <v>1.8760882325214766E-3</v>
      </c>
      <c r="T226" s="95">
        <f>Q226/'סכום נכסי הקרן'!$C$42</f>
        <v>3.089832436732672E-4</v>
      </c>
    </row>
    <row r="227" spans="2:20" s="145" customFormat="1">
      <c r="B227" s="87" t="s">
        <v>817</v>
      </c>
      <c r="C227" s="84" t="s">
        <v>818</v>
      </c>
      <c r="D227" s="97" t="s">
        <v>137</v>
      </c>
      <c r="E227" s="97" t="s">
        <v>305</v>
      </c>
      <c r="F227" s="84" t="s">
        <v>639</v>
      </c>
      <c r="G227" s="97" t="s">
        <v>350</v>
      </c>
      <c r="H227" s="84" t="s">
        <v>617</v>
      </c>
      <c r="I227" s="84" t="s">
        <v>146</v>
      </c>
      <c r="J227" s="84"/>
      <c r="K227" s="94">
        <v>3.8000000000000003</v>
      </c>
      <c r="L227" s="97" t="s">
        <v>148</v>
      </c>
      <c r="M227" s="98">
        <v>5.74E-2</v>
      </c>
      <c r="N227" s="98">
        <v>3.3499999999999995E-2</v>
      </c>
      <c r="O227" s="94">
        <v>145008.96000000002</v>
      </c>
      <c r="P227" s="96">
        <v>111.05</v>
      </c>
      <c r="Q227" s="94">
        <v>161.03246000000001</v>
      </c>
      <c r="R227" s="95">
        <v>3.4495901854613472E-4</v>
      </c>
      <c r="S227" s="95">
        <v>1.4043683466542858E-3</v>
      </c>
      <c r="T227" s="95">
        <f>Q227/'סכום נכסי הקרן'!$C$42</f>
        <v>2.3129311273281872E-4</v>
      </c>
    </row>
    <row r="228" spans="2:20" s="145" customFormat="1">
      <c r="B228" s="87" t="s">
        <v>819</v>
      </c>
      <c r="C228" s="84" t="s">
        <v>820</v>
      </c>
      <c r="D228" s="97" t="s">
        <v>137</v>
      </c>
      <c r="E228" s="97" t="s">
        <v>305</v>
      </c>
      <c r="F228" s="84" t="s">
        <v>821</v>
      </c>
      <c r="G228" s="97" t="s">
        <v>398</v>
      </c>
      <c r="H228" s="84" t="s">
        <v>649</v>
      </c>
      <c r="I228" s="84" t="s">
        <v>144</v>
      </c>
      <c r="J228" s="84"/>
      <c r="K228" s="94">
        <v>2.0499999999999998</v>
      </c>
      <c r="L228" s="97" t="s">
        <v>148</v>
      </c>
      <c r="M228" s="98">
        <v>4.2999999999999997E-2</v>
      </c>
      <c r="N228" s="98">
        <v>3.8800000000000001E-2</v>
      </c>
      <c r="O228" s="94">
        <v>1230815.0900000003</v>
      </c>
      <c r="P228" s="96">
        <v>101.31</v>
      </c>
      <c r="Q228" s="94">
        <v>1246.9388100000003</v>
      </c>
      <c r="R228" s="95">
        <v>1.8945089022279005E-3</v>
      </c>
      <c r="S228" s="95">
        <v>1.0874586372081522E-2</v>
      </c>
      <c r="T228" s="95">
        <f>Q228/'סכום נכסי הקרן'!$C$42</f>
        <v>1.7909951742167813E-3</v>
      </c>
    </row>
    <row r="229" spans="2:20" s="145" customFormat="1">
      <c r="B229" s="87" t="s">
        <v>822</v>
      </c>
      <c r="C229" s="84" t="s">
        <v>823</v>
      </c>
      <c r="D229" s="97" t="s">
        <v>137</v>
      </c>
      <c r="E229" s="97" t="s">
        <v>305</v>
      </c>
      <c r="F229" s="84" t="s">
        <v>821</v>
      </c>
      <c r="G229" s="97" t="s">
        <v>398</v>
      </c>
      <c r="H229" s="84" t="s">
        <v>649</v>
      </c>
      <c r="I229" s="84" t="s">
        <v>144</v>
      </c>
      <c r="J229" s="84"/>
      <c r="K229" s="94">
        <v>2.7300000000000004</v>
      </c>
      <c r="L229" s="97" t="s">
        <v>148</v>
      </c>
      <c r="M229" s="98">
        <v>4.2500000000000003E-2</v>
      </c>
      <c r="N229" s="98">
        <v>4.2700000000000016E-2</v>
      </c>
      <c r="O229" s="94">
        <v>390465.00000000006</v>
      </c>
      <c r="P229" s="96">
        <v>100.72</v>
      </c>
      <c r="Q229" s="94">
        <v>393.27634999999998</v>
      </c>
      <c r="R229" s="95">
        <v>5.4047712974690119E-4</v>
      </c>
      <c r="S229" s="95">
        <v>3.429773459510785E-3</v>
      </c>
      <c r="T229" s="95">
        <f>Q229/'סכום נכסי הקרן'!$C$42</f>
        <v>5.6486817102403733E-4</v>
      </c>
    </row>
    <row r="230" spans="2:20" s="145" customFormat="1">
      <c r="B230" s="87" t="s">
        <v>824</v>
      </c>
      <c r="C230" s="84" t="s">
        <v>825</v>
      </c>
      <c r="D230" s="97" t="s">
        <v>137</v>
      </c>
      <c r="E230" s="97" t="s">
        <v>305</v>
      </c>
      <c r="F230" s="84" t="s">
        <v>648</v>
      </c>
      <c r="G230" s="97" t="s">
        <v>422</v>
      </c>
      <c r="H230" s="84" t="s">
        <v>649</v>
      </c>
      <c r="I230" s="84" t="s">
        <v>146</v>
      </c>
      <c r="J230" s="84"/>
      <c r="K230" s="94">
        <v>2.9899999999999998</v>
      </c>
      <c r="L230" s="97" t="s">
        <v>148</v>
      </c>
      <c r="M230" s="98">
        <v>0.06</v>
      </c>
      <c r="N230" s="98">
        <v>2.9400000000000009E-2</v>
      </c>
      <c r="O230" s="94">
        <v>365425.2</v>
      </c>
      <c r="P230" s="96">
        <v>109.32</v>
      </c>
      <c r="Q230" s="94">
        <v>399.48282000000006</v>
      </c>
      <c r="R230" s="95">
        <v>5.9371877159576213E-4</v>
      </c>
      <c r="S230" s="95">
        <v>3.4839002486839713E-3</v>
      </c>
      <c r="T230" s="95">
        <f>Q230/'סכום נכסי הקרן'!$C$42</f>
        <v>5.7378260830819039E-4</v>
      </c>
    </row>
    <row r="231" spans="2:20" s="145" customFormat="1">
      <c r="B231" s="87" t="s">
        <v>826</v>
      </c>
      <c r="C231" s="84" t="s">
        <v>827</v>
      </c>
      <c r="D231" s="97" t="s">
        <v>137</v>
      </c>
      <c r="E231" s="97" t="s">
        <v>305</v>
      </c>
      <c r="F231" s="84" t="s">
        <v>648</v>
      </c>
      <c r="G231" s="97" t="s">
        <v>422</v>
      </c>
      <c r="H231" s="84" t="s">
        <v>649</v>
      </c>
      <c r="I231" s="84" t="s">
        <v>146</v>
      </c>
      <c r="J231" s="84"/>
      <c r="K231" s="94">
        <v>5.0199999999999996</v>
      </c>
      <c r="L231" s="97" t="s">
        <v>148</v>
      </c>
      <c r="M231" s="98">
        <v>5.9000000000000004E-2</v>
      </c>
      <c r="N231" s="98">
        <v>4.1099999999999984E-2</v>
      </c>
      <c r="O231" s="94">
        <v>463795.00000000006</v>
      </c>
      <c r="P231" s="96">
        <v>109.29</v>
      </c>
      <c r="Q231" s="94">
        <v>506.88155000000017</v>
      </c>
      <c r="R231" s="95">
        <v>6.5017565305647545E-4</v>
      </c>
      <c r="S231" s="95">
        <v>4.4205274161685281E-3</v>
      </c>
      <c r="T231" s="95">
        <f>Q231/'סכום נכסי הקרן'!$C$42</f>
        <v>7.2804086509226725E-4</v>
      </c>
    </row>
    <row r="232" spans="2:20" s="145" customFormat="1">
      <c r="B232" s="87" t="s">
        <v>828</v>
      </c>
      <c r="C232" s="84" t="s">
        <v>829</v>
      </c>
      <c r="D232" s="97" t="s">
        <v>137</v>
      </c>
      <c r="E232" s="97" t="s">
        <v>305</v>
      </c>
      <c r="F232" s="84" t="s">
        <v>830</v>
      </c>
      <c r="G232" s="97" t="s">
        <v>398</v>
      </c>
      <c r="H232" s="84" t="s">
        <v>649</v>
      </c>
      <c r="I232" s="84" t="s">
        <v>146</v>
      </c>
      <c r="J232" s="84"/>
      <c r="K232" s="94">
        <v>2.58</v>
      </c>
      <c r="L232" s="97" t="s">
        <v>148</v>
      </c>
      <c r="M232" s="98">
        <v>4.7E-2</v>
      </c>
      <c r="N232" s="98">
        <v>2.63E-2</v>
      </c>
      <c r="O232" s="94">
        <v>56000.000000000007</v>
      </c>
      <c r="P232" s="96">
        <v>105.8</v>
      </c>
      <c r="Q232" s="94">
        <v>59.248000000000005</v>
      </c>
      <c r="R232" s="95">
        <v>5.0842533410807677E-4</v>
      </c>
      <c r="S232" s="95">
        <v>5.1670337646567111E-4</v>
      </c>
      <c r="T232" s="95">
        <f>Q232/'סכום נכסי הקרן'!$C$42</f>
        <v>8.5098708317528292E-5</v>
      </c>
    </row>
    <row r="233" spans="2:20" s="145" customFormat="1">
      <c r="B233" s="87" t="s">
        <v>831</v>
      </c>
      <c r="C233" s="84" t="s">
        <v>832</v>
      </c>
      <c r="D233" s="97" t="s">
        <v>137</v>
      </c>
      <c r="E233" s="97" t="s">
        <v>305</v>
      </c>
      <c r="F233" s="84" t="s">
        <v>659</v>
      </c>
      <c r="G233" s="97" t="s">
        <v>350</v>
      </c>
      <c r="H233" s="84" t="s">
        <v>649</v>
      </c>
      <c r="I233" s="84" t="s">
        <v>144</v>
      </c>
      <c r="J233" s="84"/>
      <c r="K233" s="94">
        <v>1.25</v>
      </c>
      <c r="L233" s="97" t="s">
        <v>148</v>
      </c>
      <c r="M233" s="98">
        <v>3.5799999999999998E-2</v>
      </c>
      <c r="N233" s="98">
        <v>1.8999999999999996E-2</v>
      </c>
      <c r="O233" s="94">
        <v>15993.000000000002</v>
      </c>
      <c r="P233" s="96">
        <v>102.38</v>
      </c>
      <c r="Q233" s="94">
        <v>16.373630000000002</v>
      </c>
      <c r="R233" s="95">
        <v>8.5276488739376445E-5</v>
      </c>
      <c r="S233" s="95">
        <v>1.4279486068727394E-4</v>
      </c>
      <c r="T233" s="95">
        <f>Q233/'סכום נכסי הקרן'!$C$42</f>
        <v>2.3517667490364754E-5</v>
      </c>
    </row>
    <row r="234" spans="2:20" s="145" customFormat="1">
      <c r="B234" s="87" t="s">
        <v>833</v>
      </c>
      <c r="C234" s="84" t="s">
        <v>834</v>
      </c>
      <c r="D234" s="97" t="s">
        <v>137</v>
      </c>
      <c r="E234" s="97" t="s">
        <v>305</v>
      </c>
      <c r="F234" s="84" t="s">
        <v>835</v>
      </c>
      <c r="G234" s="97" t="s">
        <v>422</v>
      </c>
      <c r="H234" s="84" t="s">
        <v>685</v>
      </c>
      <c r="I234" s="84"/>
      <c r="J234" s="84"/>
      <c r="K234" s="94">
        <v>5.589999999999999</v>
      </c>
      <c r="L234" s="97" t="s">
        <v>148</v>
      </c>
      <c r="M234" s="98">
        <v>3.4500000000000003E-2</v>
      </c>
      <c r="N234" s="98">
        <v>0.34779999999999994</v>
      </c>
      <c r="O234" s="94">
        <v>42168.720000000008</v>
      </c>
      <c r="P234" s="96">
        <v>25.21</v>
      </c>
      <c r="Q234" s="94">
        <v>10.630730000000003</v>
      </c>
      <c r="R234" s="95">
        <v>7.2229321590589136E-5</v>
      </c>
      <c r="S234" s="95">
        <v>9.2710877756125188E-5</v>
      </c>
      <c r="T234" s="95">
        <f>Q234/'סכום נכסי הקרן'!$C$42</f>
        <v>1.5269062102896263E-5</v>
      </c>
    </row>
    <row r="235" spans="2:20" s="145" customFormat="1">
      <c r="B235" s="83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94"/>
      <c r="P235" s="96"/>
      <c r="Q235" s="84"/>
      <c r="R235" s="84"/>
      <c r="S235" s="95"/>
      <c r="T235" s="84"/>
    </row>
    <row r="236" spans="2:20" s="145" customFormat="1">
      <c r="B236" s="101" t="s">
        <v>59</v>
      </c>
      <c r="C236" s="82"/>
      <c r="D236" s="82"/>
      <c r="E236" s="82"/>
      <c r="F236" s="82"/>
      <c r="G236" s="82"/>
      <c r="H236" s="82"/>
      <c r="I236" s="82"/>
      <c r="J236" s="82"/>
      <c r="K236" s="91">
        <v>4.5999999999999996</v>
      </c>
      <c r="L236" s="82"/>
      <c r="M236" s="82"/>
      <c r="N236" s="103">
        <v>5.1800000000000006E-2</v>
      </c>
      <c r="O236" s="91"/>
      <c r="P236" s="93"/>
      <c r="Q236" s="91">
        <v>427.84860000000009</v>
      </c>
      <c r="R236" s="82"/>
      <c r="S236" s="92">
        <v>3.7312789669880901E-3</v>
      </c>
      <c r="T236" s="92">
        <f>Q236/'סכום נכסי הקרן'!$C$42</f>
        <v>6.1452476396608904E-4</v>
      </c>
    </row>
    <row r="237" spans="2:20" s="145" customFormat="1">
      <c r="B237" s="87" t="s">
        <v>836</v>
      </c>
      <c r="C237" s="84" t="s">
        <v>837</v>
      </c>
      <c r="D237" s="97" t="s">
        <v>137</v>
      </c>
      <c r="E237" s="97" t="s">
        <v>305</v>
      </c>
      <c r="F237" s="84" t="s">
        <v>648</v>
      </c>
      <c r="G237" s="97" t="s">
        <v>422</v>
      </c>
      <c r="H237" s="84" t="s">
        <v>649</v>
      </c>
      <c r="I237" s="84" t="s">
        <v>146</v>
      </c>
      <c r="J237" s="84"/>
      <c r="K237" s="94">
        <v>4.5999999999999996</v>
      </c>
      <c r="L237" s="97" t="s">
        <v>148</v>
      </c>
      <c r="M237" s="98">
        <v>6.7000000000000004E-2</v>
      </c>
      <c r="N237" s="98">
        <v>5.1800000000000006E-2</v>
      </c>
      <c r="O237" s="94">
        <v>402000.00000000006</v>
      </c>
      <c r="P237" s="96">
        <v>106.43</v>
      </c>
      <c r="Q237" s="94">
        <v>427.84860000000009</v>
      </c>
      <c r="R237" s="95">
        <v>3.3380470099983646E-4</v>
      </c>
      <c r="S237" s="95">
        <v>3.7312789669880901E-3</v>
      </c>
      <c r="T237" s="95">
        <f>Q237/'סכום נכסי הקרן'!$C$42</f>
        <v>6.1452476396608904E-4</v>
      </c>
    </row>
    <row r="238" spans="2:20" s="145" customFormat="1">
      <c r="B238" s="146"/>
    </row>
    <row r="239" spans="2:20" s="145" customFormat="1">
      <c r="B239" s="146"/>
    </row>
    <row r="240" spans="2:20" s="145" customFormat="1">
      <c r="B240" s="146"/>
    </row>
    <row r="241" spans="2:2" s="145" customFormat="1">
      <c r="B241" s="148"/>
    </row>
    <row r="242" spans="2:2" s="145" customFormat="1">
      <c r="B242" s="147" t="s">
        <v>1821</v>
      </c>
    </row>
    <row r="243" spans="2:2" s="145" customFormat="1">
      <c r="B243" s="147" t="s">
        <v>129</v>
      </c>
    </row>
    <row r="244" spans="2:2" s="145" customFormat="1">
      <c r="B244" s="146"/>
    </row>
    <row r="245" spans="2:2" s="145" customFormat="1">
      <c r="B245" s="146"/>
    </row>
    <row r="246" spans="2:2" s="145" customFormat="1">
      <c r="B246" s="146"/>
    </row>
    <row r="247" spans="2:2" s="145" customFormat="1">
      <c r="B247" s="146"/>
    </row>
    <row r="248" spans="2:2" s="145" customFormat="1">
      <c r="B248" s="146"/>
    </row>
    <row r="249" spans="2:2" s="145" customFormat="1">
      <c r="B249" s="146"/>
    </row>
    <row r="250" spans="2:2" s="145" customFormat="1">
      <c r="B250" s="146"/>
    </row>
    <row r="251" spans="2:2" s="145" customFormat="1">
      <c r="B251" s="146"/>
    </row>
    <row r="252" spans="2:2" s="145" customFormat="1">
      <c r="B252" s="146"/>
    </row>
    <row r="253" spans="2:2" s="145" customFormat="1">
      <c r="B253" s="146"/>
    </row>
    <row r="254" spans="2:2" s="145" customFormat="1">
      <c r="B254" s="146"/>
    </row>
    <row r="255" spans="2:2" s="145" customFormat="1">
      <c r="B255" s="146"/>
    </row>
    <row r="256" spans="2:2" s="145" customFormat="1">
      <c r="B256" s="146"/>
    </row>
    <row r="257" spans="2:2" s="145" customFormat="1">
      <c r="B257" s="146"/>
    </row>
    <row r="258" spans="2:2" s="145" customFormat="1">
      <c r="B258" s="146"/>
    </row>
    <row r="259" spans="2:2" s="145" customFormat="1">
      <c r="B259" s="146"/>
    </row>
    <row r="260" spans="2:2" s="145" customFormat="1">
      <c r="B260" s="146"/>
    </row>
    <row r="261" spans="2:2" s="145" customFormat="1">
      <c r="B261" s="146"/>
    </row>
    <row r="262" spans="2:2" s="145" customFormat="1">
      <c r="B262" s="146"/>
    </row>
    <row r="263" spans="2:2" s="145" customFormat="1">
      <c r="B263" s="146"/>
    </row>
    <row r="264" spans="2:2" s="145" customFormat="1">
      <c r="B264" s="146"/>
    </row>
    <row r="265" spans="2:2" s="145" customFormat="1">
      <c r="B265" s="146"/>
    </row>
    <row r="266" spans="2:2" s="145" customFormat="1">
      <c r="B266" s="146"/>
    </row>
    <row r="267" spans="2:2" s="145" customFormat="1">
      <c r="B267" s="146"/>
    </row>
    <row r="268" spans="2:2" s="145" customFormat="1">
      <c r="B268" s="146"/>
    </row>
    <row r="269" spans="2:2" s="145" customFormat="1">
      <c r="B269" s="146"/>
    </row>
    <row r="270" spans="2:2" s="145" customFormat="1">
      <c r="B270" s="146"/>
    </row>
    <row r="271" spans="2:2" s="145" customFormat="1">
      <c r="B271" s="146"/>
    </row>
    <row r="272" spans="2:2" s="145" customFormat="1">
      <c r="B272" s="146"/>
    </row>
    <row r="273" spans="2:2" s="145" customFormat="1">
      <c r="B273" s="146"/>
    </row>
    <row r="274" spans="2:2" s="145" customFormat="1">
      <c r="B274" s="146"/>
    </row>
    <row r="275" spans="2:2" s="145" customFormat="1">
      <c r="B275" s="146"/>
    </row>
    <row r="276" spans="2:2" s="145" customFormat="1">
      <c r="B276" s="146"/>
    </row>
    <row r="277" spans="2:2" s="145" customFormat="1">
      <c r="B277" s="146"/>
    </row>
    <row r="278" spans="2:2" s="145" customFormat="1">
      <c r="B278" s="146"/>
    </row>
    <row r="279" spans="2:2" s="145" customFormat="1">
      <c r="B279" s="146"/>
    </row>
    <row r="280" spans="2:2" s="145" customFormat="1">
      <c r="B280" s="146"/>
    </row>
    <row r="281" spans="2:2" s="145" customFormat="1">
      <c r="B281" s="146"/>
    </row>
    <row r="282" spans="2:2" s="145" customFormat="1">
      <c r="B282" s="146"/>
    </row>
    <row r="283" spans="2:2" s="145" customFormat="1">
      <c r="B283" s="146"/>
    </row>
    <row r="284" spans="2:2" s="145" customFormat="1">
      <c r="B284" s="146"/>
    </row>
    <row r="285" spans="2:2" s="145" customFormat="1">
      <c r="B285" s="146"/>
    </row>
    <row r="286" spans="2:2" s="145" customFormat="1">
      <c r="B286" s="146"/>
    </row>
    <row r="287" spans="2:2" s="145" customFormat="1">
      <c r="B287" s="146"/>
    </row>
    <row r="288" spans="2:2" s="145" customFormat="1">
      <c r="B288" s="146"/>
    </row>
    <row r="289" spans="2:2" s="145" customFormat="1">
      <c r="B289" s="146"/>
    </row>
    <row r="290" spans="2:2" s="145" customFormat="1">
      <c r="B290" s="146"/>
    </row>
    <row r="291" spans="2:2" s="145" customFormat="1">
      <c r="B291" s="146"/>
    </row>
    <row r="292" spans="2:2" s="145" customFormat="1">
      <c r="B292" s="146"/>
    </row>
    <row r="293" spans="2:2" s="145" customFormat="1">
      <c r="B293" s="146"/>
    </row>
    <row r="294" spans="2:2" s="145" customFormat="1">
      <c r="B294" s="146"/>
    </row>
    <row r="295" spans="2:2" s="145" customFormat="1">
      <c r="B295" s="146"/>
    </row>
    <row r="296" spans="2:2" s="145" customFormat="1">
      <c r="B296" s="146"/>
    </row>
    <row r="297" spans="2:2" s="145" customFormat="1">
      <c r="B297" s="146"/>
    </row>
    <row r="298" spans="2:2" s="145" customFormat="1">
      <c r="B298" s="146"/>
    </row>
    <row r="299" spans="2:2" s="145" customFormat="1">
      <c r="B299" s="146"/>
    </row>
    <row r="300" spans="2:2" s="145" customFormat="1">
      <c r="B300" s="146"/>
    </row>
    <row r="301" spans="2:2" s="145" customFormat="1">
      <c r="B301" s="146"/>
    </row>
    <row r="302" spans="2:2" s="145" customFormat="1">
      <c r="B302" s="146"/>
    </row>
    <row r="303" spans="2:2" s="145" customFormat="1">
      <c r="B303" s="146"/>
    </row>
    <row r="304" spans="2:2" s="145" customFormat="1">
      <c r="B304" s="146"/>
    </row>
    <row r="305" spans="2:2" s="145" customFormat="1">
      <c r="B305" s="146"/>
    </row>
    <row r="306" spans="2:2" s="145" customFormat="1">
      <c r="B306" s="146"/>
    </row>
    <row r="307" spans="2:2" s="145" customFormat="1">
      <c r="B307" s="146"/>
    </row>
    <row r="308" spans="2:2" s="145" customFormat="1">
      <c r="B308" s="146"/>
    </row>
    <row r="309" spans="2:2" s="145" customFormat="1">
      <c r="B309" s="146"/>
    </row>
    <row r="310" spans="2:2" s="145" customFormat="1">
      <c r="B310" s="146"/>
    </row>
    <row r="311" spans="2:2" s="145" customFormat="1">
      <c r="B311" s="146"/>
    </row>
    <row r="312" spans="2:2" s="145" customFormat="1">
      <c r="B312" s="146"/>
    </row>
    <row r="313" spans="2:2" s="145" customFormat="1">
      <c r="B313" s="146"/>
    </row>
    <row r="314" spans="2:2" s="145" customFormat="1">
      <c r="B314" s="146"/>
    </row>
    <row r="315" spans="2:2" s="145" customFormat="1">
      <c r="B315" s="146"/>
    </row>
    <row r="316" spans="2:2" s="145" customFormat="1">
      <c r="B316" s="146"/>
    </row>
    <row r="317" spans="2:2" s="145" customFormat="1">
      <c r="B317" s="146"/>
    </row>
    <row r="318" spans="2:2" s="145" customFormat="1">
      <c r="B318" s="146"/>
    </row>
    <row r="319" spans="2:2" s="145" customFormat="1">
      <c r="B319" s="146"/>
    </row>
    <row r="320" spans="2:2" s="145" customFormat="1">
      <c r="B320" s="146"/>
    </row>
    <row r="321" spans="2:2" s="145" customFormat="1">
      <c r="B321" s="146"/>
    </row>
    <row r="322" spans="2:2" s="145" customFormat="1">
      <c r="B322" s="146"/>
    </row>
    <row r="323" spans="2:2" s="145" customFormat="1">
      <c r="B323" s="146"/>
    </row>
    <row r="324" spans="2:2" s="145" customFormat="1">
      <c r="B324" s="146"/>
    </row>
    <row r="325" spans="2:2" s="145" customFormat="1">
      <c r="B325" s="146"/>
    </row>
    <row r="326" spans="2:2" s="145" customFormat="1">
      <c r="B326" s="146"/>
    </row>
    <row r="327" spans="2:2" s="145" customFormat="1">
      <c r="B327" s="146"/>
    </row>
    <row r="328" spans="2:2" s="145" customFormat="1">
      <c r="B328" s="146"/>
    </row>
    <row r="329" spans="2:2" s="145" customFormat="1">
      <c r="B329" s="146"/>
    </row>
    <row r="330" spans="2:2" s="145" customFormat="1">
      <c r="B330" s="146"/>
    </row>
    <row r="331" spans="2:2" s="145" customFormat="1">
      <c r="B331" s="146"/>
    </row>
    <row r="332" spans="2:2" s="145" customFormat="1">
      <c r="B332" s="146"/>
    </row>
    <row r="333" spans="2:2" s="145" customFormat="1">
      <c r="B333" s="146"/>
    </row>
    <row r="334" spans="2:2" s="145" customFormat="1">
      <c r="B334" s="146"/>
    </row>
    <row r="335" spans="2:2" s="145" customFormat="1">
      <c r="B335" s="146"/>
    </row>
    <row r="336" spans="2:2" s="145" customFormat="1">
      <c r="B336" s="146"/>
    </row>
    <row r="337" spans="2:2" s="145" customFormat="1">
      <c r="B337" s="146"/>
    </row>
    <row r="338" spans="2:2" s="145" customFormat="1">
      <c r="B338" s="146"/>
    </row>
    <row r="339" spans="2:2" s="145" customFormat="1">
      <c r="B339" s="146"/>
    </row>
    <row r="340" spans="2:2" s="145" customFormat="1">
      <c r="B340" s="146"/>
    </row>
    <row r="341" spans="2:2" s="145" customFormat="1">
      <c r="B341" s="146"/>
    </row>
    <row r="342" spans="2:2" s="145" customFormat="1">
      <c r="B342" s="146"/>
    </row>
    <row r="343" spans="2:2" s="145" customFormat="1">
      <c r="B343" s="146"/>
    </row>
    <row r="344" spans="2:2" s="145" customFormat="1">
      <c r="B344" s="146"/>
    </row>
    <row r="345" spans="2:2" s="145" customFormat="1">
      <c r="B345" s="146"/>
    </row>
    <row r="346" spans="2:2" s="145" customFormat="1">
      <c r="B346" s="146"/>
    </row>
    <row r="347" spans="2:2" s="145" customFormat="1">
      <c r="B347" s="146"/>
    </row>
    <row r="348" spans="2:2" s="145" customFormat="1">
      <c r="B348" s="146"/>
    </row>
    <row r="349" spans="2:2" s="145" customFormat="1">
      <c r="B349" s="146"/>
    </row>
    <row r="350" spans="2:2" s="145" customFormat="1">
      <c r="B350" s="146"/>
    </row>
    <row r="351" spans="2:2" s="145" customFormat="1">
      <c r="B351" s="146"/>
    </row>
    <row r="352" spans="2:2" s="145" customFormat="1">
      <c r="B352" s="146"/>
    </row>
    <row r="353" spans="2:6" s="145" customFormat="1">
      <c r="B353" s="146"/>
    </row>
    <row r="354" spans="2:6" s="145" customFormat="1">
      <c r="B354" s="146"/>
    </row>
    <row r="355" spans="2:6" s="145" customFormat="1">
      <c r="B355" s="146"/>
    </row>
    <row r="356" spans="2:6" s="145" customFormat="1">
      <c r="B356" s="146"/>
    </row>
    <row r="357" spans="2:6" s="145" customFormat="1">
      <c r="B357" s="146"/>
    </row>
    <row r="358" spans="2:6" s="145" customFormat="1">
      <c r="B358" s="146"/>
    </row>
    <row r="359" spans="2:6" s="145" customFormat="1">
      <c r="B359" s="146"/>
    </row>
    <row r="360" spans="2:6" s="145" customFormat="1">
      <c r="B360" s="146"/>
    </row>
    <row r="361" spans="2:6" s="145" customFormat="1">
      <c r="B361" s="146"/>
    </row>
    <row r="362" spans="2:6" s="145" customFormat="1">
      <c r="B362" s="146"/>
    </row>
    <row r="363" spans="2:6" s="145" customFormat="1">
      <c r="B363" s="146"/>
    </row>
    <row r="364" spans="2:6" s="145" customFormat="1">
      <c r="B364" s="146"/>
    </row>
    <row r="365" spans="2:6" s="145" customFormat="1">
      <c r="B365" s="146"/>
    </row>
    <row r="366" spans="2:6">
      <c r="C366" s="1"/>
      <c r="D366" s="1"/>
      <c r="E366" s="1"/>
      <c r="F366" s="1"/>
    </row>
    <row r="367" spans="2:6">
      <c r="C367" s="1"/>
      <c r="D367" s="1"/>
      <c r="E367" s="1"/>
      <c r="F367" s="1"/>
    </row>
    <row r="368" spans="2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17" sheet="1" objects="1" scenarios="1"/>
  <mergeCells count="2">
    <mergeCell ref="B6:T6"/>
    <mergeCell ref="B7:T7"/>
  </mergeCells>
  <phoneticPr fontId="4" type="noConversion"/>
  <conditionalFormatting sqref="B12:B237">
    <cfRule type="cellIs" dxfId="8" priority="2" operator="equal">
      <formula>"NR3"</formula>
    </cfRule>
  </conditionalFormatting>
  <conditionalFormatting sqref="B12:B237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"/>
    <dataValidation type="list" allowBlank="1" showInputMessage="1" showErrorMessage="1" sqref="I12:I828">
      <formula1>$BA$7:$BA$10</formula1>
    </dataValidation>
    <dataValidation type="list" allowBlank="1" showInputMessage="1" showErrorMessage="1" sqref="E12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555">
      <formula1>$AY$7:$AY$29</formula1>
    </dataValidation>
  </dataValidations>
  <printOptions horizontalCentered="1"/>
  <pageMargins left="0.19685039370078741" right="0.19685039370078741" top="0.11811023622047245" bottom="0.11811023622047245" header="0" footer="0.23622047244094491"/>
  <pageSetup paperSize="9" scale="63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T363"/>
  <sheetViews>
    <sheetView rightToLeft="1" topLeftCell="A5" zoomScale="90" zoomScaleNormal="90" workbookViewId="0">
      <pane ySplit="6" topLeftCell="A11" activePane="bottomLeft" state="frozen"/>
      <selection activeCell="A5" sqref="A5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31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6">
      <c r="B1" s="55" t="s">
        <v>163</v>
      </c>
      <c r="C1" s="78" t="s" vm="1">
        <v>219</v>
      </c>
    </row>
    <row r="2" spans="2:46">
      <c r="B2" s="55" t="s">
        <v>162</v>
      </c>
      <c r="C2" s="78" t="s">
        <v>220</v>
      </c>
    </row>
    <row r="3" spans="2:46">
      <c r="B3" s="55" t="s">
        <v>164</v>
      </c>
      <c r="C3" s="78" t="s">
        <v>221</v>
      </c>
    </row>
    <row r="4" spans="2:46">
      <c r="B4" s="55" t="s">
        <v>165</v>
      </c>
      <c r="C4" s="78">
        <v>659</v>
      </c>
    </row>
    <row r="6" spans="2:46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AT6" s="3"/>
    </row>
    <row r="7" spans="2:46" ht="26.25" customHeight="1">
      <c r="B7" s="199" t="s">
        <v>107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1"/>
      <c r="AP7" s="3"/>
      <c r="AT7" s="3"/>
    </row>
    <row r="8" spans="2:46" s="3" customFormat="1" ht="63">
      <c r="B8" s="21" t="s">
        <v>132</v>
      </c>
      <c r="C8" s="29" t="s">
        <v>57</v>
      </c>
      <c r="D8" s="70" t="s">
        <v>136</v>
      </c>
      <c r="E8" s="70" t="s">
        <v>208</v>
      </c>
      <c r="F8" s="70" t="s">
        <v>134</v>
      </c>
      <c r="G8" s="29" t="s">
        <v>78</v>
      </c>
      <c r="H8" s="29" t="s">
        <v>119</v>
      </c>
      <c r="I8" s="29" t="s">
        <v>0</v>
      </c>
      <c r="J8" s="12" t="s">
        <v>123</v>
      </c>
      <c r="K8" s="12" t="s">
        <v>74</v>
      </c>
      <c r="L8" s="12" t="s">
        <v>71</v>
      </c>
      <c r="M8" s="74" t="s">
        <v>166</v>
      </c>
      <c r="N8" s="13" t="s">
        <v>168</v>
      </c>
      <c r="AP8" s="1"/>
      <c r="AQ8" s="1"/>
      <c r="AR8" s="1"/>
      <c r="AT8" s="4"/>
    </row>
    <row r="9" spans="2:46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75</v>
      </c>
      <c r="K9" s="15" t="s">
        <v>23</v>
      </c>
      <c r="L9" s="15" t="s">
        <v>20</v>
      </c>
      <c r="M9" s="15" t="s">
        <v>20</v>
      </c>
      <c r="N9" s="16" t="s">
        <v>20</v>
      </c>
      <c r="AP9" s="1"/>
      <c r="AR9" s="1"/>
      <c r="AT9" s="4"/>
    </row>
    <row r="10" spans="2:4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P10" s="1"/>
      <c r="AQ10" s="3"/>
      <c r="AR10" s="1"/>
      <c r="AT10" s="1"/>
    </row>
    <row r="11" spans="2:46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92404.989180000019</v>
      </c>
      <c r="L11" s="80"/>
      <c r="M11" s="89">
        <v>1</v>
      </c>
      <c r="N11" s="89">
        <f>K11/'סכום נכסי הקרן'!$C$42</f>
        <v>0.13272254289280955</v>
      </c>
      <c r="AP11" s="1"/>
      <c r="AQ11" s="3"/>
      <c r="AR11" s="1"/>
      <c r="AT11" s="1"/>
    </row>
    <row r="12" spans="2:46" ht="20.25">
      <c r="B12" s="105" t="s">
        <v>216</v>
      </c>
      <c r="C12" s="82"/>
      <c r="D12" s="82"/>
      <c r="E12" s="82"/>
      <c r="F12" s="82"/>
      <c r="G12" s="82"/>
      <c r="H12" s="82"/>
      <c r="I12" s="91"/>
      <c r="J12" s="93"/>
      <c r="K12" s="91">
        <v>75272.314620000063</v>
      </c>
      <c r="L12" s="82"/>
      <c r="M12" s="92">
        <v>0.81459145537448829</v>
      </c>
      <c r="N12" s="92">
        <f>K12/'סכום נכסי הקרן'!$C$42</f>
        <v>0.10811464937605668</v>
      </c>
      <c r="AQ12" s="4"/>
    </row>
    <row r="13" spans="2:46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53721.432380000006</v>
      </c>
      <c r="L13" s="82"/>
      <c r="M13" s="92">
        <v>0.58136939202875182</v>
      </c>
      <c r="N13" s="92">
        <f>K13/'סכום נכסי הקרן'!$C$42</f>
        <v>7.7160824070102621E-2</v>
      </c>
    </row>
    <row r="14" spans="2:46">
      <c r="B14" s="107" t="s">
        <v>838</v>
      </c>
      <c r="C14" s="84" t="s">
        <v>839</v>
      </c>
      <c r="D14" s="97" t="s">
        <v>137</v>
      </c>
      <c r="E14" s="97" t="s">
        <v>305</v>
      </c>
      <c r="F14" s="84" t="s">
        <v>840</v>
      </c>
      <c r="G14" s="97" t="s">
        <v>841</v>
      </c>
      <c r="H14" s="97" t="s">
        <v>148</v>
      </c>
      <c r="I14" s="94">
        <v>664935.00000000012</v>
      </c>
      <c r="J14" s="96">
        <v>271.5</v>
      </c>
      <c r="K14" s="94">
        <v>1805.2985300000003</v>
      </c>
      <c r="L14" s="95">
        <v>1.9939092310937675E-4</v>
      </c>
      <c r="M14" s="95">
        <v>1.9536807979960633E-2</v>
      </c>
      <c r="N14" s="95">
        <f>K14/'סכום נכסי הקרן'!$C$42</f>
        <v>2.5929748351089087E-3</v>
      </c>
    </row>
    <row r="15" spans="2:46">
      <c r="B15" s="107" t="s">
        <v>842</v>
      </c>
      <c r="C15" s="84" t="s">
        <v>843</v>
      </c>
      <c r="D15" s="97" t="s">
        <v>137</v>
      </c>
      <c r="E15" s="97" t="s">
        <v>305</v>
      </c>
      <c r="F15" s="84" t="s">
        <v>844</v>
      </c>
      <c r="G15" s="97" t="s">
        <v>172</v>
      </c>
      <c r="H15" s="97" t="s">
        <v>148</v>
      </c>
      <c r="I15" s="94">
        <v>6900.0000000000009</v>
      </c>
      <c r="J15" s="96">
        <v>4410</v>
      </c>
      <c r="K15" s="94">
        <v>304.29000000000008</v>
      </c>
      <c r="L15" s="95">
        <v>1.2451599302633205E-5</v>
      </c>
      <c r="M15" s="95">
        <v>3.2930040109334282E-3</v>
      </c>
      <c r="N15" s="95">
        <f>K15/'סכום נכסי הקרן'!$C$42</f>
        <v>4.3705586608730571E-4</v>
      </c>
    </row>
    <row r="16" spans="2:46" ht="20.25">
      <c r="B16" s="107" t="s">
        <v>845</v>
      </c>
      <c r="C16" s="84" t="s">
        <v>846</v>
      </c>
      <c r="D16" s="97" t="s">
        <v>137</v>
      </c>
      <c r="E16" s="97" t="s">
        <v>305</v>
      </c>
      <c r="F16" s="84" t="s">
        <v>847</v>
      </c>
      <c r="G16" s="97" t="s">
        <v>848</v>
      </c>
      <c r="H16" s="97" t="s">
        <v>148</v>
      </c>
      <c r="I16" s="94">
        <v>10898.250000000002</v>
      </c>
      <c r="J16" s="96">
        <v>20630</v>
      </c>
      <c r="K16" s="94">
        <v>2248.3082300000005</v>
      </c>
      <c r="L16" s="95">
        <v>2.1956935374533351E-4</v>
      </c>
      <c r="M16" s="95">
        <v>2.4331026386685845E-2</v>
      </c>
      <c r="N16" s="95">
        <f>K16/'סכום נכסי הקרן'!$C$42</f>
        <v>3.2292756932329929E-3</v>
      </c>
      <c r="AP16" s="4"/>
    </row>
    <row r="17" spans="2:14">
      <c r="B17" s="107" t="s">
        <v>849</v>
      </c>
      <c r="C17" s="84" t="s">
        <v>850</v>
      </c>
      <c r="D17" s="97" t="s">
        <v>137</v>
      </c>
      <c r="E17" s="97" t="s">
        <v>305</v>
      </c>
      <c r="F17" s="84" t="s">
        <v>696</v>
      </c>
      <c r="G17" s="97" t="s">
        <v>697</v>
      </c>
      <c r="H17" s="97" t="s">
        <v>148</v>
      </c>
      <c r="I17" s="94">
        <v>5492.0000000000009</v>
      </c>
      <c r="J17" s="96">
        <v>39000</v>
      </c>
      <c r="K17" s="94">
        <v>2141.8800000000006</v>
      </c>
      <c r="L17" s="95">
        <v>1.2848041080792564E-4</v>
      </c>
      <c r="M17" s="95">
        <v>2.3179267905412897E-2</v>
      </c>
      <c r="N17" s="95">
        <f>K17/'סכום נכסי הקרן'!$C$42</f>
        <v>3.076411378800087E-3</v>
      </c>
    </row>
    <row r="18" spans="2:14">
      <c r="B18" s="107" t="s">
        <v>851</v>
      </c>
      <c r="C18" s="84" t="s">
        <v>852</v>
      </c>
      <c r="D18" s="97" t="s">
        <v>137</v>
      </c>
      <c r="E18" s="97" t="s">
        <v>305</v>
      </c>
      <c r="F18" s="84" t="s">
        <v>369</v>
      </c>
      <c r="G18" s="97" t="s">
        <v>370</v>
      </c>
      <c r="H18" s="97" t="s">
        <v>148</v>
      </c>
      <c r="I18" s="94">
        <v>461484.00000000006</v>
      </c>
      <c r="J18" s="96">
        <v>732</v>
      </c>
      <c r="K18" s="94">
        <v>3378.0628800000009</v>
      </c>
      <c r="L18" s="95">
        <v>1.6687352807021288E-4</v>
      </c>
      <c r="M18" s="95">
        <v>3.65571481580904E-2</v>
      </c>
      <c r="N18" s="95">
        <f>K18/'סכום נכסי הקרן'!$C$42</f>
        <v>4.8519576644509461E-3</v>
      </c>
    </row>
    <row r="19" spans="2:14">
      <c r="B19" s="107" t="s">
        <v>853</v>
      </c>
      <c r="C19" s="84" t="s">
        <v>854</v>
      </c>
      <c r="D19" s="97" t="s">
        <v>137</v>
      </c>
      <c r="E19" s="97" t="s">
        <v>305</v>
      </c>
      <c r="F19" s="84" t="s">
        <v>331</v>
      </c>
      <c r="G19" s="97" t="s">
        <v>307</v>
      </c>
      <c r="H19" s="97" t="s">
        <v>148</v>
      </c>
      <c r="I19" s="94">
        <v>15203.000000000002</v>
      </c>
      <c r="J19" s="96">
        <v>5650</v>
      </c>
      <c r="K19" s="94">
        <v>858.96950000000015</v>
      </c>
      <c r="L19" s="95">
        <v>1.5152989074857342E-4</v>
      </c>
      <c r="M19" s="95">
        <v>9.2957047841515685E-3</v>
      </c>
      <c r="N19" s="95">
        <f>K19/'סכום נכסי הקרן'!$C$42</f>
        <v>1.2337495769334514E-3</v>
      </c>
    </row>
    <row r="20" spans="2:14">
      <c r="B20" s="107" t="s">
        <v>855</v>
      </c>
      <c r="C20" s="84" t="s">
        <v>856</v>
      </c>
      <c r="D20" s="97" t="s">
        <v>137</v>
      </c>
      <c r="E20" s="97" t="s">
        <v>305</v>
      </c>
      <c r="F20" s="84" t="s">
        <v>447</v>
      </c>
      <c r="G20" s="97" t="s">
        <v>350</v>
      </c>
      <c r="H20" s="97" t="s">
        <v>148</v>
      </c>
      <c r="I20" s="94">
        <v>20653.000000000004</v>
      </c>
      <c r="J20" s="96">
        <v>3283</v>
      </c>
      <c r="K20" s="94">
        <v>678.03799000000015</v>
      </c>
      <c r="L20" s="95">
        <v>1.0563312134217253E-4</v>
      </c>
      <c r="M20" s="95">
        <v>7.3376772836282475E-3</v>
      </c>
      <c r="N20" s="95">
        <f>K20/'סכום נכסי הקרן'!$C$42</f>
        <v>9.7387518800994422E-4</v>
      </c>
    </row>
    <row r="21" spans="2:14">
      <c r="B21" s="107" t="s">
        <v>857</v>
      </c>
      <c r="C21" s="84" t="s">
        <v>858</v>
      </c>
      <c r="D21" s="97" t="s">
        <v>137</v>
      </c>
      <c r="E21" s="97" t="s">
        <v>305</v>
      </c>
      <c r="F21" s="84" t="s">
        <v>383</v>
      </c>
      <c r="G21" s="97" t="s">
        <v>307</v>
      </c>
      <c r="H21" s="97" t="s">
        <v>148</v>
      </c>
      <c r="I21" s="94">
        <v>144916.32</v>
      </c>
      <c r="J21" s="96">
        <v>800.9</v>
      </c>
      <c r="K21" s="94">
        <v>1160.6348</v>
      </c>
      <c r="L21" s="95">
        <v>1.2800383109684639E-4</v>
      </c>
      <c r="M21" s="95">
        <v>1.2560304484632806E-2</v>
      </c>
      <c r="N21" s="95">
        <f>K21/'סכום נכסי הקרן'!$C$42</f>
        <v>1.6670355507084253E-3</v>
      </c>
    </row>
    <row r="22" spans="2:14">
      <c r="B22" s="107" t="s">
        <v>859</v>
      </c>
      <c r="C22" s="84" t="s">
        <v>860</v>
      </c>
      <c r="D22" s="97" t="s">
        <v>137</v>
      </c>
      <c r="E22" s="97" t="s">
        <v>305</v>
      </c>
      <c r="F22" s="84" t="s">
        <v>861</v>
      </c>
      <c r="G22" s="97" t="s">
        <v>841</v>
      </c>
      <c r="H22" s="97" t="s">
        <v>148</v>
      </c>
      <c r="I22" s="94">
        <v>32220.000000000004</v>
      </c>
      <c r="J22" s="96">
        <v>1442</v>
      </c>
      <c r="K22" s="94">
        <v>464.61240000000004</v>
      </c>
      <c r="L22" s="95">
        <v>5.8906675537941315E-5</v>
      </c>
      <c r="M22" s="95">
        <v>5.0280012380604228E-3</v>
      </c>
      <c r="N22" s="95">
        <f>K22/'סכום נכסי הקרן'!$C$42</f>
        <v>6.6732910998357382E-4</v>
      </c>
    </row>
    <row r="23" spans="2:14">
      <c r="B23" s="107" t="s">
        <v>862</v>
      </c>
      <c r="C23" s="84" t="s">
        <v>863</v>
      </c>
      <c r="D23" s="97" t="s">
        <v>137</v>
      </c>
      <c r="E23" s="97" t="s">
        <v>305</v>
      </c>
      <c r="F23" s="84" t="s">
        <v>864</v>
      </c>
      <c r="G23" s="97" t="s">
        <v>422</v>
      </c>
      <c r="H23" s="97" t="s">
        <v>148</v>
      </c>
      <c r="I23" s="94">
        <v>23200.000000000004</v>
      </c>
      <c r="J23" s="96">
        <v>13830</v>
      </c>
      <c r="K23" s="94">
        <v>3208.5600000000004</v>
      </c>
      <c r="L23" s="95">
        <v>2.2871544426462278E-5</v>
      </c>
      <c r="M23" s="95">
        <v>3.4722800451281864E-2</v>
      </c>
      <c r="N23" s="95">
        <f>K23/'סכום נכסי הקרן'!$C$42</f>
        <v>4.6084983722537234E-3</v>
      </c>
    </row>
    <row r="24" spans="2:14">
      <c r="B24" s="107" t="s">
        <v>865</v>
      </c>
      <c r="C24" s="84" t="s">
        <v>866</v>
      </c>
      <c r="D24" s="97" t="s">
        <v>137</v>
      </c>
      <c r="E24" s="97" t="s">
        <v>305</v>
      </c>
      <c r="F24" s="84" t="s">
        <v>867</v>
      </c>
      <c r="G24" s="97" t="s">
        <v>841</v>
      </c>
      <c r="H24" s="97" t="s">
        <v>148</v>
      </c>
      <c r="I24" s="94">
        <v>6352072.9500000011</v>
      </c>
      <c r="J24" s="96">
        <v>66</v>
      </c>
      <c r="K24" s="94">
        <v>4192.3681500000002</v>
      </c>
      <c r="L24" s="95">
        <v>4.9042102938930739E-4</v>
      </c>
      <c r="M24" s="95">
        <v>4.5369499928553526E-2</v>
      </c>
      <c r="N24" s="95">
        <f>K24/'סכום נכסי הקרן'!$C$42</f>
        <v>6.0215554002927647E-3</v>
      </c>
    </row>
    <row r="25" spans="2:14">
      <c r="B25" s="107" t="s">
        <v>868</v>
      </c>
      <c r="C25" s="84" t="s">
        <v>869</v>
      </c>
      <c r="D25" s="97" t="s">
        <v>137</v>
      </c>
      <c r="E25" s="97" t="s">
        <v>305</v>
      </c>
      <c r="F25" s="84" t="s">
        <v>870</v>
      </c>
      <c r="G25" s="97" t="s">
        <v>422</v>
      </c>
      <c r="H25" s="97" t="s">
        <v>148</v>
      </c>
      <c r="I25" s="94">
        <v>175702.00000000003</v>
      </c>
      <c r="J25" s="96">
        <v>1580</v>
      </c>
      <c r="K25" s="94">
        <v>2808.0387900000005</v>
      </c>
      <c r="L25" s="95">
        <v>1.3765542882814415E-4</v>
      </c>
      <c r="M25" s="95">
        <v>3.0388389359908802E-2</v>
      </c>
      <c r="N25" s="95">
        <f>K25/'סכום נכסי הקרן'!$C$42</f>
        <v>4.0332243102638929E-3</v>
      </c>
    </row>
    <row r="26" spans="2:14">
      <c r="B26" s="107" t="s">
        <v>871</v>
      </c>
      <c r="C26" s="84" t="s">
        <v>872</v>
      </c>
      <c r="D26" s="97" t="s">
        <v>137</v>
      </c>
      <c r="E26" s="97" t="s">
        <v>305</v>
      </c>
      <c r="F26" s="84" t="s">
        <v>306</v>
      </c>
      <c r="G26" s="97" t="s">
        <v>307</v>
      </c>
      <c r="H26" s="97" t="s">
        <v>148</v>
      </c>
      <c r="I26" s="94">
        <v>259402.00000000003</v>
      </c>
      <c r="J26" s="96">
        <v>1586</v>
      </c>
      <c r="K26" s="94">
        <v>4114.1157200000007</v>
      </c>
      <c r="L26" s="95">
        <v>1.7032694736283461E-4</v>
      </c>
      <c r="M26" s="95">
        <v>4.4522657883611906E-2</v>
      </c>
      <c r="N26" s="95">
        <f>K26/'סכום נכסי הקרן'!$C$42</f>
        <v>5.9091603706595656E-3</v>
      </c>
    </row>
    <row r="27" spans="2:14">
      <c r="B27" s="107" t="s">
        <v>873</v>
      </c>
      <c r="C27" s="84" t="s">
        <v>874</v>
      </c>
      <c r="D27" s="97" t="s">
        <v>137</v>
      </c>
      <c r="E27" s="97" t="s">
        <v>305</v>
      </c>
      <c r="F27" s="84" t="s">
        <v>311</v>
      </c>
      <c r="G27" s="97" t="s">
        <v>307</v>
      </c>
      <c r="H27" s="97" t="s">
        <v>148</v>
      </c>
      <c r="I27" s="94">
        <v>30578.000000000004</v>
      </c>
      <c r="J27" s="96">
        <v>5635</v>
      </c>
      <c r="K27" s="94">
        <v>1723.0703000000003</v>
      </c>
      <c r="L27" s="95">
        <v>1.3176390335408556E-4</v>
      </c>
      <c r="M27" s="95">
        <v>1.8646940119689325E-2</v>
      </c>
      <c r="N27" s="95">
        <f>K27/'סכום נכסי הקרן'!$C$42</f>
        <v>2.4748693098551175E-3</v>
      </c>
    </row>
    <row r="28" spans="2:14">
      <c r="B28" s="107" t="s">
        <v>875</v>
      </c>
      <c r="C28" s="84" t="s">
        <v>876</v>
      </c>
      <c r="D28" s="97" t="s">
        <v>137</v>
      </c>
      <c r="E28" s="97" t="s">
        <v>305</v>
      </c>
      <c r="F28" s="84"/>
      <c r="G28" s="97" t="s">
        <v>877</v>
      </c>
      <c r="H28" s="97" t="s">
        <v>148</v>
      </c>
      <c r="I28" s="94">
        <v>23720.000000000004</v>
      </c>
      <c r="J28" s="96">
        <v>14560</v>
      </c>
      <c r="K28" s="94">
        <v>3453.6320000000005</v>
      </c>
      <c r="L28" s="95">
        <v>4.8236978792097784E-5</v>
      </c>
      <c r="M28" s="95">
        <v>3.737495161946839E-2</v>
      </c>
      <c r="N28" s="95">
        <f>K28/'סכום נכסי הקרן'!$C$42</f>
        <v>4.9604986194315744E-3</v>
      </c>
    </row>
    <row r="29" spans="2:14">
      <c r="B29" s="107" t="s">
        <v>878</v>
      </c>
      <c r="C29" s="84" t="s">
        <v>879</v>
      </c>
      <c r="D29" s="97" t="s">
        <v>137</v>
      </c>
      <c r="E29" s="97" t="s">
        <v>305</v>
      </c>
      <c r="F29" s="84" t="s">
        <v>483</v>
      </c>
      <c r="G29" s="97" t="s">
        <v>350</v>
      </c>
      <c r="H29" s="97" t="s">
        <v>148</v>
      </c>
      <c r="I29" s="94">
        <v>14745.710000000003</v>
      </c>
      <c r="J29" s="96">
        <v>16400</v>
      </c>
      <c r="K29" s="94">
        <v>2418.2964400000005</v>
      </c>
      <c r="L29" s="95">
        <v>3.3164914509937712E-4</v>
      </c>
      <c r="M29" s="95">
        <v>2.6170626299076637E-2</v>
      </c>
      <c r="N29" s="95">
        <f>K29/'סכום נכסי הקרן'!$C$42</f>
        <v>3.4734320715108882E-3</v>
      </c>
    </row>
    <row r="30" spans="2:14">
      <c r="B30" s="107" t="s">
        <v>880</v>
      </c>
      <c r="C30" s="84" t="s">
        <v>881</v>
      </c>
      <c r="D30" s="97" t="s">
        <v>137</v>
      </c>
      <c r="E30" s="97" t="s">
        <v>305</v>
      </c>
      <c r="F30" s="84" t="s">
        <v>882</v>
      </c>
      <c r="G30" s="97" t="s">
        <v>174</v>
      </c>
      <c r="H30" s="97" t="s">
        <v>148</v>
      </c>
      <c r="I30" s="94">
        <v>10361.000000000002</v>
      </c>
      <c r="J30" s="96">
        <v>26260</v>
      </c>
      <c r="K30" s="94">
        <v>2720.7986000000005</v>
      </c>
      <c r="L30" s="95">
        <v>1.7284353047883217E-4</v>
      </c>
      <c r="M30" s="95">
        <v>2.9444282436958347E-2</v>
      </c>
      <c r="N30" s="95">
        <f>K30/'סכום נכסי הקרן'!$C$42</f>
        <v>3.9079200386872024E-3</v>
      </c>
    </row>
    <row r="31" spans="2:14">
      <c r="B31" s="107" t="s">
        <v>883</v>
      </c>
      <c r="C31" s="84" t="s">
        <v>884</v>
      </c>
      <c r="D31" s="97" t="s">
        <v>137</v>
      </c>
      <c r="E31" s="97" t="s">
        <v>305</v>
      </c>
      <c r="F31" s="84" t="s">
        <v>322</v>
      </c>
      <c r="G31" s="97" t="s">
        <v>307</v>
      </c>
      <c r="H31" s="97" t="s">
        <v>148</v>
      </c>
      <c r="I31" s="94">
        <v>184132.00000000003</v>
      </c>
      <c r="J31" s="96">
        <v>2291</v>
      </c>
      <c r="K31" s="94">
        <v>4218.4641200000015</v>
      </c>
      <c r="L31" s="95">
        <v>1.3807649908822772E-4</v>
      </c>
      <c r="M31" s="95">
        <v>4.5651908597518012E-2</v>
      </c>
      <c r="N31" s="95">
        <f>K31/'סכום נכסי הקרן'!$C$42</f>
        <v>6.0590373969727045E-3</v>
      </c>
    </row>
    <row r="32" spans="2:14">
      <c r="B32" s="107" t="s">
        <v>885</v>
      </c>
      <c r="C32" s="84" t="s">
        <v>886</v>
      </c>
      <c r="D32" s="97" t="s">
        <v>137</v>
      </c>
      <c r="E32" s="97" t="s">
        <v>305</v>
      </c>
      <c r="F32" s="84" t="s">
        <v>507</v>
      </c>
      <c r="G32" s="97" t="s">
        <v>475</v>
      </c>
      <c r="H32" s="97" t="s">
        <v>148</v>
      </c>
      <c r="I32" s="94">
        <v>2932.0000000000005</v>
      </c>
      <c r="J32" s="96">
        <v>56500</v>
      </c>
      <c r="K32" s="94">
        <v>1743.2501300000004</v>
      </c>
      <c r="L32" s="95">
        <v>2.8889417674273789E-4</v>
      </c>
      <c r="M32" s="95">
        <v>1.8865324756483025E-2</v>
      </c>
      <c r="N32" s="95">
        <f>K32/'סכום נכסי הקרן'!$C$42</f>
        <v>2.5038538741790997E-3</v>
      </c>
    </row>
    <row r="33" spans="2:14">
      <c r="B33" s="107" t="s">
        <v>887</v>
      </c>
      <c r="C33" s="84" t="s">
        <v>888</v>
      </c>
      <c r="D33" s="97" t="s">
        <v>137</v>
      </c>
      <c r="E33" s="97" t="s">
        <v>305</v>
      </c>
      <c r="F33" s="84" t="s">
        <v>889</v>
      </c>
      <c r="G33" s="97" t="s">
        <v>418</v>
      </c>
      <c r="H33" s="97" t="s">
        <v>148</v>
      </c>
      <c r="I33" s="94">
        <v>10863.000000000002</v>
      </c>
      <c r="J33" s="96">
        <v>19710</v>
      </c>
      <c r="K33" s="94">
        <v>2141.0972999999999</v>
      </c>
      <c r="L33" s="95">
        <v>1.8381099120013555E-4</v>
      </c>
      <c r="M33" s="95">
        <v>2.3170797583550992E-2</v>
      </c>
      <c r="N33" s="95">
        <f>K33/'סכום נכסי הקרן'!$C$42</f>
        <v>3.0752871761434539E-3</v>
      </c>
    </row>
    <row r="34" spans="2:14">
      <c r="B34" s="107" t="s">
        <v>890</v>
      </c>
      <c r="C34" s="84" t="s">
        <v>891</v>
      </c>
      <c r="D34" s="97" t="s">
        <v>137</v>
      </c>
      <c r="E34" s="97" t="s">
        <v>305</v>
      </c>
      <c r="F34" s="84" t="s">
        <v>892</v>
      </c>
      <c r="G34" s="97" t="s">
        <v>422</v>
      </c>
      <c r="H34" s="97" t="s">
        <v>148</v>
      </c>
      <c r="I34" s="94">
        <v>7500.0000000000009</v>
      </c>
      <c r="J34" s="96">
        <v>31930</v>
      </c>
      <c r="K34" s="94">
        <v>2394.7500000000005</v>
      </c>
      <c r="L34" s="95">
        <v>5.3356070512935533E-5</v>
      </c>
      <c r="M34" s="95">
        <v>2.5915808456350279E-2</v>
      </c>
      <c r="N34" s="95">
        <f>K34/'סכום נכסי הקרן'!$C$42</f>
        <v>3.4396119994497859E-3</v>
      </c>
    </row>
    <row r="35" spans="2:14">
      <c r="B35" s="107" t="s">
        <v>893</v>
      </c>
      <c r="C35" s="84" t="s">
        <v>894</v>
      </c>
      <c r="D35" s="97" t="s">
        <v>137</v>
      </c>
      <c r="E35" s="97" t="s">
        <v>305</v>
      </c>
      <c r="F35" s="84" t="s">
        <v>349</v>
      </c>
      <c r="G35" s="97" t="s">
        <v>350</v>
      </c>
      <c r="H35" s="97" t="s">
        <v>148</v>
      </c>
      <c r="I35" s="94">
        <v>23661.000000000004</v>
      </c>
      <c r="J35" s="96">
        <v>16710</v>
      </c>
      <c r="K35" s="94">
        <v>3953.7530999999999</v>
      </c>
      <c r="L35" s="95">
        <v>1.9510564449922639E-4</v>
      </c>
      <c r="M35" s="95">
        <v>4.2787225398601567E-2</v>
      </c>
      <c r="N35" s="95">
        <f>K35/'סכום נכסי הקרן'!$C$42</f>
        <v>5.6788293582302066E-3</v>
      </c>
    </row>
    <row r="36" spans="2:14">
      <c r="B36" s="107" t="s">
        <v>895</v>
      </c>
      <c r="C36" s="84" t="s">
        <v>896</v>
      </c>
      <c r="D36" s="97" t="s">
        <v>137</v>
      </c>
      <c r="E36" s="97" t="s">
        <v>305</v>
      </c>
      <c r="F36" s="84" t="s">
        <v>417</v>
      </c>
      <c r="G36" s="97" t="s">
        <v>418</v>
      </c>
      <c r="H36" s="97" t="s">
        <v>148</v>
      </c>
      <c r="I36" s="94">
        <v>26110.000000000004</v>
      </c>
      <c r="J36" s="96">
        <v>6094</v>
      </c>
      <c r="K36" s="94">
        <v>1591.1433999999999</v>
      </c>
      <c r="L36" s="95">
        <v>2.4318675651307413E-4</v>
      </c>
      <c r="M36" s="95">
        <v>1.7219236906142989E-2</v>
      </c>
      <c r="N36" s="95">
        <f>K36/'סכום נכסי הקרן'!$C$42</f>
        <v>2.2853809088570118E-3</v>
      </c>
    </row>
    <row r="37" spans="2:14">
      <c r="B37" s="108"/>
      <c r="C37" s="84"/>
      <c r="D37" s="84"/>
      <c r="E37" s="84"/>
      <c r="F37" s="84"/>
      <c r="G37" s="84"/>
      <c r="H37" s="84"/>
      <c r="I37" s="94"/>
      <c r="J37" s="96"/>
      <c r="K37" s="84"/>
      <c r="L37" s="84"/>
      <c r="M37" s="95"/>
      <c r="N37" s="84"/>
    </row>
    <row r="38" spans="2:14">
      <c r="B38" s="106" t="s">
        <v>35</v>
      </c>
      <c r="C38" s="82"/>
      <c r="D38" s="82"/>
      <c r="E38" s="82"/>
      <c r="F38" s="82"/>
      <c r="G38" s="82"/>
      <c r="H38" s="82"/>
      <c r="I38" s="91"/>
      <c r="J38" s="93"/>
      <c r="K38" s="91">
        <v>16560.246340000002</v>
      </c>
      <c r="L38" s="82"/>
      <c r="M38" s="92">
        <v>0.17921376850920376</v>
      </c>
      <c r="N38" s="92">
        <f>K38/'סכום נכסי הקרן'!$C$42</f>
        <v>2.3785707077944834E-2</v>
      </c>
    </row>
    <row r="39" spans="2:14">
      <c r="B39" s="107" t="s">
        <v>897</v>
      </c>
      <c r="C39" s="84" t="s">
        <v>898</v>
      </c>
      <c r="D39" s="97" t="s">
        <v>137</v>
      </c>
      <c r="E39" s="97" t="s">
        <v>305</v>
      </c>
      <c r="F39" s="84" t="s">
        <v>791</v>
      </c>
      <c r="G39" s="97" t="s">
        <v>792</v>
      </c>
      <c r="H39" s="97" t="s">
        <v>148</v>
      </c>
      <c r="I39" s="94">
        <v>86527.000000000015</v>
      </c>
      <c r="J39" s="96">
        <v>463.9</v>
      </c>
      <c r="K39" s="94">
        <v>401.39875000000006</v>
      </c>
      <c r="L39" s="95">
        <v>2.9497229947715624E-4</v>
      </c>
      <c r="M39" s="95">
        <v>4.3439077647430546E-3</v>
      </c>
      <c r="N39" s="95">
        <f>K39/'סכום נכסי הקרן'!$C$42</f>
        <v>5.7653448462851849E-4</v>
      </c>
    </row>
    <row r="40" spans="2:14">
      <c r="B40" s="107" t="s">
        <v>899</v>
      </c>
      <c r="C40" s="84" t="s">
        <v>900</v>
      </c>
      <c r="D40" s="97" t="s">
        <v>137</v>
      </c>
      <c r="E40" s="97" t="s">
        <v>305</v>
      </c>
      <c r="F40" s="84" t="s">
        <v>901</v>
      </c>
      <c r="G40" s="97" t="s">
        <v>902</v>
      </c>
      <c r="H40" s="97" t="s">
        <v>148</v>
      </c>
      <c r="I40" s="94">
        <v>8070.0000000000009</v>
      </c>
      <c r="J40" s="96">
        <v>1960</v>
      </c>
      <c r="K40" s="94">
        <v>158.17200000000003</v>
      </c>
      <c r="L40" s="95">
        <v>3.1670893965729269E-4</v>
      </c>
      <c r="M40" s="95">
        <v>1.7117257564079073E-3</v>
      </c>
      <c r="N40" s="95">
        <f>K40/'סכום נכסי הקרן'!$C$42</f>
        <v>2.2718459512557532E-4</v>
      </c>
    </row>
    <row r="41" spans="2:14">
      <c r="B41" s="107" t="s">
        <v>903</v>
      </c>
      <c r="C41" s="84" t="s">
        <v>904</v>
      </c>
      <c r="D41" s="97" t="s">
        <v>137</v>
      </c>
      <c r="E41" s="97" t="s">
        <v>305</v>
      </c>
      <c r="F41" s="84" t="s">
        <v>905</v>
      </c>
      <c r="G41" s="97" t="s">
        <v>391</v>
      </c>
      <c r="H41" s="97" t="s">
        <v>148</v>
      </c>
      <c r="I41" s="94">
        <v>2378.0000000000005</v>
      </c>
      <c r="J41" s="96">
        <v>18640</v>
      </c>
      <c r="K41" s="94">
        <v>443.25920000000002</v>
      </c>
      <c r="L41" s="95">
        <v>1.6204525369247508E-4</v>
      </c>
      <c r="M41" s="95">
        <v>4.7969184773838849E-3</v>
      </c>
      <c r="N41" s="95">
        <f>K41/'סכום נכסי הקרן'!$C$42</f>
        <v>6.3665921836789324E-4</v>
      </c>
    </row>
    <row r="42" spans="2:14">
      <c r="B42" s="107" t="s">
        <v>906</v>
      </c>
      <c r="C42" s="84" t="s">
        <v>907</v>
      </c>
      <c r="D42" s="97" t="s">
        <v>137</v>
      </c>
      <c r="E42" s="97" t="s">
        <v>305</v>
      </c>
      <c r="F42" s="84" t="s">
        <v>908</v>
      </c>
      <c r="G42" s="97" t="s">
        <v>909</v>
      </c>
      <c r="H42" s="97" t="s">
        <v>148</v>
      </c>
      <c r="I42" s="94">
        <v>25469.000000000004</v>
      </c>
      <c r="J42" s="96">
        <v>1270</v>
      </c>
      <c r="K42" s="94">
        <v>323.45630000000006</v>
      </c>
      <c r="L42" s="95">
        <v>2.3405810566681797E-4</v>
      </c>
      <c r="M42" s="95">
        <v>3.5004203005740775E-3</v>
      </c>
      <c r="N42" s="95">
        <f>K42/'סכום נכסי הקרן'!$C$42</f>
        <v>4.6458468348580429E-4</v>
      </c>
    </row>
    <row r="43" spans="2:14">
      <c r="B43" s="107" t="s">
        <v>910</v>
      </c>
      <c r="C43" s="84" t="s">
        <v>911</v>
      </c>
      <c r="D43" s="97" t="s">
        <v>137</v>
      </c>
      <c r="E43" s="97" t="s">
        <v>305</v>
      </c>
      <c r="F43" s="84" t="s">
        <v>912</v>
      </c>
      <c r="G43" s="97" t="s">
        <v>350</v>
      </c>
      <c r="H43" s="97" t="s">
        <v>148</v>
      </c>
      <c r="I43" s="94">
        <v>34118.000000000007</v>
      </c>
      <c r="J43" s="96">
        <v>3100</v>
      </c>
      <c r="K43" s="94">
        <v>1057.6580000000001</v>
      </c>
      <c r="L43" s="95">
        <v>2.2014821527955734E-4</v>
      </c>
      <c r="M43" s="95">
        <v>1.14458971250972E-2</v>
      </c>
      <c r="N43" s="95">
        <f>K43/'סכום נכסי הקרן'!$C$42</f>
        <v>1.5191285721323985E-3</v>
      </c>
    </row>
    <row r="44" spans="2:14">
      <c r="B44" s="107" t="s">
        <v>913</v>
      </c>
      <c r="C44" s="84" t="s">
        <v>914</v>
      </c>
      <c r="D44" s="97" t="s">
        <v>137</v>
      </c>
      <c r="E44" s="97" t="s">
        <v>305</v>
      </c>
      <c r="F44" s="84" t="s">
        <v>915</v>
      </c>
      <c r="G44" s="97" t="s">
        <v>475</v>
      </c>
      <c r="H44" s="97" t="s">
        <v>148</v>
      </c>
      <c r="I44" s="94">
        <v>217.00000000000003</v>
      </c>
      <c r="J44" s="96">
        <v>5542</v>
      </c>
      <c r="K44" s="94">
        <v>12.02614</v>
      </c>
      <c r="L44" s="95">
        <v>7.8690534388144294E-6</v>
      </c>
      <c r="M44" s="95">
        <v>1.3014600301044046E-4</v>
      </c>
      <c r="N44" s="95">
        <f>K44/'סכום נכסי הקרן'!$C$42</f>
        <v>1.7273308466880903E-5</v>
      </c>
    </row>
    <row r="45" spans="2:14">
      <c r="B45" s="107" t="s">
        <v>916</v>
      </c>
      <c r="C45" s="84" t="s">
        <v>917</v>
      </c>
      <c r="D45" s="97" t="s">
        <v>137</v>
      </c>
      <c r="E45" s="97" t="s">
        <v>305</v>
      </c>
      <c r="F45" s="84" t="s">
        <v>918</v>
      </c>
      <c r="G45" s="97" t="s">
        <v>475</v>
      </c>
      <c r="H45" s="97" t="s">
        <v>148</v>
      </c>
      <c r="I45" s="94">
        <v>1374.0000000000002</v>
      </c>
      <c r="J45" s="96">
        <v>61790</v>
      </c>
      <c r="K45" s="94">
        <v>860.87702000000002</v>
      </c>
      <c r="L45" s="95">
        <v>3.8330379978485893E-4</v>
      </c>
      <c r="M45" s="95">
        <v>9.3163478253653308E-3</v>
      </c>
      <c r="N45" s="95">
        <f>K45/'סכום נכסי הקרן'!$C$42</f>
        <v>1.2364893738563828E-3</v>
      </c>
    </row>
    <row r="46" spans="2:14">
      <c r="B46" s="107" t="s">
        <v>919</v>
      </c>
      <c r="C46" s="84" t="s">
        <v>920</v>
      </c>
      <c r="D46" s="97" t="s">
        <v>137</v>
      </c>
      <c r="E46" s="97" t="s">
        <v>305</v>
      </c>
      <c r="F46" s="84" t="s">
        <v>921</v>
      </c>
      <c r="G46" s="97" t="s">
        <v>350</v>
      </c>
      <c r="H46" s="97" t="s">
        <v>148</v>
      </c>
      <c r="I46" s="94">
        <v>691.00000000000011</v>
      </c>
      <c r="J46" s="96">
        <v>8380</v>
      </c>
      <c r="K46" s="94">
        <v>57.905800000000013</v>
      </c>
      <c r="L46" s="95">
        <v>2.7381521720738837E-5</v>
      </c>
      <c r="M46" s="95">
        <v>6.2665231080978308E-4</v>
      </c>
      <c r="N46" s="95">
        <f>K46/'סכום נכסי הקרן'!$C$42</f>
        <v>8.3170888200329642E-5</v>
      </c>
    </row>
    <row r="47" spans="2:14">
      <c r="B47" s="107" t="s">
        <v>922</v>
      </c>
      <c r="C47" s="84" t="s">
        <v>923</v>
      </c>
      <c r="D47" s="97" t="s">
        <v>137</v>
      </c>
      <c r="E47" s="97" t="s">
        <v>305</v>
      </c>
      <c r="F47" s="84" t="s">
        <v>363</v>
      </c>
      <c r="G47" s="97" t="s">
        <v>350</v>
      </c>
      <c r="H47" s="97" t="s">
        <v>148</v>
      </c>
      <c r="I47" s="94">
        <v>4463.84</v>
      </c>
      <c r="J47" s="96">
        <v>3839</v>
      </c>
      <c r="K47" s="94">
        <v>171.36682000000005</v>
      </c>
      <c r="L47" s="95">
        <v>4.13750132696296E-5</v>
      </c>
      <c r="M47" s="95">
        <v>1.8545191284659594E-3</v>
      </c>
      <c r="N47" s="95">
        <f>K47/'סכום נכסי הקרן'!$C$42</f>
        <v>2.4613649457335904E-4</v>
      </c>
    </row>
    <row r="48" spans="2:14">
      <c r="B48" s="107" t="s">
        <v>924</v>
      </c>
      <c r="C48" s="84" t="s">
        <v>925</v>
      </c>
      <c r="D48" s="97" t="s">
        <v>137</v>
      </c>
      <c r="E48" s="97" t="s">
        <v>305</v>
      </c>
      <c r="F48" s="84" t="s">
        <v>648</v>
      </c>
      <c r="G48" s="97" t="s">
        <v>422</v>
      </c>
      <c r="H48" s="97" t="s">
        <v>148</v>
      </c>
      <c r="I48" s="94">
        <v>435322.13000000006</v>
      </c>
      <c r="J48" s="96">
        <v>135.5</v>
      </c>
      <c r="K48" s="94">
        <v>589.86148000000014</v>
      </c>
      <c r="L48" s="95">
        <v>1.3615102789192945E-4</v>
      </c>
      <c r="M48" s="95">
        <v>6.3834375744688558E-3</v>
      </c>
      <c r="N48" s="95">
        <f>K48/'סכום נכסי הקרן'!$C$42</f>
        <v>8.4722606728101471E-4</v>
      </c>
    </row>
    <row r="49" spans="2:14">
      <c r="B49" s="107" t="s">
        <v>926</v>
      </c>
      <c r="C49" s="84" t="s">
        <v>927</v>
      </c>
      <c r="D49" s="97" t="s">
        <v>137</v>
      </c>
      <c r="E49" s="97" t="s">
        <v>305</v>
      </c>
      <c r="F49" s="84" t="s">
        <v>442</v>
      </c>
      <c r="G49" s="97" t="s">
        <v>350</v>
      </c>
      <c r="H49" s="97" t="s">
        <v>148</v>
      </c>
      <c r="I49" s="94">
        <v>810.00000000000011</v>
      </c>
      <c r="J49" s="96">
        <v>139900</v>
      </c>
      <c r="K49" s="94">
        <v>1133.1900000000003</v>
      </c>
      <c r="L49" s="95">
        <v>4.0374133638382346E-4</v>
      </c>
      <c r="M49" s="95">
        <v>1.2263298876563973E-2</v>
      </c>
      <c r="N49" s="95">
        <f>K49/'סכום נכסי הקרן'!$C$42</f>
        <v>1.6276162111521048E-3</v>
      </c>
    </row>
    <row r="50" spans="2:14">
      <c r="B50" s="107" t="s">
        <v>928</v>
      </c>
      <c r="C50" s="84" t="s">
        <v>929</v>
      </c>
      <c r="D50" s="97" t="s">
        <v>137</v>
      </c>
      <c r="E50" s="97" t="s">
        <v>305</v>
      </c>
      <c r="F50" s="84" t="s">
        <v>930</v>
      </c>
      <c r="G50" s="97" t="s">
        <v>143</v>
      </c>
      <c r="H50" s="97" t="s">
        <v>148</v>
      </c>
      <c r="I50" s="94">
        <v>12542.000000000002</v>
      </c>
      <c r="J50" s="96">
        <v>3401</v>
      </c>
      <c r="K50" s="94">
        <v>440.34962000000007</v>
      </c>
      <c r="L50" s="95">
        <v>1.3456943077162973E-4</v>
      </c>
      <c r="M50" s="95">
        <v>4.7654312165138872E-3</v>
      </c>
      <c r="N50" s="95">
        <f>K50/'סכום נכסי הקרן'!$C$42</f>
        <v>6.3248014903649792E-4</v>
      </c>
    </row>
    <row r="51" spans="2:14">
      <c r="B51" s="107" t="s">
        <v>931</v>
      </c>
      <c r="C51" s="84" t="s">
        <v>932</v>
      </c>
      <c r="D51" s="97" t="s">
        <v>137</v>
      </c>
      <c r="E51" s="97" t="s">
        <v>305</v>
      </c>
      <c r="F51" s="84" t="s">
        <v>933</v>
      </c>
      <c r="G51" s="97" t="s">
        <v>171</v>
      </c>
      <c r="H51" s="97" t="s">
        <v>148</v>
      </c>
      <c r="I51" s="94">
        <v>2717.0000000000005</v>
      </c>
      <c r="J51" s="96">
        <v>11170</v>
      </c>
      <c r="K51" s="94">
        <v>303.48890000000006</v>
      </c>
      <c r="L51" s="95">
        <v>1.0729187912624054E-4</v>
      </c>
      <c r="M51" s="95">
        <v>3.2843345656241546E-3</v>
      </c>
      <c r="N51" s="95">
        <f>K51/'סכום נכסי הקרן'!$C$42</f>
        <v>4.359052352603888E-4</v>
      </c>
    </row>
    <row r="52" spans="2:14">
      <c r="B52" s="107" t="s">
        <v>934</v>
      </c>
      <c r="C52" s="84" t="s">
        <v>935</v>
      </c>
      <c r="D52" s="97" t="s">
        <v>137</v>
      </c>
      <c r="E52" s="97" t="s">
        <v>305</v>
      </c>
      <c r="F52" s="84" t="s">
        <v>414</v>
      </c>
      <c r="G52" s="97" t="s">
        <v>391</v>
      </c>
      <c r="H52" s="97" t="s">
        <v>148</v>
      </c>
      <c r="I52" s="94">
        <v>38684.250000000007</v>
      </c>
      <c r="J52" s="96">
        <v>1335</v>
      </c>
      <c r="K52" s="94">
        <v>516.43474000000003</v>
      </c>
      <c r="L52" s="95">
        <v>1.5489317569118593E-4</v>
      </c>
      <c r="M52" s="95">
        <v>5.5888187919595177E-3</v>
      </c>
      <c r="N52" s="95">
        <f>K52/'סכום נכסי הקרן'!$C$42</f>
        <v>7.4176224183598709E-4</v>
      </c>
    </row>
    <row r="53" spans="2:14">
      <c r="B53" s="107" t="s">
        <v>936</v>
      </c>
      <c r="C53" s="84" t="s">
        <v>937</v>
      </c>
      <c r="D53" s="97" t="s">
        <v>137</v>
      </c>
      <c r="E53" s="97" t="s">
        <v>305</v>
      </c>
      <c r="F53" s="84" t="s">
        <v>390</v>
      </c>
      <c r="G53" s="97" t="s">
        <v>391</v>
      </c>
      <c r="H53" s="97" t="s">
        <v>148</v>
      </c>
      <c r="I53" s="94">
        <v>37590.000000000007</v>
      </c>
      <c r="J53" s="96">
        <v>1770</v>
      </c>
      <c r="K53" s="94">
        <v>665.34300000000007</v>
      </c>
      <c r="L53" s="95">
        <v>1.7547592698554515E-4</v>
      </c>
      <c r="M53" s="95">
        <v>7.2002930350865274E-3</v>
      </c>
      <c r="N53" s="95">
        <f>K53/'סכום נכסי הקרן'!$C$42</f>
        <v>9.556412011900694E-4</v>
      </c>
    </row>
    <row r="54" spans="2:14">
      <c r="B54" s="107" t="s">
        <v>938</v>
      </c>
      <c r="C54" s="84" t="s">
        <v>939</v>
      </c>
      <c r="D54" s="97" t="s">
        <v>137</v>
      </c>
      <c r="E54" s="97" t="s">
        <v>305</v>
      </c>
      <c r="F54" s="84" t="s">
        <v>394</v>
      </c>
      <c r="G54" s="97" t="s">
        <v>350</v>
      </c>
      <c r="H54" s="97" t="s">
        <v>148</v>
      </c>
      <c r="I54" s="94">
        <v>900.00000000000011</v>
      </c>
      <c r="J54" s="96">
        <v>8521</v>
      </c>
      <c r="K54" s="94">
        <v>76.689000000000021</v>
      </c>
      <c r="L54" s="95">
        <v>5.0668172449687915E-5</v>
      </c>
      <c r="M54" s="95">
        <v>8.2992272041300624E-4</v>
      </c>
      <c r="N54" s="95">
        <f>K54/'סכום נכסי הקרן'!$C$42</f>
        <v>1.1014945385773239E-4</v>
      </c>
    </row>
    <row r="55" spans="2:14">
      <c r="B55" s="107" t="s">
        <v>940</v>
      </c>
      <c r="C55" s="84" t="s">
        <v>941</v>
      </c>
      <c r="D55" s="97" t="s">
        <v>137</v>
      </c>
      <c r="E55" s="97" t="s">
        <v>305</v>
      </c>
      <c r="F55" s="84" t="s">
        <v>942</v>
      </c>
      <c r="G55" s="97" t="s">
        <v>943</v>
      </c>
      <c r="H55" s="97" t="s">
        <v>148</v>
      </c>
      <c r="I55" s="94">
        <v>10183.000000000002</v>
      </c>
      <c r="J55" s="96">
        <v>5834</v>
      </c>
      <c r="K55" s="94">
        <v>594.07622000000003</v>
      </c>
      <c r="L55" s="95">
        <v>4.529264909156504E-4</v>
      </c>
      <c r="M55" s="95">
        <v>6.4290491809135012E-3</v>
      </c>
      <c r="N55" s="95">
        <f>K55/'סכום נכסי הקרן'!$C$42</f>
        <v>8.5327975567377418E-4</v>
      </c>
    </row>
    <row r="56" spans="2:14">
      <c r="B56" s="107" t="s">
        <v>944</v>
      </c>
      <c r="C56" s="84" t="s">
        <v>945</v>
      </c>
      <c r="D56" s="97" t="s">
        <v>137</v>
      </c>
      <c r="E56" s="97" t="s">
        <v>305</v>
      </c>
      <c r="F56" s="84" t="s">
        <v>684</v>
      </c>
      <c r="G56" s="97" t="s">
        <v>370</v>
      </c>
      <c r="H56" s="97" t="s">
        <v>148</v>
      </c>
      <c r="I56" s="94">
        <v>660.00000000000011</v>
      </c>
      <c r="J56" s="96">
        <v>2432</v>
      </c>
      <c r="K56" s="94">
        <v>16.051200000000001</v>
      </c>
      <c r="L56" s="95">
        <v>3.2013421578491605E-5</v>
      </c>
      <c r="M56" s="95">
        <v>1.7370490643890576E-4</v>
      </c>
      <c r="N56" s="95">
        <f>K56/'סכום נכסי הקרן'!$C$42</f>
        <v>2.3054556895529135E-5</v>
      </c>
    </row>
    <row r="57" spans="2:14">
      <c r="B57" s="107" t="s">
        <v>946</v>
      </c>
      <c r="C57" s="84" t="s">
        <v>947</v>
      </c>
      <c r="D57" s="97" t="s">
        <v>137</v>
      </c>
      <c r="E57" s="97" t="s">
        <v>305</v>
      </c>
      <c r="F57" s="84" t="s">
        <v>948</v>
      </c>
      <c r="G57" s="97" t="s">
        <v>949</v>
      </c>
      <c r="H57" s="97" t="s">
        <v>148</v>
      </c>
      <c r="I57" s="94">
        <v>11238.200000000003</v>
      </c>
      <c r="J57" s="96">
        <v>7367</v>
      </c>
      <c r="K57" s="94">
        <v>827.91818999999998</v>
      </c>
      <c r="L57" s="95">
        <v>1.2333612779037264E-4</v>
      </c>
      <c r="M57" s="95">
        <v>8.9596697899856827E-3</v>
      </c>
      <c r="N57" s="95">
        <f>K57/'סכום נכסי הקרן'!$C$42</f>
        <v>1.1891501580067845E-3</v>
      </c>
    </row>
    <row r="58" spans="2:14">
      <c r="B58" s="107" t="s">
        <v>950</v>
      </c>
      <c r="C58" s="84" t="s">
        <v>951</v>
      </c>
      <c r="D58" s="97" t="s">
        <v>137</v>
      </c>
      <c r="E58" s="97" t="s">
        <v>305</v>
      </c>
      <c r="F58" s="84" t="s">
        <v>474</v>
      </c>
      <c r="G58" s="97" t="s">
        <v>475</v>
      </c>
      <c r="H58" s="97" t="s">
        <v>148</v>
      </c>
      <c r="I58" s="94">
        <v>1525.2500000000002</v>
      </c>
      <c r="J58" s="96">
        <v>16460</v>
      </c>
      <c r="K58" s="94">
        <v>251.05615000000003</v>
      </c>
      <c r="L58" s="95">
        <v>8.8305825029121683E-5</v>
      </c>
      <c r="M58" s="95">
        <v>2.7169111995777192E-3</v>
      </c>
      <c r="N58" s="95">
        <f>K58/'סכום נכסי הקרן'!$C$42</f>
        <v>3.6059536322190846E-4</v>
      </c>
    </row>
    <row r="59" spans="2:14">
      <c r="B59" s="107" t="s">
        <v>952</v>
      </c>
      <c r="C59" s="84" t="s">
        <v>953</v>
      </c>
      <c r="D59" s="97" t="s">
        <v>137</v>
      </c>
      <c r="E59" s="97" t="s">
        <v>305</v>
      </c>
      <c r="F59" s="84" t="s">
        <v>543</v>
      </c>
      <c r="G59" s="97" t="s">
        <v>350</v>
      </c>
      <c r="H59" s="97" t="s">
        <v>148</v>
      </c>
      <c r="I59" s="94">
        <v>327.00000000000006</v>
      </c>
      <c r="J59" s="96">
        <v>36160</v>
      </c>
      <c r="K59" s="94">
        <v>118.24320000000002</v>
      </c>
      <c r="L59" s="95">
        <v>6.5143516945083822E-5</v>
      </c>
      <c r="M59" s="95">
        <v>1.2796192180669871E-3</v>
      </c>
      <c r="N59" s="95">
        <f>K59/'סכום נכסי הקרן'!$C$42</f>
        <v>1.6983431655635909E-4</v>
      </c>
    </row>
    <row r="60" spans="2:14">
      <c r="B60" s="107" t="s">
        <v>954</v>
      </c>
      <c r="C60" s="84" t="s">
        <v>955</v>
      </c>
      <c r="D60" s="97" t="s">
        <v>137</v>
      </c>
      <c r="E60" s="97" t="s">
        <v>305</v>
      </c>
      <c r="F60" s="84" t="s">
        <v>956</v>
      </c>
      <c r="G60" s="97" t="s">
        <v>391</v>
      </c>
      <c r="H60" s="97" t="s">
        <v>148</v>
      </c>
      <c r="I60" s="94">
        <v>6666.0000000000009</v>
      </c>
      <c r="J60" s="96">
        <v>4933</v>
      </c>
      <c r="K60" s="94">
        <v>328.8337800000001</v>
      </c>
      <c r="L60" s="95">
        <v>1.2029832251514668E-4</v>
      </c>
      <c r="M60" s="95">
        <v>3.5586149938229995E-3</v>
      </c>
      <c r="N60" s="95">
        <f>K60/'סכום נכסי הקרן'!$C$42</f>
        <v>4.7230843115666821E-4</v>
      </c>
    </row>
    <row r="61" spans="2:14">
      <c r="B61" s="107" t="s">
        <v>957</v>
      </c>
      <c r="C61" s="84" t="s">
        <v>958</v>
      </c>
      <c r="D61" s="97" t="s">
        <v>137</v>
      </c>
      <c r="E61" s="97" t="s">
        <v>305</v>
      </c>
      <c r="F61" s="84" t="s">
        <v>959</v>
      </c>
      <c r="G61" s="97" t="s">
        <v>174</v>
      </c>
      <c r="H61" s="97" t="s">
        <v>148</v>
      </c>
      <c r="I61" s="94">
        <v>7504.0000000000009</v>
      </c>
      <c r="J61" s="96">
        <v>2896</v>
      </c>
      <c r="K61" s="94">
        <v>217.31584000000004</v>
      </c>
      <c r="L61" s="95">
        <v>1.3383274491691056E-4</v>
      </c>
      <c r="M61" s="95">
        <v>2.3517760450864865E-3</v>
      </c>
      <c r="N61" s="95">
        <f>K61/'סכום נכסי הקרן'!$C$42</f>
        <v>3.1213369701827321E-4</v>
      </c>
    </row>
    <row r="62" spans="2:14">
      <c r="B62" s="107" t="s">
        <v>960</v>
      </c>
      <c r="C62" s="84" t="s">
        <v>961</v>
      </c>
      <c r="D62" s="97" t="s">
        <v>137</v>
      </c>
      <c r="E62" s="97" t="s">
        <v>305</v>
      </c>
      <c r="F62" s="84" t="s">
        <v>962</v>
      </c>
      <c r="G62" s="97" t="s">
        <v>963</v>
      </c>
      <c r="H62" s="97" t="s">
        <v>148</v>
      </c>
      <c r="I62" s="94">
        <v>10150.000000000002</v>
      </c>
      <c r="J62" s="96">
        <v>4315</v>
      </c>
      <c r="K62" s="94">
        <v>437.97250000000008</v>
      </c>
      <c r="L62" s="95">
        <v>2.131475453928673E-4</v>
      </c>
      <c r="M62" s="95">
        <v>4.7397061986215148E-3</v>
      </c>
      <c r="N62" s="95">
        <f>K62/'סכום נכסי הקרן'!$C$42</f>
        <v>6.2906585924585919E-4</v>
      </c>
    </row>
    <row r="63" spans="2:14">
      <c r="B63" s="107" t="s">
        <v>964</v>
      </c>
      <c r="C63" s="84" t="s">
        <v>965</v>
      </c>
      <c r="D63" s="97" t="s">
        <v>137</v>
      </c>
      <c r="E63" s="97" t="s">
        <v>305</v>
      </c>
      <c r="F63" s="84" t="s">
        <v>966</v>
      </c>
      <c r="G63" s="97" t="s">
        <v>943</v>
      </c>
      <c r="H63" s="97" t="s">
        <v>148</v>
      </c>
      <c r="I63" s="94">
        <v>20385.000000000004</v>
      </c>
      <c r="J63" s="96">
        <v>3074</v>
      </c>
      <c r="K63" s="94">
        <v>626.63490000000013</v>
      </c>
      <c r="L63" s="95">
        <v>3.3605089180422406E-4</v>
      </c>
      <c r="M63" s="95">
        <v>6.7813968224091081E-3</v>
      </c>
      <c r="N63" s="95">
        <f>K63/'סכום נכסי הקרן'!$C$42</f>
        <v>9.0004423063535512E-4</v>
      </c>
    </row>
    <row r="64" spans="2:14">
      <c r="B64" s="107" t="s">
        <v>967</v>
      </c>
      <c r="C64" s="84" t="s">
        <v>968</v>
      </c>
      <c r="D64" s="97" t="s">
        <v>137</v>
      </c>
      <c r="E64" s="97" t="s">
        <v>305</v>
      </c>
      <c r="F64" s="84" t="s">
        <v>969</v>
      </c>
      <c r="G64" s="97" t="s">
        <v>970</v>
      </c>
      <c r="H64" s="97" t="s">
        <v>148</v>
      </c>
      <c r="I64" s="94">
        <v>45777.000000000007</v>
      </c>
      <c r="J64" s="96">
        <v>1478</v>
      </c>
      <c r="K64" s="94">
        <v>676.58406000000002</v>
      </c>
      <c r="L64" s="95">
        <v>4.4589104780772774E-4</v>
      </c>
      <c r="M64" s="95">
        <v>7.321942960050027E-3</v>
      </c>
      <c r="N64" s="95">
        <f>K64/'סכום נכסי הקרן'!$C$42</f>
        <v>9.7178688857394444E-4</v>
      </c>
    </row>
    <row r="65" spans="2:14">
      <c r="B65" s="107" t="s">
        <v>971</v>
      </c>
      <c r="C65" s="84" t="s">
        <v>972</v>
      </c>
      <c r="D65" s="97" t="s">
        <v>137</v>
      </c>
      <c r="E65" s="97" t="s">
        <v>305</v>
      </c>
      <c r="F65" s="84" t="s">
        <v>502</v>
      </c>
      <c r="G65" s="97" t="s">
        <v>391</v>
      </c>
      <c r="H65" s="97" t="s">
        <v>148</v>
      </c>
      <c r="I65" s="94">
        <v>9626.0000000000018</v>
      </c>
      <c r="J65" s="96">
        <v>3497</v>
      </c>
      <c r="K65" s="94">
        <v>336.62121999999999</v>
      </c>
      <c r="L65" s="95">
        <v>1.52136972080084E-4</v>
      </c>
      <c r="M65" s="95">
        <v>3.6428900970301476E-3</v>
      </c>
      <c r="N65" s="95">
        <f>K65/'סכום נכסי הקרן'!$C$42</f>
        <v>4.8349363715687483E-4</v>
      </c>
    </row>
    <row r="66" spans="2:14">
      <c r="B66" s="107" t="s">
        <v>973</v>
      </c>
      <c r="C66" s="84" t="s">
        <v>974</v>
      </c>
      <c r="D66" s="97" t="s">
        <v>137</v>
      </c>
      <c r="E66" s="97" t="s">
        <v>305</v>
      </c>
      <c r="F66" s="84" t="s">
        <v>975</v>
      </c>
      <c r="G66" s="97" t="s">
        <v>949</v>
      </c>
      <c r="H66" s="97" t="s">
        <v>148</v>
      </c>
      <c r="I66" s="94">
        <v>5956.0000000000009</v>
      </c>
      <c r="J66" s="96">
        <v>5149</v>
      </c>
      <c r="K66" s="94">
        <v>306.67444000000006</v>
      </c>
      <c r="L66" s="95">
        <v>2.1874287047351739E-4</v>
      </c>
      <c r="M66" s="95">
        <v>3.3188082453276904E-3</v>
      </c>
      <c r="N66" s="95">
        <f>K66/'סכום נכסי הקרן'!$C$42</f>
        <v>4.4048066969351433E-4</v>
      </c>
    </row>
    <row r="67" spans="2:14">
      <c r="B67" s="107" t="s">
        <v>976</v>
      </c>
      <c r="C67" s="84" t="s">
        <v>977</v>
      </c>
      <c r="D67" s="97" t="s">
        <v>137</v>
      </c>
      <c r="E67" s="97" t="s">
        <v>305</v>
      </c>
      <c r="F67" s="84" t="s">
        <v>978</v>
      </c>
      <c r="G67" s="97" t="s">
        <v>841</v>
      </c>
      <c r="H67" s="97" t="s">
        <v>148</v>
      </c>
      <c r="I67" s="94">
        <v>25726.000000000004</v>
      </c>
      <c r="J67" s="96">
        <v>2484</v>
      </c>
      <c r="K67" s="94">
        <v>639.03384000000017</v>
      </c>
      <c r="L67" s="95">
        <v>2.6389801682373965E-4</v>
      </c>
      <c r="M67" s="95">
        <v>6.9155772396141523E-3</v>
      </c>
      <c r="N67" s="95">
        <f>K67/'סכום נכסי הקרן'!$C$42</f>
        <v>9.1785299681322672E-4</v>
      </c>
    </row>
    <row r="68" spans="2:14">
      <c r="B68" s="107" t="s">
        <v>979</v>
      </c>
      <c r="C68" s="84" t="s">
        <v>980</v>
      </c>
      <c r="D68" s="97" t="s">
        <v>137</v>
      </c>
      <c r="E68" s="97" t="s">
        <v>305</v>
      </c>
      <c r="F68" s="84" t="s">
        <v>556</v>
      </c>
      <c r="G68" s="97" t="s">
        <v>370</v>
      </c>
      <c r="H68" s="97" t="s">
        <v>148</v>
      </c>
      <c r="I68" s="94">
        <v>8718.0000000000018</v>
      </c>
      <c r="J68" s="96">
        <v>3100</v>
      </c>
      <c r="K68" s="94">
        <v>270.25800000000004</v>
      </c>
      <c r="L68" s="95">
        <v>8.6656096306074679E-5</v>
      </c>
      <c r="M68" s="95">
        <v>2.9247122087050059E-3</v>
      </c>
      <c r="N68" s="95">
        <f>K68/'סכום נכסי הקרן'!$C$42</f>
        <v>3.8817524156897385E-4</v>
      </c>
    </row>
    <row r="69" spans="2:14">
      <c r="B69" s="107" t="s">
        <v>981</v>
      </c>
      <c r="C69" s="84" t="s">
        <v>982</v>
      </c>
      <c r="D69" s="97" t="s">
        <v>137</v>
      </c>
      <c r="E69" s="97" t="s">
        <v>305</v>
      </c>
      <c r="F69" s="84" t="s">
        <v>983</v>
      </c>
      <c r="G69" s="97" t="s">
        <v>792</v>
      </c>
      <c r="H69" s="97" t="s">
        <v>148</v>
      </c>
      <c r="I69" s="94">
        <v>11920.000000000002</v>
      </c>
      <c r="J69" s="96">
        <v>1383</v>
      </c>
      <c r="K69" s="94">
        <v>164.85360000000003</v>
      </c>
      <c r="L69" s="95">
        <v>1.7989144999782836E-4</v>
      </c>
      <c r="M69" s="95">
        <v>1.7840335404279302E-3</v>
      </c>
      <c r="N69" s="95">
        <f>K69/'סכום נכסי הקרן'!$C$42</f>
        <v>2.3678146809165683E-4</v>
      </c>
    </row>
    <row r="70" spans="2:14">
      <c r="B70" s="107" t="s">
        <v>984</v>
      </c>
      <c r="C70" s="84" t="s">
        <v>985</v>
      </c>
      <c r="D70" s="97" t="s">
        <v>137</v>
      </c>
      <c r="E70" s="97" t="s">
        <v>305</v>
      </c>
      <c r="F70" s="84" t="s">
        <v>986</v>
      </c>
      <c r="G70" s="97" t="s">
        <v>171</v>
      </c>
      <c r="H70" s="97" t="s">
        <v>148</v>
      </c>
      <c r="I70" s="94">
        <v>4475.0000000000009</v>
      </c>
      <c r="J70" s="96">
        <v>6214</v>
      </c>
      <c r="K70" s="94">
        <v>278.07650000000007</v>
      </c>
      <c r="L70" s="95">
        <v>3.3206663208226712E-4</v>
      </c>
      <c r="M70" s="95">
        <v>3.0093234409488624E-3</v>
      </c>
      <c r="N70" s="95">
        <f>K70/'סכום נכסי הקרן'!$C$42</f>
        <v>3.994050594696726E-4</v>
      </c>
    </row>
    <row r="71" spans="2:14">
      <c r="B71" s="107" t="s">
        <v>987</v>
      </c>
      <c r="C71" s="84" t="s">
        <v>988</v>
      </c>
      <c r="D71" s="97" t="s">
        <v>137</v>
      </c>
      <c r="E71" s="97" t="s">
        <v>305</v>
      </c>
      <c r="F71" s="84" t="s">
        <v>989</v>
      </c>
      <c r="G71" s="97" t="s">
        <v>943</v>
      </c>
      <c r="H71" s="97" t="s">
        <v>148</v>
      </c>
      <c r="I71" s="94">
        <v>2138.0000000000005</v>
      </c>
      <c r="J71" s="96">
        <v>15680</v>
      </c>
      <c r="K71" s="94">
        <v>335.23840000000007</v>
      </c>
      <c r="L71" s="95">
        <v>1.4515796350302425E-4</v>
      </c>
      <c r="M71" s="95">
        <v>3.6279253206444669E-3</v>
      </c>
      <c r="N71" s="95">
        <f>K71/'סכום נכסי הקרן'!$C$42</f>
        <v>4.8150747398114507E-4</v>
      </c>
    </row>
    <row r="72" spans="2:14">
      <c r="B72" s="107" t="s">
        <v>990</v>
      </c>
      <c r="C72" s="84" t="s">
        <v>991</v>
      </c>
      <c r="D72" s="97" t="s">
        <v>137</v>
      </c>
      <c r="E72" s="97" t="s">
        <v>305</v>
      </c>
      <c r="F72" s="84" t="s">
        <v>992</v>
      </c>
      <c r="G72" s="97" t="s">
        <v>422</v>
      </c>
      <c r="H72" s="97" t="s">
        <v>148</v>
      </c>
      <c r="I72" s="94">
        <v>2834.0000000000005</v>
      </c>
      <c r="J72" s="96">
        <v>11240</v>
      </c>
      <c r="K72" s="94">
        <v>318.54160000000007</v>
      </c>
      <c r="L72" s="95">
        <v>2.9681748604805955E-4</v>
      </c>
      <c r="M72" s="95">
        <v>3.447233778465121E-3</v>
      </c>
      <c r="N72" s="95">
        <f>K72/'סכום נכסי הקרן'!$C$42</f>
        <v>4.5752563302387889E-4</v>
      </c>
    </row>
    <row r="73" spans="2:14">
      <c r="B73" s="107" t="s">
        <v>993</v>
      </c>
      <c r="C73" s="84" t="s">
        <v>994</v>
      </c>
      <c r="D73" s="97" t="s">
        <v>137</v>
      </c>
      <c r="E73" s="97" t="s">
        <v>305</v>
      </c>
      <c r="F73" s="84" t="s">
        <v>567</v>
      </c>
      <c r="G73" s="97" t="s">
        <v>370</v>
      </c>
      <c r="H73" s="97" t="s">
        <v>148</v>
      </c>
      <c r="I73" s="94">
        <v>26895.000000000004</v>
      </c>
      <c r="J73" s="96">
        <v>1847</v>
      </c>
      <c r="K73" s="94">
        <v>496.75065000000006</v>
      </c>
      <c r="L73" s="95">
        <v>1.6897080988579323E-4</v>
      </c>
      <c r="M73" s="95">
        <v>5.3757990170028172E-3</v>
      </c>
      <c r="N73" s="95">
        <f>K73/'סכום נכסי הקרן'!$C$42</f>
        <v>7.1348971561727972E-4</v>
      </c>
    </row>
    <row r="74" spans="2:14">
      <c r="B74" s="107" t="s">
        <v>995</v>
      </c>
      <c r="C74" s="84" t="s">
        <v>996</v>
      </c>
      <c r="D74" s="97" t="s">
        <v>137</v>
      </c>
      <c r="E74" s="97" t="s">
        <v>305</v>
      </c>
      <c r="F74" s="84" t="s">
        <v>997</v>
      </c>
      <c r="G74" s="97" t="s">
        <v>418</v>
      </c>
      <c r="H74" s="97" t="s">
        <v>148</v>
      </c>
      <c r="I74" s="94">
        <v>3966.0000000000005</v>
      </c>
      <c r="J74" s="96">
        <v>9944</v>
      </c>
      <c r="K74" s="94">
        <v>394.37903999999997</v>
      </c>
      <c r="L74" s="95">
        <v>3.153241326956461E-4</v>
      </c>
      <c r="M74" s="95">
        <v>4.2679409791582844E-3</v>
      </c>
      <c r="N74" s="95">
        <f>K74/'סכום נכסי הקרן'!$C$42</f>
        <v>5.6645197967031497E-4</v>
      </c>
    </row>
    <row r="75" spans="2:14">
      <c r="B75" s="107" t="s">
        <v>998</v>
      </c>
      <c r="C75" s="84" t="s">
        <v>999</v>
      </c>
      <c r="D75" s="97" t="s">
        <v>137</v>
      </c>
      <c r="E75" s="97" t="s">
        <v>305</v>
      </c>
      <c r="F75" s="84" t="s">
        <v>512</v>
      </c>
      <c r="G75" s="97" t="s">
        <v>350</v>
      </c>
      <c r="H75" s="97" t="s">
        <v>148</v>
      </c>
      <c r="I75" s="94">
        <v>22181.000000000004</v>
      </c>
      <c r="J75" s="96">
        <v>1062</v>
      </c>
      <c r="K75" s="94">
        <v>235.56222000000002</v>
      </c>
      <c r="L75" s="95">
        <v>1.3531535319012277E-4</v>
      </c>
      <c r="M75" s="95">
        <v>2.549237028112598E-3</v>
      </c>
      <c r="N75" s="95">
        <f>K75/'סכום נכסי הקרן'!$C$42</f>
        <v>3.3834122080761262E-4</v>
      </c>
    </row>
    <row r="76" spans="2:14">
      <c r="B76" s="107" t="s">
        <v>1000</v>
      </c>
      <c r="C76" s="84" t="s">
        <v>1001</v>
      </c>
      <c r="D76" s="97" t="s">
        <v>137</v>
      </c>
      <c r="E76" s="97" t="s">
        <v>305</v>
      </c>
      <c r="F76" s="84" t="s">
        <v>1002</v>
      </c>
      <c r="G76" s="97" t="s">
        <v>143</v>
      </c>
      <c r="H76" s="97" t="s">
        <v>148</v>
      </c>
      <c r="I76" s="94">
        <v>1096.0000000000002</v>
      </c>
      <c r="J76" s="96">
        <v>15550</v>
      </c>
      <c r="K76" s="94">
        <v>170.42800000000003</v>
      </c>
      <c r="L76" s="95">
        <v>8.1313063529763006E-5</v>
      </c>
      <c r="M76" s="95">
        <v>1.8443592874408039E-3</v>
      </c>
      <c r="N76" s="95">
        <f>K76/'סכום נכסי הקרן'!$C$42</f>
        <v>2.447880546371137E-4</v>
      </c>
    </row>
    <row r="77" spans="2:14">
      <c r="B77" s="107" t="s">
        <v>1003</v>
      </c>
      <c r="C77" s="84" t="s">
        <v>1004</v>
      </c>
      <c r="D77" s="97" t="s">
        <v>137</v>
      </c>
      <c r="E77" s="97" t="s">
        <v>305</v>
      </c>
      <c r="F77" s="84" t="s">
        <v>1005</v>
      </c>
      <c r="G77" s="97" t="s">
        <v>841</v>
      </c>
      <c r="H77" s="97" t="s">
        <v>148</v>
      </c>
      <c r="I77" s="94">
        <v>338671.00000000006</v>
      </c>
      <c r="J77" s="96">
        <v>33.200000000000003</v>
      </c>
      <c r="K77" s="94">
        <v>112.43877000000002</v>
      </c>
      <c r="L77" s="95">
        <v>4.0531996131592816E-5</v>
      </c>
      <c r="M77" s="95">
        <v>1.2168041033041544E-3</v>
      </c>
      <c r="N77" s="95">
        <f>K77/'סכום נכסי הקרן'!$C$42</f>
        <v>1.6149733479293228E-4</v>
      </c>
    </row>
    <row r="78" spans="2:14">
      <c r="B78" s="107" t="s">
        <v>1006</v>
      </c>
      <c r="C78" s="84" t="s">
        <v>1007</v>
      </c>
      <c r="D78" s="97" t="s">
        <v>137</v>
      </c>
      <c r="E78" s="97" t="s">
        <v>305</v>
      </c>
      <c r="F78" s="84" t="s">
        <v>613</v>
      </c>
      <c r="G78" s="97" t="s">
        <v>350</v>
      </c>
      <c r="H78" s="97" t="s">
        <v>148</v>
      </c>
      <c r="I78" s="94">
        <v>112327.00000000001</v>
      </c>
      <c r="J78" s="96">
        <v>737</v>
      </c>
      <c r="K78" s="94">
        <v>827.84999000000016</v>
      </c>
      <c r="L78" s="95">
        <v>2.7843918248667595E-4</v>
      </c>
      <c r="M78" s="95">
        <v>8.958931734599225E-3</v>
      </c>
      <c r="N78" s="95">
        <f>K78/'סכום נכסי הקרן'!$C$42</f>
        <v>1.1890522014190981E-3</v>
      </c>
    </row>
    <row r="79" spans="2:14">
      <c r="B79" s="107" t="s">
        <v>1008</v>
      </c>
      <c r="C79" s="84" t="s">
        <v>1009</v>
      </c>
      <c r="D79" s="97" t="s">
        <v>137</v>
      </c>
      <c r="E79" s="97" t="s">
        <v>305</v>
      </c>
      <c r="F79" s="84" t="s">
        <v>788</v>
      </c>
      <c r="G79" s="97" t="s">
        <v>350</v>
      </c>
      <c r="H79" s="97" t="s">
        <v>148</v>
      </c>
      <c r="I79" s="94">
        <v>43845.000000000007</v>
      </c>
      <c r="J79" s="96">
        <v>837.9</v>
      </c>
      <c r="K79" s="94">
        <v>367.37726000000009</v>
      </c>
      <c r="L79" s="95">
        <v>1.2523564695801203E-4</v>
      </c>
      <c r="M79" s="95">
        <v>3.9757297009620192E-3</v>
      </c>
      <c r="N79" s="95">
        <f>K79/'סכום נכסי הקרן'!$C$42</f>
        <v>5.2766895576614843E-4</v>
      </c>
    </row>
    <row r="80" spans="2:14">
      <c r="B80" s="108"/>
      <c r="C80" s="84"/>
      <c r="D80" s="84"/>
      <c r="E80" s="84"/>
      <c r="F80" s="84"/>
      <c r="G80" s="84"/>
      <c r="H80" s="84"/>
      <c r="I80" s="94"/>
      <c r="J80" s="96"/>
      <c r="K80" s="84"/>
      <c r="L80" s="84"/>
      <c r="M80" s="95"/>
      <c r="N80" s="84"/>
    </row>
    <row r="81" spans="2:14">
      <c r="B81" s="106" t="s">
        <v>34</v>
      </c>
      <c r="C81" s="82"/>
      <c r="D81" s="82"/>
      <c r="E81" s="82"/>
      <c r="F81" s="82"/>
      <c r="G81" s="82"/>
      <c r="H81" s="82"/>
      <c r="I81" s="91"/>
      <c r="J81" s="93"/>
      <c r="K81" s="91">
        <v>4990.6359000000011</v>
      </c>
      <c r="L81" s="82"/>
      <c r="M81" s="92">
        <v>5.400829483653212E-2</v>
      </c>
      <c r="N81" s="92">
        <f>K81/'סכום נכסי הקרן'!$C$42</f>
        <v>7.1681182280091378E-3</v>
      </c>
    </row>
    <row r="82" spans="2:14">
      <c r="B82" s="107" t="s">
        <v>1010</v>
      </c>
      <c r="C82" s="84" t="s">
        <v>1011</v>
      </c>
      <c r="D82" s="97" t="s">
        <v>137</v>
      </c>
      <c r="E82" s="97" t="s">
        <v>305</v>
      </c>
      <c r="F82" s="84" t="s">
        <v>1012</v>
      </c>
      <c r="G82" s="97" t="s">
        <v>970</v>
      </c>
      <c r="H82" s="97" t="s">
        <v>148</v>
      </c>
      <c r="I82" s="94">
        <v>2633.0000000000005</v>
      </c>
      <c r="J82" s="96">
        <v>5034</v>
      </c>
      <c r="K82" s="94">
        <v>132.54522000000003</v>
      </c>
      <c r="L82" s="95">
        <v>4.6152594887140876E-4</v>
      </c>
      <c r="M82" s="95">
        <v>1.4343946271321885E-3</v>
      </c>
      <c r="N82" s="95">
        <f>K82/'סכום נכסי הקרן'!$C$42</f>
        <v>1.9037650242476742E-4</v>
      </c>
    </row>
    <row r="83" spans="2:14">
      <c r="B83" s="107" t="s">
        <v>1013</v>
      </c>
      <c r="C83" s="84" t="s">
        <v>1014</v>
      </c>
      <c r="D83" s="97" t="s">
        <v>137</v>
      </c>
      <c r="E83" s="97" t="s">
        <v>305</v>
      </c>
      <c r="F83" s="84" t="s">
        <v>1015</v>
      </c>
      <c r="G83" s="97" t="s">
        <v>143</v>
      </c>
      <c r="H83" s="97" t="s">
        <v>148</v>
      </c>
      <c r="I83" s="94">
        <v>4284.0000000000009</v>
      </c>
      <c r="J83" s="96">
        <v>733.2</v>
      </c>
      <c r="K83" s="94">
        <v>31.410290000000003</v>
      </c>
      <c r="L83" s="95">
        <v>7.8601394239016881E-5</v>
      </c>
      <c r="M83" s="95">
        <v>3.3991984933642947E-4</v>
      </c>
      <c r="N83" s="95">
        <f>K83/'סכום נכסי הקרן'!$C$42</f>
        <v>4.5115026783671619E-5</v>
      </c>
    </row>
    <row r="84" spans="2:14">
      <c r="B84" s="107" t="s">
        <v>1016</v>
      </c>
      <c r="C84" s="84" t="s">
        <v>1017</v>
      </c>
      <c r="D84" s="97" t="s">
        <v>137</v>
      </c>
      <c r="E84" s="97" t="s">
        <v>305</v>
      </c>
      <c r="F84" s="84" t="s">
        <v>1018</v>
      </c>
      <c r="G84" s="97" t="s">
        <v>697</v>
      </c>
      <c r="H84" s="97" t="s">
        <v>148</v>
      </c>
      <c r="I84" s="94">
        <v>2300.0000000000005</v>
      </c>
      <c r="J84" s="96">
        <v>786.5</v>
      </c>
      <c r="K84" s="94">
        <v>18.089500000000005</v>
      </c>
      <c r="L84" s="95">
        <v>2.4210230696130453E-4</v>
      </c>
      <c r="M84" s="95">
        <v>1.9576323919872572E-4</v>
      </c>
      <c r="N84" s="95">
        <f>K84/'סכום נכסי הקרן'!$C$42</f>
        <v>2.5982194911388207E-5</v>
      </c>
    </row>
    <row r="85" spans="2:14">
      <c r="B85" s="107" t="s">
        <v>1019</v>
      </c>
      <c r="C85" s="84" t="s">
        <v>1020</v>
      </c>
      <c r="D85" s="97" t="s">
        <v>137</v>
      </c>
      <c r="E85" s="97" t="s">
        <v>305</v>
      </c>
      <c r="F85" s="84" t="s">
        <v>1021</v>
      </c>
      <c r="G85" s="97" t="s">
        <v>398</v>
      </c>
      <c r="H85" s="97" t="s">
        <v>148</v>
      </c>
      <c r="I85" s="94">
        <v>5282.0000000000009</v>
      </c>
      <c r="J85" s="96">
        <v>2908</v>
      </c>
      <c r="K85" s="94">
        <v>153.60056000000003</v>
      </c>
      <c r="L85" s="95">
        <v>4.0473576087947665E-4</v>
      </c>
      <c r="M85" s="95">
        <v>1.6622539687851084E-3</v>
      </c>
      <c r="N85" s="95">
        <f>K85/'סכום נכסי הקרן'!$C$42</f>
        <v>2.2061857367082442E-4</v>
      </c>
    </row>
    <row r="86" spans="2:14">
      <c r="B86" s="107" t="s">
        <v>1022</v>
      </c>
      <c r="C86" s="84" t="s">
        <v>1023</v>
      </c>
      <c r="D86" s="97" t="s">
        <v>137</v>
      </c>
      <c r="E86" s="97" t="s">
        <v>305</v>
      </c>
      <c r="F86" s="84" t="s">
        <v>573</v>
      </c>
      <c r="G86" s="97" t="s">
        <v>350</v>
      </c>
      <c r="H86" s="97" t="s">
        <v>148</v>
      </c>
      <c r="I86" s="94">
        <v>32886.920000000006</v>
      </c>
      <c r="J86" s="96">
        <v>345.3</v>
      </c>
      <c r="K86" s="94">
        <v>113.55853000000002</v>
      </c>
      <c r="L86" s="95">
        <v>1.5620247421768279E-4</v>
      </c>
      <c r="M86" s="95">
        <v>1.2289220637079891E-3</v>
      </c>
      <c r="N86" s="95">
        <f>K86/'סכום נכסי הקרן'!$C$42</f>
        <v>1.6310566131240358E-4</v>
      </c>
    </row>
    <row r="87" spans="2:14">
      <c r="B87" s="107" t="s">
        <v>1024</v>
      </c>
      <c r="C87" s="84" t="s">
        <v>1025</v>
      </c>
      <c r="D87" s="97" t="s">
        <v>137</v>
      </c>
      <c r="E87" s="97" t="s">
        <v>305</v>
      </c>
      <c r="F87" s="84" t="s">
        <v>1026</v>
      </c>
      <c r="G87" s="97" t="s">
        <v>963</v>
      </c>
      <c r="H87" s="97" t="s">
        <v>148</v>
      </c>
      <c r="I87" s="94">
        <v>7872.5000000000009</v>
      </c>
      <c r="J87" s="96">
        <v>26.8</v>
      </c>
      <c r="K87" s="94">
        <v>2.1098300000000005</v>
      </c>
      <c r="L87" s="95">
        <v>1.8187095111888698E-4</v>
      </c>
      <c r="M87" s="95">
        <v>2.283242516148304E-5</v>
      </c>
      <c r="N87" s="95">
        <f>K87/'סכום נכסי הקרן'!$C$42</f>
        <v>3.0303775278417967E-6</v>
      </c>
    </row>
    <row r="88" spans="2:14">
      <c r="B88" s="107" t="s">
        <v>1027</v>
      </c>
      <c r="C88" s="84" t="s">
        <v>1028</v>
      </c>
      <c r="D88" s="97" t="s">
        <v>137</v>
      </c>
      <c r="E88" s="97" t="s">
        <v>305</v>
      </c>
      <c r="F88" s="84" t="s">
        <v>1029</v>
      </c>
      <c r="G88" s="97" t="s">
        <v>143</v>
      </c>
      <c r="H88" s="97" t="s">
        <v>148</v>
      </c>
      <c r="I88" s="94">
        <v>36.000000000000007</v>
      </c>
      <c r="J88" s="96">
        <v>4232</v>
      </c>
      <c r="K88" s="94">
        <v>1.5235200000000002</v>
      </c>
      <c r="L88" s="95">
        <v>3.5874439461883417E-6</v>
      </c>
      <c r="M88" s="95">
        <v>1.6487421442496617E-5</v>
      </c>
      <c r="N88" s="95">
        <f>K88/'סכום נכסי הקרן'!$C$42</f>
        <v>2.1882524995935851E-6</v>
      </c>
    </row>
    <row r="89" spans="2:14">
      <c r="B89" s="107" t="s">
        <v>1030</v>
      </c>
      <c r="C89" s="84" t="s">
        <v>1031</v>
      </c>
      <c r="D89" s="97" t="s">
        <v>137</v>
      </c>
      <c r="E89" s="97" t="s">
        <v>305</v>
      </c>
      <c r="F89" s="84" t="s">
        <v>1032</v>
      </c>
      <c r="G89" s="97" t="s">
        <v>963</v>
      </c>
      <c r="H89" s="97" t="s">
        <v>148</v>
      </c>
      <c r="I89" s="94">
        <v>78906.000000000015</v>
      </c>
      <c r="J89" s="96">
        <v>148.69999999999999</v>
      </c>
      <c r="K89" s="94">
        <v>117.33322000000001</v>
      </c>
      <c r="L89" s="95">
        <v>3.0011681529572932E-4</v>
      </c>
      <c r="M89" s="95">
        <v>1.269771481401736E-3</v>
      </c>
      <c r="N89" s="95">
        <f>K89/'סכום נכסי הקרן'!$C$42</f>
        <v>1.6852729990440821E-4</v>
      </c>
    </row>
    <row r="90" spans="2:14">
      <c r="B90" s="107" t="s">
        <v>1033</v>
      </c>
      <c r="C90" s="84" t="s">
        <v>1034</v>
      </c>
      <c r="D90" s="97" t="s">
        <v>137</v>
      </c>
      <c r="E90" s="97" t="s">
        <v>305</v>
      </c>
      <c r="F90" s="84" t="s">
        <v>1035</v>
      </c>
      <c r="G90" s="97" t="s">
        <v>174</v>
      </c>
      <c r="H90" s="97" t="s">
        <v>148</v>
      </c>
      <c r="I90" s="94">
        <v>7811.0000000000009</v>
      </c>
      <c r="J90" s="96">
        <v>1860</v>
      </c>
      <c r="K90" s="94">
        <v>145.28460000000001</v>
      </c>
      <c r="L90" s="95">
        <v>2.315343981089767E-4</v>
      </c>
      <c r="M90" s="95">
        <v>1.5722592609906951E-3</v>
      </c>
      <c r="N90" s="95">
        <f>K90/'סכום נכסי הקרן'!$C$42</f>
        <v>2.0867424720545457E-4</v>
      </c>
    </row>
    <row r="91" spans="2:14">
      <c r="B91" s="107" t="s">
        <v>1036</v>
      </c>
      <c r="C91" s="84" t="s">
        <v>1037</v>
      </c>
      <c r="D91" s="97" t="s">
        <v>137</v>
      </c>
      <c r="E91" s="97" t="s">
        <v>305</v>
      </c>
      <c r="F91" s="84" t="s">
        <v>814</v>
      </c>
      <c r="G91" s="97" t="s">
        <v>398</v>
      </c>
      <c r="H91" s="97" t="s">
        <v>148</v>
      </c>
      <c r="I91" s="94">
        <v>1657.0000000000002</v>
      </c>
      <c r="J91" s="96">
        <v>5284</v>
      </c>
      <c r="K91" s="94">
        <v>87.555880000000016</v>
      </c>
      <c r="L91" s="95">
        <v>1.0435940143427733E-4</v>
      </c>
      <c r="M91" s="95">
        <v>9.4752329692334911E-4</v>
      </c>
      <c r="N91" s="95">
        <f>K91/'סכום נכסי הקרן'!$C$42</f>
        <v>1.2575770141784551E-4</v>
      </c>
    </row>
    <row r="92" spans="2:14">
      <c r="B92" s="107" t="s">
        <v>1038</v>
      </c>
      <c r="C92" s="84" t="s">
        <v>1039</v>
      </c>
      <c r="D92" s="97" t="s">
        <v>137</v>
      </c>
      <c r="E92" s="97" t="s">
        <v>305</v>
      </c>
      <c r="F92" s="84" t="s">
        <v>1040</v>
      </c>
      <c r="G92" s="97" t="s">
        <v>1041</v>
      </c>
      <c r="H92" s="97" t="s">
        <v>148</v>
      </c>
      <c r="I92" s="94">
        <v>24874.000000000004</v>
      </c>
      <c r="J92" s="96">
        <v>365</v>
      </c>
      <c r="K92" s="94">
        <v>90.790100000000024</v>
      </c>
      <c r="L92" s="95">
        <v>1.2885855584754886E-3</v>
      </c>
      <c r="M92" s="95">
        <v>9.8252378800830456E-4</v>
      </c>
      <c r="N92" s="95">
        <f>K92/'סכום נכסי הקרן'!$C$42</f>
        <v>1.3040305559713791E-4</v>
      </c>
    </row>
    <row r="93" spans="2:14">
      <c r="B93" s="107" t="s">
        <v>1042</v>
      </c>
      <c r="C93" s="84" t="s">
        <v>1043</v>
      </c>
      <c r="D93" s="97" t="s">
        <v>137</v>
      </c>
      <c r="E93" s="97" t="s">
        <v>305</v>
      </c>
      <c r="F93" s="84" t="s">
        <v>1044</v>
      </c>
      <c r="G93" s="97" t="s">
        <v>143</v>
      </c>
      <c r="H93" s="97" t="s">
        <v>148</v>
      </c>
      <c r="I93" s="94">
        <v>2093.0000000000005</v>
      </c>
      <c r="J93" s="96">
        <v>5300</v>
      </c>
      <c r="K93" s="94">
        <v>114.31538000000002</v>
      </c>
      <c r="L93" s="95">
        <v>9.6753658205891348E-5</v>
      </c>
      <c r="M93" s="95">
        <v>1.2371126387701829E-3</v>
      </c>
      <c r="N93" s="95">
        <f>K93/'סכום נכסי הקרן'!$C$42</f>
        <v>1.6419273526241239E-4</v>
      </c>
    </row>
    <row r="94" spans="2:14">
      <c r="B94" s="107" t="s">
        <v>1045</v>
      </c>
      <c r="C94" s="84" t="s">
        <v>1046</v>
      </c>
      <c r="D94" s="97" t="s">
        <v>137</v>
      </c>
      <c r="E94" s="97" t="s">
        <v>305</v>
      </c>
      <c r="F94" s="84" t="s">
        <v>1047</v>
      </c>
      <c r="G94" s="97" t="s">
        <v>172</v>
      </c>
      <c r="H94" s="97" t="s">
        <v>148</v>
      </c>
      <c r="I94" s="94">
        <v>6213.0000000000009</v>
      </c>
      <c r="J94" s="96">
        <v>1788</v>
      </c>
      <c r="K94" s="94">
        <v>111.08844000000002</v>
      </c>
      <c r="L94" s="95">
        <v>2.0888409998639381E-4</v>
      </c>
      <c r="M94" s="95">
        <v>1.2021909313100576E-3</v>
      </c>
      <c r="N94" s="95">
        <f>K94/'סכום נכסי הקרן'!$C$42</f>
        <v>1.5955783744614577E-4</v>
      </c>
    </row>
    <row r="95" spans="2:14">
      <c r="B95" s="107" t="s">
        <v>1048</v>
      </c>
      <c r="C95" s="84" t="s">
        <v>1049</v>
      </c>
      <c r="D95" s="97" t="s">
        <v>137</v>
      </c>
      <c r="E95" s="97" t="s">
        <v>305</v>
      </c>
      <c r="F95" s="84" t="s">
        <v>1050</v>
      </c>
      <c r="G95" s="97" t="s">
        <v>398</v>
      </c>
      <c r="H95" s="97" t="s">
        <v>148</v>
      </c>
      <c r="I95" s="94">
        <v>2812.0000000000005</v>
      </c>
      <c r="J95" s="96">
        <v>2128</v>
      </c>
      <c r="K95" s="94">
        <v>59.839360000000006</v>
      </c>
      <c r="L95" s="95">
        <v>4.2270395240221218E-4</v>
      </c>
      <c r="M95" s="95">
        <v>6.475771549892843E-4</v>
      </c>
      <c r="N95" s="95">
        <f>K95/'סכום נכסי הקרן'!$C$42</f>
        <v>8.5948086729468846E-5</v>
      </c>
    </row>
    <row r="96" spans="2:14">
      <c r="B96" s="107" t="s">
        <v>1051</v>
      </c>
      <c r="C96" s="84" t="s">
        <v>1052</v>
      </c>
      <c r="D96" s="97" t="s">
        <v>137</v>
      </c>
      <c r="E96" s="97" t="s">
        <v>305</v>
      </c>
      <c r="F96" s="84" t="s">
        <v>1053</v>
      </c>
      <c r="G96" s="97" t="s">
        <v>1041</v>
      </c>
      <c r="H96" s="97" t="s">
        <v>148</v>
      </c>
      <c r="I96" s="94">
        <v>997.00000000000011</v>
      </c>
      <c r="J96" s="96">
        <v>15520</v>
      </c>
      <c r="K96" s="94">
        <v>154.73440000000002</v>
      </c>
      <c r="L96" s="95">
        <v>2.1768383093848372E-4</v>
      </c>
      <c r="M96" s="95">
        <v>1.6745243019138892E-3</v>
      </c>
      <c r="N96" s="95">
        <f>K96/'סכום נכסי הקרן'!$C$42</f>
        <v>2.222471234858181E-4</v>
      </c>
    </row>
    <row r="97" spans="2:14">
      <c r="B97" s="107" t="s">
        <v>1054</v>
      </c>
      <c r="C97" s="84" t="s">
        <v>1055</v>
      </c>
      <c r="D97" s="97" t="s">
        <v>137</v>
      </c>
      <c r="E97" s="97" t="s">
        <v>305</v>
      </c>
      <c r="F97" s="84" t="s">
        <v>1056</v>
      </c>
      <c r="G97" s="97" t="s">
        <v>350</v>
      </c>
      <c r="H97" s="97" t="s">
        <v>148</v>
      </c>
      <c r="I97" s="94">
        <v>793.00000000000011</v>
      </c>
      <c r="J97" s="96">
        <v>7448</v>
      </c>
      <c r="K97" s="94">
        <v>59.062640000000009</v>
      </c>
      <c r="L97" s="95">
        <v>6.2730721298875585E-5</v>
      </c>
      <c r="M97" s="95">
        <v>6.3917154824778041E-4</v>
      </c>
      <c r="N97" s="95">
        <f>K97/'סכום נכסי הקרן'!$C$42</f>
        <v>8.483247322817952E-5</v>
      </c>
    </row>
    <row r="98" spans="2:14">
      <c r="B98" s="107" t="s">
        <v>1057</v>
      </c>
      <c r="C98" s="84" t="s">
        <v>1058</v>
      </c>
      <c r="D98" s="97" t="s">
        <v>137</v>
      </c>
      <c r="E98" s="97" t="s">
        <v>305</v>
      </c>
      <c r="F98" s="84" t="s">
        <v>1059</v>
      </c>
      <c r="G98" s="97" t="s">
        <v>909</v>
      </c>
      <c r="H98" s="97" t="s">
        <v>148</v>
      </c>
      <c r="I98" s="94">
        <v>480.00000000000006</v>
      </c>
      <c r="J98" s="96">
        <v>7300</v>
      </c>
      <c r="K98" s="94">
        <v>35.040000000000006</v>
      </c>
      <c r="L98" s="95">
        <v>3.0361856399804929E-4</v>
      </c>
      <c r="M98" s="95">
        <v>3.7920030412799406E-4</v>
      </c>
      <c r="N98" s="95">
        <f>K98/'סכום נכסי הקרן'!$C$42</f>
        <v>5.0328428629594108E-5</v>
      </c>
    </row>
    <row r="99" spans="2:14">
      <c r="B99" s="107" t="s">
        <v>1060</v>
      </c>
      <c r="C99" s="84" t="s">
        <v>1061</v>
      </c>
      <c r="D99" s="97" t="s">
        <v>137</v>
      </c>
      <c r="E99" s="97" t="s">
        <v>305</v>
      </c>
      <c r="F99" s="84" t="s">
        <v>1062</v>
      </c>
      <c r="G99" s="97" t="s">
        <v>963</v>
      </c>
      <c r="H99" s="97" t="s">
        <v>148</v>
      </c>
      <c r="I99" s="94">
        <v>5265.380000000001</v>
      </c>
      <c r="J99" s="96">
        <v>504.4</v>
      </c>
      <c r="K99" s="94">
        <v>26.558580000000006</v>
      </c>
      <c r="L99" s="95">
        <v>2.065483699998553E-4</v>
      </c>
      <c r="M99" s="95">
        <v>2.8741500037693097E-4</v>
      </c>
      <c r="N99" s="95">
        <f>K99/'סכום נכסי הקרן'!$C$42</f>
        <v>3.8146449715564088E-5</v>
      </c>
    </row>
    <row r="100" spans="2:14">
      <c r="B100" s="107" t="s">
        <v>1063</v>
      </c>
      <c r="C100" s="84" t="s">
        <v>1064</v>
      </c>
      <c r="D100" s="97" t="s">
        <v>137</v>
      </c>
      <c r="E100" s="97" t="s">
        <v>305</v>
      </c>
      <c r="F100" s="84" t="s">
        <v>1065</v>
      </c>
      <c r="G100" s="97" t="s">
        <v>970</v>
      </c>
      <c r="H100" s="97" t="s">
        <v>148</v>
      </c>
      <c r="I100" s="94">
        <v>10333.000000000002</v>
      </c>
      <c r="J100" s="96">
        <v>3881</v>
      </c>
      <c r="K100" s="94">
        <v>401.02373000000011</v>
      </c>
      <c r="L100" s="95">
        <v>4.1782029222916535E-4</v>
      </c>
      <c r="M100" s="95">
        <v>4.3398493258716489E-3</v>
      </c>
      <c r="N100" s="95">
        <f>K100/'סכום נכסי הקרן'!$C$42</f>
        <v>5.7599583830133052E-4</v>
      </c>
    </row>
    <row r="101" spans="2:14">
      <c r="B101" s="107" t="s">
        <v>1066</v>
      </c>
      <c r="C101" s="84" t="s">
        <v>1067</v>
      </c>
      <c r="D101" s="97" t="s">
        <v>137</v>
      </c>
      <c r="E101" s="97" t="s">
        <v>305</v>
      </c>
      <c r="F101" s="84" t="s">
        <v>1068</v>
      </c>
      <c r="G101" s="97" t="s">
        <v>171</v>
      </c>
      <c r="H101" s="97" t="s">
        <v>148</v>
      </c>
      <c r="I101" s="94">
        <v>3852.0000000000005</v>
      </c>
      <c r="J101" s="96">
        <v>1588</v>
      </c>
      <c r="K101" s="94">
        <v>61.169760000000004</v>
      </c>
      <c r="L101" s="95">
        <v>6.3853657760308091E-4</v>
      </c>
      <c r="M101" s="95">
        <v>6.6197464598848185E-4</v>
      </c>
      <c r="N101" s="95">
        <f>K101/'סכום נכסי הקרן'!$C$42</f>
        <v>8.7858958346158681E-5</v>
      </c>
    </row>
    <row r="102" spans="2:14">
      <c r="B102" s="107" t="s">
        <v>1069</v>
      </c>
      <c r="C102" s="84" t="s">
        <v>1070</v>
      </c>
      <c r="D102" s="97" t="s">
        <v>137</v>
      </c>
      <c r="E102" s="97" t="s">
        <v>305</v>
      </c>
      <c r="F102" s="84" t="s">
        <v>1071</v>
      </c>
      <c r="G102" s="97" t="s">
        <v>398</v>
      </c>
      <c r="H102" s="97" t="s">
        <v>148</v>
      </c>
      <c r="I102" s="94">
        <v>370.00000000000006</v>
      </c>
      <c r="J102" s="96">
        <v>679.4</v>
      </c>
      <c r="K102" s="94">
        <v>2.5137800000000001</v>
      </c>
      <c r="L102" s="95">
        <v>3.6706174415042471E-5</v>
      </c>
      <c r="M102" s="95">
        <v>2.7203942366177761E-5</v>
      </c>
      <c r="N102" s="95">
        <f>K102/'סכום נכסי הקרן'!$C$42</f>
        <v>3.6105764075485464E-6</v>
      </c>
    </row>
    <row r="103" spans="2:14">
      <c r="B103" s="107" t="s">
        <v>1072</v>
      </c>
      <c r="C103" s="84" t="s">
        <v>1073</v>
      </c>
      <c r="D103" s="97" t="s">
        <v>137</v>
      </c>
      <c r="E103" s="97" t="s">
        <v>305</v>
      </c>
      <c r="F103" s="84" t="s">
        <v>1074</v>
      </c>
      <c r="G103" s="97" t="s">
        <v>422</v>
      </c>
      <c r="H103" s="97" t="s">
        <v>148</v>
      </c>
      <c r="I103" s="94">
        <v>7867.5000000000009</v>
      </c>
      <c r="J103" s="96">
        <v>874</v>
      </c>
      <c r="K103" s="94">
        <v>68.761970000000019</v>
      </c>
      <c r="L103" s="95">
        <v>2.9878117786812845E-4</v>
      </c>
      <c r="M103" s="95">
        <v>7.4413698448744312E-4</v>
      </c>
      <c r="N103" s="95">
        <f>K103/'סכום נכסי הקרן'!$C$42</f>
        <v>9.8763752841760601E-5</v>
      </c>
    </row>
    <row r="104" spans="2:14">
      <c r="B104" s="107" t="s">
        <v>1075</v>
      </c>
      <c r="C104" s="84" t="s">
        <v>1076</v>
      </c>
      <c r="D104" s="97" t="s">
        <v>137</v>
      </c>
      <c r="E104" s="97" t="s">
        <v>305</v>
      </c>
      <c r="F104" s="84" t="s">
        <v>1077</v>
      </c>
      <c r="G104" s="97" t="s">
        <v>422</v>
      </c>
      <c r="H104" s="97" t="s">
        <v>148</v>
      </c>
      <c r="I104" s="94">
        <v>8108.0000000000009</v>
      </c>
      <c r="J104" s="96">
        <v>2665</v>
      </c>
      <c r="K104" s="94">
        <v>216.07820000000004</v>
      </c>
      <c r="L104" s="95">
        <v>5.3413204563680064E-4</v>
      </c>
      <c r="M104" s="95">
        <v>2.3383823959882855E-3</v>
      </c>
      <c r="N104" s="95">
        <f>K104/'סכום נכסי הקרן'!$C$42</f>
        <v>3.1035605785134597E-4</v>
      </c>
    </row>
    <row r="105" spans="2:14">
      <c r="B105" s="107" t="s">
        <v>1078</v>
      </c>
      <c r="C105" s="84" t="s">
        <v>1079</v>
      </c>
      <c r="D105" s="97" t="s">
        <v>137</v>
      </c>
      <c r="E105" s="97" t="s">
        <v>305</v>
      </c>
      <c r="F105" s="84" t="s">
        <v>1080</v>
      </c>
      <c r="G105" s="97" t="s">
        <v>350</v>
      </c>
      <c r="H105" s="97" t="s">
        <v>148</v>
      </c>
      <c r="I105" s="94">
        <v>2325.0000000000005</v>
      </c>
      <c r="J105" s="96">
        <v>5574</v>
      </c>
      <c r="K105" s="94">
        <v>129.59550000000002</v>
      </c>
      <c r="L105" s="95">
        <v>1.2963331057548551E-4</v>
      </c>
      <c r="M105" s="95">
        <v>1.4024729741329751E-3</v>
      </c>
      <c r="N105" s="95">
        <f>K105/'סכום נכסי הקרן'!$C$42</f>
        <v>1.8613977946536995E-4</v>
      </c>
    </row>
    <row r="106" spans="2:14">
      <c r="B106" s="107" t="s">
        <v>1081</v>
      </c>
      <c r="C106" s="84" t="s">
        <v>1082</v>
      </c>
      <c r="D106" s="97" t="s">
        <v>137</v>
      </c>
      <c r="E106" s="97" t="s">
        <v>305</v>
      </c>
      <c r="F106" s="84" t="s">
        <v>1083</v>
      </c>
      <c r="G106" s="97" t="s">
        <v>398</v>
      </c>
      <c r="H106" s="97" t="s">
        <v>148</v>
      </c>
      <c r="I106" s="94">
        <v>2166.0000000000005</v>
      </c>
      <c r="J106" s="96">
        <v>14760</v>
      </c>
      <c r="K106" s="94">
        <v>319.70160000000004</v>
      </c>
      <c r="L106" s="95">
        <v>4.4932809269352287E-4</v>
      </c>
      <c r="M106" s="95">
        <v>3.4597872131908189E-3</v>
      </c>
      <c r="N106" s="95">
        <f>K106/'סכום נכסי הקרן'!$C$42</f>
        <v>4.5919175680271242E-4</v>
      </c>
    </row>
    <row r="107" spans="2:14">
      <c r="B107" s="107" t="s">
        <v>1084</v>
      </c>
      <c r="C107" s="84" t="s">
        <v>1085</v>
      </c>
      <c r="D107" s="97" t="s">
        <v>137</v>
      </c>
      <c r="E107" s="97" t="s">
        <v>305</v>
      </c>
      <c r="F107" s="84" t="s">
        <v>1086</v>
      </c>
      <c r="G107" s="97" t="s">
        <v>909</v>
      </c>
      <c r="H107" s="97" t="s">
        <v>148</v>
      </c>
      <c r="I107" s="94">
        <v>3774.0000000000005</v>
      </c>
      <c r="J107" s="96">
        <v>5600</v>
      </c>
      <c r="K107" s="94">
        <v>211.34400000000002</v>
      </c>
      <c r="L107" s="95">
        <v>2.7043269876713793E-4</v>
      </c>
      <c r="M107" s="95">
        <v>2.2871492316103529E-3</v>
      </c>
      <c r="N107" s="95">
        <f>K107/'סכום נכסי הקרן'!$C$42</f>
        <v>3.0355626199466144E-4</v>
      </c>
    </row>
    <row r="108" spans="2:14">
      <c r="B108" s="107" t="s">
        <v>1087</v>
      </c>
      <c r="C108" s="84" t="s">
        <v>1088</v>
      </c>
      <c r="D108" s="97" t="s">
        <v>137</v>
      </c>
      <c r="E108" s="97" t="s">
        <v>305</v>
      </c>
      <c r="F108" s="84" t="s">
        <v>1089</v>
      </c>
      <c r="G108" s="97" t="s">
        <v>943</v>
      </c>
      <c r="H108" s="97" t="s">
        <v>148</v>
      </c>
      <c r="I108" s="94">
        <v>1050.0000000000002</v>
      </c>
      <c r="J108" s="96">
        <v>13210</v>
      </c>
      <c r="K108" s="94">
        <v>138.70500000000004</v>
      </c>
      <c r="L108" s="95">
        <v>1.5479976576584018E-4</v>
      </c>
      <c r="M108" s="95">
        <v>1.501055313472415E-3</v>
      </c>
      <c r="N108" s="95">
        <f>K108/'סכום נכסי הקרן'!$C$42</f>
        <v>1.9922387822682227E-4</v>
      </c>
    </row>
    <row r="109" spans="2:14">
      <c r="B109" s="107" t="s">
        <v>1090</v>
      </c>
      <c r="C109" s="84" t="s">
        <v>1091</v>
      </c>
      <c r="D109" s="97" t="s">
        <v>137</v>
      </c>
      <c r="E109" s="97" t="s">
        <v>305</v>
      </c>
      <c r="F109" s="84" t="s">
        <v>1092</v>
      </c>
      <c r="G109" s="97" t="s">
        <v>418</v>
      </c>
      <c r="H109" s="97" t="s">
        <v>148</v>
      </c>
      <c r="I109" s="94">
        <v>4704.0000000000009</v>
      </c>
      <c r="J109" s="96">
        <v>1798</v>
      </c>
      <c r="K109" s="94">
        <v>84.577920000000006</v>
      </c>
      <c r="L109" s="95">
        <v>3.2945774574840879E-4</v>
      </c>
      <c r="M109" s="95">
        <v>9.1529603272012404E-4</v>
      </c>
      <c r="N109" s="95">
        <f>K109/'סכום נכסי הקרן'!$C$42</f>
        <v>1.2148041696231507E-4</v>
      </c>
    </row>
    <row r="110" spans="2:14">
      <c r="B110" s="107" t="s">
        <v>1093</v>
      </c>
      <c r="C110" s="84" t="s">
        <v>1094</v>
      </c>
      <c r="D110" s="97" t="s">
        <v>137</v>
      </c>
      <c r="E110" s="97" t="s">
        <v>305</v>
      </c>
      <c r="F110" s="84" t="s">
        <v>1095</v>
      </c>
      <c r="G110" s="97" t="s">
        <v>909</v>
      </c>
      <c r="H110" s="97" t="s">
        <v>148</v>
      </c>
      <c r="I110" s="94">
        <v>4422.0000000000009</v>
      </c>
      <c r="J110" s="96">
        <v>1289</v>
      </c>
      <c r="K110" s="94">
        <v>56.999580000000009</v>
      </c>
      <c r="L110" s="95">
        <v>3.5979008177047323E-4</v>
      </c>
      <c r="M110" s="95">
        <v>6.168452645881258E-4</v>
      </c>
      <c r="N110" s="95">
        <f>K110/'סכום נכסי הקרן'!$C$42</f>
        <v>8.1869272087523964E-5</v>
      </c>
    </row>
    <row r="111" spans="2:14">
      <c r="B111" s="107" t="s">
        <v>1096</v>
      </c>
      <c r="C111" s="84" t="s">
        <v>1097</v>
      </c>
      <c r="D111" s="97" t="s">
        <v>137</v>
      </c>
      <c r="E111" s="97" t="s">
        <v>305</v>
      </c>
      <c r="F111" s="84" t="s">
        <v>1098</v>
      </c>
      <c r="G111" s="97" t="s">
        <v>172</v>
      </c>
      <c r="H111" s="97" t="s">
        <v>148</v>
      </c>
      <c r="I111" s="94">
        <v>2989.9000000000005</v>
      </c>
      <c r="J111" s="96">
        <v>240.5</v>
      </c>
      <c r="K111" s="94">
        <v>7.190710000000001</v>
      </c>
      <c r="L111" s="95">
        <v>2.1960181407447928E-5</v>
      </c>
      <c r="M111" s="95">
        <v>7.7817335014161192E-5</v>
      </c>
      <c r="N111" s="95">
        <f>K111/'סכום נכסי הקרן'!$C$42</f>
        <v>1.0328114584221138E-5</v>
      </c>
    </row>
    <row r="112" spans="2:14">
      <c r="B112" s="107" t="s">
        <v>1099</v>
      </c>
      <c r="C112" s="84" t="s">
        <v>1100</v>
      </c>
      <c r="D112" s="97" t="s">
        <v>137</v>
      </c>
      <c r="E112" s="97" t="s">
        <v>305</v>
      </c>
      <c r="F112" s="84" t="s">
        <v>1101</v>
      </c>
      <c r="G112" s="97" t="s">
        <v>398</v>
      </c>
      <c r="H112" s="97" t="s">
        <v>148</v>
      </c>
      <c r="I112" s="94">
        <v>4790.0000000000009</v>
      </c>
      <c r="J112" s="96">
        <v>676.3</v>
      </c>
      <c r="K112" s="94">
        <v>32.394770000000001</v>
      </c>
      <c r="L112" s="95">
        <v>4.1562990577782843E-4</v>
      </c>
      <c r="M112" s="95">
        <v>3.5057381952501189E-4</v>
      </c>
      <c r="N112" s="95">
        <f>K112/'סכום נכסי הקרן'!$C$42</f>
        <v>4.6529048799004457E-5</v>
      </c>
    </row>
    <row r="113" spans="2:14">
      <c r="B113" s="107" t="s">
        <v>1102</v>
      </c>
      <c r="C113" s="84" t="s">
        <v>1103</v>
      </c>
      <c r="D113" s="97" t="s">
        <v>137</v>
      </c>
      <c r="E113" s="97" t="s">
        <v>305</v>
      </c>
      <c r="F113" s="84" t="s">
        <v>1104</v>
      </c>
      <c r="G113" s="97" t="s">
        <v>143</v>
      </c>
      <c r="H113" s="97" t="s">
        <v>148</v>
      </c>
      <c r="I113" s="94">
        <v>3002.0000000000005</v>
      </c>
      <c r="J113" s="96">
        <v>1338</v>
      </c>
      <c r="K113" s="94">
        <v>40.166760000000011</v>
      </c>
      <c r="L113" s="95">
        <v>2.0854729924995225E-4</v>
      </c>
      <c r="M113" s="95">
        <v>4.3468172396792659E-4</v>
      </c>
      <c r="N113" s="95">
        <f>K113/'סכום נכסי הקרן'!$C$42</f>
        <v>5.7692063754053532E-5</v>
      </c>
    </row>
    <row r="114" spans="2:14">
      <c r="B114" s="107" t="s">
        <v>1105</v>
      </c>
      <c r="C114" s="84" t="s">
        <v>1106</v>
      </c>
      <c r="D114" s="97" t="s">
        <v>137</v>
      </c>
      <c r="E114" s="97" t="s">
        <v>305</v>
      </c>
      <c r="F114" s="84" t="s">
        <v>1107</v>
      </c>
      <c r="G114" s="97" t="s">
        <v>902</v>
      </c>
      <c r="H114" s="97" t="s">
        <v>148</v>
      </c>
      <c r="I114" s="94">
        <v>15665.900000000001</v>
      </c>
      <c r="J114" s="96">
        <v>50.3</v>
      </c>
      <c r="K114" s="94">
        <v>7.8799500000000009</v>
      </c>
      <c r="L114" s="95">
        <v>3.548907225907578E-4</v>
      </c>
      <c r="M114" s="95">
        <v>8.5276239626523581E-5</v>
      </c>
      <c r="N114" s="95">
        <f>K114/'סכום נכסי הקרן'!$C$42</f>
        <v>1.1318079371568782E-5</v>
      </c>
    </row>
    <row r="115" spans="2:14">
      <c r="B115" s="107" t="s">
        <v>1108</v>
      </c>
      <c r="C115" s="84" t="s">
        <v>1109</v>
      </c>
      <c r="D115" s="97" t="s">
        <v>137</v>
      </c>
      <c r="E115" s="97" t="s">
        <v>305</v>
      </c>
      <c r="F115" s="84" t="s">
        <v>1110</v>
      </c>
      <c r="G115" s="97" t="s">
        <v>963</v>
      </c>
      <c r="H115" s="97" t="s">
        <v>148</v>
      </c>
      <c r="I115" s="94">
        <v>5243.1900000000014</v>
      </c>
      <c r="J115" s="96">
        <v>56.6</v>
      </c>
      <c r="K115" s="94">
        <v>2.9676400000000007</v>
      </c>
      <c r="L115" s="95">
        <v>2.8932004087525227E-4</v>
      </c>
      <c r="M115" s="95">
        <v>3.2115581921872153E-5</v>
      </c>
      <c r="N115" s="95">
        <f>K115/'סכום נכסי הקרן'!$C$42</f>
        <v>4.2624616991532159E-6</v>
      </c>
    </row>
    <row r="116" spans="2:14">
      <c r="B116" s="107" t="s">
        <v>1111</v>
      </c>
      <c r="C116" s="84" t="s">
        <v>1112</v>
      </c>
      <c r="D116" s="97" t="s">
        <v>137</v>
      </c>
      <c r="E116" s="97" t="s">
        <v>305</v>
      </c>
      <c r="F116" s="84" t="s">
        <v>1113</v>
      </c>
      <c r="G116" s="97" t="s">
        <v>143</v>
      </c>
      <c r="H116" s="97" t="s">
        <v>148</v>
      </c>
      <c r="I116" s="94">
        <v>12694.000000000002</v>
      </c>
      <c r="J116" s="96">
        <v>581.20000000000005</v>
      </c>
      <c r="K116" s="94">
        <v>73.777530000000013</v>
      </c>
      <c r="L116" s="95">
        <v>3.7968666189231782E-4</v>
      </c>
      <c r="M116" s="95">
        <v>7.9841500610194644E-4</v>
      </c>
      <c r="N116" s="95">
        <f>K116/'סכום נכסי הקרן'!$C$42</f>
        <v>1.0596766989362837E-4</v>
      </c>
    </row>
    <row r="117" spans="2:14">
      <c r="B117" s="107" t="s">
        <v>1114</v>
      </c>
      <c r="C117" s="84" t="s">
        <v>1115</v>
      </c>
      <c r="D117" s="97" t="s">
        <v>137</v>
      </c>
      <c r="E117" s="97" t="s">
        <v>305</v>
      </c>
      <c r="F117" s="84" t="s">
        <v>1116</v>
      </c>
      <c r="G117" s="97" t="s">
        <v>143</v>
      </c>
      <c r="H117" s="97" t="s">
        <v>148</v>
      </c>
      <c r="I117" s="94">
        <v>19455.000000000004</v>
      </c>
      <c r="J117" s="96">
        <v>269</v>
      </c>
      <c r="K117" s="94">
        <v>52.333949999999994</v>
      </c>
      <c r="L117" s="95">
        <v>1.3000621924894338E-4</v>
      </c>
      <c r="M117" s="95">
        <v>5.6635415970945284E-4</v>
      </c>
      <c r="N117" s="95">
        <f>K117/'סכום נכסי הקרן'!$C$42</f>
        <v>7.5167964254558965E-5</v>
      </c>
    </row>
    <row r="118" spans="2:14">
      <c r="B118" s="107" t="s">
        <v>1117</v>
      </c>
      <c r="C118" s="84" t="s">
        <v>1118</v>
      </c>
      <c r="D118" s="97" t="s">
        <v>137</v>
      </c>
      <c r="E118" s="97" t="s">
        <v>305</v>
      </c>
      <c r="F118" s="84" t="s">
        <v>1119</v>
      </c>
      <c r="G118" s="97" t="s">
        <v>143</v>
      </c>
      <c r="H118" s="97" t="s">
        <v>148</v>
      </c>
      <c r="I118" s="94">
        <v>1922.0000000000002</v>
      </c>
      <c r="J118" s="96">
        <v>984</v>
      </c>
      <c r="K118" s="94">
        <v>18.912480000000002</v>
      </c>
      <c r="L118" s="95">
        <v>2.2327498870556154E-4</v>
      </c>
      <c r="M118" s="95">
        <v>2.0466946825954921E-4</v>
      </c>
      <c r="N118" s="95">
        <f>K118/'סכום נכסי הקרן'!$C$42</f>
        <v>2.7164252279926539E-5</v>
      </c>
    </row>
    <row r="119" spans="2:14">
      <c r="B119" s="107" t="s">
        <v>1120</v>
      </c>
      <c r="C119" s="84" t="s">
        <v>1121</v>
      </c>
      <c r="D119" s="97" t="s">
        <v>137</v>
      </c>
      <c r="E119" s="97" t="s">
        <v>305</v>
      </c>
      <c r="F119" s="84" t="s">
        <v>1122</v>
      </c>
      <c r="G119" s="97" t="s">
        <v>143</v>
      </c>
      <c r="H119" s="97" t="s">
        <v>148</v>
      </c>
      <c r="I119" s="94">
        <v>3740.0000000000005</v>
      </c>
      <c r="J119" s="96">
        <v>7727</v>
      </c>
      <c r="K119" s="94">
        <v>288.98980000000006</v>
      </c>
      <c r="L119" s="95">
        <v>3.433122768470201E-4</v>
      </c>
      <c r="M119" s="95">
        <v>3.127426371286763E-3</v>
      </c>
      <c r="N119" s="95">
        <f>K119/'סכום נכסי הקרן'!$C$42</f>
        <v>4.1507998070721108E-4</v>
      </c>
    </row>
    <row r="120" spans="2:14">
      <c r="B120" s="107" t="s">
        <v>1123</v>
      </c>
      <c r="C120" s="84" t="s">
        <v>1124</v>
      </c>
      <c r="D120" s="97" t="s">
        <v>137</v>
      </c>
      <c r="E120" s="97" t="s">
        <v>305</v>
      </c>
      <c r="F120" s="84" t="s">
        <v>1125</v>
      </c>
      <c r="G120" s="97" t="s">
        <v>1126</v>
      </c>
      <c r="H120" s="97" t="s">
        <v>148</v>
      </c>
      <c r="I120" s="94">
        <v>7124.0000000000009</v>
      </c>
      <c r="J120" s="96">
        <v>988</v>
      </c>
      <c r="K120" s="94">
        <v>70.385120000000015</v>
      </c>
      <c r="L120" s="95">
        <v>9.3054643818590583E-5</v>
      </c>
      <c r="M120" s="95">
        <v>7.6170259446590636E-4</v>
      </c>
      <c r="N120" s="95">
        <f>K120/'סכום נכסי הקרן'!$C$42</f>
        <v>1.0109510526556556E-4</v>
      </c>
    </row>
    <row r="121" spans="2:14">
      <c r="B121" s="107" t="s">
        <v>1127</v>
      </c>
      <c r="C121" s="84" t="s">
        <v>1128</v>
      </c>
      <c r="D121" s="97" t="s">
        <v>137</v>
      </c>
      <c r="E121" s="97" t="s">
        <v>305</v>
      </c>
      <c r="F121" s="84" t="s">
        <v>1129</v>
      </c>
      <c r="G121" s="97" t="s">
        <v>792</v>
      </c>
      <c r="H121" s="97" t="s">
        <v>148</v>
      </c>
      <c r="I121" s="94">
        <v>2142.0700000000006</v>
      </c>
      <c r="J121" s="96">
        <v>6140</v>
      </c>
      <c r="K121" s="94">
        <v>131.5231</v>
      </c>
      <c r="L121" s="95">
        <v>2.2474889171570348E-4</v>
      </c>
      <c r="M121" s="95">
        <v>1.4233333196306097E-3</v>
      </c>
      <c r="N121" s="95">
        <f>K121/'סכום נכסי הקרן'!$C$42</f>
        <v>1.8890841756543858E-4</v>
      </c>
    </row>
    <row r="122" spans="2:14">
      <c r="B122" s="107" t="s">
        <v>1130</v>
      </c>
      <c r="C122" s="84" t="s">
        <v>1131</v>
      </c>
      <c r="D122" s="97" t="s">
        <v>137</v>
      </c>
      <c r="E122" s="97" t="s">
        <v>305</v>
      </c>
      <c r="F122" s="84" t="s">
        <v>1132</v>
      </c>
      <c r="G122" s="97" t="s">
        <v>422</v>
      </c>
      <c r="H122" s="97" t="s">
        <v>148</v>
      </c>
      <c r="I122" s="94">
        <v>8204.0000000000018</v>
      </c>
      <c r="J122" s="96">
        <v>1196</v>
      </c>
      <c r="K122" s="94">
        <v>98.119840000000025</v>
      </c>
      <c r="L122" s="95">
        <v>4.8842534918036649E-4</v>
      </c>
      <c r="M122" s="95">
        <v>1.0618456954620467E-3</v>
      </c>
      <c r="N122" s="95">
        <f>K122/'סכום נכסי הקרן'!$C$42</f>
        <v>1.4093086086150667E-4</v>
      </c>
    </row>
    <row r="123" spans="2:14">
      <c r="B123" s="107" t="s">
        <v>1133</v>
      </c>
      <c r="C123" s="84" t="s">
        <v>1134</v>
      </c>
      <c r="D123" s="97" t="s">
        <v>137</v>
      </c>
      <c r="E123" s="97" t="s">
        <v>305</v>
      </c>
      <c r="F123" s="84" t="s">
        <v>835</v>
      </c>
      <c r="G123" s="97" t="s">
        <v>422</v>
      </c>
      <c r="H123" s="97" t="s">
        <v>148</v>
      </c>
      <c r="I123" s="94">
        <v>148.55000000000001</v>
      </c>
      <c r="J123" s="96">
        <v>363</v>
      </c>
      <c r="K123" s="94">
        <v>0.53924000000000016</v>
      </c>
      <c r="L123" s="95">
        <v>2.6301555164656943E-5</v>
      </c>
      <c r="M123" s="95">
        <v>5.8356156392117449E-6</v>
      </c>
      <c r="N123" s="95">
        <f>K123/'סכום נכסי הקרן'!$C$42</f>
        <v>7.7451774698123087E-7</v>
      </c>
    </row>
    <row r="124" spans="2:14">
      <c r="B124" s="107" t="s">
        <v>1135</v>
      </c>
      <c r="C124" s="84" t="s">
        <v>1136</v>
      </c>
      <c r="D124" s="97" t="s">
        <v>137</v>
      </c>
      <c r="E124" s="97" t="s">
        <v>305</v>
      </c>
      <c r="F124" s="84" t="s">
        <v>1137</v>
      </c>
      <c r="G124" s="97" t="s">
        <v>350</v>
      </c>
      <c r="H124" s="97" t="s">
        <v>148</v>
      </c>
      <c r="I124" s="94">
        <v>66.7</v>
      </c>
      <c r="J124" s="96">
        <v>650</v>
      </c>
      <c r="K124" s="94">
        <v>0.43350000000000005</v>
      </c>
      <c r="L124" s="95">
        <v>9.7292681621149886E-6</v>
      </c>
      <c r="M124" s="95">
        <v>4.6913051324054059E-6</v>
      </c>
      <c r="N124" s="95">
        <f>K124/'סכום נכסי הקרן'!$C$42</f>
        <v>6.2264194665893392E-7</v>
      </c>
    </row>
    <row r="125" spans="2:14">
      <c r="B125" s="107" t="s">
        <v>1138</v>
      </c>
      <c r="C125" s="84" t="s">
        <v>1139</v>
      </c>
      <c r="D125" s="97" t="s">
        <v>137</v>
      </c>
      <c r="E125" s="97" t="s">
        <v>305</v>
      </c>
      <c r="F125" s="84" t="s">
        <v>1140</v>
      </c>
      <c r="G125" s="97" t="s">
        <v>422</v>
      </c>
      <c r="H125" s="97" t="s">
        <v>148</v>
      </c>
      <c r="I125" s="94">
        <v>4603.0000000000009</v>
      </c>
      <c r="J125" s="96">
        <v>614.79999999999995</v>
      </c>
      <c r="K125" s="94">
        <v>28.299250000000004</v>
      </c>
      <c r="L125" s="95">
        <v>3.5069479549266911E-4</v>
      </c>
      <c r="M125" s="95">
        <v>3.0625240315622533E-4</v>
      </c>
      <c r="N125" s="95">
        <f>K125/'סכום נכסי הקרן'!$C$42</f>
        <v>4.0646597713928113E-5</v>
      </c>
    </row>
    <row r="126" spans="2:14">
      <c r="B126" s="107" t="s">
        <v>1141</v>
      </c>
      <c r="C126" s="84" t="s">
        <v>1142</v>
      </c>
      <c r="D126" s="97" t="s">
        <v>137</v>
      </c>
      <c r="E126" s="97" t="s">
        <v>305</v>
      </c>
      <c r="F126" s="84" t="s">
        <v>1143</v>
      </c>
      <c r="G126" s="97" t="s">
        <v>422</v>
      </c>
      <c r="H126" s="97" t="s">
        <v>148</v>
      </c>
      <c r="I126" s="94">
        <v>6703.0000000000009</v>
      </c>
      <c r="J126" s="96">
        <v>2804</v>
      </c>
      <c r="K126" s="94">
        <v>187.95212000000004</v>
      </c>
      <c r="L126" s="95">
        <v>2.6055872139563386E-4</v>
      </c>
      <c r="M126" s="95">
        <v>2.03400402584193E-3</v>
      </c>
      <c r="N126" s="95">
        <f>K126/'סכום נכסי הקרן'!$C$42</f>
        <v>2.6995818656395286E-4</v>
      </c>
    </row>
    <row r="127" spans="2:14">
      <c r="B127" s="107" t="s">
        <v>1144</v>
      </c>
      <c r="C127" s="84" t="s">
        <v>1145</v>
      </c>
      <c r="D127" s="97" t="s">
        <v>137</v>
      </c>
      <c r="E127" s="97" t="s">
        <v>305</v>
      </c>
      <c r="F127" s="84" t="s">
        <v>1146</v>
      </c>
      <c r="G127" s="97" t="s">
        <v>174</v>
      </c>
      <c r="H127" s="97" t="s">
        <v>148</v>
      </c>
      <c r="I127" s="94">
        <v>2324.0000000000005</v>
      </c>
      <c r="J127" s="96">
        <v>531.5</v>
      </c>
      <c r="K127" s="94">
        <v>12.352060000000003</v>
      </c>
      <c r="L127" s="95">
        <v>3.0138931265456828E-5</v>
      </c>
      <c r="M127" s="95">
        <v>1.3367308529130224E-4</v>
      </c>
      <c r="N127" s="95">
        <f>K127/'סכום נכסי הקרן'!$C$42</f>
        <v>1.774143179618905E-5</v>
      </c>
    </row>
    <row r="128" spans="2:14">
      <c r="B128" s="107" t="s">
        <v>1147</v>
      </c>
      <c r="C128" s="84" t="s">
        <v>1148</v>
      </c>
      <c r="D128" s="97" t="s">
        <v>137</v>
      </c>
      <c r="E128" s="97" t="s">
        <v>305</v>
      </c>
      <c r="F128" s="84" t="s">
        <v>1149</v>
      </c>
      <c r="G128" s="97" t="s">
        <v>370</v>
      </c>
      <c r="H128" s="97" t="s">
        <v>148</v>
      </c>
      <c r="I128" s="94">
        <v>1720.0000000000002</v>
      </c>
      <c r="J128" s="96">
        <v>1237</v>
      </c>
      <c r="K128" s="94">
        <v>21.276400000000006</v>
      </c>
      <c r="L128" s="95">
        <v>1.9445950940353052E-4</v>
      </c>
      <c r="M128" s="95">
        <v>2.3025163672228463E-4</v>
      </c>
      <c r="N128" s="95">
        <f>K128/'סכום נכסי הקרן'!$C$42</f>
        <v>3.0559582731013024E-5</v>
      </c>
    </row>
    <row r="129" spans="2:14">
      <c r="B129" s="107" t="s">
        <v>1150</v>
      </c>
      <c r="C129" s="84" t="s">
        <v>1151</v>
      </c>
      <c r="D129" s="97" t="s">
        <v>137</v>
      </c>
      <c r="E129" s="97" t="s">
        <v>305</v>
      </c>
      <c r="F129" s="84" t="s">
        <v>1152</v>
      </c>
      <c r="G129" s="97" t="s">
        <v>909</v>
      </c>
      <c r="H129" s="97" t="s">
        <v>148</v>
      </c>
      <c r="I129" s="94">
        <v>549.00000000000011</v>
      </c>
      <c r="J129" s="96">
        <v>32800</v>
      </c>
      <c r="K129" s="94">
        <v>180.07200000000003</v>
      </c>
      <c r="L129" s="95">
        <v>2.265880666094625E-4</v>
      </c>
      <c r="M129" s="95">
        <v>1.9487259464879036E-3</v>
      </c>
      <c r="N129" s="95">
        <f>K129/'סכום נכסי הקרן'!$C$42</f>
        <v>2.5863986301907164E-4</v>
      </c>
    </row>
    <row r="130" spans="2:14">
      <c r="B130" s="107" t="s">
        <v>1153</v>
      </c>
      <c r="C130" s="84" t="s">
        <v>1154</v>
      </c>
      <c r="D130" s="97" t="s">
        <v>137</v>
      </c>
      <c r="E130" s="97" t="s">
        <v>305</v>
      </c>
      <c r="F130" s="84" t="s">
        <v>1155</v>
      </c>
      <c r="G130" s="97" t="s">
        <v>902</v>
      </c>
      <c r="H130" s="97" t="s">
        <v>148</v>
      </c>
      <c r="I130" s="94">
        <v>4363.0000000000009</v>
      </c>
      <c r="J130" s="96">
        <v>2108</v>
      </c>
      <c r="K130" s="94">
        <v>91.972039999999993</v>
      </c>
      <c r="L130" s="95">
        <v>1.1980087408782607E-4</v>
      </c>
      <c r="M130" s="95">
        <v>9.953146558011423E-4</v>
      </c>
      <c r="N130" s="95">
        <f>K130/'סכום נכסי הקרן'!$C$42</f>
        <v>1.3210069209640906E-4</v>
      </c>
    </row>
    <row r="131" spans="2:14">
      <c r="B131" s="107" t="s">
        <v>1156</v>
      </c>
      <c r="C131" s="84" t="s">
        <v>1157</v>
      </c>
      <c r="D131" s="97" t="s">
        <v>137</v>
      </c>
      <c r="E131" s="97" t="s">
        <v>305</v>
      </c>
      <c r="F131" s="84" t="s">
        <v>1158</v>
      </c>
      <c r="G131" s="97" t="s">
        <v>171</v>
      </c>
      <c r="H131" s="97" t="s">
        <v>148</v>
      </c>
      <c r="I131" s="94">
        <v>1382.0000000000002</v>
      </c>
      <c r="J131" s="96">
        <v>11170</v>
      </c>
      <c r="K131" s="94">
        <v>154.36940000000001</v>
      </c>
      <c r="L131" s="95">
        <v>2.592605446535017E-4</v>
      </c>
      <c r="M131" s="95">
        <v>1.6705742987458893E-3</v>
      </c>
      <c r="N131" s="95">
        <f>K131/'סכום נכסי הקרן'!$C$42</f>
        <v>2.217228690209265E-4</v>
      </c>
    </row>
    <row r="132" spans="2:14">
      <c r="B132" s="107" t="s">
        <v>1159</v>
      </c>
      <c r="C132" s="84" t="s">
        <v>1160</v>
      </c>
      <c r="D132" s="97" t="s">
        <v>137</v>
      </c>
      <c r="E132" s="97" t="s">
        <v>305</v>
      </c>
      <c r="F132" s="84" t="s">
        <v>1161</v>
      </c>
      <c r="G132" s="97" t="s">
        <v>422</v>
      </c>
      <c r="H132" s="97" t="s">
        <v>148</v>
      </c>
      <c r="I132" s="94">
        <v>30656.000000000004</v>
      </c>
      <c r="J132" s="96">
        <v>845</v>
      </c>
      <c r="K132" s="94">
        <v>259.04320000000001</v>
      </c>
      <c r="L132" s="95">
        <v>3.9385214480089223E-4</v>
      </c>
      <c r="M132" s="95">
        <v>2.8033464675310724E-3</v>
      </c>
      <c r="N132" s="95">
        <f>K132/'סכום נכסי הקרן'!$C$42</f>
        <v>3.7206727178029886E-4</v>
      </c>
    </row>
    <row r="133" spans="2:14">
      <c r="B133" s="107" t="s">
        <v>1162</v>
      </c>
      <c r="C133" s="84" t="s">
        <v>1163</v>
      </c>
      <c r="D133" s="97" t="s">
        <v>137</v>
      </c>
      <c r="E133" s="97" t="s">
        <v>305</v>
      </c>
      <c r="F133" s="84" t="s">
        <v>1164</v>
      </c>
      <c r="G133" s="97" t="s">
        <v>902</v>
      </c>
      <c r="H133" s="97" t="s">
        <v>148</v>
      </c>
      <c r="I133" s="94">
        <v>15331.000000000002</v>
      </c>
      <c r="J133" s="96">
        <v>404</v>
      </c>
      <c r="K133" s="94">
        <v>61.93724000000001</v>
      </c>
      <c r="L133" s="95">
        <v>9.2929663186070626E-5</v>
      </c>
      <c r="M133" s="95">
        <v>6.7028025812923965E-4</v>
      </c>
      <c r="N133" s="95">
        <f>K133/'סכום נכסי הקרן'!$C$42</f>
        <v>8.8961300309761451E-5</v>
      </c>
    </row>
    <row r="134" spans="2:14">
      <c r="B134" s="107" t="s">
        <v>1165</v>
      </c>
      <c r="C134" s="84" t="s">
        <v>1166</v>
      </c>
      <c r="D134" s="97" t="s">
        <v>137</v>
      </c>
      <c r="E134" s="97" t="s">
        <v>305</v>
      </c>
      <c r="F134" s="84" t="s">
        <v>1167</v>
      </c>
      <c r="G134" s="97" t="s">
        <v>909</v>
      </c>
      <c r="H134" s="97" t="s">
        <v>148</v>
      </c>
      <c r="I134" s="94">
        <v>47086.000000000007</v>
      </c>
      <c r="J134" s="96">
        <v>48.5</v>
      </c>
      <c r="K134" s="94">
        <v>22.836710000000007</v>
      </c>
      <c r="L134" s="95">
        <v>1.484234336538016E-4</v>
      </c>
      <c r="M134" s="95">
        <v>2.4713719684026265E-4</v>
      </c>
      <c r="N134" s="95">
        <f>K134/'סכום נכסי הקרן'!$C$42</f>
        <v>3.2800677208040477E-5</v>
      </c>
    </row>
    <row r="135" spans="2:14">
      <c r="B135" s="108"/>
      <c r="C135" s="84"/>
      <c r="D135" s="84"/>
      <c r="E135" s="84"/>
      <c r="F135" s="84"/>
      <c r="G135" s="84"/>
      <c r="H135" s="84"/>
      <c r="I135" s="94"/>
      <c r="J135" s="96"/>
      <c r="K135" s="84"/>
      <c r="L135" s="84"/>
      <c r="M135" s="95"/>
      <c r="N135" s="84"/>
    </row>
    <row r="136" spans="2:14">
      <c r="B136" s="105" t="s">
        <v>215</v>
      </c>
      <c r="C136" s="82"/>
      <c r="D136" s="82"/>
      <c r="E136" s="82"/>
      <c r="F136" s="82"/>
      <c r="G136" s="82"/>
      <c r="H136" s="82"/>
      <c r="I136" s="91"/>
      <c r="J136" s="93"/>
      <c r="K136" s="91">
        <v>17132.674559999999</v>
      </c>
      <c r="L136" s="82"/>
      <c r="M136" s="92">
        <v>0.18540854462551212</v>
      </c>
      <c r="N136" s="92">
        <f>K136/'סכום נכסי הקרן'!$C$42</f>
        <v>2.4607893516752924E-2</v>
      </c>
    </row>
    <row r="137" spans="2:14">
      <c r="B137" s="106" t="s">
        <v>77</v>
      </c>
      <c r="C137" s="82"/>
      <c r="D137" s="82"/>
      <c r="E137" s="82"/>
      <c r="F137" s="82"/>
      <c r="G137" s="82"/>
      <c r="H137" s="82"/>
      <c r="I137" s="91"/>
      <c r="J137" s="93"/>
      <c r="K137" s="91">
        <v>5192.7267099999999</v>
      </c>
      <c r="L137" s="82"/>
      <c r="M137" s="92">
        <v>5.6195306726186001E-2</v>
      </c>
      <c r="N137" s="92">
        <f>K137/'סכום נכסי הקרן'!$C$42</f>
        <v>7.4583840073408096E-3</v>
      </c>
    </row>
    <row r="138" spans="2:14">
      <c r="B138" s="107" t="s">
        <v>1168</v>
      </c>
      <c r="C138" s="84" t="s">
        <v>1169</v>
      </c>
      <c r="D138" s="97" t="s">
        <v>1170</v>
      </c>
      <c r="E138" s="97" t="s">
        <v>1171</v>
      </c>
      <c r="F138" s="84"/>
      <c r="G138" s="97" t="s">
        <v>1172</v>
      </c>
      <c r="H138" s="97" t="s">
        <v>147</v>
      </c>
      <c r="I138" s="94">
        <v>2322.0000000000005</v>
      </c>
      <c r="J138" s="96">
        <v>5825</v>
      </c>
      <c r="K138" s="94">
        <v>521.80226000000005</v>
      </c>
      <c r="L138" s="95">
        <v>1.5818864976136408E-5</v>
      </c>
      <c r="M138" s="95">
        <v>5.6469056988206227E-3</v>
      </c>
      <c r="N138" s="95">
        <f>K138/'סכום נכסי הקרן'!$C$42</f>
        <v>7.4947168382337068E-4</v>
      </c>
    </row>
    <row r="139" spans="2:14">
      <c r="B139" s="107" t="s">
        <v>1173</v>
      </c>
      <c r="C139" s="84" t="s">
        <v>1174</v>
      </c>
      <c r="D139" s="97" t="s">
        <v>1175</v>
      </c>
      <c r="E139" s="97" t="s">
        <v>1171</v>
      </c>
      <c r="F139" s="84" t="s">
        <v>1176</v>
      </c>
      <c r="G139" s="97" t="s">
        <v>1177</v>
      </c>
      <c r="H139" s="97" t="s">
        <v>147</v>
      </c>
      <c r="I139" s="94">
        <v>1764.0000000000002</v>
      </c>
      <c r="J139" s="96">
        <v>2865</v>
      </c>
      <c r="K139" s="94">
        <v>194.32092000000003</v>
      </c>
      <c r="L139" s="95">
        <v>5.0127513994996633E-5</v>
      </c>
      <c r="M139" s="95">
        <v>2.1029267112566094E-3</v>
      </c>
      <c r="N139" s="95">
        <f>K139/'סכום נכסי הקרן'!$C$42</f>
        <v>2.7910578063519026E-4</v>
      </c>
    </row>
    <row r="140" spans="2:14">
      <c r="B140" s="107" t="s">
        <v>1178</v>
      </c>
      <c r="C140" s="84" t="s">
        <v>1179</v>
      </c>
      <c r="D140" s="97" t="s">
        <v>1175</v>
      </c>
      <c r="E140" s="97" t="s">
        <v>1171</v>
      </c>
      <c r="F140" s="84" t="s">
        <v>1180</v>
      </c>
      <c r="G140" s="97" t="s">
        <v>1172</v>
      </c>
      <c r="H140" s="97" t="s">
        <v>147</v>
      </c>
      <c r="I140" s="94">
        <v>2257.0000000000005</v>
      </c>
      <c r="J140" s="96">
        <v>8446</v>
      </c>
      <c r="K140" s="94">
        <v>732.95781000000011</v>
      </c>
      <c r="L140" s="95">
        <v>1.2904404497381079E-5</v>
      </c>
      <c r="M140" s="95">
        <v>7.9320155383843741E-3</v>
      </c>
      <c r="N140" s="95">
        <f>K140/'סכום נכסי הקרן'!$C$42</f>
        <v>1.0527572725196519E-3</v>
      </c>
    </row>
    <row r="141" spans="2:14">
      <c r="B141" s="107" t="s">
        <v>1181</v>
      </c>
      <c r="C141" s="84" t="s">
        <v>1182</v>
      </c>
      <c r="D141" s="97" t="s">
        <v>1175</v>
      </c>
      <c r="E141" s="97" t="s">
        <v>1171</v>
      </c>
      <c r="F141" s="84" t="s">
        <v>1183</v>
      </c>
      <c r="G141" s="97" t="s">
        <v>902</v>
      </c>
      <c r="H141" s="97" t="s">
        <v>147</v>
      </c>
      <c r="I141" s="94">
        <v>1722.0000000000002</v>
      </c>
      <c r="J141" s="96">
        <v>570</v>
      </c>
      <c r="K141" s="94">
        <v>37.740210000000005</v>
      </c>
      <c r="L141" s="95">
        <v>1.504167776376198E-4</v>
      </c>
      <c r="M141" s="95">
        <v>4.0842177824926832E-4</v>
      </c>
      <c r="N141" s="95">
        <f>K141/'סכום נכסי הקרן'!$C$42</f>
        <v>5.4206776982046054E-5</v>
      </c>
    </row>
    <row r="142" spans="2:14">
      <c r="B142" s="107" t="s">
        <v>1184</v>
      </c>
      <c r="C142" s="84" t="s">
        <v>1185</v>
      </c>
      <c r="D142" s="97" t="s">
        <v>1170</v>
      </c>
      <c r="E142" s="97" t="s">
        <v>1171</v>
      </c>
      <c r="F142" s="84" t="s">
        <v>870</v>
      </c>
      <c r="G142" s="97" t="s">
        <v>422</v>
      </c>
      <c r="H142" s="97" t="s">
        <v>147</v>
      </c>
      <c r="I142" s="94">
        <v>8902.0000000000018</v>
      </c>
      <c r="J142" s="96">
        <v>411</v>
      </c>
      <c r="K142" s="94">
        <v>142.29649000000001</v>
      </c>
      <c r="L142" s="95">
        <v>6.9743578754262289E-6</v>
      </c>
      <c r="M142" s="95">
        <v>1.5399221542336202E-3</v>
      </c>
      <c r="N142" s="95">
        <f>K142/'סכום נכסי הקרן'!$C$42</f>
        <v>2.0438238416685934E-4</v>
      </c>
    </row>
    <row r="143" spans="2:14">
      <c r="B143" s="107" t="s">
        <v>1186</v>
      </c>
      <c r="C143" s="84" t="s">
        <v>1187</v>
      </c>
      <c r="D143" s="97" t="s">
        <v>1175</v>
      </c>
      <c r="E143" s="97" t="s">
        <v>1171</v>
      </c>
      <c r="F143" s="84" t="s">
        <v>1188</v>
      </c>
      <c r="G143" s="97" t="s">
        <v>398</v>
      </c>
      <c r="H143" s="97" t="s">
        <v>147</v>
      </c>
      <c r="I143" s="94">
        <v>4402.0000000000009</v>
      </c>
      <c r="J143" s="96">
        <v>2650</v>
      </c>
      <c r="K143" s="94">
        <v>451.91593000000017</v>
      </c>
      <c r="L143" s="95">
        <v>1.8751064917362417E-4</v>
      </c>
      <c r="M143" s="95">
        <v>4.8906009730675026E-3</v>
      </c>
      <c r="N143" s="95">
        <f>K143/'סכום נכסי הקרן'!$C$42</f>
        <v>6.4909299741956771E-4</v>
      </c>
    </row>
    <row r="144" spans="2:14">
      <c r="B144" s="107" t="s">
        <v>1189</v>
      </c>
      <c r="C144" s="84" t="s">
        <v>1190</v>
      </c>
      <c r="D144" s="97" t="s">
        <v>1175</v>
      </c>
      <c r="E144" s="97" t="s">
        <v>1171</v>
      </c>
      <c r="F144" s="84" t="s">
        <v>1155</v>
      </c>
      <c r="G144" s="97" t="s">
        <v>902</v>
      </c>
      <c r="H144" s="97" t="s">
        <v>147</v>
      </c>
      <c r="I144" s="94">
        <v>1535.0000000000002</v>
      </c>
      <c r="J144" s="96">
        <v>545</v>
      </c>
      <c r="K144" s="94">
        <v>32.1663</v>
      </c>
      <c r="L144" s="95">
        <v>4.2148599982767133E-5</v>
      </c>
      <c r="M144" s="95">
        <v>3.4810133398037365E-4</v>
      </c>
      <c r="N144" s="95">
        <f>K144/'סכום נכסי הקרן'!$C$42</f>
        <v>4.6200894230254357E-5</v>
      </c>
    </row>
    <row r="145" spans="2:14">
      <c r="B145" s="107" t="s">
        <v>1191</v>
      </c>
      <c r="C145" s="84" t="s">
        <v>1192</v>
      </c>
      <c r="D145" s="97" t="s">
        <v>1175</v>
      </c>
      <c r="E145" s="97" t="s">
        <v>1171</v>
      </c>
      <c r="F145" s="84" t="s">
        <v>1193</v>
      </c>
      <c r="G145" s="97" t="s">
        <v>32</v>
      </c>
      <c r="H145" s="97" t="s">
        <v>147</v>
      </c>
      <c r="I145" s="94">
        <v>2046.0000000000002</v>
      </c>
      <c r="J145" s="96">
        <v>1265</v>
      </c>
      <c r="K145" s="94">
        <v>99.515920000000008</v>
      </c>
      <c r="L145" s="95">
        <v>6.7310655717642135E-5</v>
      </c>
      <c r="M145" s="95">
        <v>1.0769539705929544E-3</v>
      </c>
      <c r="N145" s="95">
        <f>K145/'סכום נכסי הקרן'!$C$42</f>
        <v>1.4293606955560493E-4</v>
      </c>
    </row>
    <row r="146" spans="2:14">
      <c r="B146" s="107" t="s">
        <v>1194</v>
      </c>
      <c r="C146" s="84" t="s">
        <v>1195</v>
      </c>
      <c r="D146" s="97" t="s">
        <v>1175</v>
      </c>
      <c r="E146" s="97" t="s">
        <v>1171</v>
      </c>
      <c r="F146" s="84" t="s">
        <v>1196</v>
      </c>
      <c r="G146" s="97" t="s">
        <v>1197</v>
      </c>
      <c r="H146" s="97" t="s">
        <v>147</v>
      </c>
      <c r="I146" s="94">
        <v>3906.0000000000005</v>
      </c>
      <c r="J146" s="96">
        <v>457.92</v>
      </c>
      <c r="K146" s="94">
        <v>68.773060000000015</v>
      </c>
      <c r="L146" s="95">
        <v>1.7876184766341883E-4</v>
      </c>
      <c r="M146" s="95">
        <v>7.4425699965219132E-4</v>
      </c>
      <c r="N146" s="95">
        <f>K146/'סכום נכסי הקרן'!$C$42</f>
        <v>9.8779681559611697E-5</v>
      </c>
    </row>
    <row r="147" spans="2:14">
      <c r="B147" s="107" t="s">
        <v>1198</v>
      </c>
      <c r="C147" s="84" t="s">
        <v>1199</v>
      </c>
      <c r="D147" s="97" t="s">
        <v>1175</v>
      </c>
      <c r="E147" s="97" t="s">
        <v>1171</v>
      </c>
      <c r="F147" s="84" t="s">
        <v>1200</v>
      </c>
      <c r="G147" s="97" t="s">
        <v>949</v>
      </c>
      <c r="H147" s="97" t="s">
        <v>147</v>
      </c>
      <c r="I147" s="94">
        <v>4517.0000000000009</v>
      </c>
      <c r="J147" s="96">
        <v>4090</v>
      </c>
      <c r="K147" s="94">
        <v>710.34568000000013</v>
      </c>
      <c r="L147" s="95">
        <v>9.2674352010959594E-5</v>
      </c>
      <c r="M147" s="95">
        <v>7.6873087297947128E-3</v>
      </c>
      <c r="N147" s="95">
        <f>K147/'סכום נכסי הקרן'!$C$42</f>
        <v>1.0202791626204479E-3</v>
      </c>
    </row>
    <row r="148" spans="2:14">
      <c r="B148" s="107" t="s">
        <v>1201</v>
      </c>
      <c r="C148" s="84" t="s">
        <v>1202</v>
      </c>
      <c r="D148" s="97" t="s">
        <v>1170</v>
      </c>
      <c r="E148" s="97" t="s">
        <v>1171</v>
      </c>
      <c r="F148" s="84" t="s">
        <v>1203</v>
      </c>
      <c r="G148" s="97" t="s">
        <v>1204</v>
      </c>
      <c r="H148" s="97" t="s">
        <v>147</v>
      </c>
      <c r="I148" s="94">
        <v>1336.0000000000002</v>
      </c>
      <c r="J148" s="96">
        <v>3812</v>
      </c>
      <c r="K148" s="94">
        <v>195.81939000000003</v>
      </c>
      <c r="L148" s="95">
        <v>6.0941003908161185E-6</v>
      </c>
      <c r="M148" s="95">
        <v>2.1191430434405901E-3</v>
      </c>
      <c r="N148" s="95">
        <f>K148/'סכום נכסי הקרן'!$C$42</f>
        <v>2.8125805347904264E-4</v>
      </c>
    </row>
    <row r="149" spans="2:14">
      <c r="B149" s="107" t="s">
        <v>1205</v>
      </c>
      <c r="C149" s="84" t="s">
        <v>1206</v>
      </c>
      <c r="D149" s="97" t="s">
        <v>1170</v>
      </c>
      <c r="E149" s="97" t="s">
        <v>1171</v>
      </c>
      <c r="F149" s="84" t="s">
        <v>847</v>
      </c>
      <c r="G149" s="97" t="s">
        <v>848</v>
      </c>
      <c r="H149" s="97" t="s">
        <v>147</v>
      </c>
      <c r="I149" s="94">
        <v>7170.0000000000009</v>
      </c>
      <c r="J149" s="96">
        <v>5362</v>
      </c>
      <c r="K149" s="94">
        <v>1478.2310200000002</v>
      </c>
      <c r="L149" s="95">
        <v>1.4445551041259295E-4</v>
      </c>
      <c r="M149" s="95">
        <v>1.5997307430235013E-2</v>
      </c>
      <c r="N149" s="95">
        <f>K149/'סכום נכסי הקרן'!$C$42</f>
        <v>2.1232033215788271E-3</v>
      </c>
    </row>
    <row r="150" spans="2:14">
      <c r="B150" s="107" t="s">
        <v>1207</v>
      </c>
      <c r="C150" s="84" t="s">
        <v>1208</v>
      </c>
      <c r="D150" s="97" t="s">
        <v>1175</v>
      </c>
      <c r="E150" s="97" t="s">
        <v>1171</v>
      </c>
      <c r="F150" s="84" t="s">
        <v>1164</v>
      </c>
      <c r="G150" s="97" t="s">
        <v>902</v>
      </c>
      <c r="H150" s="97" t="s">
        <v>147</v>
      </c>
      <c r="I150" s="94">
        <v>1415.0000000000002</v>
      </c>
      <c r="J150" s="96">
        <v>1046</v>
      </c>
      <c r="K150" s="94">
        <v>56.909470000000006</v>
      </c>
      <c r="L150" s="95">
        <v>8.5770971623871204E-5</v>
      </c>
      <c r="M150" s="95">
        <v>6.1587010079232167E-4</v>
      </c>
      <c r="N150" s="95">
        <f>K150/'סכום נכסי הקרן'!$C$42</f>
        <v>8.1739845868807843E-5</v>
      </c>
    </row>
    <row r="151" spans="2:14">
      <c r="B151" s="107" t="s">
        <v>1209</v>
      </c>
      <c r="C151" s="84" t="s">
        <v>1210</v>
      </c>
      <c r="D151" s="97" t="s">
        <v>1175</v>
      </c>
      <c r="E151" s="97" t="s">
        <v>1171</v>
      </c>
      <c r="F151" s="84" t="s">
        <v>1211</v>
      </c>
      <c r="G151" s="97" t="s">
        <v>1197</v>
      </c>
      <c r="H151" s="97" t="s">
        <v>147</v>
      </c>
      <c r="I151" s="94">
        <v>214.00000000000003</v>
      </c>
      <c r="J151" s="96">
        <v>840</v>
      </c>
      <c r="K151" s="94">
        <v>6.9117700000000015</v>
      </c>
      <c r="L151" s="95">
        <v>6.1652041352386508E-6</v>
      </c>
      <c r="M151" s="95">
        <v>7.4798666839690222E-5</v>
      </c>
      <c r="N151" s="95">
        <f>K151/'סכום נכסי הקרן'!$C$42</f>
        <v>9.9274692679557571E-6</v>
      </c>
    </row>
    <row r="152" spans="2:14">
      <c r="B152" s="107" t="s">
        <v>1212</v>
      </c>
      <c r="C152" s="84" t="s">
        <v>1213</v>
      </c>
      <c r="D152" s="97" t="s">
        <v>1175</v>
      </c>
      <c r="E152" s="97" t="s">
        <v>1171</v>
      </c>
      <c r="F152" s="84" t="s">
        <v>1214</v>
      </c>
      <c r="G152" s="97" t="s">
        <v>877</v>
      </c>
      <c r="H152" s="97" t="s">
        <v>147</v>
      </c>
      <c r="I152" s="94">
        <v>1397.0000000000002</v>
      </c>
      <c r="J152" s="96">
        <v>485</v>
      </c>
      <c r="K152" s="94">
        <v>26.051610000000004</v>
      </c>
      <c r="L152" s="95">
        <v>5.1950609659183925E-5</v>
      </c>
      <c r="M152" s="95">
        <v>2.8192860830547633E-4</v>
      </c>
      <c r="N152" s="95">
        <f>K152/'סכום נכסי הקרן'!$C$42</f>
        <v>3.7418281808533682E-5</v>
      </c>
    </row>
    <row r="153" spans="2:14">
      <c r="B153" s="107" t="s">
        <v>1215</v>
      </c>
      <c r="C153" s="84" t="s">
        <v>1216</v>
      </c>
      <c r="D153" s="97" t="s">
        <v>1175</v>
      </c>
      <c r="E153" s="97" t="s">
        <v>1171</v>
      </c>
      <c r="F153" s="84" t="s">
        <v>1217</v>
      </c>
      <c r="G153" s="97" t="s">
        <v>1172</v>
      </c>
      <c r="H153" s="97" t="s">
        <v>147</v>
      </c>
      <c r="I153" s="94">
        <v>3224.0000000000005</v>
      </c>
      <c r="J153" s="96">
        <v>3525</v>
      </c>
      <c r="K153" s="94">
        <v>436.96887000000004</v>
      </c>
      <c r="L153" s="95">
        <v>5.1436150283667821E-5</v>
      </c>
      <c r="M153" s="95">
        <v>4.7288449885406932E-3</v>
      </c>
      <c r="N153" s="95">
        <f>K153/'סכום נכסי הקרן'!$C$42</f>
        <v>6.2762433182503947E-4</v>
      </c>
    </row>
    <row r="154" spans="2:14">
      <c r="B154" s="108"/>
      <c r="C154" s="84"/>
      <c r="D154" s="84"/>
      <c r="E154" s="84"/>
      <c r="F154" s="84"/>
      <c r="G154" s="84"/>
      <c r="H154" s="84"/>
      <c r="I154" s="94"/>
      <c r="J154" s="96"/>
      <c r="K154" s="84"/>
      <c r="L154" s="84"/>
      <c r="M154" s="95"/>
      <c r="N154" s="84"/>
    </row>
    <row r="155" spans="2:14">
      <c r="B155" s="106" t="s">
        <v>76</v>
      </c>
      <c r="C155" s="82"/>
      <c r="D155" s="82"/>
      <c r="E155" s="82"/>
      <c r="F155" s="82"/>
      <c r="G155" s="82"/>
      <c r="H155" s="82"/>
      <c r="I155" s="91"/>
      <c r="J155" s="93"/>
      <c r="K155" s="91">
        <v>11939.947850000006</v>
      </c>
      <c r="L155" s="82"/>
      <c r="M155" s="92">
        <v>0.12921323789932621</v>
      </c>
      <c r="N155" s="92">
        <f>K155/'סכום נכסי הקרן'!$C$42</f>
        <v>1.7149509509412124E-2</v>
      </c>
    </row>
    <row r="156" spans="2:14">
      <c r="B156" s="107" t="s">
        <v>1218</v>
      </c>
      <c r="C156" s="84" t="s">
        <v>1219</v>
      </c>
      <c r="D156" s="97" t="s">
        <v>32</v>
      </c>
      <c r="E156" s="97" t="s">
        <v>1171</v>
      </c>
      <c r="F156" s="84"/>
      <c r="G156" s="97" t="s">
        <v>1220</v>
      </c>
      <c r="H156" s="97" t="s">
        <v>149</v>
      </c>
      <c r="I156" s="94">
        <v>413.00000000000006</v>
      </c>
      <c r="J156" s="96">
        <v>15015</v>
      </c>
      <c r="K156" s="94">
        <v>250.76393000000004</v>
      </c>
      <c r="L156" s="95">
        <v>1.9740346475869706E-6</v>
      </c>
      <c r="M156" s="95">
        <v>2.7137488162194924E-3</v>
      </c>
      <c r="N156" s="95">
        <f>K156/'סכום נכסי הקרן'!$C$42</f>
        <v>3.6017564366100266E-4</v>
      </c>
    </row>
    <row r="157" spans="2:14">
      <c r="B157" s="107" t="s">
        <v>1221</v>
      </c>
      <c r="C157" s="84" t="s">
        <v>1222</v>
      </c>
      <c r="D157" s="97" t="s">
        <v>1175</v>
      </c>
      <c r="E157" s="97" t="s">
        <v>1171</v>
      </c>
      <c r="F157" s="84"/>
      <c r="G157" s="97" t="s">
        <v>1172</v>
      </c>
      <c r="H157" s="97" t="s">
        <v>147</v>
      </c>
      <c r="I157" s="94">
        <v>130.00000000000003</v>
      </c>
      <c r="J157" s="96">
        <v>77182</v>
      </c>
      <c r="K157" s="94">
        <v>385.79422999999997</v>
      </c>
      <c r="L157" s="95">
        <v>3.7671250461921986E-7</v>
      </c>
      <c r="M157" s="95">
        <v>4.1750367964276608E-3</v>
      </c>
      <c r="N157" s="95">
        <f>K157/'סכום נכסי הקרן'!$C$42</f>
        <v>5.5412150029292837E-4</v>
      </c>
    </row>
    <row r="158" spans="2:14">
      <c r="B158" s="107" t="s">
        <v>1223</v>
      </c>
      <c r="C158" s="84" t="s">
        <v>1224</v>
      </c>
      <c r="D158" s="97" t="s">
        <v>1175</v>
      </c>
      <c r="E158" s="97" t="s">
        <v>1171</v>
      </c>
      <c r="F158" s="84"/>
      <c r="G158" s="97" t="s">
        <v>1225</v>
      </c>
      <c r="H158" s="97" t="s">
        <v>147</v>
      </c>
      <c r="I158" s="94">
        <v>130.00000000000003</v>
      </c>
      <c r="J158" s="96">
        <v>74987</v>
      </c>
      <c r="K158" s="94">
        <v>374.82252000000005</v>
      </c>
      <c r="L158" s="95">
        <v>2.7358829507786442E-7</v>
      </c>
      <c r="M158" s="95">
        <v>4.0563017573636163E-3</v>
      </c>
      <c r="N158" s="95">
        <f>K158/'סכום נכסי הקרן'!$C$42</f>
        <v>5.3836268397787132E-4</v>
      </c>
    </row>
    <row r="159" spans="2:14">
      <c r="B159" s="107" t="s">
        <v>1226</v>
      </c>
      <c r="C159" s="84" t="s">
        <v>1227</v>
      </c>
      <c r="D159" s="97" t="s">
        <v>1170</v>
      </c>
      <c r="E159" s="97" t="s">
        <v>1171</v>
      </c>
      <c r="F159" s="84"/>
      <c r="G159" s="97" t="s">
        <v>1228</v>
      </c>
      <c r="H159" s="97" t="s">
        <v>147</v>
      </c>
      <c r="I159" s="94">
        <v>760.00000000000011</v>
      </c>
      <c r="J159" s="96">
        <v>7408</v>
      </c>
      <c r="K159" s="94">
        <v>216.47657000000004</v>
      </c>
      <c r="L159" s="95">
        <v>8.3036933454613451E-7</v>
      </c>
      <c r="M159" s="95">
        <v>2.3426935268431792E-3</v>
      </c>
      <c r="N159" s="95">
        <f>K159/'סכום נכסי הקרן'!$C$42</f>
        <v>3.1092824210115106E-4</v>
      </c>
    </row>
    <row r="160" spans="2:14">
      <c r="B160" s="107" t="s">
        <v>1229</v>
      </c>
      <c r="C160" s="84" t="s">
        <v>1230</v>
      </c>
      <c r="D160" s="97" t="s">
        <v>32</v>
      </c>
      <c r="E160" s="97" t="s">
        <v>1171</v>
      </c>
      <c r="F160" s="84"/>
      <c r="G160" s="97" t="s">
        <v>1231</v>
      </c>
      <c r="H160" s="97" t="s">
        <v>149</v>
      </c>
      <c r="I160" s="94">
        <v>269.00000000000006</v>
      </c>
      <c r="J160" s="96">
        <v>10055</v>
      </c>
      <c r="K160" s="94">
        <v>109.37650000000002</v>
      </c>
      <c r="L160" s="95">
        <v>1.332183084528226E-7</v>
      </c>
      <c r="M160" s="95">
        <v>1.183664442478754E-3</v>
      </c>
      <c r="N160" s="95">
        <f>K160/'סכום נכסי הקרן'!$C$42</f>
        <v>1.5709895473757992E-4</v>
      </c>
    </row>
    <row r="161" spans="2:14">
      <c r="B161" s="107" t="s">
        <v>1232</v>
      </c>
      <c r="C161" s="84" t="s">
        <v>1233</v>
      </c>
      <c r="D161" s="97" t="s">
        <v>138</v>
      </c>
      <c r="E161" s="97" t="s">
        <v>1171</v>
      </c>
      <c r="F161" s="84"/>
      <c r="G161" s="97" t="s">
        <v>1225</v>
      </c>
      <c r="H161" s="97" t="s">
        <v>150</v>
      </c>
      <c r="I161" s="94">
        <v>475.00000000000006</v>
      </c>
      <c r="J161" s="96">
        <v>4964</v>
      </c>
      <c r="K161" s="94">
        <v>111.41549000000002</v>
      </c>
      <c r="L161" s="95">
        <v>5.6934042594862366E-6</v>
      </c>
      <c r="M161" s="95">
        <v>1.2057302423678505E-3</v>
      </c>
      <c r="N161" s="95">
        <f>K161/'סכום נכסי הקרן'!$C$42</f>
        <v>1.6002758380982465E-4</v>
      </c>
    </row>
    <row r="162" spans="2:14">
      <c r="B162" s="107" t="s">
        <v>1234</v>
      </c>
      <c r="C162" s="84" t="s">
        <v>1235</v>
      </c>
      <c r="D162" s="97" t="s">
        <v>138</v>
      </c>
      <c r="E162" s="97" t="s">
        <v>1171</v>
      </c>
      <c r="F162" s="84"/>
      <c r="G162" s="97" t="s">
        <v>877</v>
      </c>
      <c r="H162" s="97" t="s">
        <v>150</v>
      </c>
      <c r="I162" s="94">
        <v>850.00000000000011</v>
      </c>
      <c r="J162" s="96">
        <v>4437.5</v>
      </c>
      <c r="K162" s="94">
        <v>178.22864000000004</v>
      </c>
      <c r="L162" s="95">
        <v>6.7190946555898214E-7</v>
      </c>
      <c r="M162" s="95">
        <v>1.9287772400775904E-3</v>
      </c>
      <c r="N162" s="95">
        <f>K162/'סכום נכסי הקרן'!$C$42</f>
        <v>2.5599221997687279E-4</v>
      </c>
    </row>
    <row r="163" spans="2:14">
      <c r="B163" s="107" t="s">
        <v>1236</v>
      </c>
      <c r="C163" s="84" t="s">
        <v>1237</v>
      </c>
      <c r="D163" s="97" t="s">
        <v>32</v>
      </c>
      <c r="E163" s="97" t="s">
        <v>1171</v>
      </c>
      <c r="F163" s="84"/>
      <c r="G163" s="97" t="s">
        <v>1238</v>
      </c>
      <c r="H163" s="97" t="s">
        <v>149</v>
      </c>
      <c r="I163" s="94">
        <v>460.00000000000006</v>
      </c>
      <c r="J163" s="96">
        <v>4613</v>
      </c>
      <c r="K163" s="94">
        <v>85.808630000000022</v>
      </c>
      <c r="L163" s="95">
        <v>4.2633919466620756E-6</v>
      </c>
      <c r="M163" s="95">
        <v>9.2861468586776593E-4</v>
      </c>
      <c r="N163" s="95">
        <f>K163/'סכום נכסי הקרן'!$C$42</f>
        <v>1.2324810247597742E-4</v>
      </c>
    </row>
    <row r="164" spans="2:14">
      <c r="B164" s="107" t="s">
        <v>1239</v>
      </c>
      <c r="C164" s="84" t="s">
        <v>1240</v>
      </c>
      <c r="D164" s="97" t="s">
        <v>138</v>
      </c>
      <c r="E164" s="97" t="s">
        <v>1171</v>
      </c>
      <c r="F164" s="84"/>
      <c r="G164" s="97" t="s">
        <v>1241</v>
      </c>
      <c r="H164" s="97" t="s">
        <v>150</v>
      </c>
      <c r="I164" s="94">
        <v>3153.0000000000005</v>
      </c>
      <c r="J164" s="96">
        <v>591.5</v>
      </c>
      <c r="K164" s="94">
        <v>88.124970000000019</v>
      </c>
      <c r="L164" s="95">
        <v>9.927610987264349E-7</v>
      </c>
      <c r="M164" s="95">
        <v>9.5368194706821785E-4</v>
      </c>
      <c r="N164" s="95">
        <f>K164/'סכום נכסי הקרן'!$C$42</f>
        <v>1.2657509312585964E-4</v>
      </c>
    </row>
    <row r="165" spans="2:14">
      <c r="B165" s="107" t="s">
        <v>1242</v>
      </c>
      <c r="C165" s="84" t="s">
        <v>1243</v>
      </c>
      <c r="D165" s="97" t="s">
        <v>1170</v>
      </c>
      <c r="E165" s="97" t="s">
        <v>1171</v>
      </c>
      <c r="F165" s="84"/>
      <c r="G165" s="97" t="s">
        <v>1244</v>
      </c>
      <c r="H165" s="97" t="s">
        <v>147</v>
      </c>
      <c r="I165" s="94">
        <v>4260.0000000000009</v>
      </c>
      <c r="J165" s="96">
        <v>2210</v>
      </c>
      <c r="K165" s="94">
        <v>361.99137000000007</v>
      </c>
      <c r="L165" s="95">
        <v>4.2157153211298782E-7</v>
      </c>
      <c r="M165" s="95">
        <v>3.9174439953113364E-3</v>
      </c>
      <c r="N165" s="95">
        <f>K165/'סכום נכסי הקרן'!$C$42</f>
        <v>5.1993312869788794E-4</v>
      </c>
    </row>
    <row r="166" spans="2:14">
      <c r="B166" s="107" t="s">
        <v>1245</v>
      </c>
      <c r="C166" s="84" t="s">
        <v>1246</v>
      </c>
      <c r="D166" s="97" t="s">
        <v>1170</v>
      </c>
      <c r="E166" s="97" t="s">
        <v>1171</v>
      </c>
      <c r="F166" s="84"/>
      <c r="G166" s="97" t="s">
        <v>1228</v>
      </c>
      <c r="H166" s="97" t="s">
        <v>147</v>
      </c>
      <c r="I166" s="94">
        <v>130.00000000000003</v>
      </c>
      <c r="J166" s="96">
        <v>38054</v>
      </c>
      <c r="K166" s="94">
        <v>190.21292000000005</v>
      </c>
      <c r="L166" s="95">
        <v>8.0212578140548435E-7</v>
      </c>
      <c r="M166" s="95">
        <v>2.058470237245257E-3</v>
      </c>
      <c r="N166" s="95">
        <f>K166/'סכום נכסי הקרן'!$C$42</f>
        <v>2.7320540435635547E-4</v>
      </c>
    </row>
    <row r="167" spans="2:14">
      <c r="B167" s="107" t="s">
        <v>1247</v>
      </c>
      <c r="C167" s="84" t="s">
        <v>1248</v>
      </c>
      <c r="D167" s="97" t="s">
        <v>32</v>
      </c>
      <c r="E167" s="97" t="s">
        <v>1171</v>
      </c>
      <c r="F167" s="84"/>
      <c r="G167" s="97" t="s">
        <v>1244</v>
      </c>
      <c r="H167" s="97" t="s">
        <v>149</v>
      </c>
      <c r="I167" s="94">
        <v>411.00000000000006</v>
      </c>
      <c r="J167" s="96">
        <v>6055</v>
      </c>
      <c r="K167" s="94">
        <v>100.63421000000002</v>
      </c>
      <c r="L167" s="95">
        <v>3.2965027195714323E-7</v>
      </c>
      <c r="M167" s="95">
        <v>1.0890560227648522E-3</v>
      </c>
      <c r="N167" s="95">
        <f>K167/'סכום נכסי הקרן'!$C$42</f>
        <v>1.4454228469408065E-4</v>
      </c>
    </row>
    <row r="168" spans="2:14">
      <c r="B168" s="107" t="s">
        <v>1249</v>
      </c>
      <c r="C168" s="84" t="s">
        <v>1250</v>
      </c>
      <c r="D168" s="97" t="s">
        <v>138</v>
      </c>
      <c r="E168" s="97" t="s">
        <v>1171</v>
      </c>
      <c r="F168" s="84"/>
      <c r="G168" s="97" t="s">
        <v>1251</v>
      </c>
      <c r="H168" s="97" t="s">
        <v>150</v>
      </c>
      <c r="I168" s="94">
        <v>6529.0000000000009</v>
      </c>
      <c r="J168" s="96">
        <v>509.6</v>
      </c>
      <c r="K168" s="94">
        <v>157.21581000000003</v>
      </c>
      <c r="L168" s="95">
        <v>3.3527984607208091E-7</v>
      </c>
      <c r="M168" s="95">
        <v>1.7013779385196613E-3</v>
      </c>
      <c r="N168" s="95">
        <f>K168/'סכום נכסי הקרן'!$C$42</f>
        <v>2.2581120642205561E-4</v>
      </c>
    </row>
    <row r="169" spans="2:14">
      <c r="B169" s="107" t="s">
        <v>1252</v>
      </c>
      <c r="C169" s="84" t="s">
        <v>1253</v>
      </c>
      <c r="D169" s="97" t="s">
        <v>32</v>
      </c>
      <c r="E169" s="97" t="s">
        <v>1171</v>
      </c>
      <c r="F169" s="84"/>
      <c r="G169" s="97" t="s">
        <v>1254</v>
      </c>
      <c r="H169" s="97" t="s">
        <v>149</v>
      </c>
      <c r="I169" s="94">
        <v>313.00000000000006</v>
      </c>
      <c r="J169" s="96">
        <v>8015</v>
      </c>
      <c r="K169" s="94">
        <v>101.44661000000002</v>
      </c>
      <c r="L169" s="95">
        <v>1.8243892456275791E-6</v>
      </c>
      <c r="M169" s="95">
        <v>1.0978477558434361E-3</v>
      </c>
      <c r="N169" s="95">
        <f>K169/'סכום נכסי הקרן'!$C$42</f>
        <v>1.4570914586470516E-4</v>
      </c>
    </row>
    <row r="170" spans="2:14">
      <c r="B170" s="107" t="s">
        <v>1255</v>
      </c>
      <c r="C170" s="84" t="s">
        <v>1256</v>
      </c>
      <c r="D170" s="97" t="s">
        <v>1175</v>
      </c>
      <c r="E170" s="97" t="s">
        <v>1171</v>
      </c>
      <c r="F170" s="84"/>
      <c r="G170" s="97" t="s">
        <v>1254</v>
      </c>
      <c r="H170" s="97" t="s">
        <v>147</v>
      </c>
      <c r="I170" s="94">
        <v>1520.0000000000002</v>
      </c>
      <c r="J170" s="96">
        <v>3022</v>
      </c>
      <c r="K170" s="94">
        <v>176.61776999999998</v>
      </c>
      <c r="L170" s="95">
        <v>3.028033855778781E-7</v>
      </c>
      <c r="M170" s="95">
        <v>1.911344523356395E-3</v>
      </c>
      <c r="N170" s="95">
        <f>K170/'סכום נכסי הקרן'!$C$42</f>
        <v>2.5367850548410576E-4</v>
      </c>
    </row>
    <row r="171" spans="2:14">
      <c r="B171" s="107" t="s">
        <v>1257</v>
      </c>
      <c r="C171" s="84" t="s">
        <v>1258</v>
      </c>
      <c r="D171" s="97" t="s">
        <v>1170</v>
      </c>
      <c r="E171" s="97" t="s">
        <v>1171</v>
      </c>
      <c r="F171" s="84"/>
      <c r="G171" s="97" t="s">
        <v>1244</v>
      </c>
      <c r="H171" s="97" t="s">
        <v>147</v>
      </c>
      <c r="I171" s="94">
        <v>770.00000000000011</v>
      </c>
      <c r="J171" s="96">
        <v>5943</v>
      </c>
      <c r="K171" s="94">
        <v>175.95142000000004</v>
      </c>
      <c r="L171" s="95">
        <v>2.7020101307497511E-7</v>
      </c>
      <c r="M171" s="95">
        <v>1.904133332641336E-3</v>
      </c>
      <c r="N171" s="95">
        <f>K171/'סכום נכסי הקרן'!$C$42</f>
        <v>2.5272141791511812E-4</v>
      </c>
    </row>
    <row r="172" spans="2:14">
      <c r="B172" s="107" t="s">
        <v>1259</v>
      </c>
      <c r="C172" s="84" t="s">
        <v>1260</v>
      </c>
      <c r="D172" s="97" t="s">
        <v>1175</v>
      </c>
      <c r="E172" s="97" t="s">
        <v>1171</v>
      </c>
      <c r="F172" s="84"/>
      <c r="G172" s="97" t="s">
        <v>1172</v>
      </c>
      <c r="H172" s="97" t="s">
        <v>147</v>
      </c>
      <c r="I172" s="94">
        <v>380.00000000000006</v>
      </c>
      <c r="J172" s="96">
        <v>5603</v>
      </c>
      <c r="K172" s="94">
        <v>81.865440000000007</v>
      </c>
      <c r="L172" s="95">
        <v>6.2633448907155523E-7</v>
      </c>
      <c r="M172" s="95">
        <v>8.8594177356084603E-4</v>
      </c>
      <c r="N172" s="95">
        <f>K172/'סכום נכסי הקרן'!$C$42</f>
        <v>1.1758444504196115E-4</v>
      </c>
    </row>
    <row r="173" spans="2:14">
      <c r="B173" s="107" t="s">
        <v>1261</v>
      </c>
      <c r="C173" s="84" t="s">
        <v>1262</v>
      </c>
      <c r="D173" s="97" t="s">
        <v>32</v>
      </c>
      <c r="E173" s="97" t="s">
        <v>1171</v>
      </c>
      <c r="F173" s="84"/>
      <c r="G173" s="97" t="s">
        <v>1241</v>
      </c>
      <c r="H173" s="97" t="s">
        <v>149</v>
      </c>
      <c r="I173" s="94">
        <v>780.00000000000011</v>
      </c>
      <c r="J173" s="96">
        <v>4425.5</v>
      </c>
      <c r="K173" s="94">
        <v>139.58753000000002</v>
      </c>
      <c r="L173" s="95">
        <v>1.4049708719637581E-6</v>
      </c>
      <c r="M173" s="95">
        <v>1.5106059882555791E-3</v>
      </c>
      <c r="N173" s="95">
        <f>K173/'סכום נכסי הקרן'!$C$42</f>
        <v>2.0049146807038601E-4</v>
      </c>
    </row>
    <row r="174" spans="2:14">
      <c r="B174" s="107" t="s">
        <v>1263</v>
      </c>
      <c r="C174" s="84" t="s">
        <v>1264</v>
      </c>
      <c r="D174" s="97" t="s">
        <v>32</v>
      </c>
      <c r="E174" s="97" t="s">
        <v>1171</v>
      </c>
      <c r="F174" s="84"/>
      <c r="G174" s="97" t="s">
        <v>1231</v>
      </c>
      <c r="H174" s="97" t="s">
        <v>149</v>
      </c>
      <c r="I174" s="94">
        <v>629.00000000000011</v>
      </c>
      <c r="J174" s="96">
        <v>6020</v>
      </c>
      <c r="K174" s="94">
        <v>153.12173000000004</v>
      </c>
      <c r="L174" s="95">
        <v>9.5899934745354433E-7</v>
      </c>
      <c r="M174" s="95">
        <v>1.657072105725017E-3</v>
      </c>
      <c r="N174" s="95">
        <f>K174/'סכום נכסי הקרן'!$C$42</f>
        <v>2.1993082362856679E-4</v>
      </c>
    </row>
    <row r="175" spans="2:14">
      <c r="B175" s="107" t="s">
        <v>1265</v>
      </c>
      <c r="C175" s="84" t="s">
        <v>1266</v>
      </c>
      <c r="D175" s="97" t="s">
        <v>1170</v>
      </c>
      <c r="E175" s="97" t="s">
        <v>1171</v>
      </c>
      <c r="F175" s="84"/>
      <c r="G175" s="97" t="s">
        <v>1204</v>
      </c>
      <c r="H175" s="97" t="s">
        <v>147</v>
      </c>
      <c r="I175" s="94">
        <v>700.00000000000011</v>
      </c>
      <c r="J175" s="96">
        <v>6735</v>
      </c>
      <c r="K175" s="94">
        <v>181.27251999999999</v>
      </c>
      <c r="L175" s="95">
        <v>2.5845549139828746E-6</v>
      </c>
      <c r="M175" s="95">
        <v>1.9617178856748819E-3</v>
      </c>
      <c r="N175" s="95">
        <f>K175/'סכום נכסי הקרן'!$C$42</f>
        <v>2.6036418622507617E-4</v>
      </c>
    </row>
    <row r="176" spans="2:14">
      <c r="B176" s="107" t="s">
        <v>1267</v>
      </c>
      <c r="C176" s="84" t="s">
        <v>1268</v>
      </c>
      <c r="D176" s="97" t="s">
        <v>138</v>
      </c>
      <c r="E176" s="97" t="s">
        <v>1171</v>
      </c>
      <c r="F176" s="84"/>
      <c r="G176" s="97" t="s">
        <v>1269</v>
      </c>
      <c r="H176" s="97" t="s">
        <v>150</v>
      </c>
      <c r="I176" s="94">
        <v>1580.0000000000002</v>
      </c>
      <c r="J176" s="96">
        <v>1005</v>
      </c>
      <c r="K176" s="94">
        <v>75.031450000000007</v>
      </c>
      <c r="L176" s="95">
        <v>3.9777634663890436E-6</v>
      </c>
      <c r="M176" s="95">
        <v>8.1198483616336692E-4</v>
      </c>
      <c r="N176" s="95">
        <f>K176/'סכום נכסי הקרן'!$C$42</f>
        <v>1.0776869224600339E-4</v>
      </c>
    </row>
    <row r="177" spans="2:14">
      <c r="B177" s="107" t="s">
        <v>1270</v>
      </c>
      <c r="C177" s="84" t="s">
        <v>1271</v>
      </c>
      <c r="D177" s="97" t="s">
        <v>32</v>
      </c>
      <c r="E177" s="97" t="s">
        <v>1171</v>
      </c>
      <c r="F177" s="84"/>
      <c r="G177" s="97" t="s">
        <v>1241</v>
      </c>
      <c r="H177" s="97" t="s">
        <v>149</v>
      </c>
      <c r="I177" s="94">
        <v>310.00000000000006</v>
      </c>
      <c r="J177" s="96">
        <v>6625</v>
      </c>
      <c r="K177" s="94">
        <v>83.049550000000011</v>
      </c>
      <c r="L177" s="95">
        <v>3.160612165716198E-6</v>
      </c>
      <c r="M177" s="95">
        <v>8.9875612493416231E-4</v>
      </c>
      <c r="N177" s="95">
        <f>K177/'סכום נכסי הקרן'!$C$42</f>
        <v>1.1928519834174963E-4</v>
      </c>
    </row>
    <row r="178" spans="2:14">
      <c r="B178" s="107" t="s">
        <v>1272</v>
      </c>
      <c r="C178" s="84" t="s">
        <v>1273</v>
      </c>
      <c r="D178" s="97" t="s">
        <v>32</v>
      </c>
      <c r="E178" s="97" t="s">
        <v>1171</v>
      </c>
      <c r="F178" s="84"/>
      <c r="G178" s="97" t="s">
        <v>1251</v>
      </c>
      <c r="H178" s="97" t="s">
        <v>149</v>
      </c>
      <c r="I178" s="94">
        <v>3275.0000000000005</v>
      </c>
      <c r="J178" s="96">
        <v>1547</v>
      </c>
      <c r="K178" s="94">
        <v>204.87609000000003</v>
      </c>
      <c r="L178" s="95">
        <v>9.0116482859722519E-7</v>
      </c>
      <c r="M178" s="95">
        <v>2.2171539850614807E-3</v>
      </c>
      <c r="N178" s="95">
        <f>K178/'סכום נכסי הקרן'!$C$42</f>
        <v>2.9426631488228594E-4</v>
      </c>
    </row>
    <row r="179" spans="2:14">
      <c r="B179" s="107" t="s">
        <v>1274</v>
      </c>
      <c r="C179" s="84" t="s">
        <v>1275</v>
      </c>
      <c r="D179" s="97" t="s">
        <v>1175</v>
      </c>
      <c r="E179" s="97" t="s">
        <v>1171</v>
      </c>
      <c r="F179" s="84"/>
      <c r="G179" s="97" t="s">
        <v>1225</v>
      </c>
      <c r="H179" s="97" t="s">
        <v>147</v>
      </c>
      <c r="I179" s="94">
        <v>260.00000000000006</v>
      </c>
      <c r="J179" s="96">
        <v>11328</v>
      </c>
      <c r="K179" s="94">
        <v>113.24602000000002</v>
      </c>
      <c r="L179" s="95">
        <v>1.8946309314691374E-6</v>
      </c>
      <c r="M179" s="95">
        <v>1.225540103461327E-3</v>
      </c>
      <c r="N179" s="95">
        <f>K179/'סכום נכסי הקרן'!$C$42</f>
        <v>1.6265679894850421E-4</v>
      </c>
    </row>
    <row r="180" spans="2:14">
      <c r="B180" s="107" t="s">
        <v>1276</v>
      </c>
      <c r="C180" s="84" t="s">
        <v>1277</v>
      </c>
      <c r="D180" s="97" t="s">
        <v>1175</v>
      </c>
      <c r="E180" s="97" t="s">
        <v>1171</v>
      </c>
      <c r="F180" s="84"/>
      <c r="G180" s="97" t="s">
        <v>1254</v>
      </c>
      <c r="H180" s="97" t="s">
        <v>147</v>
      </c>
      <c r="I180" s="94">
        <v>2289.0000000000005</v>
      </c>
      <c r="J180" s="96">
        <v>11505</v>
      </c>
      <c r="K180" s="94">
        <v>1012.5786300000001</v>
      </c>
      <c r="L180" s="95">
        <v>9.7786056023171991E-7</v>
      </c>
      <c r="M180" s="95">
        <v>1.0958051496846677E-2</v>
      </c>
      <c r="N180" s="95">
        <f>K180/'סכום נכסי הקרן'!$C$42</f>
        <v>1.4543804598118487E-3</v>
      </c>
    </row>
    <row r="181" spans="2:14">
      <c r="B181" s="107" t="s">
        <v>1278</v>
      </c>
      <c r="C181" s="84" t="s">
        <v>1279</v>
      </c>
      <c r="D181" s="97" t="s">
        <v>1170</v>
      </c>
      <c r="E181" s="97" t="s">
        <v>1171</v>
      </c>
      <c r="F181" s="84"/>
      <c r="G181" s="97" t="s">
        <v>1228</v>
      </c>
      <c r="H181" s="97" t="s">
        <v>147</v>
      </c>
      <c r="I181" s="94">
        <v>220.00000000000003</v>
      </c>
      <c r="J181" s="96">
        <v>23945</v>
      </c>
      <c r="K181" s="94">
        <v>202.55076000000003</v>
      </c>
      <c r="L181" s="95">
        <v>5.5325143517131588E-7</v>
      </c>
      <c r="M181" s="95">
        <v>2.1919894347419045E-3</v>
      </c>
      <c r="N181" s="95">
        <f>K181/'סכום נכסי הקרן'!$C$42</f>
        <v>2.9092641177311772E-4</v>
      </c>
    </row>
    <row r="182" spans="2:14">
      <c r="B182" s="107" t="s">
        <v>1280</v>
      </c>
      <c r="C182" s="84" t="s">
        <v>1281</v>
      </c>
      <c r="D182" s="97" t="s">
        <v>1282</v>
      </c>
      <c r="E182" s="97" t="s">
        <v>1171</v>
      </c>
      <c r="F182" s="84"/>
      <c r="G182" s="97" t="s">
        <v>171</v>
      </c>
      <c r="H182" s="97" t="s">
        <v>149</v>
      </c>
      <c r="I182" s="94">
        <v>1010.0000000000001</v>
      </c>
      <c r="J182" s="96">
        <v>3243</v>
      </c>
      <c r="K182" s="94">
        <v>132.45184000000003</v>
      </c>
      <c r="L182" s="95">
        <v>3.2406569613803532E-7</v>
      </c>
      <c r="M182" s="95">
        <v>1.4333840756367696E-3</v>
      </c>
      <c r="N182" s="95">
        <f>K182/'סכום נכסי הקרן'!$C$42</f>
        <v>1.9024237946057131E-4</v>
      </c>
    </row>
    <row r="183" spans="2:14">
      <c r="B183" s="107" t="s">
        <v>1283</v>
      </c>
      <c r="C183" s="84" t="s">
        <v>1284</v>
      </c>
      <c r="D183" s="97" t="s">
        <v>139</v>
      </c>
      <c r="E183" s="97" t="s">
        <v>1171</v>
      </c>
      <c r="F183" s="84"/>
      <c r="G183" s="97" t="s">
        <v>1251</v>
      </c>
      <c r="H183" s="97" t="s">
        <v>157</v>
      </c>
      <c r="I183" s="94">
        <v>4400.0000000000009</v>
      </c>
      <c r="J183" s="96">
        <v>1171</v>
      </c>
      <c r="K183" s="94">
        <v>169.32847000000004</v>
      </c>
      <c r="L183" s="95">
        <v>3.0089099293754139E-6</v>
      </c>
      <c r="M183" s="95">
        <v>1.832460254609815E-3</v>
      </c>
      <c r="N183" s="95">
        <f>K183/'סכום נכסי הקרן'!$C$42</f>
        <v>2.4320878474181986E-4</v>
      </c>
    </row>
    <row r="184" spans="2:14">
      <c r="B184" s="107" t="s">
        <v>1285</v>
      </c>
      <c r="C184" s="84" t="s">
        <v>1286</v>
      </c>
      <c r="D184" s="97" t="s">
        <v>1170</v>
      </c>
      <c r="E184" s="97" t="s">
        <v>1171</v>
      </c>
      <c r="F184" s="84"/>
      <c r="G184" s="97" t="s">
        <v>1244</v>
      </c>
      <c r="H184" s="97" t="s">
        <v>147</v>
      </c>
      <c r="I184" s="94">
        <v>550.00000000000011</v>
      </c>
      <c r="J184" s="96">
        <v>8629</v>
      </c>
      <c r="K184" s="94">
        <v>182.48178000000001</v>
      </c>
      <c r="L184" s="95">
        <v>1.5370580741660919E-7</v>
      </c>
      <c r="M184" s="95">
        <v>1.9748044084993634E-3</v>
      </c>
      <c r="N184" s="95">
        <f>K184/'סכום נכסי הקרן'!$C$42</f>
        <v>2.6210106281196612E-4</v>
      </c>
    </row>
    <row r="185" spans="2:14">
      <c r="B185" s="107" t="s">
        <v>1287</v>
      </c>
      <c r="C185" s="84" t="s">
        <v>1288</v>
      </c>
      <c r="D185" s="97" t="s">
        <v>1170</v>
      </c>
      <c r="E185" s="97" t="s">
        <v>1171</v>
      </c>
      <c r="F185" s="84"/>
      <c r="G185" s="97" t="s">
        <v>1254</v>
      </c>
      <c r="H185" s="97" t="s">
        <v>147</v>
      </c>
      <c r="I185" s="94">
        <v>1364.0000000000002</v>
      </c>
      <c r="J185" s="96">
        <v>2826</v>
      </c>
      <c r="K185" s="94">
        <v>148.21184000000002</v>
      </c>
      <c r="L185" s="95">
        <v>3.5864238082798805E-6</v>
      </c>
      <c r="M185" s="95">
        <v>1.6039376370824655E-3</v>
      </c>
      <c r="N185" s="95">
        <f>K185/'סכום נכסי הקרן'!$C$42</f>
        <v>2.1287868183506909E-4</v>
      </c>
    </row>
    <row r="186" spans="2:14">
      <c r="B186" s="107" t="s">
        <v>1289</v>
      </c>
      <c r="C186" s="84" t="s">
        <v>1290</v>
      </c>
      <c r="D186" s="97" t="s">
        <v>1175</v>
      </c>
      <c r="E186" s="97" t="s">
        <v>1171</v>
      </c>
      <c r="F186" s="84"/>
      <c r="G186" s="97" t="s">
        <v>877</v>
      </c>
      <c r="H186" s="97" t="s">
        <v>147</v>
      </c>
      <c r="I186" s="94">
        <v>839.00000000000011</v>
      </c>
      <c r="J186" s="96">
        <v>4484</v>
      </c>
      <c r="K186" s="94">
        <v>144.65182000000001</v>
      </c>
      <c r="L186" s="95">
        <v>1.6821810610271832E-5</v>
      </c>
      <c r="M186" s="95">
        <v>1.5654113623478267E-3</v>
      </c>
      <c r="N186" s="95">
        <f>K186/'סכום נכסי הקרן'!$C$42</f>
        <v>2.0776537668410085E-4</v>
      </c>
    </row>
    <row r="187" spans="2:14">
      <c r="B187" s="107" t="s">
        <v>1291</v>
      </c>
      <c r="C187" s="84" t="s">
        <v>1292</v>
      </c>
      <c r="D187" s="97" t="s">
        <v>32</v>
      </c>
      <c r="E187" s="97" t="s">
        <v>1171</v>
      </c>
      <c r="F187" s="84"/>
      <c r="G187" s="97" t="s">
        <v>475</v>
      </c>
      <c r="H187" s="97" t="s">
        <v>149</v>
      </c>
      <c r="I187" s="94">
        <v>2635.0000000000005</v>
      </c>
      <c r="J187" s="96">
        <v>2900</v>
      </c>
      <c r="K187" s="94">
        <v>309.00698000000006</v>
      </c>
      <c r="L187" s="95">
        <v>2.8344157022094843E-6</v>
      </c>
      <c r="M187" s="95">
        <v>3.3440508217372424E-3</v>
      </c>
      <c r="N187" s="95">
        <f>K187/'סכום נכסי הקרן'!$C$42</f>
        <v>4.4383092862375611E-4</v>
      </c>
    </row>
    <row r="188" spans="2:14">
      <c r="B188" s="107" t="s">
        <v>1293</v>
      </c>
      <c r="C188" s="84" t="s">
        <v>1294</v>
      </c>
      <c r="D188" s="97" t="s">
        <v>1170</v>
      </c>
      <c r="E188" s="97" t="s">
        <v>1171</v>
      </c>
      <c r="F188" s="84"/>
      <c r="G188" s="97" t="s">
        <v>1295</v>
      </c>
      <c r="H188" s="97" t="s">
        <v>147</v>
      </c>
      <c r="I188" s="94">
        <v>1658.0000000000002</v>
      </c>
      <c r="J188" s="96">
        <v>3451</v>
      </c>
      <c r="K188" s="94">
        <v>220.00159000000002</v>
      </c>
      <c r="L188" s="95">
        <v>1.7673557465558776E-6</v>
      </c>
      <c r="M188" s="95">
        <v>2.3808410341507489E-3</v>
      </c>
      <c r="N188" s="95">
        <f>K188/'סכום נכסי הקרן'!$C$42</f>
        <v>3.1599127627603379E-4</v>
      </c>
    </row>
    <row r="189" spans="2:14">
      <c r="B189" s="107" t="s">
        <v>1296</v>
      </c>
      <c r="C189" s="84" t="s">
        <v>1297</v>
      </c>
      <c r="D189" s="97" t="s">
        <v>1298</v>
      </c>
      <c r="E189" s="97" t="s">
        <v>1171</v>
      </c>
      <c r="F189" s="84"/>
      <c r="G189" s="97" t="s">
        <v>1254</v>
      </c>
      <c r="H189" s="97" t="s">
        <v>152</v>
      </c>
      <c r="I189" s="94">
        <v>53652.000000000007</v>
      </c>
      <c r="J189" s="96">
        <v>470</v>
      </c>
      <c r="K189" s="94">
        <v>125.05337000000003</v>
      </c>
      <c r="L189" s="95">
        <v>4.8297477357079126E-6</v>
      </c>
      <c r="M189" s="95">
        <v>1.35331837717553E-3</v>
      </c>
      <c r="N189" s="95">
        <f>K189/'סכום נכסי הקרן'!$C$42</f>
        <v>1.7961585636230666E-4</v>
      </c>
    </row>
    <row r="190" spans="2:14">
      <c r="B190" s="107" t="s">
        <v>1299</v>
      </c>
      <c r="C190" s="84" t="s">
        <v>1300</v>
      </c>
      <c r="D190" s="97" t="s">
        <v>1170</v>
      </c>
      <c r="E190" s="97" t="s">
        <v>1171</v>
      </c>
      <c r="F190" s="84"/>
      <c r="G190" s="97" t="s">
        <v>1172</v>
      </c>
      <c r="H190" s="97" t="s">
        <v>147</v>
      </c>
      <c r="I190" s="94">
        <v>1750.0000000000002</v>
      </c>
      <c r="J190" s="96">
        <v>10325</v>
      </c>
      <c r="K190" s="94">
        <v>694.74343000000022</v>
      </c>
      <c r="L190" s="95">
        <v>1.6362861806109799E-6</v>
      </c>
      <c r="M190" s="95">
        <v>7.5184623272524483E-3</v>
      </c>
      <c r="N190" s="95">
        <f>K190/'סכום נכסי הקרן'!$C$42</f>
        <v>9.9786943871673565E-4</v>
      </c>
    </row>
    <row r="191" spans="2:14">
      <c r="B191" s="107" t="s">
        <v>1301</v>
      </c>
      <c r="C191" s="84" t="s">
        <v>1302</v>
      </c>
      <c r="D191" s="97" t="s">
        <v>1170</v>
      </c>
      <c r="E191" s="97" t="s">
        <v>1171</v>
      </c>
      <c r="F191" s="84"/>
      <c r="G191" s="97" t="s">
        <v>1197</v>
      </c>
      <c r="H191" s="97" t="s">
        <v>147</v>
      </c>
      <c r="I191" s="94">
        <v>440.00000000000006</v>
      </c>
      <c r="J191" s="96">
        <v>5887</v>
      </c>
      <c r="K191" s="94">
        <v>100.39142000000001</v>
      </c>
      <c r="L191" s="95">
        <v>1.5958580132004349E-7</v>
      </c>
      <c r="M191" s="95">
        <v>1.0864285672329103E-3</v>
      </c>
      <c r="N191" s="95">
        <f>K191/'סכום נכסי הקרן'!$C$42</f>
        <v>1.4419356211454356E-4</v>
      </c>
    </row>
    <row r="192" spans="2:14">
      <c r="B192" s="107" t="s">
        <v>1303</v>
      </c>
      <c r="C192" s="84" t="s">
        <v>1304</v>
      </c>
      <c r="D192" s="97" t="s">
        <v>1170</v>
      </c>
      <c r="E192" s="97" t="s">
        <v>1171</v>
      </c>
      <c r="F192" s="84"/>
      <c r="G192" s="97" t="s">
        <v>1228</v>
      </c>
      <c r="H192" s="97" t="s">
        <v>147</v>
      </c>
      <c r="I192" s="94">
        <v>590.00000000000011</v>
      </c>
      <c r="J192" s="96">
        <v>9427</v>
      </c>
      <c r="K192" s="94">
        <v>213.85621000000006</v>
      </c>
      <c r="L192" s="95">
        <v>3.0862458086820325E-6</v>
      </c>
      <c r="M192" s="95">
        <v>2.3143361835519455E-3</v>
      </c>
      <c r="N192" s="95">
        <f>K192/'סכום נכסי הקרן'!$C$42</f>
        <v>3.0716458338985418E-4</v>
      </c>
    </row>
    <row r="193" spans="2:14">
      <c r="B193" s="107" t="s">
        <v>1305</v>
      </c>
      <c r="C193" s="84" t="s">
        <v>1306</v>
      </c>
      <c r="D193" s="97" t="s">
        <v>1175</v>
      </c>
      <c r="E193" s="97" t="s">
        <v>1171</v>
      </c>
      <c r="F193" s="84"/>
      <c r="G193" s="97" t="s">
        <v>1254</v>
      </c>
      <c r="H193" s="97" t="s">
        <v>147</v>
      </c>
      <c r="I193" s="94">
        <v>140.00000000000003</v>
      </c>
      <c r="J193" s="96">
        <v>21534</v>
      </c>
      <c r="K193" s="94">
        <v>115.91752000000002</v>
      </c>
      <c r="L193" s="95">
        <v>1.0558005046243762E-6</v>
      </c>
      <c r="M193" s="95">
        <v>1.2544508800731403E-3</v>
      </c>
      <c r="N193" s="95">
        <f>K193/'סכום נכסי הקרן'!$C$42</f>
        <v>1.6649391073743003E-4</v>
      </c>
    </row>
    <row r="194" spans="2:14">
      <c r="B194" s="107" t="s">
        <v>1307</v>
      </c>
      <c r="C194" s="84" t="s">
        <v>1308</v>
      </c>
      <c r="D194" s="97" t="s">
        <v>1175</v>
      </c>
      <c r="E194" s="97" t="s">
        <v>1171</v>
      </c>
      <c r="F194" s="84"/>
      <c r="G194" s="97" t="s">
        <v>1172</v>
      </c>
      <c r="H194" s="97" t="s">
        <v>147</v>
      </c>
      <c r="I194" s="94">
        <v>880.00000000000011</v>
      </c>
      <c r="J194" s="96">
        <v>3845</v>
      </c>
      <c r="K194" s="94">
        <v>130.09942000000001</v>
      </c>
      <c r="L194" s="95">
        <v>2.145110379335957E-7</v>
      </c>
      <c r="M194" s="95">
        <v>1.4079263593286422E-3</v>
      </c>
      <c r="N194" s="95">
        <f>K194/'סכום נכסי הקרן'!$C$42</f>
        <v>1.8686356661591288E-4</v>
      </c>
    </row>
    <row r="195" spans="2:14">
      <c r="B195" s="107" t="s">
        <v>1309</v>
      </c>
      <c r="C195" s="84" t="s">
        <v>1310</v>
      </c>
      <c r="D195" s="97" t="s">
        <v>32</v>
      </c>
      <c r="E195" s="97" t="s">
        <v>1171</v>
      </c>
      <c r="F195" s="84"/>
      <c r="G195" s="97" t="s">
        <v>1311</v>
      </c>
      <c r="H195" s="97" t="s">
        <v>149</v>
      </c>
      <c r="I195" s="94">
        <v>1460.0000000000002</v>
      </c>
      <c r="J195" s="96">
        <v>1443.5</v>
      </c>
      <c r="K195" s="94">
        <v>85.223490000000027</v>
      </c>
      <c r="L195" s="95">
        <v>5.4886050189641107E-7</v>
      </c>
      <c r="M195" s="95">
        <v>9.2228234380277007E-4</v>
      </c>
      <c r="N195" s="95">
        <f>K195/'סכום נכסי הקרן'!$C$42</f>
        <v>1.2240765793464407E-4</v>
      </c>
    </row>
    <row r="196" spans="2:14">
      <c r="B196" s="107" t="s">
        <v>1312</v>
      </c>
      <c r="C196" s="84" t="s">
        <v>1313</v>
      </c>
      <c r="D196" s="97" t="s">
        <v>1170</v>
      </c>
      <c r="E196" s="97" t="s">
        <v>1171</v>
      </c>
      <c r="F196" s="84"/>
      <c r="G196" s="97" t="s">
        <v>1197</v>
      </c>
      <c r="H196" s="97" t="s">
        <v>147</v>
      </c>
      <c r="I196" s="94">
        <v>2090.0000000000005</v>
      </c>
      <c r="J196" s="96">
        <v>3248</v>
      </c>
      <c r="K196" s="94">
        <v>261.01090000000005</v>
      </c>
      <c r="L196" s="95">
        <v>3.444096389446445E-7</v>
      </c>
      <c r="M196" s="95">
        <v>2.8246407722808632E-3</v>
      </c>
      <c r="N196" s="95">
        <f>K196/'סכום נכסי הקרן'!$C$42</f>
        <v>3.748935060558255E-4</v>
      </c>
    </row>
    <row r="197" spans="2:14">
      <c r="B197" s="107" t="s">
        <v>1314</v>
      </c>
      <c r="C197" s="84" t="s">
        <v>1315</v>
      </c>
      <c r="D197" s="97" t="s">
        <v>1170</v>
      </c>
      <c r="E197" s="97" t="s">
        <v>1171</v>
      </c>
      <c r="F197" s="84"/>
      <c r="G197" s="97" t="s">
        <v>1316</v>
      </c>
      <c r="H197" s="97" t="s">
        <v>147</v>
      </c>
      <c r="I197" s="94">
        <v>710.00000000000011</v>
      </c>
      <c r="J197" s="96">
        <v>5279</v>
      </c>
      <c r="K197" s="94">
        <v>144.11406000000002</v>
      </c>
      <c r="L197" s="95">
        <v>1.3431350664189752E-6</v>
      </c>
      <c r="M197" s="95">
        <v>1.5595917631598167E-3</v>
      </c>
      <c r="N197" s="95">
        <f>K197/'סכום נכסי הקרן'!$C$42</f>
        <v>2.0699298468125122E-4</v>
      </c>
    </row>
    <row r="198" spans="2:14">
      <c r="B198" s="107" t="s">
        <v>1317</v>
      </c>
      <c r="C198" s="84" t="s">
        <v>1318</v>
      </c>
      <c r="D198" s="97" t="s">
        <v>138</v>
      </c>
      <c r="E198" s="97" t="s">
        <v>1171</v>
      </c>
      <c r="F198" s="84"/>
      <c r="G198" s="97" t="s">
        <v>1238</v>
      </c>
      <c r="H198" s="97" t="s">
        <v>150</v>
      </c>
      <c r="I198" s="94">
        <v>1380.0000000000002</v>
      </c>
      <c r="J198" s="96">
        <v>1449</v>
      </c>
      <c r="K198" s="94">
        <v>94.48605000000002</v>
      </c>
      <c r="L198" s="95">
        <v>1.2722481139156803E-6</v>
      </c>
      <c r="M198" s="95">
        <v>1.0225210872104125E-3</v>
      </c>
      <c r="N198" s="95">
        <f>K198/'סכום נכסי הקרן'!$C$42</f>
        <v>1.357115988560862E-4</v>
      </c>
    </row>
    <row r="199" spans="2:14">
      <c r="B199" s="107" t="s">
        <v>1319</v>
      </c>
      <c r="C199" s="84" t="s">
        <v>1320</v>
      </c>
      <c r="D199" s="97" t="s">
        <v>138</v>
      </c>
      <c r="E199" s="97" t="s">
        <v>1171</v>
      </c>
      <c r="F199" s="84"/>
      <c r="G199" s="97" t="s">
        <v>1177</v>
      </c>
      <c r="H199" s="97" t="s">
        <v>150</v>
      </c>
      <c r="I199" s="94">
        <v>696.00000000000011</v>
      </c>
      <c r="J199" s="96">
        <v>3158.5</v>
      </c>
      <c r="K199" s="94">
        <v>103.87483000000002</v>
      </c>
      <c r="L199" s="95">
        <v>5.0625278930012048E-7</v>
      </c>
      <c r="M199" s="95">
        <v>1.1241257741793288E-3</v>
      </c>
      <c r="N199" s="95">
        <f>K199/'סכום נכסי הקרן'!$C$42</f>
        <v>1.4919683128042867E-4</v>
      </c>
    </row>
    <row r="200" spans="2:14">
      <c r="B200" s="107" t="s">
        <v>1321</v>
      </c>
      <c r="C200" s="84" t="s">
        <v>1322</v>
      </c>
      <c r="D200" s="97" t="s">
        <v>141</v>
      </c>
      <c r="E200" s="97" t="s">
        <v>1171</v>
      </c>
      <c r="F200" s="84"/>
      <c r="G200" s="97" t="s">
        <v>1197</v>
      </c>
      <c r="H200" s="97" t="s">
        <v>1323</v>
      </c>
      <c r="I200" s="94">
        <v>140.00000000000003</v>
      </c>
      <c r="J200" s="96">
        <v>23260</v>
      </c>
      <c r="K200" s="94">
        <v>122.67510000000001</v>
      </c>
      <c r="L200" s="95">
        <v>1.992704708063779E-7</v>
      </c>
      <c r="M200" s="95">
        <v>1.3275809140676964E-3</v>
      </c>
      <c r="N200" s="95">
        <f>K200/'סכום נכסי הקרן'!$C$42</f>
        <v>1.7619991481102512E-4</v>
      </c>
    </row>
    <row r="201" spans="2:14">
      <c r="B201" s="107" t="s">
        <v>1324</v>
      </c>
      <c r="C201" s="84" t="s">
        <v>1325</v>
      </c>
      <c r="D201" s="97" t="s">
        <v>138</v>
      </c>
      <c r="E201" s="97" t="s">
        <v>1171</v>
      </c>
      <c r="F201" s="84"/>
      <c r="G201" s="97" t="s">
        <v>1251</v>
      </c>
      <c r="H201" s="97" t="s">
        <v>150</v>
      </c>
      <c r="I201" s="94">
        <v>1193.0000000000002</v>
      </c>
      <c r="J201" s="96">
        <v>2242.5</v>
      </c>
      <c r="K201" s="94">
        <v>126.41342000000002</v>
      </c>
      <c r="L201" s="95">
        <v>2.6936687956469743E-7</v>
      </c>
      <c r="M201" s="95">
        <v>1.3680367382950867E-3</v>
      </c>
      <c r="N201" s="95">
        <f>K201/'סכום נכסי הקרן'!$C$42</f>
        <v>1.8156931467730892E-4</v>
      </c>
    </row>
    <row r="202" spans="2:14">
      <c r="B202" s="107" t="s">
        <v>1326</v>
      </c>
      <c r="C202" s="84" t="s">
        <v>1327</v>
      </c>
      <c r="D202" s="97" t="s">
        <v>1170</v>
      </c>
      <c r="E202" s="97" t="s">
        <v>1171</v>
      </c>
      <c r="F202" s="84"/>
      <c r="G202" s="97" t="s">
        <v>1228</v>
      </c>
      <c r="H202" s="97" t="s">
        <v>147</v>
      </c>
      <c r="I202" s="94">
        <v>530.00000000000011</v>
      </c>
      <c r="J202" s="96">
        <v>10754</v>
      </c>
      <c r="K202" s="94">
        <v>219.15039000000004</v>
      </c>
      <c r="L202" s="95">
        <v>2.0455422616750294E-6</v>
      </c>
      <c r="M202" s="95">
        <v>2.3716294103244438E-3</v>
      </c>
      <c r="N202" s="95">
        <f>K202/'סכום נכסי הקרן'!$C$42</f>
        <v>3.1476868613763455E-4</v>
      </c>
    </row>
    <row r="203" spans="2:14">
      <c r="B203" s="107" t="s">
        <v>1328</v>
      </c>
      <c r="C203" s="84" t="s">
        <v>1329</v>
      </c>
      <c r="D203" s="97" t="s">
        <v>32</v>
      </c>
      <c r="E203" s="97" t="s">
        <v>1171</v>
      </c>
      <c r="F203" s="84"/>
      <c r="G203" s="97" t="s">
        <v>1330</v>
      </c>
      <c r="H203" s="97" t="s">
        <v>154</v>
      </c>
      <c r="I203" s="94">
        <v>2000.0000000000002</v>
      </c>
      <c r="J203" s="96">
        <v>14340</v>
      </c>
      <c r="K203" s="94">
        <v>121.23036000000002</v>
      </c>
      <c r="L203" s="95">
        <v>5.7485091018889526E-6</v>
      </c>
      <c r="M203" s="95">
        <v>1.3119460439938984E-3</v>
      </c>
      <c r="N203" s="95">
        <f>K203/'סכום נכסי הקרן'!$C$42</f>
        <v>1.7412481509703197E-4</v>
      </c>
    </row>
    <row r="204" spans="2:14">
      <c r="B204" s="107" t="s">
        <v>1331</v>
      </c>
      <c r="C204" s="84" t="s">
        <v>1332</v>
      </c>
      <c r="D204" s="97" t="s">
        <v>32</v>
      </c>
      <c r="E204" s="97" t="s">
        <v>1171</v>
      </c>
      <c r="F204" s="84"/>
      <c r="G204" s="97" t="s">
        <v>1241</v>
      </c>
      <c r="H204" s="97" t="s">
        <v>149</v>
      </c>
      <c r="I204" s="94">
        <v>300.00000000000006</v>
      </c>
      <c r="J204" s="96">
        <v>11680</v>
      </c>
      <c r="K204" s="94">
        <v>141.69475000000003</v>
      </c>
      <c r="L204" s="95">
        <v>3.5294117647058828E-7</v>
      </c>
      <c r="M204" s="95">
        <v>1.5334101681889294E-3</v>
      </c>
      <c r="N204" s="95">
        <f>K204/'סכום נכסי הקרן'!$C$42</f>
        <v>2.0351809681972547E-4</v>
      </c>
    </row>
    <row r="205" spans="2:14">
      <c r="B205" s="107" t="s">
        <v>1333</v>
      </c>
      <c r="C205" s="84" t="s">
        <v>1334</v>
      </c>
      <c r="D205" s="97" t="s">
        <v>1170</v>
      </c>
      <c r="E205" s="97" t="s">
        <v>1171</v>
      </c>
      <c r="F205" s="84"/>
      <c r="G205" s="97" t="s">
        <v>1269</v>
      </c>
      <c r="H205" s="97" t="s">
        <v>147</v>
      </c>
      <c r="I205" s="94">
        <v>510.00000000000006</v>
      </c>
      <c r="J205" s="96">
        <v>4984</v>
      </c>
      <c r="K205" s="94">
        <v>98.133630000000025</v>
      </c>
      <c r="L205" s="95">
        <v>8.2846308314407756E-7</v>
      </c>
      <c r="M205" s="95">
        <v>1.0619949298283117E-3</v>
      </c>
      <c r="N205" s="95">
        <f>K205/'סכום נכסי הקרן'!$C$42</f>
        <v>1.4095066762608436E-4</v>
      </c>
    </row>
    <row r="206" spans="2:14">
      <c r="B206" s="107" t="s">
        <v>1335</v>
      </c>
      <c r="C206" s="84" t="s">
        <v>1336</v>
      </c>
      <c r="D206" s="97" t="s">
        <v>32</v>
      </c>
      <c r="E206" s="97" t="s">
        <v>1171</v>
      </c>
      <c r="F206" s="84"/>
      <c r="G206" s="97" t="s">
        <v>1337</v>
      </c>
      <c r="H206" s="97" t="s">
        <v>149</v>
      </c>
      <c r="I206" s="94">
        <v>2861.0000000000005</v>
      </c>
      <c r="J206" s="96">
        <v>1080</v>
      </c>
      <c r="K206" s="94">
        <v>124.94857000000002</v>
      </c>
      <c r="L206" s="95">
        <v>3.140605190778209E-6</v>
      </c>
      <c r="M206" s="95">
        <v>1.3521842392796219E-3</v>
      </c>
      <c r="N206" s="95">
        <f>K206/'סכום נכסי הקרן'!$C$42</f>
        <v>1.7946533069677066E-4</v>
      </c>
    </row>
    <row r="207" spans="2:14">
      <c r="B207" s="107" t="s">
        <v>1338</v>
      </c>
      <c r="C207" s="84" t="s">
        <v>1339</v>
      </c>
      <c r="D207" s="97" t="s">
        <v>32</v>
      </c>
      <c r="E207" s="97" t="s">
        <v>1171</v>
      </c>
      <c r="F207" s="84"/>
      <c r="G207" s="97" t="s">
        <v>1241</v>
      </c>
      <c r="H207" s="97" t="s">
        <v>149</v>
      </c>
      <c r="I207" s="94">
        <v>240.00000000000003</v>
      </c>
      <c r="J207" s="96">
        <v>9213</v>
      </c>
      <c r="K207" s="94">
        <v>89.413270000000026</v>
      </c>
      <c r="L207" s="95">
        <v>1.1315890592085494E-6</v>
      </c>
      <c r="M207" s="95">
        <v>9.6762383496228456E-4</v>
      </c>
      <c r="N207" s="95">
        <f>K207/'סכום נכסי הקרן'!$C$42</f>
        <v>1.2842549593988667E-4</v>
      </c>
    </row>
    <row r="208" spans="2:14">
      <c r="B208" s="107" t="s">
        <v>1340</v>
      </c>
      <c r="C208" s="84" t="s">
        <v>1341</v>
      </c>
      <c r="D208" s="97" t="s">
        <v>1170</v>
      </c>
      <c r="E208" s="97" t="s">
        <v>1171</v>
      </c>
      <c r="F208" s="84"/>
      <c r="G208" s="97" t="s">
        <v>1225</v>
      </c>
      <c r="H208" s="97" t="s">
        <v>147</v>
      </c>
      <c r="I208" s="94">
        <v>940.00000000000011</v>
      </c>
      <c r="J208" s="96">
        <v>7513</v>
      </c>
      <c r="K208" s="94">
        <v>271.54236000000003</v>
      </c>
      <c r="L208" s="95">
        <v>1.4419373130976005E-6</v>
      </c>
      <c r="M208" s="95">
        <v>2.9386114582087113E-3</v>
      </c>
      <c r="N208" s="95">
        <f>K208/'סכום נכסי הקרן'!$C$42</f>
        <v>3.9001998530740725E-4</v>
      </c>
    </row>
    <row r="209" spans="2:14">
      <c r="B209" s="107" t="s">
        <v>1342</v>
      </c>
      <c r="C209" s="84" t="s">
        <v>1343</v>
      </c>
      <c r="D209" s="97" t="s">
        <v>1170</v>
      </c>
      <c r="E209" s="97" t="s">
        <v>1171</v>
      </c>
      <c r="F209" s="84"/>
      <c r="G209" s="97" t="s">
        <v>1220</v>
      </c>
      <c r="H209" s="97" t="s">
        <v>147</v>
      </c>
      <c r="I209" s="94">
        <v>1515.0000000000002</v>
      </c>
      <c r="J209" s="96">
        <v>2517</v>
      </c>
      <c r="K209" s="94">
        <v>146.61965000000004</v>
      </c>
      <c r="L209" s="95">
        <v>6.8875095614203494E-6</v>
      </c>
      <c r="M209" s="95">
        <v>1.5867070739480607E-3</v>
      </c>
      <c r="N209" s="95">
        <f>K209/'סכום נכסי הקרן'!$C$42</f>
        <v>2.1059179768039579E-4</v>
      </c>
    </row>
    <row r="210" spans="2:14">
      <c r="B210" s="107" t="s">
        <v>1344</v>
      </c>
      <c r="C210" s="84" t="s">
        <v>1345</v>
      </c>
      <c r="D210" s="97" t="s">
        <v>1170</v>
      </c>
      <c r="E210" s="97" t="s">
        <v>1171</v>
      </c>
      <c r="F210" s="84"/>
      <c r="G210" s="97" t="s">
        <v>1244</v>
      </c>
      <c r="H210" s="97" t="s">
        <v>147</v>
      </c>
      <c r="I210" s="94">
        <v>1440.0000000000002</v>
      </c>
      <c r="J210" s="96">
        <v>5137</v>
      </c>
      <c r="K210" s="94">
        <v>285.97571999999997</v>
      </c>
      <c r="L210" s="95">
        <v>8.4722010682768957E-7</v>
      </c>
      <c r="M210" s="95">
        <v>3.0948082190988026E-3</v>
      </c>
      <c r="N210" s="95">
        <f>K210/'סכום נכסי הקרן'!$C$42</f>
        <v>4.1075081660436029E-4</v>
      </c>
    </row>
    <row r="211" spans="2:14">
      <c r="B211" s="107" t="s">
        <v>1346</v>
      </c>
      <c r="C211" s="84" t="s">
        <v>1347</v>
      </c>
      <c r="D211" s="97" t="s">
        <v>32</v>
      </c>
      <c r="E211" s="97" t="s">
        <v>1171</v>
      </c>
      <c r="F211" s="84"/>
      <c r="G211" s="97" t="s">
        <v>1241</v>
      </c>
      <c r="H211" s="97" t="s">
        <v>149</v>
      </c>
      <c r="I211" s="94">
        <v>470.00000000000006</v>
      </c>
      <c r="J211" s="96">
        <v>6470</v>
      </c>
      <c r="K211" s="94">
        <v>122.96791000000002</v>
      </c>
      <c r="L211" s="95">
        <v>7.8693280727511422E-7</v>
      </c>
      <c r="M211" s="95">
        <v>1.3307496823625514E-3</v>
      </c>
      <c r="N211" s="95">
        <f>K211/'סכום נכסי הקרן'!$C$42</f>
        <v>1.7662048179695639E-4</v>
      </c>
    </row>
    <row r="212" spans="2:14">
      <c r="B212" s="107" t="s">
        <v>1348</v>
      </c>
      <c r="C212" s="84" t="s">
        <v>1349</v>
      </c>
      <c r="D212" s="97" t="s">
        <v>1170</v>
      </c>
      <c r="E212" s="97" t="s">
        <v>1171</v>
      </c>
      <c r="F212" s="84"/>
      <c r="G212" s="97" t="s">
        <v>1172</v>
      </c>
      <c r="H212" s="97" t="s">
        <v>147</v>
      </c>
      <c r="I212" s="94">
        <v>2320.0000000000005</v>
      </c>
      <c r="J212" s="96">
        <v>7802</v>
      </c>
      <c r="K212" s="94">
        <v>695.9696100000001</v>
      </c>
      <c r="L212" s="95">
        <v>1.250699837315165E-6</v>
      </c>
      <c r="M212" s="95">
        <v>7.5317319570730994E-3</v>
      </c>
      <c r="N212" s="95">
        <f>K212/'סכום נכסי הקרן'!$C$42</f>
        <v>9.9963061772977862E-4</v>
      </c>
    </row>
    <row r="213" spans="2:14">
      <c r="B213" s="107" t="s">
        <v>1350</v>
      </c>
      <c r="C213" s="84" t="s">
        <v>1351</v>
      </c>
      <c r="D213" s="97" t="s">
        <v>1170</v>
      </c>
      <c r="E213" s="97" t="s">
        <v>1171</v>
      </c>
      <c r="F213" s="84"/>
      <c r="G213" s="97" t="s">
        <v>1244</v>
      </c>
      <c r="H213" s="97" t="s">
        <v>147</v>
      </c>
      <c r="I213" s="94">
        <v>2920.0000000000005</v>
      </c>
      <c r="J213" s="96">
        <v>5511</v>
      </c>
      <c r="K213" s="94">
        <v>618.74201000000016</v>
      </c>
      <c r="L213" s="95">
        <v>5.8140657469332757E-7</v>
      </c>
      <c r="M213" s="95">
        <v>6.6959805470538343E-3</v>
      </c>
      <c r="N213" s="95">
        <f>K213/'סכום נכסי הקרן'!$C$42</f>
        <v>8.8870756536577077E-4</v>
      </c>
    </row>
    <row r="214" spans="2:14">
      <c r="B214" s="107" t="s">
        <v>1352</v>
      </c>
      <c r="C214" s="84" t="s">
        <v>1353</v>
      </c>
      <c r="D214" s="97" t="s">
        <v>32</v>
      </c>
      <c r="E214" s="97" t="s">
        <v>1171</v>
      </c>
      <c r="F214" s="84"/>
      <c r="G214" s="97" t="s">
        <v>1225</v>
      </c>
      <c r="H214" s="97" t="s">
        <v>149</v>
      </c>
      <c r="I214" s="94">
        <v>460.00000000000006</v>
      </c>
      <c r="J214" s="96">
        <v>3629</v>
      </c>
      <c r="K214" s="94">
        <v>67.504770000000008</v>
      </c>
      <c r="L214" s="95">
        <v>1.86042096278985E-6</v>
      </c>
      <c r="M214" s="95">
        <v>7.3053165850714289E-4</v>
      </c>
      <c r="N214" s="95">
        <f>K214/'סכום נכסי הקרן'!$C$42</f>
        <v>9.6958019380769561E-5</v>
      </c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B218" s="110" t="s">
        <v>1821</v>
      </c>
      <c r="E218" s="1"/>
      <c r="F218" s="1"/>
      <c r="G218" s="1"/>
    </row>
    <row r="219" spans="2:14">
      <c r="B219" s="110" t="s">
        <v>129</v>
      </c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password="CC17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$AP$6:$AP$23</formula1>
    </dataValidation>
    <dataValidation type="list" allowBlank="1" showInputMessage="1" showErrorMessage="1" sqref="H12:H357">
      <formula1>$AT$6:$AT$19</formula1>
    </dataValidation>
    <dataValidation type="list" allowBlank="1" showInputMessage="1" showErrorMessage="1" sqref="G12:G363">
      <formula1>$AR$6:$AR$29</formula1>
    </dataValidation>
  </dataValidations>
  <printOptions horizontalCentered="1"/>
  <pageMargins left="0.19685039370078741" right="0.19685039370078741" top="0.11811023622047245" bottom="0.11811023622047245" header="0" footer="0.23622047244094491"/>
  <pageSetup paperSize="9" scale="65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55"/>
  <sheetViews>
    <sheetView rightToLeft="1" zoomScale="90" zoomScaleNormal="9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5" t="s">
        <v>163</v>
      </c>
      <c r="C1" s="78" t="s" vm="1">
        <v>219</v>
      </c>
    </row>
    <row r="2" spans="2:57">
      <c r="B2" s="55" t="s">
        <v>162</v>
      </c>
      <c r="C2" s="78" t="s">
        <v>220</v>
      </c>
    </row>
    <row r="3" spans="2:57">
      <c r="B3" s="55" t="s">
        <v>164</v>
      </c>
      <c r="C3" s="78" t="s">
        <v>221</v>
      </c>
    </row>
    <row r="4" spans="2:57">
      <c r="B4" s="55" t="s">
        <v>165</v>
      </c>
      <c r="C4" s="78">
        <v>659</v>
      </c>
    </row>
    <row r="6" spans="2:57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BE6" s="3"/>
    </row>
    <row r="7" spans="2:57" ht="26.25" customHeight="1">
      <c r="B7" s="199" t="s">
        <v>108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  <c r="BB7" s="3"/>
      <c r="BE7" s="3"/>
    </row>
    <row r="8" spans="2:57" s="3" customFormat="1" ht="47.25">
      <c r="B8" s="21" t="s">
        <v>132</v>
      </c>
      <c r="C8" s="29" t="s">
        <v>57</v>
      </c>
      <c r="D8" s="70" t="s">
        <v>136</v>
      </c>
      <c r="E8" s="70" t="s">
        <v>134</v>
      </c>
      <c r="F8" s="70" t="s">
        <v>78</v>
      </c>
      <c r="G8" s="29" t="s">
        <v>119</v>
      </c>
      <c r="H8" s="29" t="s">
        <v>0</v>
      </c>
      <c r="I8" s="29" t="s">
        <v>123</v>
      </c>
      <c r="J8" s="29" t="s">
        <v>74</v>
      </c>
      <c r="K8" s="29" t="s">
        <v>71</v>
      </c>
      <c r="L8" s="70" t="s">
        <v>166</v>
      </c>
      <c r="M8" s="30" t="s">
        <v>168</v>
      </c>
      <c r="BB8" s="1"/>
      <c r="BC8" s="1"/>
      <c r="BE8" s="4"/>
    </row>
    <row r="9" spans="2:57" s="3" customFormat="1" ht="26.25" customHeight="1">
      <c r="B9" s="14"/>
      <c r="C9" s="15"/>
      <c r="D9" s="15"/>
      <c r="E9" s="15"/>
      <c r="F9" s="15"/>
      <c r="G9" s="15"/>
      <c r="H9" s="31" t="s">
        <v>22</v>
      </c>
      <c r="I9" s="31" t="s">
        <v>75</v>
      </c>
      <c r="J9" s="31" t="s">
        <v>23</v>
      </c>
      <c r="K9" s="31" t="s">
        <v>20</v>
      </c>
      <c r="L9" s="16" t="s">
        <v>20</v>
      </c>
      <c r="M9" s="16" t="s">
        <v>20</v>
      </c>
      <c r="BB9" s="1"/>
      <c r="BE9" s="4"/>
    </row>
    <row r="10" spans="2:5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BB10" s="1"/>
      <c r="BC10" s="3"/>
      <c r="BE10" s="1"/>
    </row>
    <row r="11" spans="2:57" s="4" customFormat="1" ht="18" customHeight="1">
      <c r="B11" s="79" t="s">
        <v>37</v>
      </c>
      <c r="C11" s="80"/>
      <c r="D11" s="80"/>
      <c r="E11" s="80"/>
      <c r="F11" s="80"/>
      <c r="G11" s="80"/>
      <c r="H11" s="88"/>
      <c r="I11" s="90"/>
      <c r="J11" s="88">
        <v>131143.84830000004</v>
      </c>
      <c r="K11" s="80"/>
      <c r="L11" s="89">
        <v>1</v>
      </c>
      <c r="M11" s="89">
        <f>J11/'סכום נכסי הקרן'!$C$42</f>
        <v>0.18836369318997911</v>
      </c>
      <c r="N11" s="5"/>
      <c r="BB11" s="1"/>
      <c r="BC11" s="3"/>
      <c r="BE11" s="1"/>
    </row>
    <row r="12" spans="2:57" ht="20.25">
      <c r="B12" s="81" t="s">
        <v>216</v>
      </c>
      <c r="C12" s="82"/>
      <c r="D12" s="82"/>
      <c r="E12" s="82"/>
      <c r="F12" s="82"/>
      <c r="G12" s="82"/>
      <c r="H12" s="91"/>
      <c r="I12" s="93"/>
      <c r="J12" s="91">
        <v>43532.631949999988</v>
      </c>
      <c r="K12" s="82"/>
      <c r="L12" s="92">
        <v>0.33194566511740814</v>
      </c>
      <c r="M12" s="92">
        <f>J12/'סכום נכסי הקרן'!$C$42</f>
        <v>6.2526511419919009E-2</v>
      </c>
      <c r="BC12" s="4"/>
    </row>
    <row r="13" spans="2:57">
      <c r="B13" s="101" t="s">
        <v>80</v>
      </c>
      <c r="C13" s="82"/>
      <c r="D13" s="82"/>
      <c r="E13" s="82"/>
      <c r="F13" s="82"/>
      <c r="G13" s="82"/>
      <c r="H13" s="91"/>
      <c r="I13" s="93"/>
      <c r="J13" s="91">
        <v>12684.657690000004</v>
      </c>
      <c r="K13" s="82"/>
      <c r="L13" s="92">
        <v>9.6723238294662728E-2</v>
      </c>
      <c r="M13" s="92">
        <f>J13/'סכום נכסי הקרן'!$C$42</f>
        <v>1.8219146382477087E-2</v>
      </c>
    </row>
    <row r="14" spans="2:57">
      <c r="B14" s="87" t="s">
        <v>1354</v>
      </c>
      <c r="C14" s="84" t="s">
        <v>1355</v>
      </c>
      <c r="D14" s="97" t="s">
        <v>137</v>
      </c>
      <c r="E14" s="84" t="s">
        <v>1356</v>
      </c>
      <c r="F14" s="97" t="s">
        <v>1357</v>
      </c>
      <c r="G14" s="97" t="s">
        <v>148</v>
      </c>
      <c r="H14" s="94">
        <v>164168.00000000003</v>
      </c>
      <c r="I14" s="96">
        <v>1277</v>
      </c>
      <c r="J14" s="94">
        <v>2096.4253600000002</v>
      </c>
      <c r="K14" s="95">
        <v>7.9511143050706591E-4</v>
      </c>
      <c r="L14" s="95">
        <v>1.5985693474575274E-2</v>
      </c>
      <c r="M14" s="95">
        <f>J14/'סכום נכסי הקרן'!$C$42</f>
        <v>3.0111242610739476E-3</v>
      </c>
    </row>
    <row r="15" spans="2:57">
      <c r="B15" s="87" t="s">
        <v>1358</v>
      </c>
      <c r="C15" s="84" t="s">
        <v>1359</v>
      </c>
      <c r="D15" s="97" t="s">
        <v>137</v>
      </c>
      <c r="E15" s="84" t="s">
        <v>1356</v>
      </c>
      <c r="F15" s="97" t="s">
        <v>1357</v>
      </c>
      <c r="G15" s="97" t="s">
        <v>148</v>
      </c>
      <c r="H15" s="94">
        <v>436.00000000000006</v>
      </c>
      <c r="I15" s="96">
        <v>1471</v>
      </c>
      <c r="J15" s="94">
        <v>6.4135600000000013</v>
      </c>
      <c r="K15" s="95">
        <v>5.1178190015229041E-6</v>
      </c>
      <c r="L15" s="95">
        <v>4.8904771997605007E-5</v>
      </c>
      <c r="M15" s="95">
        <f>J15/'סכום נכסי הקרן'!$C$42</f>
        <v>9.2118834680827522E-6</v>
      </c>
    </row>
    <row r="16" spans="2:57" ht="20.25">
      <c r="B16" s="87" t="s">
        <v>1360</v>
      </c>
      <c r="C16" s="84" t="s">
        <v>1361</v>
      </c>
      <c r="D16" s="97" t="s">
        <v>137</v>
      </c>
      <c r="E16" s="84" t="s">
        <v>1362</v>
      </c>
      <c r="F16" s="97" t="s">
        <v>1357</v>
      </c>
      <c r="G16" s="97" t="s">
        <v>148</v>
      </c>
      <c r="H16" s="94">
        <v>86307.000000000015</v>
      </c>
      <c r="I16" s="96">
        <v>1275</v>
      </c>
      <c r="J16" s="94">
        <v>1100.4142500000003</v>
      </c>
      <c r="K16" s="95">
        <v>3.384588235294118E-4</v>
      </c>
      <c r="L16" s="95">
        <v>8.3908949162657745E-3</v>
      </c>
      <c r="M16" s="95">
        <f>J16/'סכום נכסי הקרן'!$C$42</f>
        <v>1.5805399555968418E-3</v>
      </c>
      <c r="BB16" s="4"/>
    </row>
    <row r="17" spans="2:13">
      <c r="B17" s="87" t="s">
        <v>1363</v>
      </c>
      <c r="C17" s="84" t="s">
        <v>1364</v>
      </c>
      <c r="D17" s="97" t="s">
        <v>137</v>
      </c>
      <c r="E17" s="84" t="s">
        <v>1362</v>
      </c>
      <c r="F17" s="97" t="s">
        <v>1357</v>
      </c>
      <c r="G17" s="97" t="s">
        <v>148</v>
      </c>
      <c r="H17" s="94">
        <v>15262.000000000002</v>
      </c>
      <c r="I17" s="96">
        <v>1278</v>
      </c>
      <c r="J17" s="94">
        <v>195.04835999999997</v>
      </c>
      <c r="K17" s="95">
        <v>1.045128923007519E-4</v>
      </c>
      <c r="L17" s="95">
        <v>1.4872856220736654E-3</v>
      </c>
      <c r="M17" s="95">
        <f>J17/'סכום נכסי הקרן'!$C$42</f>
        <v>2.8015061260215114E-4</v>
      </c>
    </row>
    <row r="18" spans="2:13">
      <c r="B18" s="87" t="s">
        <v>1365</v>
      </c>
      <c r="C18" s="84" t="s">
        <v>1366</v>
      </c>
      <c r="D18" s="97" t="s">
        <v>137</v>
      </c>
      <c r="E18" s="84" t="s">
        <v>1362</v>
      </c>
      <c r="F18" s="97" t="s">
        <v>1357</v>
      </c>
      <c r="G18" s="97" t="s">
        <v>148</v>
      </c>
      <c r="H18" s="94">
        <v>100.00000000000001</v>
      </c>
      <c r="I18" s="96">
        <v>1472</v>
      </c>
      <c r="J18" s="94">
        <v>1.4720000000000002</v>
      </c>
      <c r="K18" s="95">
        <v>3.1137224863696805E-7</v>
      </c>
      <c r="L18" s="95">
        <v>1.1224316039839741E-5</v>
      </c>
      <c r="M18" s="95">
        <f>J18/'סכום נכסי הקרן'!$C$42</f>
        <v>2.114253622795734E-6</v>
      </c>
    </row>
    <row r="19" spans="2:13">
      <c r="B19" s="87" t="s">
        <v>1367</v>
      </c>
      <c r="C19" s="84" t="s">
        <v>1368</v>
      </c>
      <c r="D19" s="97" t="s">
        <v>137</v>
      </c>
      <c r="E19" s="84" t="s">
        <v>1369</v>
      </c>
      <c r="F19" s="97" t="s">
        <v>1357</v>
      </c>
      <c r="G19" s="97" t="s">
        <v>148</v>
      </c>
      <c r="H19" s="94">
        <v>1018.0000000000001</v>
      </c>
      <c r="I19" s="96">
        <v>11380</v>
      </c>
      <c r="J19" s="94">
        <v>115.84840000000003</v>
      </c>
      <c r="K19" s="95">
        <v>7.1680045064075496E-5</v>
      </c>
      <c r="L19" s="95">
        <v>8.8336892276478964E-4</v>
      </c>
      <c r="M19" s="95">
        <f>J19/'סכום נכסי הקרן'!$C$42</f>
        <v>1.663946327412292E-4</v>
      </c>
    </row>
    <row r="20" spans="2:13">
      <c r="B20" s="87" t="s">
        <v>1370</v>
      </c>
      <c r="C20" s="84" t="s">
        <v>1371</v>
      </c>
      <c r="D20" s="97" t="s">
        <v>137</v>
      </c>
      <c r="E20" s="84" t="s">
        <v>1369</v>
      </c>
      <c r="F20" s="97" t="s">
        <v>1357</v>
      </c>
      <c r="G20" s="97" t="s">
        <v>148</v>
      </c>
      <c r="H20" s="94">
        <v>39.000000000000007</v>
      </c>
      <c r="I20" s="96">
        <v>14640</v>
      </c>
      <c r="J20" s="94">
        <v>5.7096000000000009</v>
      </c>
      <c r="K20" s="95">
        <v>1.402877697841727E-6</v>
      </c>
      <c r="L20" s="95">
        <v>4.3536925856704473E-5</v>
      </c>
      <c r="M20" s="95">
        <f>J20/'סכום נכסי הקרן'!$C$42</f>
        <v>8.2007761445071501E-6</v>
      </c>
    </row>
    <row r="21" spans="2:13">
      <c r="B21" s="87" t="s">
        <v>1372</v>
      </c>
      <c r="C21" s="84" t="s">
        <v>1373</v>
      </c>
      <c r="D21" s="97" t="s">
        <v>137</v>
      </c>
      <c r="E21" s="84" t="s">
        <v>1369</v>
      </c>
      <c r="F21" s="97" t="s">
        <v>1357</v>
      </c>
      <c r="G21" s="97" t="s">
        <v>148</v>
      </c>
      <c r="H21" s="94">
        <v>38829.000000000007</v>
      </c>
      <c r="I21" s="96">
        <v>12770</v>
      </c>
      <c r="J21" s="94">
        <v>4958.4633000000003</v>
      </c>
      <c r="K21" s="95">
        <v>3.7823847148056214E-4</v>
      </c>
      <c r="L21" s="95">
        <v>3.7809347249420304E-2</v>
      </c>
      <c r="M21" s="95">
        <f>J21/'סכום נכסי הקרן'!$C$42</f>
        <v>7.1219082850031866E-3</v>
      </c>
    </row>
    <row r="22" spans="2:13">
      <c r="B22" s="87" t="s">
        <v>1374</v>
      </c>
      <c r="C22" s="84" t="s">
        <v>1375</v>
      </c>
      <c r="D22" s="97" t="s">
        <v>137</v>
      </c>
      <c r="E22" s="84" t="s">
        <v>1376</v>
      </c>
      <c r="F22" s="97" t="s">
        <v>1357</v>
      </c>
      <c r="G22" s="97" t="s">
        <v>148</v>
      </c>
      <c r="H22" s="94">
        <v>3606.0000000000005</v>
      </c>
      <c r="I22" s="96">
        <v>1156</v>
      </c>
      <c r="J22" s="94">
        <v>41.68536000000001</v>
      </c>
      <c r="K22" s="95">
        <v>3.4613034956045723E-5</v>
      </c>
      <c r="L22" s="95">
        <v>3.1785981988756385E-4</v>
      </c>
      <c r="M22" s="95">
        <f>J22/'סכום נכסי הקרן'!$C$42</f>
        <v>5.9873249590723097E-5</v>
      </c>
    </row>
    <row r="23" spans="2:13">
      <c r="B23" s="87" t="s">
        <v>1377</v>
      </c>
      <c r="C23" s="84" t="s">
        <v>1378</v>
      </c>
      <c r="D23" s="97" t="s">
        <v>137</v>
      </c>
      <c r="E23" s="84" t="s">
        <v>1376</v>
      </c>
      <c r="F23" s="97" t="s">
        <v>1357</v>
      </c>
      <c r="G23" s="97" t="s">
        <v>148</v>
      </c>
      <c r="H23" s="94">
        <v>16728.000000000004</v>
      </c>
      <c r="I23" s="96">
        <v>12760</v>
      </c>
      <c r="J23" s="94">
        <v>2134.4928</v>
      </c>
      <c r="K23" s="95">
        <v>4.0458030960261506E-4</v>
      </c>
      <c r="L23" s="95">
        <v>1.6275965877691874E-2</v>
      </c>
      <c r="M23" s="95">
        <f>J23/'סכום נכסי הקרן'!$C$42</f>
        <v>3.0658010429561208E-3</v>
      </c>
    </row>
    <row r="24" spans="2:13">
      <c r="B24" s="87" t="s">
        <v>1379</v>
      </c>
      <c r="C24" s="84" t="s">
        <v>1380</v>
      </c>
      <c r="D24" s="97" t="s">
        <v>137</v>
      </c>
      <c r="E24" s="84" t="s">
        <v>1376</v>
      </c>
      <c r="F24" s="97" t="s">
        <v>1357</v>
      </c>
      <c r="G24" s="97" t="s">
        <v>148</v>
      </c>
      <c r="H24" s="94">
        <v>120877.00000000001</v>
      </c>
      <c r="I24" s="96">
        <v>1470</v>
      </c>
      <c r="J24" s="94">
        <v>1776.8919000000003</v>
      </c>
      <c r="K24" s="95">
        <v>5.1437021276595752E-4</v>
      </c>
      <c r="L24" s="95">
        <v>1.3549182237928881E-2</v>
      </c>
      <c r="M24" s="95">
        <f>J24/'סכום נכסי הקרן'!$C$42</f>
        <v>2.5521740060403504E-3</v>
      </c>
    </row>
    <row r="25" spans="2:13">
      <c r="B25" s="87" t="s">
        <v>1381</v>
      </c>
      <c r="C25" s="84" t="s">
        <v>1382</v>
      </c>
      <c r="D25" s="97" t="s">
        <v>137</v>
      </c>
      <c r="E25" s="84" t="s">
        <v>1356</v>
      </c>
      <c r="F25" s="97" t="s">
        <v>1357</v>
      </c>
      <c r="G25" s="97" t="s">
        <v>148</v>
      </c>
      <c r="H25" s="94">
        <v>1740.0000000000002</v>
      </c>
      <c r="I25" s="96">
        <v>1172</v>
      </c>
      <c r="J25" s="94">
        <v>20.392800000000001</v>
      </c>
      <c r="K25" s="95">
        <v>5.2706054547434474E-5</v>
      </c>
      <c r="L25" s="95">
        <v>1.5549947835410589E-4</v>
      </c>
      <c r="M25" s="95">
        <f>J25/'סכום נכסי הקרן'!$C$42</f>
        <v>2.9290456031894595E-5</v>
      </c>
    </row>
    <row r="26" spans="2:13">
      <c r="B26" s="87" t="s">
        <v>1383</v>
      </c>
      <c r="C26" s="84" t="s">
        <v>1384</v>
      </c>
      <c r="D26" s="97" t="s">
        <v>137</v>
      </c>
      <c r="E26" s="84" t="s">
        <v>1362</v>
      </c>
      <c r="F26" s="97" t="s">
        <v>1357</v>
      </c>
      <c r="G26" s="97" t="s">
        <v>148</v>
      </c>
      <c r="H26" s="94">
        <v>20000.000000000004</v>
      </c>
      <c r="I26" s="96">
        <v>1157</v>
      </c>
      <c r="J26" s="94">
        <v>231.40000000000003</v>
      </c>
      <c r="K26" s="95">
        <v>5.7142857142857158E-4</v>
      </c>
      <c r="L26" s="95">
        <v>1.7644746818063289E-3</v>
      </c>
      <c r="M26" s="95">
        <f>J26/'סכום נכסי הקרן'!$C$42</f>
        <v>3.3236296760525335E-4</v>
      </c>
    </row>
    <row r="27" spans="2:13">
      <c r="B27" s="83"/>
      <c r="C27" s="84"/>
      <c r="D27" s="84"/>
      <c r="E27" s="84"/>
      <c r="F27" s="84"/>
      <c r="G27" s="84"/>
      <c r="H27" s="94"/>
      <c r="I27" s="96"/>
      <c r="J27" s="84"/>
      <c r="K27" s="84"/>
      <c r="L27" s="95"/>
      <c r="M27" s="84"/>
    </row>
    <row r="28" spans="2:13">
      <c r="B28" s="101" t="s">
        <v>81</v>
      </c>
      <c r="C28" s="82"/>
      <c r="D28" s="82"/>
      <c r="E28" s="82"/>
      <c r="F28" s="82"/>
      <c r="G28" s="82"/>
      <c r="H28" s="91"/>
      <c r="I28" s="93"/>
      <c r="J28" s="91">
        <v>30847.974260000006</v>
      </c>
      <c r="K28" s="82"/>
      <c r="L28" s="92">
        <v>0.23522242682274558</v>
      </c>
      <c r="M28" s="92">
        <f>J28/'סכום נכסי הקרן'!$C$42</f>
        <v>4.4307365037441961E-2</v>
      </c>
    </row>
    <row r="29" spans="2:13">
      <c r="B29" s="87" t="s">
        <v>1385</v>
      </c>
      <c r="C29" s="84" t="s">
        <v>1386</v>
      </c>
      <c r="D29" s="97" t="s">
        <v>137</v>
      </c>
      <c r="E29" s="84" t="s">
        <v>1356</v>
      </c>
      <c r="F29" s="97" t="s">
        <v>1387</v>
      </c>
      <c r="G29" s="97" t="s">
        <v>148</v>
      </c>
      <c r="H29" s="94">
        <v>168541.00000000003</v>
      </c>
      <c r="I29" s="96">
        <v>300.04000000000002</v>
      </c>
      <c r="J29" s="94">
        <v>505.6904100000001</v>
      </c>
      <c r="K29" s="95">
        <v>1.1631780137112023E-3</v>
      </c>
      <c r="L29" s="95">
        <v>3.8559979484756352E-3</v>
      </c>
      <c r="M29" s="95">
        <f>J29/'סכום נכסי הקרן'!$C$42</f>
        <v>7.2633001450785344E-4</v>
      </c>
    </row>
    <row r="30" spans="2:13">
      <c r="B30" s="87" t="s">
        <v>1388</v>
      </c>
      <c r="C30" s="84" t="s">
        <v>1389</v>
      </c>
      <c r="D30" s="97" t="s">
        <v>137</v>
      </c>
      <c r="E30" s="84" t="s">
        <v>1356</v>
      </c>
      <c r="F30" s="97" t="s">
        <v>1387</v>
      </c>
      <c r="G30" s="97" t="s">
        <v>148</v>
      </c>
      <c r="H30" s="94">
        <v>616475.00000000012</v>
      </c>
      <c r="I30" s="96">
        <v>307.91000000000003</v>
      </c>
      <c r="J30" s="94">
        <v>1898.1881600000004</v>
      </c>
      <c r="K30" s="95">
        <v>2.3623993985642877E-3</v>
      </c>
      <c r="L30" s="95">
        <v>1.4474092262854543E-2</v>
      </c>
      <c r="M30" s="95">
        <f>J30/'סכום נכסי הקרן'!$C$42</f>
        <v>2.7263934742037831E-3</v>
      </c>
    </row>
    <row r="31" spans="2:13">
      <c r="B31" s="87" t="s">
        <v>1390</v>
      </c>
      <c r="C31" s="84" t="s">
        <v>1391</v>
      </c>
      <c r="D31" s="97" t="s">
        <v>137</v>
      </c>
      <c r="E31" s="84" t="s">
        <v>1356</v>
      </c>
      <c r="F31" s="97" t="s">
        <v>1387</v>
      </c>
      <c r="G31" s="97" t="s">
        <v>148</v>
      </c>
      <c r="H31" s="94">
        <v>201720.00000000003</v>
      </c>
      <c r="I31" s="96">
        <v>314.86</v>
      </c>
      <c r="J31" s="94">
        <v>635.13559000000009</v>
      </c>
      <c r="K31" s="95">
        <v>8.2738786395504017E-4</v>
      </c>
      <c r="L31" s="95">
        <v>4.8430452379823897E-3</v>
      </c>
      <c r="M31" s="95">
        <f>J31/'סכום נכסי הקרן'!$C$42</f>
        <v>9.122538873125042E-4</v>
      </c>
    </row>
    <row r="32" spans="2:13">
      <c r="B32" s="87" t="s">
        <v>1392</v>
      </c>
      <c r="C32" s="84" t="s">
        <v>1393</v>
      </c>
      <c r="D32" s="97" t="s">
        <v>137</v>
      </c>
      <c r="E32" s="84" t="s">
        <v>1362</v>
      </c>
      <c r="F32" s="97" t="s">
        <v>1387</v>
      </c>
      <c r="G32" s="97" t="s">
        <v>148</v>
      </c>
      <c r="H32" s="94">
        <v>15401.000000000002</v>
      </c>
      <c r="I32" s="96">
        <v>312.33</v>
      </c>
      <c r="J32" s="94">
        <v>48.10194000000002</v>
      </c>
      <c r="K32" s="95">
        <v>2.5818943839061194E-5</v>
      </c>
      <c r="L32" s="95">
        <v>3.6678762003356587E-4</v>
      </c>
      <c r="M32" s="95">
        <f>J32/'סכום נכסי הקרן'!$C$42</f>
        <v>6.9089470725885234E-5</v>
      </c>
    </row>
    <row r="33" spans="2:13">
      <c r="B33" s="87" t="s">
        <v>1394</v>
      </c>
      <c r="C33" s="84" t="s">
        <v>1395</v>
      </c>
      <c r="D33" s="97" t="s">
        <v>137</v>
      </c>
      <c r="E33" s="84" t="s">
        <v>1362</v>
      </c>
      <c r="F33" s="97" t="s">
        <v>1387</v>
      </c>
      <c r="G33" s="97" t="s">
        <v>148</v>
      </c>
      <c r="H33" s="94">
        <v>5000.0000000000009</v>
      </c>
      <c r="I33" s="96">
        <v>2989.4</v>
      </c>
      <c r="J33" s="94">
        <v>149.47000000000003</v>
      </c>
      <c r="K33" s="95">
        <v>1.3297049055047871E-4</v>
      </c>
      <c r="L33" s="95">
        <v>1.1397408413551945E-3</v>
      </c>
      <c r="M33" s="95">
        <f>J33/'סכום נכסי הקרן'!$C$42</f>
        <v>2.1468579415711848E-4</v>
      </c>
    </row>
    <row r="34" spans="2:13">
      <c r="B34" s="87" t="s">
        <v>1396</v>
      </c>
      <c r="C34" s="84" t="s">
        <v>1397</v>
      </c>
      <c r="D34" s="97" t="s">
        <v>137</v>
      </c>
      <c r="E34" s="84" t="s">
        <v>1362</v>
      </c>
      <c r="F34" s="97" t="s">
        <v>1387</v>
      </c>
      <c r="G34" s="97" t="s">
        <v>148</v>
      </c>
      <c r="H34" s="94">
        <v>10.000000000000002</v>
      </c>
      <c r="I34" s="96">
        <v>3245.27</v>
      </c>
      <c r="J34" s="94">
        <v>0.32453000000000004</v>
      </c>
      <c r="K34" s="95">
        <v>5.0312501006250032E-7</v>
      </c>
      <c r="L34" s="95">
        <v>2.4746109269084179E-6</v>
      </c>
      <c r="M34" s="95">
        <f>J34/'סכום נכסי הקרן'!$C$42</f>
        <v>4.6612685340074704E-7</v>
      </c>
    </row>
    <row r="35" spans="2:13">
      <c r="B35" s="87" t="s">
        <v>1398</v>
      </c>
      <c r="C35" s="84" t="s">
        <v>1399</v>
      </c>
      <c r="D35" s="97" t="s">
        <v>137</v>
      </c>
      <c r="E35" s="84" t="s">
        <v>1362</v>
      </c>
      <c r="F35" s="97" t="s">
        <v>1387</v>
      </c>
      <c r="G35" s="97" t="s">
        <v>148</v>
      </c>
      <c r="H35" s="94">
        <v>23020.000000000004</v>
      </c>
      <c r="I35" s="96">
        <v>314.08</v>
      </c>
      <c r="J35" s="94">
        <v>72.301220000000015</v>
      </c>
      <c r="K35" s="95">
        <v>1.1510000000000002E-5</v>
      </c>
      <c r="L35" s="95">
        <v>5.5131232564265074E-4</v>
      </c>
      <c r="M35" s="95">
        <f>J35/'סכום נכסי הקרן'!$C$42</f>
        <v>1.0384722575920611E-4</v>
      </c>
    </row>
    <row r="36" spans="2:13">
      <c r="B36" s="87" t="s">
        <v>1400</v>
      </c>
      <c r="C36" s="84" t="s">
        <v>1401</v>
      </c>
      <c r="D36" s="97" t="s">
        <v>137</v>
      </c>
      <c r="E36" s="84" t="s">
        <v>1362</v>
      </c>
      <c r="F36" s="97" t="s">
        <v>1387</v>
      </c>
      <c r="G36" s="97" t="s">
        <v>148</v>
      </c>
      <c r="H36" s="94">
        <v>31420.000000000004</v>
      </c>
      <c r="I36" s="96">
        <v>3064.11</v>
      </c>
      <c r="J36" s="94">
        <v>962.74336000000005</v>
      </c>
      <c r="K36" s="95">
        <v>4.9430734766004478E-4</v>
      </c>
      <c r="L36" s="95">
        <v>7.3411248219410362E-3</v>
      </c>
      <c r="M36" s="95">
        <f>J36/'סכום נכסי הקרן'!$C$42</f>
        <v>1.3828013836294413E-3</v>
      </c>
    </row>
    <row r="37" spans="2:13">
      <c r="B37" s="87" t="s">
        <v>1402</v>
      </c>
      <c r="C37" s="84" t="s">
        <v>1403</v>
      </c>
      <c r="D37" s="97" t="s">
        <v>137</v>
      </c>
      <c r="E37" s="84" t="s">
        <v>1362</v>
      </c>
      <c r="F37" s="97" t="s">
        <v>1387</v>
      </c>
      <c r="G37" s="97" t="s">
        <v>148</v>
      </c>
      <c r="H37" s="94">
        <v>2150500.0000000005</v>
      </c>
      <c r="I37" s="96">
        <v>309.89</v>
      </c>
      <c r="J37" s="94">
        <v>6664.1844499999997</v>
      </c>
      <c r="K37" s="95">
        <v>4.8325842696629222E-3</v>
      </c>
      <c r="L37" s="95">
        <v>5.0815837238169542E-2</v>
      </c>
      <c r="M37" s="95">
        <f>J37/'סכום נכסי הקרן'!$C$42</f>
        <v>9.5718587747224831E-3</v>
      </c>
    </row>
    <row r="38" spans="2:13">
      <c r="B38" s="87" t="s">
        <v>1404</v>
      </c>
      <c r="C38" s="84" t="s">
        <v>1405</v>
      </c>
      <c r="D38" s="97" t="s">
        <v>137</v>
      </c>
      <c r="E38" s="84" t="s">
        <v>1362</v>
      </c>
      <c r="F38" s="97" t="s">
        <v>1387</v>
      </c>
      <c r="G38" s="97" t="s">
        <v>148</v>
      </c>
      <c r="H38" s="94">
        <v>50420.000000000007</v>
      </c>
      <c r="I38" s="96">
        <v>3157.15</v>
      </c>
      <c r="J38" s="94">
        <v>1591.8350400000002</v>
      </c>
      <c r="K38" s="95">
        <v>1.7131013862462629E-3</v>
      </c>
      <c r="L38" s="95">
        <v>1.2138083948540037E-2</v>
      </c>
      <c r="M38" s="95">
        <f>J38/'סכום נכסי הקרן'!$C$42</f>
        <v>2.2863743207970056E-3</v>
      </c>
    </row>
    <row r="39" spans="2:13">
      <c r="B39" s="87" t="s">
        <v>1406</v>
      </c>
      <c r="C39" s="84" t="s">
        <v>1407</v>
      </c>
      <c r="D39" s="97" t="s">
        <v>137</v>
      </c>
      <c r="E39" s="84" t="s">
        <v>1369</v>
      </c>
      <c r="F39" s="97" t="s">
        <v>1387</v>
      </c>
      <c r="G39" s="97" t="s">
        <v>148</v>
      </c>
      <c r="H39" s="94">
        <v>7530.0000000000009</v>
      </c>
      <c r="I39" s="96">
        <v>3126.49</v>
      </c>
      <c r="J39" s="94">
        <v>235.42469000000003</v>
      </c>
      <c r="K39" s="95">
        <v>5.0200000000000007E-5</v>
      </c>
      <c r="L39" s="95">
        <v>1.7951638071612083E-3</v>
      </c>
      <c r="M39" s="95">
        <f>J39/'סכום נכסי הקרן'!$C$42</f>
        <v>3.3814368459786863E-4</v>
      </c>
    </row>
    <row r="40" spans="2:13">
      <c r="B40" s="87" t="s">
        <v>1408</v>
      </c>
      <c r="C40" s="84" t="s">
        <v>1409</v>
      </c>
      <c r="D40" s="97" t="s">
        <v>137</v>
      </c>
      <c r="E40" s="84" t="s">
        <v>1369</v>
      </c>
      <c r="F40" s="97" t="s">
        <v>1387</v>
      </c>
      <c r="G40" s="97" t="s">
        <v>148</v>
      </c>
      <c r="H40" s="94">
        <v>227492.00000000003</v>
      </c>
      <c r="I40" s="96">
        <v>3074.02</v>
      </c>
      <c r="J40" s="94">
        <v>6993.1495800000012</v>
      </c>
      <c r="K40" s="95">
        <v>1.6249428571428574E-3</v>
      </c>
      <c r="L40" s="95">
        <v>5.3324266983554719E-2</v>
      </c>
      <c r="M40" s="95">
        <f>J40/'סכום נכסי הקרן'!$C$42</f>
        <v>1.0044355865670833E-2</v>
      </c>
    </row>
    <row r="41" spans="2:13">
      <c r="B41" s="87" t="s">
        <v>1410</v>
      </c>
      <c r="C41" s="84" t="s">
        <v>1411</v>
      </c>
      <c r="D41" s="97" t="s">
        <v>137</v>
      </c>
      <c r="E41" s="84" t="s">
        <v>1376</v>
      </c>
      <c r="F41" s="97" t="s">
        <v>1387</v>
      </c>
      <c r="G41" s="97" t="s">
        <v>148</v>
      </c>
      <c r="H41" s="94">
        <v>116760.00000000001</v>
      </c>
      <c r="I41" s="96">
        <v>312.79000000000002</v>
      </c>
      <c r="J41" s="94">
        <v>365.21361000000013</v>
      </c>
      <c r="K41" s="95">
        <v>3.1556756756756759E-4</v>
      </c>
      <c r="L41" s="95">
        <v>2.7848321879692774E-3</v>
      </c>
      <c r="M41" s="95">
        <f>J41/'סכום נכסי הקרן'!$C$42</f>
        <v>5.2456127584022316E-4</v>
      </c>
    </row>
    <row r="42" spans="2:13">
      <c r="B42" s="87" t="s">
        <v>1412</v>
      </c>
      <c r="C42" s="84" t="s">
        <v>1413</v>
      </c>
      <c r="D42" s="97" t="s">
        <v>137</v>
      </c>
      <c r="E42" s="84" t="s">
        <v>1376</v>
      </c>
      <c r="F42" s="97" t="s">
        <v>1387</v>
      </c>
      <c r="G42" s="97" t="s">
        <v>148</v>
      </c>
      <c r="H42" s="94">
        <v>7968.0000000000009</v>
      </c>
      <c r="I42" s="96">
        <v>3158.99</v>
      </c>
      <c r="J42" s="94">
        <v>251.70832000000004</v>
      </c>
      <c r="K42" s="95">
        <v>5.5244800088391686E-5</v>
      </c>
      <c r="L42" s="95">
        <v>1.9193299820224961E-3</v>
      </c>
      <c r="M42" s="95">
        <f>J42/'סכום נכסי הקרן'!$C$42</f>
        <v>3.6153208386401357E-4</v>
      </c>
    </row>
    <row r="43" spans="2:13">
      <c r="B43" s="87" t="s">
        <v>1414</v>
      </c>
      <c r="C43" s="84" t="s">
        <v>1415</v>
      </c>
      <c r="D43" s="97" t="s">
        <v>137</v>
      </c>
      <c r="E43" s="84" t="s">
        <v>1376</v>
      </c>
      <c r="F43" s="97" t="s">
        <v>1387</v>
      </c>
      <c r="G43" s="97" t="s">
        <v>148</v>
      </c>
      <c r="H43" s="94">
        <v>33590.000000000007</v>
      </c>
      <c r="I43" s="96">
        <v>3018.47</v>
      </c>
      <c r="J43" s="94">
        <v>1013.9040700000002</v>
      </c>
      <c r="K43" s="95">
        <v>2.243071786310518E-4</v>
      </c>
      <c r="L43" s="95">
        <v>7.731236219945513E-3</v>
      </c>
      <c r="M43" s="95">
        <f>J43/'סכום נכסי הקרן'!$C$42</f>
        <v>1.4562842073130705E-3</v>
      </c>
    </row>
    <row r="44" spans="2:13">
      <c r="B44" s="87" t="s">
        <v>1416</v>
      </c>
      <c r="C44" s="84" t="s">
        <v>1417</v>
      </c>
      <c r="D44" s="97" t="s">
        <v>137</v>
      </c>
      <c r="E44" s="84" t="s">
        <v>1376</v>
      </c>
      <c r="F44" s="97" t="s">
        <v>1387</v>
      </c>
      <c r="G44" s="97" t="s">
        <v>148</v>
      </c>
      <c r="H44" s="94">
        <v>208744.00000000003</v>
      </c>
      <c r="I44" s="96">
        <v>3093.46</v>
      </c>
      <c r="J44" s="94">
        <v>6457.4121399999995</v>
      </c>
      <c r="K44" s="95">
        <v>1.3939499165275461E-3</v>
      </c>
      <c r="L44" s="95">
        <v>4.9239153980202344E-2</v>
      </c>
      <c r="M44" s="95">
        <f>J44/'סכום נכסי הקרן'!$C$42</f>
        <v>9.2748688932609725E-3</v>
      </c>
    </row>
    <row r="45" spans="2:13">
      <c r="B45" s="87" t="s">
        <v>1418</v>
      </c>
      <c r="C45" s="84" t="s">
        <v>1419</v>
      </c>
      <c r="D45" s="97" t="s">
        <v>137</v>
      </c>
      <c r="E45" s="84" t="s">
        <v>1376</v>
      </c>
      <c r="F45" s="97" t="s">
        <v>1387</v>
      </c>
      <c r="G45" s="97" t="s">
        <v>148</v>
      </c>
      <c r="H45" s="94">
        <v>1200.0000000000002</v>
      </c>
      <c r="I45" s="96">
        <v>3209.65</v>
      </c>
      <c r="J45" s="94">
        <v>38.515800000000013</v>
      </c>
      <c r="K45" s="95">
        <v>6.7280813407092556E-5</v>
      </c>
      <c r="L45" s="95">
        <v>2.9369124437993177E-4</v>
      </c>
      <c r="M45" s="95">
        <f>J45/'סכום נכסי הקרן'!$C$42</f>
        <v>5.5320767448964647E-5</v>
      </c>
    </row>
    <row r="46" spans="2:13">
      <c r="B46" s="87" t="s">
        <v>1420</v>
      </c>
      <c r="C46" s="84" t="s">
        <v>1421</v>
      </c>
      <c r="D46" s="97" t="s">
        <v>137</v>
      </c>
      <c r="E46" s="84" t="s">
        <v>1362</v>
      </c>
      <c r="F46" s="97" t="s">
        <v>1387</v>
      </c>
      <c r="G46" s="97" t="s">
        <v>148</v>
      </c>
      <c r="H46" s="94">
        <v>414018.00000000006</v>
      </c>
      <c r="I46" s="96">
        <v>343.32</v>
      </c>
      <c r="J46" s="94">
        <v>1421.4066</v>
      </c>
      <c r="K46" s="95">
        <v>8.0109818433282427E-4</v>
      </c>
      <c r="L46" s="95">
        <v>1.0838530502387275E-2</v>
      </c>
      <c r="M46" s="95">
        <f>J46/'סכום נכסי הקרן'!$C$42</f>
        <v>2.0415856341819069E-3</v>
      </c>
    </row>
    <row r="47" spans="2:13">
      <c r="B47" s="87" t="s">
        <v>1422</v>
      </c>
      <c r="C47" s="84" t="s">
        <v>1423</v>
      </c>
      <c r="D47" s="97" t="s">
        <v>137</v>
      </c>
      <c r="E47" s="84" t="s">
        <v>1362</v>
      </c>
      <c r="F47" s="97" t="s">
        <v>1387</v>
      </c>
      <c r="G47" s="97" t="s">
        <v>148</v>
      </c>
      <c r="H47" s="94">
        <v>3300.0000000000005</v>
      </c>
      <c r="I47" s="96">
        <v>342.52</v>
      </c>
      <c r="J47" s="94">
        <v>11.303160000000002</v>
      </c>
      <c r="K47" s="95">
        <v>2.207281246940533E-5</v>
      </c>
      <c r="L47" s="95">
        <v>8.6189021799507455E-5</v>
      </c>
      <c r="M47" s="95">
        <f>J47/'סכום נכסי הקרן'!$C$42</f>
        <v>1.6234882458586843E-5</v>
      </c>
    </row>
    <row r="48" spans="2:13">
      <c r="B48" s="87" t="s">
        <v>1424</v>
      </c>
      <c r="C48" s="84" t="s">
        <v>1425</v>
      </c>
      <c r="D48" s="97" t="s">
        <v>137</v>
      </c>
      <c r="E48" s="84" t="s">
        <v>1369</v>
      </c>
      <c r="F48" s="97" t="s">
        <v>1387</v>
      </c>
      <c r="G48" s="97" t="s">
        <v>148</v>
      </c>
      <c r="H48" s="94">
        <v>34018.000000000007</v>
      </c>
      <c r="I48" s="96">
        <v>3438.22</v>
      </c>
      <c r="J48" s="94">
        <v>1169.6136700000002</v>
      </c>
      <c r="K48" s="95">
        <v>1.4814987726180287E-3</v>
      </c>
      <c r="L48" s="95">
        <v>8.9185553509489313E-3</v>
      </c>
      <c r="M48" s="95">
        <f>J48/'סכום נכסי הקרן'!$C$42</f>
        <v>1.6799320238239908E-3</v>
      </c>
    </row>
    <row r="49" spans="2:13">
      <c r="B49" s="87" t="s">
        <v>1426</v>
      </c>
      <c r="C49" s="84" t="s">
        <v>1427</v>
      </c>
      <c r="D49" s="97" t="s">
        <v>137</v>
      </c>
      <c r="E49" s="84" t="s">
        <v>1369</v>
      </c>
      <c r="F49" s="97" t="s">
        <v>1387</v>
      </c>
      <c r="G49" s="97" t="s">
        <v>148</v>
      </c>
      <c r="H49" s="94">
        <v>4888.0000000000009</v>
      </c>
      <c r="I49" s="96">
        <v>3336.85</v>
      </c>
      <c r="J49" s="94">
        <v>163.10523000000003</v>
      </c>
      <c r="K49" s="95">
        <v>1.9935294308852771E-4</v>
      </c>
      <c r="L49" s="95">
        <v>1.2437123976024118E-3</v>
      </c>
      <c r="M49" s="95">
        <f>J49/'סכום נכסי הקרן'!$C$42</f>
        <v>2.34270260478554E-4</v>
      </c>
    </row>
    <row r="50" spans="2:13">
      <c r="B50" s="87" t="s">
        <v>1428</v>
      </c>
      <c r="C50" s="84" t="s">
        <v>1429</v>
      </c>
      <c r="D50" s="97" t="s">
        <v>137</v>
      </c>
      <c r="E50" s="84" t="s">
        <v>1376</v>
      </c>
      <c r="F50" s="97" t="s">
        <v>1387</v>
      </c>
      <c r="G50" s="97" t="s">
        <v>148</v>
      </c>
      <c r="H50" s="94">
        <v>4102.0000000000009</v>
      </c>
      <c r="I50" s="96">
        <v>3433.1</v>
      </c>
      <c r="J50" s="94">
        <v>140.82576000000003</v>
      </c>
      <c r="K50" s="95">
        <v>8.4810981711303689E-5</v>
      </c>
      <c r="L50" s="95">
        <v>1.0738266554284116E-3</v>
      </c>
      <c r="M50" s="95">
        <f>J50/'סכום נכסי הקרן'!$C$42</f>
        <v>2.0226995466233875E-4</v>
      </c>
    </row>
    <row r="51" spans="2:13">
      <c r="B51" s="87" t="s">
        <v>1430</v>
      </c>
      <c r="C51" s="84" t="s">
        <v>1431</v>
      </c>
      <c r="D51" s="97" t="s">
        <v>137</v>
      </c>
      <c r="E51" s="84" t="s">
        <v>1376</v>
      </c>
      <c r="F51" s="97" t="s">
        <v>1387</v>
      </c>
      <c r="G51" s="97" t="s">
        <v>148</v>
      </c>
      <c r="H51" s="94">
        <v>1750.0000000000002</v>
      </c>
      <c r="I51" s="96">
        <v>3338.11</v>
      </c>
      <c r="J51" s="94">
        <v>58.416930000000008</v>
      </c>
      <c r="K51" s="95">
        <v>4.4722719141323798E-5</v>
      </c>
      <c r="L51" s="95">
        <v>4.454416334220077E-4</v>
      </c>
      <c r="M51" s="95">
        <f>J51/'סכום נכסי הקרן'!$C$42</f>
        <v>8.39050311719462E-5</v>
      </c>
    </row>
    <row r="52" spans="2:13">
      <c r="B52" s="83"/>
      <c r="C52" s="84"/>
      <c r="D52" s="84"/>
      <c r="E52" s="84"/>
      <c r="F52" s="84"/>
      <c r="G52" s="84"/>
      <c r="H52" s="94"/>
      <c r="I52" s="96"/>
      <c r="J52" s="84"/>
      <c r="K52" s="84"/>
      <c r="L52" s="95"/>
      <c r="M52" s="84"/>
    </row>
    <row r="53" spans="2:13">
      <c r="B53" s="81" t="s">
        <v>215</v>
      </c>
      <c r="C53" s="82"/>
      <c r="D53" s="82"/>
      <c r="E53" s="82"/>
      <c r="F53" s="82"/>
      <c r="G53" s="82"/>
      <c r="H53" s="91"/>
      <c r="I53" s="93"/>
      <c r="J53" s="91">
        <v>87611.216350000061</v>
      </c>
      <c r="K53" s="82"/>
      <c r="L53" s="92">
        <v>0.66805433488259192</v>
      </c>
      <c r="M53" s="92">
        <f>J53/'סכום נכסי הקרן'!$C$42</f>
        <v>0.12583718177006009</v>
      </c>
    </row>
    <row r="54" spans="2:13">
      <c r="B54" s="101" t="s">
        <v>82</v>
      </c>
      <c r="C54" s="82"/>
      <c r="D54" s="82"/>
      <c r="E54" s="82"/>
      <c r="F54" s="82"/>
      <c r="G54" s="82"/>
      <c r="H54" s="91"/>
      <c r="I54" s="93"/>
      <c r="J54" s="91">
        <v>46866.72514000001</v>
      </c>
      <c r="K54" s="82"/>
      <c r="L54" s="92">
        <v>0.35736884152422721</v>
      </c>
      <c r="M54" s="92">
        <f>J54/'סכום נכסי הקרן'!$C$42</f>
        <v>6.73153148205278E-2</v>
      </c>
    </row>
    <row r="55" spans="2:13">
      <c r="B55" s="87" t="s">
        <v>1432</v>
      </c>
      <c r="C55" s="84" t="s">
        <v>1433</v>
      </c>
      <c r="D55" s="97" t="s">
        <v>32</v>
      </c>
      <c r="E55" s="84"/>
      <c r="F55" s="97" t="s">
        <v>1357</v>
      </c>
      <c r="G55" s="97" t="s">
        <v>147</v>
      </c>
      <c r="H55" s="94">
        <v>17640.000000000004</v>
      </c>
      <c r="I55" s="96">
        <v>2461</v>
      </c>
      <c r="J55" s="94">
        <v>1669.1929400000004</v>
      </c>
      <c r="K55" s="95">
        <v>1.6723787312106263E-3</v>
      </c>
      <c r="L55" s="95">
        <v>1.2727954544856831E-2</v>
      </c>
      <c r="M55" s="95">
        <f>J55/'סכום נכסי הקרן'!$C$42</f>
        <v>2.3974845248234122E-3</v>
      </c>
    </row>
    <row r="56" spans="2:13">
      <c r="B56" s="87" t="s">
        <v>1434</v>
      </c>
      <c r="C56" s="84" t="s">
        <v>1435</v>
      </c>
      <c r="D56" s="97" t="s">
        <v>139</v>
      </c>
      <c r="E56" s="84"/>
      <c r="F56" s="97" t="s">
        <v>1357</v>
      </c>
      <c r="G56" s="97" t="s">
        <v>157</v>
      </c>
      <c r="H56" s="94">
        <v>41800.000000000007</v>
      </c>
      <c r="I56" s="96">
        <v>1578</v>
      </c>
      <c r="J56" s="94">
        <v>2167.7225900000003</v>
      </c>
      <c r="K56" s="95">
        <v>3.6450905253261395E-5</v>
      </c>
      <c r="L56" s="95">
        <v>1.652935016091029E-2</v>
      </c>
      <c r="M56" s="95">
        <f>J56/'סכום נכסי הקרן'!$C$42</f>
        <v>3.1135294423394375E-3</v>
      </c>
    </row>
    <row r="57" spans="2:13">
      <c r="B57" s="87" t="s">
        <v>1436</v>
      </c>
      <c r="C57" s="84" t="s">
        <v>1437</v>
      </c>
      <c r="D57" s="97" t="s">
        <v>32</v>
      </c>
      <c r="E57" s="84"/>
      <c r="F57" s="97" t="s">
        <v>1357</v>
      </c>
      <c r="G57" s="97" t="s">
        <v>157</v>
      </c>
      <c r="H57" s="94">
        <v>885.00000000000011</v>
      </c>
      <c r="I57" s="96">
        <v>19590</v>
      </c>
      <c r="J57" s="94">
        <v>569.76811000000009</v>
      </c>
      <c r="K57" s="95">
        <v>9.2272870667706619E-6</v>
      </c>
      <c r="L57" s="95">
        <v>4.3446041685204989E-3</v>
      </c>
      <c r="M57" s="95">
        <f>J57/'סכום נכסי הקרן'!$C$42</f>
        <v>8.1836568663109946E-4</v>
      </c>
    </row>
    <row r="58" spans="2:13">
      <c r="B58" s="87" t="s">
        <v>1438</v>
      </c>
      <c r="C58" s="84" t="s">
        <v>1439</v>
      </c>
      <c r="D58" s="97" t="s">
        <v>1170</v>
      </c>
      <c r="E58" s="84"/>
      <c r="F58" s="97" t="s">
        <v>1357</v>
      </c>
      <c r="G58" s="97" t="s">
        <v>147</v>
      </c>
      <c r="H58" s="94">
        <v>21869.000000000004</v>
      </c>
      <c r="I58" s="96">
        <v>2537</v>
      </c>
      <c r="J58" s="94">
        <v>2133.2695600000006</v>
      </c>
      <c r="K58" s="95">
        <v>2.492193703792665E-4</v>
      </c>
      <c r="L58" s="95">
        <v>1.6266638410061054E-2</v>
      </c>
      <c r="M58" s="95">
        <f>J58/'סכום נכסי הקרן'!$C$42</f>
        <v>3.0640440867050699E-3</v>
      </c>
    </row>
    <row r="59" spans="2:13">
      <c r="B59" s="87" t="s">
        <v>1440</v>
      </c>
      <c r="C59" s="84" t="s">
        <v>1441</v>
      </c>
      <c r="D59" s="97" t="s">
        <v>32</v>
      </c>
      <c r="E59" s="84"/>
      <c r="F59" s="97" t="s">
        <v>1357</v>
      </c>
      <c r="G59" s="97" t="s">
        <v>149</v>
      </c>
      <c r="H59" s="94">
        <v>3722.0000000000014</v>
      </c>
      <c r="I59" s="96">
        <v>7186</v>
      </c>
      <c r="J59" s="94">
        <v>1081.56655</v>
      </c>
      <c r="K59" s="95">
        <v>2.7310147150477455E-4</v>
      </c>
      <c r="L59" s="95">
        <v>8.2471771571461482E-3</v>
      </c>
      <c r="M59" s="95">
        <f>J59/'סכום נכסי הקרן'!$C$42</f>
        <v>1.553468747712081E-3</v>
      </c>
    </row>
    <row r="60" spans="2:13">
      <c r="B60" s="87" t="s">
        <v>1442</v>
      </c>
      <c r="C60" s="84" t="s">
        <v>1443</v>
      </c>
      <c r="D60" s="97" t="s">
        <v>1170</v>
      </c>
      <c r="E60" s="84"/>
      <c r="F60" s="97" t="s">
        <v>1357</v>
      </c>
      <c r="G60" s="97" t="s">
        <v>147</v>
      </c>
      <c r="H60" s="94">
        <v>7852.0000000000009</v>
      </c>
      <c r="I60" s="96">
        <v>1924.82</v>
      </c>
      <c r="J60" s="94">
        <v>581.12126000000012</v>
      </c>
      <c r="K60" s="95">
        <v>9.9382341028756587E-4</v>
      </c>
      <c r="L60" s="95">
        <v>4.4311743748029079E-3</v>
      </c>
      <c r="M60" s="95">
        <f>J60/'סכום נכסי הקרן'!$C$42</f>
        <v>8.3467237040667252E-4</v>
      </c>
    </row>
    <row r="61" spans="2:13">
      <c r="B61" s="87" t="s">
        <v>1444</v>
      </c>
      <c r="C61" s="84" t="s">
        <v>1445</v>
      </c>
      <c r="D61" s="97" t="s">
        <v>1170</v>
      </c>
      <c r="E61" s="84"/>
      <c r="F61" s="97" t="s">
        <v>1357</v>
      </c>
      <c r="G61" s="97" t="s">
        <v>147</v>
      </c>
      <c r="H61" s="94">
        <v>4820.0000000000009</v>
      </c>
      <c r="I61" s="96">
        <v>6894</v>
      </c>
      <c r="J61" s="94">
        <v>1277.6581299999998</v>
      </c>
      <c r="K61" s="95">
        <v>2.4646496124231108E-5</v>
      </c>
      <c r="L61" s="95">
        <v>9.7424175557001662E-3</v>
      </c>
      <c r="M61" s="95">
        <f>J61/'סכום נכסי הקרן'!$C$42</f>
        <v>1.8351177513905722E-3</v>
      </c>
    </row>
    <row r="62" spans="2:13">
      <c r="B62" s="87" t="s">
        <v>1446</v>
      </c>
      <c r="C62" s="84" t="s">
        <v>1447</v>
      </c>
      <c r="D62" s="97" t="s">
        <v>32</v>
      </c>
      <c r="E62" s="84"/>
      <c r="F62" s="97" t="s">
        <v>1357</v>
      </c>
      <c r="G62" s="97" t="s">
        <v>149</v>
      </c>
      <c r="H62" s="94">
        <v>1930.0000000000002</v>
      </c>
      <c r="I62" s="96">
        <v>5186</v>
      </c>
      <c r="J62" s="94">
        <v>404.74313000000006</v>
      </c>
      <c r="K62" s="95">
        <v>5.3611111111111123E-4</v>
      </c>
      <c r="L62" s="95">
        <v>3.0862532649958844E-3</v>
      </c>
      <c r="M62" s="95">
        <f>J62/'סכום נכסי הקרן'!$C$42</f>
        <v>5.8133806311425605E-4</v>
      </c>
    </row>
    <row r="63" spans="2:13">
      <c r="B63" s="87" t="s">
        <v>1448</v>
      </c>
      <c r="C63" s="84" t="s">
        <v>1449</v>
      </c>
      <c r="D63" s="97" t="s">
        <v>1170</v>
      </c>
      <c r="E63" s="84"/>
      <c r="F63" s="97" t="s">
        <v>1357</v>
      </c>
      <c r="G63" s="97" t="s">
        <v>147</v>
      </c>
      <c r="H63" s="94">
        <v>673.00000000000011</v>
      </c>
      <c r="I63" s="96">
        <v>22499</v>
      </c>
      <c r="J63" s="94">
        <v>582.20324000000005</v>
      </c>
      <c r="K63" s="95">
        <v>1.6687329531366232E-6</v>
      </c>
      <c r="L63" s="95">
        <v>4.4394247046050722E-3</v>
      </c>
      <c r="M63" s="95">
        <f>J63/'סכום נכסי הקרן'!$C$42</f>
        <v>8.3622643299824341E-4</v>
      </c>
    </row>
    <row r="64" spans="2:13">
      <c r="B64" s="87" t="s">
        <v>1450</v>
      </c>
      <c r="C64" s="84" t="s">
        <v>1451</v>
      </c>
      <c r="D64" s="97" t="s">
        <v>138</v>
      </c>
      <c r="E64" s="84"/>
      <c r="F64" s="97" t="s">
        <v>1357</v>
      </c>
      <c r="G64" s="97" t="s">
        <v>147</v>
      </c>
      <c r="H64" s="94">
        <v>20.000000000000004</v>
      </c>
      <c r="I64" s="96">
        <v>21341</v>
      </c>
      <c r="J64" s="94">
        <v>16.411230000000003</v>
      </c>
      <c r="K64" s="95">
        <v>2.2026720636831264E-7</v>
      </c>
      <c r="L64" s="95">
        <v>1.2513915225713257E-4</v>
      </c>
      <c r="M64" s="95">
        <f>J64/'סכום נכסי הקרן'!$C$42</f>
        <v>2.3571672881816603E-5</v>
      </c>
    </row>
    <row r="65" spans="2:13">
      <c r="B65" s="87" t="s">
        <v>1452</v>
      </c>
      <c r="C65" s="84" t="s">
        <v>1453</v>
      </c>
      <c r="D65" s="97" t="s">
        <v>1170</v>
      </c>
      <c r="E65" s="84"/>
      <c r="F65" s="97" t="s">
        <v>1357</v>
      </c>
      <c r="G65" s="97" t="s">
        <v>147</v>
      </c>
      <c r="H65" s="94">
        <v>18491.000000000004</v>
      </c>
      <c r="I65" s="96">
        <v>2121</v>
      </c>
      <c r="J65" s="94">
        <v>1522.8282000000002</v>
      </c>
      <c r="K65" s="95">
        <v>1.5940517241379315E-3</v>
      </c>
      <c r="L65" s="95">
        <v>1.1611891977703995E-2</v>
      </c>
      <c r="M65" s="95">
        <f>J65/'סכום נכסי הקרן'!$C$42</f>
        <v>2.1872588578434149E-3</v>
      </c>
    </row>
    <row r="66" spans="2:13">
      <c r="B66" s="87" t="s">
        <v>1454</v>
      </c>
      <c r="C66" s="84" t="s">
        <v>1455</v>
      </c>
      <c r="D66" s="97" t="s">
        <v>1170</v>
      </c>
      <c r="E66" s="84"/>
      <c r="F66" s="97" t="s">
        <v>1357</v>
      </c>
      <c r="G66" s="97" t="s">
        <v>147</v>
      </c>
      <c r="H66" s="94">
        <v>12740.000000000002</v>
      </c>
      <c r="I66" s="96">
        <v>2780</v>
      </c>
      <c r="J66" s="94">
        <v>1374.8859900000002</v>
      </c>
      <c r="K66" s="95">
        <v>4.1296596434359814E-4</v>
      </c>
      <c r="L66" s="95">
        <v>1.0483800863116809E-2</v>
      </c>
      <c r="M66" s="95">
        <f>J66/'סכום נכסי הקרן'!$C$42</f>
        <v>1.9747674492449725E-3</v>
      </c>
    </row>
    <row r="67" spans="2:13">
      <c r="B67" s="87" t="s">
        <v>1456</v>
      </c>
      <c r="C67" s="84" t="s">
        <v>1457</v>
      </c>
      <c r="D67" s="97" t="s">
        <v>1170</v>
      </c>
      <c r="E67" s="84"/>
      <c r="F67" s="97" t="s">
        <v>1357</v>
      </c>
      <c r="G67" s="97" t="s">
        <v>147</v>
      </c>
      <c r="H67" s="94">
        <v>2280.0000000000005</v>
      </c>
      <c r="I67" s="96">
        <v>2748</v>
      </c>
      <c r="J67" s="94">
        <v>240.90617000000003</v>
      </c>
      <c r="K67" s="95">
        <v>5.4028436018957354E-5</v>
      </c>
      <c r="L67" s="95">
        <v>1.8369612690403256E-3</v>
      </c>
      <c r="M67" s="95">
        <f>J67/'סכום נכסי הקרן'!$C$42</f>
        <v>3.4601680888338658E-4</v>
      </c>
    </row>
    <row r="68" spans="2:13">
      <c r="B68" s="87" t="s">
        <v>1458</v>
      </c>
      <c r="C68" s="84" t="s">
        <v>1459</v>
      </c>
      <c r="D68" s="97" t="s">
        <v>1170</v>
      </c>
      <c r="E68" s="84"/>
      <c r="F68" s="97" t="s">
        <v>1357</v>
      </c>
      <c r="G68" s="97" t="s">
        <v>147</v>
      </c>
      <c r="H68" s="94">
        <v>780.00000000000011</v>
      </c>
      <c r="I68" s="96">
        <v>16284</v>
      </c>
      <c r="J68" s="94">
        <v>488.37344000000007</v>
      </c>
      <c r="K68" s="95">
        <v>1.1908396946564887E-4</v>
      </c>
      <c r="L68" s="95">
        <v>3.7239523342552385E-3</v>
      </c>
      <c r="M68" s="95">
        <f>J68/'סכום נכסי הקרן'!$C$42</f>
        <v>7.0145741494376029E-4</v>
      </c>
    </row>
    <row r="69" spans="2:13">
      <c r="B69" s="87" t="s">
        <v>1460</v>
      </c>
      <c r="C69" s="84" t="s">
        <v>1461</v>
      </c>
      <c r="D69" s="97" t="s">
        <v>138</v>
      </c>
      <c r="E69" s="84"/>
      <c r="F69" s="97" t="s">
        <v>1357</v>
      </c>
      <c r="G69" s="97" t="s">
        <v>150</v>
      </c>
      <c r="H69" s="94">
        <v>36707.000000000007</v>
      </c>
      <c r="I69" s="96">
        <v>701.2</v>
      </c>
      <c r="J69" s="94">
        <v>1216.2167800000002</v>
      </c>
      <c r="K69" s="95">
        <v>5.6314652051475954E-5</v>
      </c>
      <c r="L69" s="95">
        <v>9.2739140704322289E-3</v>
      </c>
      <c r="M69" s="95">
        <f>J69/'סכום נכסי הקרן'!$C$42</f>
        <v>1.7468687046331267E-3</v>
      </c>
    </row>
    <row r="70" spans="2:13">
      <c r="B70" s="87" t="s">
        <v>1462</v>
      </c>
      <c r="C70" s="84" t="s">
        <v>1463</v>
      </c>
      <c r="D70" s="97" t="s">
        <v>1170</v>
      </c>
      <c r="E70" s="84"/>
      <c r="F70" s="97" t="s">
        <v>1357</v>
      </c>
      <c r="G70" s="97" t="s">
        <v>147</v>
      </c>
      <c r="H70" s="94">
        <v>5888.0000000000009</v>
      </c>
      <c r="I70" s="96">
        <v>3471</v>
      </c>
      <c r="J70" s="94">
        <v>785.81218999999999</v>
      </c>
      <c r="K70" s="95">
        <v>7.1369696969696977E-5</v>
      </c>
      <c r="L70" s="95">
        <v>5.9919866633957831E-3</v>
      </c>
      <c r="M70" s="95">
        <f>J70/'סכום נכסי הקרן'!$C$42</f>
        <v>1.12867273746233E-3</v>
      </c>
    </row>
    <row r="71" spans="2:13">
      <c r="B71" s="87" t="s">
        <v>1464</v>
      </c>
      <c r="C71" s="84" t="s">
        <v>1465</v>
      </c>
      <c r="D71" s="97" t="s">
        <v>1170</v>
      </c>
      <c r="E71" s="84"/>
      <c r="F71" s="97" t="s">
        <v>1357</v>
      </c>
      <c r="G71" s="97" t="s">
        <v>147</v>
      </c>
      <c r="H71" s="94">
        <v>9640.0000000000018</v>
      </c>
      <c r="I71" s="96">
        <v>3480</v>
      </c>
      <c r="J71" s="94">
        <v>1289.8898400000003</v>
      </c>
      <c r="K71" s="95">
        <v>2.8948948948948956E-4</v>
      </c>
      <c r="L71" s="95">
        <v>9.8356869706102707E-3</v>
      </c>
      <c r="M71" s="95">
        <f>J71/'סכום נכסי הקרן'!$C$42</f>
        <v>1.8526863228447081E-3</v>
      </c>
    </row>
    <row r="72" spans="2:13">
      <c r="B72" s="87" t="s">
        <v>1466</v>
      </c>
      <c r="C72" s="84" t="s">
        <v>1467</v>
      </c>
      <c r="D72" s="97" t="s">
        <v>1170</v>
      </c>
      <c r="E72" s="84"/>
      <c r="F72" s="97" t="s">
        <v>1357</v>
      </c>
      <c r="G72" s="97" t="s">
        <v>147</v>
      </c>
      <c r="H72" s="94">
        <v>3610.0000000000005</v>
      </c>
      <c r="I72" s="96">
        <v>3334</v>
      </c>
      <c r="J72" s="94">
        <v>462.7742100000001</v>
      </c>
      <c r="K72" s="95">
        <v>2.8560126582278484E-5</v>
      </c>
      <c r="L72" s="95">
        <v>3.5287527093255198E-3</v>
      </c>
      <c r="M72" s="95">
        <f>J72/'סכום נכסי הקרן'!$C$42</f>
        <v>6.6468889268269965E-4</v>
      </c>
    </row>
    <row r="73" spans="2:13">
      <c r="B73" s="87" t="s">
        <v>1468</v>
      </c>
      <c r="C73" s="84" t="s">
        <v>1469</v>
      </c>
      <c r="D73" s="97" t="s">
        <v>1175</v>
      </c>
      <c r="E73" s="84"/>
      <c r="F73" s="97" t="s">
        <v>1357</v>
      </c>
      <c r="G73" s="97" t="s">
        <v>147</v>
      </c>
      <c r="H73" s="94">
        <v>710.00000000000011</v>
      </c>
      <c r="I73" s="96">
        <v>26538</v>
      </c>
      <c r="J73" s="94">
        <v>724.47413000000017</v>
      </c>
      <c r="K73" s="95">
        <v>2.4567474048442909E-5</v>
      </c>
      <c r="L73" s="95">
        <v>5.5242707865543091E-3</v>
      </c>
      <c r="M73" s="95">
        <f>J73/'סכום נכסי הקרן'!$C$42</f>
        <v>1.0405720475368803E-3</v>
      </c>
    </row>
    <row r="74" spans="2:13">
      <c r="B74" s="87" t="s">
        <v>1470</v>
      </c>
      <c r="C74" s="84" t="s">
        <v>1471</v>
      </c>
      <c r="D74" s="97" t="s">
        <v>1170</v>
      </c>
      <c r="E74" s="84"/>
      <c r="F74" s="97" t="s">
        <v>1357</v>
      </c>
      <c r="G74" s="97" t="s">
        <v>147</v>
      </c>
      <c r="H74" s="94">
        <v>1010.0000000000001</v>
      </c>
      <c r="I74" s="96">
        <v>6201</v>
      </c>
      <c r="J74" s="94">
        <v>240.81274000000005</v>
      </c>
      <c r="K74" s="95">
        <v>1.7264957264957268E-4</v>
      </c>
      <c r="L74" s="95">
        <v>1.8362488452308135E-3</v>
      </c>
      <c r="M74" s="95">
        <f>J74/'סכום נכסי הקרן'!$C$42</f>
        <v>3.4588261410351039E-4</v>
      </c>
    </row>
    <row r="75" spans="2:13">
      <c r="B75" s="87" t="s">
        <v>1472</v>
      </c>
      <c r="C75" s="84" t="s">
        <v>1473</v>
      </c>
      <c r="D75" s="97" t="s">
        <v>1170</v>
      </c>
      <c r="E75" s="84"/>
      <c r="F75" s="97" t="s">
        <v>1357</v>
      </c>
      <c r="G75" s="97" t="s">
        <v>147</v>
      </c>
      <c r="H75" s="94">
        <v>7827</v>
      </c>
      <c r="I75" s="96">
        <v>2758</v>
      </c>
      <c r="J75" s="94">
        <v>830.01499000000013</v>
      </c>
      <c r="K75" s="95">
        <v>2.3020588235294118E-4</v>
      </c>
      <c r="L75" s="95">
        <v>6.3290425037801782E-3</v>
      </c>
      <c r="M75" s="95">
        <f>J75/'סכום נכסי הקרן'!$C$42</f>
        <v>1.1921618203683867E-3</v>
      </c>
    </row>
    <row r="76" spans="2:13">
      <c r="B76" s="87" t="s">
        <v>1474</v>
      </c>
      <c r="C76" s="84" t="s">
        <v>1475</v>
      </c>
      <c r="D76" s="97" t="s">
        <v>1175</v>
      </c>
      <c r="E76" s="84"/>
      <c r="F76" s="97" t="s">
        <v>1357</v>
      </c>
      <c r="G76" s="97" t="s">
        <v>147</v>
      </c>
      <c r="H76" s="94">
        <v>990.00000000000011</v>
      </c>
      <c r="I76" s="96">
        <v>3473</v>
      </c>
      <c r="J76" s="94">
        <v>132.20148000000003</v>
      </c>
      <c r="K76" s="95">
        <v>1.6923076923076926E-4</v>
      </c>
      <c r="L76" s="95">
        <v>1.0080646687870604E-3</v>
      </c>
      <c r="M76" s="95">
        <f>J76/'סכום נכסי הקרן'!$C$42</f>
        <v>1.8988278398706374E-4</v>
      </c>
    </row>
    <row r="77" spans="2:13">
      <c r="B77" s="87" t="s">
        <v>1476</v>
      </c>
      <c r="C77" s="84" t="s">
        <v>1477</v>
      </c>
      <c r="D77" s="97" t="s">
        <v>32</v>
      </c>
      <c r="E77" s="84"/>
      <c r="F77" s="97" t="s">
        <v>1357</v>
      </c>
      <c r="G77" s="97" t="s">
        <v>149</v>
      </c>
      <c r="H77" s="94">
        <v>4097.0000000000009</v>
      </c>
      <c r="I77" s="96">
        <v>4016</v>
      </c>
      <c r="J77" s="94">
        <v>665.34873000000016</v>
      </c>
      <c r="K77" s="95">
        <v>6.9947011340225384E-4</v>
      </c>
      <c r="L77" s="95">
        <v>5.0734269172730993E-3</v>
      </c>
      <c r="M77" s="95">
        <f>J77/'סכום נכסי הקרן'!$C$42</f>
        <v>9.5564943126701151E-4</v>
      </c>
    </row>
    <row r="78" spans="2:13">
      <c r="B78" s="87" t="s">
        <v>1478</v>
      </c>
      <c r="C78" s="84" t="s">
        <v>1479</v>
      </c>
      <c r="D78" s="97" t="s">
        <v>32</v>
      </c>
      <c r="E78" s="84"/>
      <c r="F78" s="97" t="s">
        <v>1357</v>
      </c>
      <c r="G78" s="97" t="s">
        <v>149</v>
      </c>
      <c r="H78" s="94">
        <v>920.00000000000011</v>
      </c>
      <c r="I78" s="96">
        <v>4558</v>
      </c>
      <c r="J78" s="94">
        <v>169.57109000000003</v>
      </c>
      <c r="K78" s="95">
        <v>2.6782475643958431E-4</v>
      </c>
      <c r="L78" s="95">
        <v>1.293015968328878E-3</v>
      </c>
      <c r="M78" s="95">
        <f>J78/'סכום נכסי הקרן'!$C$42</f>
        <v>2.4355726314804449E-4</v>
      </c>
    </row>
    <row r="79" spans="2:13">
      <c r="B79" s="87" t="s">
        <v>1480</v>
      </c>
      <c r="C79" s="84" t="s">
        <v>1481</v>
      </c>
      <c r="D79" s="97" t="s">
        <v>1170</v>
      </c>
      <c r="E79" s="84"/>
      <c r="F79" s="97" t="s">
        <v>1357</v>
      </c>
      <c r="G79" s="97" t="s">
        <v>147</v>
      </c>
      <c r="H79" s="94">
        <v>15774.000000000002</v>
      </c>
      <c r="I79" s="96">
        <v>2122</v>
      </c>
      <c r="J79" s="94">
        <v>1287.3181100000004</v>
      </c>
      <c r="K79" s="95">
        <v>1.2772469635627531E-4</v>
      </c>
      <c r="L79" s="95">
        <v>9.8160769772073254E-3</v>
      </c>
      <c r="M79" s="95">
        <f>J79/'סכום נכסי הקרן'!$C$42</f>
        <v>1.8489925120638981E-3</v>
      </c>
    </row>
    <row r="80" spans="2:13">
      <c r="B80" s="87" t="s">
        <v>1482</v>
      </c>
      <c r="C80" s="84" t="s">
        <v>1483</v>
      </c>
      <c r="D80" s="97" t="s">
        <v>139</v>
      </c>
      <c r="E80" s="84"/>
      <c r="F80" s="97" t="s">
        <v>1357</v>
      </c>
      <c r="G80" s="97" t="s">
        <v>157</v>
      </c>
      <c r="H80" s="94">
        <v>135379.00000000003</v>
      </c>
      <c r="I80" s="96">
        <v>193</v>
      </c>
      <c r="J80" s="94">
        <v>858.67542000000014</v>
      </c>
      <c r="K80" s="95">
        <v>7.013116198993489E-4</v>
      </c>
      <c r="L80" s="95">
        <v>6.5475844359525314E-3</v>
      </c>
      <c r="M80" s="95">
        <f>J80/'סכום נכסי הקרן'!$C$42</f>
        <v>1.233327185829245E-3</v>
      </c>
    </row>
    <row r="81" spans="2:13">
      <c r="B81" s="87" t="s">
        <v>1484</v>
      </c>
      <c r="C81" s="84" t="s">
        <v>1485</v>
      </c>
      <c r="D81" s="97" t="s">
        <v>138</v>
      </c>
      <c r="E81" s="84"/>
      <c r="F81" s="97" t="s">
        <v>1357</v>
      </c>
      <c r="G81" s="97" t="s">
        <v>147</v>
      </c>
      <c r="H81" s="94">
        <v>2443.0000000000005</v>
      </c>
      <c r="I81" s="96">
        <v>39031.5</v>
      </c>
      <c r="J81" s="94">
        <v>3666.3596600000005</v>
      </c>
      <c r="K81" s="95">
        <v>3.4910323481372355E-4</v>
      </c>
      <c r="L81" s="95">
        <v>2.7956779578505012E-2</v>
      </c>
      <c r="M81" s="95">
        <f>J81/'סכום נכסי הקרן'!$C$42</f>
        <v>5.266042251105392E-3</v>
      </c>
    </row>
    <row r="82" spans="2:13">
      <c r="B82" s="87" t="s">
        <v>1486</v>
      </c>
      <c r="C82" s="84" t="s">
        <v>1487</v>
      </c>
      <c r="D82" s="97" t="s">
        <v>32</v>
      </c>
      <c r="E82" s="84"/>
      <c r="F82" s="97" t="s">
        <v>1357</v>
      </c>
      <c r="G82" s="97" t="s">
        <v>149</v>
      </c>
      <c r="H82" s="94">
        <v>3828.0000000000014</v>
      </c>
      <c r="I82" s="96">
        <v>7111</v>
      </c>
      <c r="J82" s="94">
        <v>1100.7590900000002</v>
      </c>
      <c r="K82" s="95">
        <v>1.2321312007292366E-3</v>
      </c>
      <c r="L82" s="95">
        <v>8.39352439530326E-3</v>
      </c>
      <c r="M82" s="95">
        <f>J82/'סכום נכסי הקרן'!$C$42</f>
        <v>1.5810352539795082E-3</v>
      </c>
    </row>
    <row r="83" spans="2:13">
      <c r="B83" s="87" t="s">
        <v>1488</v>
      </c>
      <c r="C83" s="84" t="s">
        <v>1489</v>
      </c>
      <c r="D83" s="97" t="s">
        <v>32</v>
      </c>
      <c r="E83" s="84"/>
      <c r="F83" s="97" t="s">
        <v>1357</v>
      </c>
      <c r="G83" s="97" t="s">
        <v>149</v>
      </c>
      <c r="H83" s="94">
        <v>2461.0000000000005</v>
      </c>
      <c r="I83" s="96">
        <v>2577</v>
      </c>
      <c r="J83" s="94">
        <v>256.45767000000006</v>
      </c>
      <c r="K83" s="95">
        <v>7.104630625605887E-4</v>
      </c>
      <c r="L83" s="95">
        <v>1.9555447954625865E-3</v>
      </c>
      <c r="M83" s="95">
        <f>J83/'סכום נכסי הקרן'!$C$42</f>
        <v>3.6835363987177511E-4</v>
      </c>
    </row>
    <row r="84" spans="2:13">
      <c r="B84" s="87" t="s">
        <v>1490</v>
      </c>
      <c r="C84" s="84" t="s">
        <v>1491</v>
      </c>
      <c r="D84" s="97" t="s">
        <v>1170</v>
      </c>
      <c r="E84" s="84"/>
      <c r="F84" s="97" t="s">
        <v>1357</v>
      </c>
      <c r="G84" s="97" t="s">
        <v>147</v>
      </c>
      <c r="H84" s="94">
        <v>6563.0000000000009</v>
      </c>
      <c r="I84" s="96">
        <v>3385</v>
      </c>
      <c r="J84" s="94">
        <v>854.19578000000013</v>
      </c>
      <c r="K84" s="95">
        <v>1.9708699239063431E-4</v>
      </c>
      <c r="L84" s="95">
        <v>6.5134262191694423E-3</v>
      </c>
      <c r="M84" s="95">
        <f>J84/'סכום נכסי הקרן'!$C$42</f>
        <v>1.2268930179631984E-3</v>
      </c>
    </row>
    <row r="85" spans="2:13">
      <c r="B85" s="87" t="s">
        <v>1492</v>
      </c>
      <c r="C85" s="84" t="s">
        <v>1493</v>
      </c>
      <c r="D85" s="97" t="s">
        <v>1170</v>
      </c>
      <c r="E85" s="84"/>
      <c r="F85" s="97" t="s">
        <v>1357</v>
      </c>
      <c r="G85" s="97" t="s">
        <v>147</v>
      </c>
      <c r="H85" s="94">
        <v>1981.0000000000002</v>
      </c>
      <c r="I85" s="96">
        <v>22353</v>
      </c>
      <c r="J85" s="94">
        <v>1712.7891500000003</v>
      </c>
      <c r="K85" s="95">
        <v>1.9713755160510791E-6</v>
      </c>
      <c r="L85" s="95">
        <v>1.3060385006255759E-2</v>
      </c>
      <c r="M85" s="95">
        <f>J85/'סכום נכסי הקרן'!$C$42</f>
        <v>2.4601023542613629E-3</v>
      </c>
    </row>
    <row r="86" spans="2:13">
      <c r="B86" s="87" t="s">
        <v>1494</v>
      </c>
      <c r="C86" s="84" t="s">
        <v>1495</v>
      </c>
      <c r="D86" s="97" t="s">
        <v>1170</v>
      </c>
      <c r="E86" s="84"/>
      <c r="F86" s="97" t="s">
        <v>1357</v>
      </c>
      <c r="G86" s="97" t="s">
        <v>147</v>
      </c>
      <c r="H86" s="94">
        <v>3200.0000000000005</v>
      </c>
      <c r="I86" s="96">
        <v>12150</v>
      </c>
      <c r="J86" s="94">
        <v>1494.9360000000001</v>
      </c>
      <c r="K86" s="95">
        <v>3.7710095907144175E-5</v>
      </c>
      <c r="L86" s="95">
        <v>1.1399207964221374E-2</v>
      </c>
      <c r="M86" s="95">
        <f>J86/'סכום נכסי הקרן'!$C$42</f>
        <v>2.1471969115813613E-3</v>
      </c>
    </row>
    <row r="87" spans="2:13">
      <c r="B87" s="87" t="s">
        <v>1496</v>
      </c>
      <c r="C87" s="84" t="s">
        <v>1497</v>
      </c>
      <c r="D87" s="97" t="s">
        <v>1170</v>
      </c>
      <c r="E87" s="84"/>
      <c r="F87" s="97" t="s">
        <v>1357</v>
      </c>
      <c r="G87" s="97" t="s">
        <v>147</v>
      </c>
      <c r="H87" s="94">
        <v>26427.999999999989</v>
      </c>
      <c r="I87" s="96">
        <v>3578</v>
      </c>
      <c r="J87" s="94">
        <v>3635.808320000001</v>
      </c>
      <c r="K87" s="95">
        <v>2.1528159315032549E-5</v>
      </c>
      <c r="L87" s="95">
        <v>2.7723819051602438E-2</v>
      </c>
      <c r="M87" s="95">
        <f>J87/'סכום נכסי הקרן'!$C$42</f>
        <v>5.2221609458905386E-3</v>
      </c>
    </row>
    <row r="88" spans="2:13">
      <c r="B88" s="87" t="s">
        <v>1498</v>
      </c>
      <c r="C88" s="84" t="s">
        <v>1499</v>
      </c>
      <c r="D88" s="97" t="s">
        <v>1170</v>
      </c>
      <c r="E88" s="84"/>
      <c r="F88" s="97" t="s">
        <v>1357</v>
      </c>
      <c r="G88" s="97" t="s">
        <v>147</v>
      </c>
      <c r="H88" s="94">
        <v>13315.000000000002</v>
      </c>
      <c r="I88" s="96">
        <v>20531</v>
      </c>
      <c r="J88" s="94">
        <v>10511.086700000003</v>
      </c>
      <c r="K88" s="95">
        <v>4.8332931666040916E-5</v>
      </c>
      <c r="L88" s="95">
        <v>8.0149292828095242E-2</v>
      </c>
      <c r="M88" s="95">
        <f>J88/'סכום נכסי הקרן'!$C$42</f>
        <v>1.5097216803665124E-2</v>
      </c>
    </row>
    <row r="89" spans="2:13">
      <c r="B89" s="87" t="s">
        <v>1500</v>
      </c>
      <c r="C89" s="84" t="s">
        <v>1501</v>
      </c>
      <c r="D89" s="97" t="s">
        <v>1170</v>
      </c>
      <c r="E89" s="84"/>
      <c r="F89" s="97" t="s">
        <v>1357</v>
      </c>
      <c r="G89" s="97" t="s">
        <v>147</v>
      </c>
      <c r="H89" s="94">
        <v>11080.000000000002</v>
      </c>
      <c r="I89" s="96">
        <v>2020</v>
      </c>
      <c r="J89" s="94">
        <v>860.57252000000017</v>
      </c>
      <c r="K89" s="95">
        <v>1.7756410256410259E-4</v>
      </c>
      <c r="L89" s="95">
        <v>6.5620502307617576E-3</v>
      </c>
      <c r="M89" s="95">
        <f>J89/'סכום נכסי הקרן'!$C$42</f>
        <v>1.2360520163644392E-3</v>
      </c>
    </row>
    <row r="90" spans="2:13">
      <c r="B90" s="83"/>
      <c r="C90" s="84"/>
      <c r="D90" s="84"/>
      <c r="E90" s="84"/>
      <c r="F90" s="84"/>
      <c r="G90" s="84"/>
      <c r="H90" s="94"/>
      <c r="I90" s="96"/>
      <c r="J90" s="84"/>
      <c r="K90" s="84"/>
      <c r="L90" s="95"/>
      <c r="M90" s="84"/>
    </row>
    <row r="91" spans="2:13">
      <c r="B91" s="101" t="s">
        <v>83</v>
      </c>
      <c r="C91" s="82"/>
      <c r="D91" s="82"/>
      <c r="E91" s="82"/>
      <c r="F91" s="82"/>
      <c r="G91" s="82"/>
      <c r="H91" s="91"/>
      <c r="I91" s="93"/>
      <c r="J91" s="91">
        <v>40744.491210000007</v>
      </c>
      <c r="K91" s="82"/>
      <c r="L91" s="92">
        <v>0.31068549335836437</v>
      </c>
      <c r="M91" s="92">
        <f>J91/'סכום נכסי הקרן'!$C$42</f>
        <v>5.8521866949532236E-2</v>
      </c>
    </row>
    <row r="92" spans="2:13">
      <c r="B92" s="87" t="s">
        <v>1502</v>
      </c>
      <c r="C92" s="84" t="s">
        <v>1503</v>
      </c>
      <c r="D92" s="97" t="s">
        <v>138</v>
      </c>
      <c r="E92" s="84"/>
      <c r="F92" s="97" t="s">
        <v>1387</v>
      </c>
      <c r="G92" s="97" t="s">
        <v>147</v>
      </c>
      <c r="H92" s="94">
        <v>11155.000000000002</v>
      </c>
      <c r="I92" s="96">
        <v>11292</v>
      </c>
      <c r="J92" s="94">
        <v>4843.2489200000018</v>
      </c>
      <c r="K92" s="95">
        <v>2.5963304947407262E-4</v>
      </c>
      <c r="L92" s="95">
        <v>3.6930812865280244E-2</v>
      </c>
      <c r="M92" s="95">
        <f>J92/'סכום נכסי הקרן'!$C$42</f>
        <v>6.9564243038121804E-3</v>
      </c>
    </row>
    <row r="93" spans="2:13">
      <c r="B93" s="87" t="s">
        <v>1504</v>
      </c>
      <c r="C93" s="84" t="s">
        <v>1505</v>
      </c>
      <c r="D93" s="97" t="s">
        <v>1170</v>
      </c>
      <c r="E93" s="84"/>
      <c r="F93" s="97" t="s">
        <v>1387</v>
      </c>
      <c r="G93" s="97" t="s">
        <v>147</v>
      </c>
      <c r="H93" s="94">
        <v>49649.000000000007</v>
      </c>
      <c r="I93" s="96">
        <v>7937</v>
      </c>
      <c r="J93" s="94">
        <v>15151.765150000003</v>
      </c>
      <c r="K93" s="95">
        <v>2.4864364289334164E-4</v>
      </c>
      <c r="L93" s="95">
        <v>0.11553546236754743</v>
      </c>
      <c r="M93" s="95">
        <f>J93/'סכום נכסי הקרן'!$C$42</f>
        <v>2.1762686385963081E-2</v>
      </c>
    </row>
    <row r="94" spans="2:13">
      <c r="B94" s="87" t="s">
        <v>1506</v>
      </c>
      <c r="C94" s="84" t="s">
        <v>1507</v>
      </c>
      <c r="D94" s="97" t="s">
        <v>138</v>
      </c>
      <c r="E94" s="84"/>
      <c r="F94" s="97" t="s">
        <v>1387</v>
      </c>
      <c r="G94" s="97" t="s">
        <v>147</v>
      </c>
      <c r="H94" s="94">
        <v>7757.9999999999991</v>
      </c>
      <c r="I94" s="96">
        <v>6975</v>
      </c>
      <c r="J94" s="94">
        <v>2080.60833</v>
      </c>
      <c r="K94" s="95">
        <v>3.1913717287411362E-4</v>
      </c>
      <c r="L94" s="95">
        <v>1.5865085224893459E-2</v>
      </c>
      <c r="M94" s="95">
        <f>J94/'סכום נכסי הקרן'!$C$42</f>
        <v>2.9884060457347024E-3</v>
      </c>
    </row>
    <row r="95" spans="2:13">
      <c r="B95" s="87" t="s">
        <v>1508</v>
      </c>
      <c r="C95" s="84" t="s">
        <v>1509</v>
      </c>
      <c r="D95" s="97" t="s">
        <v>138</v>
      </c>
      <c r="E95" s="84"/>
      <c r="F95" s="97" t="s">
        <v>1387</v>
      </c>
      <c r="G95" s="97" t="s">
        <v>147</v>
      </c>
      <c r="H95" s="94">
        <v>10267.000000000002</v>
      </c>
      <c r="I95" s="96">
        <v>9873.5</v>
      </c>
      <c r="J95" s="94">
        <v>3897.7236499999999</v>
      </c>
      <c r="K95" s="95">
        <v>3.8659119346240297E-3</v>
      </c>
      <c r="L95" s="95">
        <v>2.9720979676329955E-2</v>
      </c>
      <c r="M95" s="95">
        <f>J95/'סכום נכסי הקרן'!$C$42</f>
        <v>5.5983534970578197E-3</v>
      </c>
    </row>
    <row r="96" spans="2:13">
      <c r="B96" s="87" t="s">
        <v>1510</v>
      </c>
      <c r="C96" s="84" t="s">
        <v>1511</v>
      </c>
      <c r="D96" s="97" t="s">
        <v>138</v>
      </c>
      <c r="E96" s="84"/>
      <c r="F96" s="97" t="s">
        <v>1387</v>
      </c>
      <c r="G96" s="97" t="s">
        <v>147</v>
      </c>
      <c r="H96" s="94">
        <v>12953.000000000002</v>
      </c>
      <c r="I96" s="96">
        <v>10399</v>
      </c>
      <c r="J96" s="94">
        <v>5179.1476000000002</v>
      </c>
      <c r="K96" s="95">
        <v>3.6493280058159358E-4</v>
      </c>
      <c r="L96" s="95">
        <v>3.9492112418055364E-2</v>
      </c>
      <c r="M96" s="95">
        <f>J96/'סכום נכסי הקרן'!$C$42</f>
        <v>7.4388801469387443E-3</v>
      </c>
    </row>
    <row r="97" spans="2:13">
      <c r="B97" s="87" t="s">
        <v>1512</v>
      </c>
      <c r="C97" s="84" t="s">
        <v>1513</v>
      </c>
      <c r="D97" s="97" t="s">
        <v>1170</v>
      </c>
      <c r="E97" s="84"/>
      <c r="F97" s="97" t="s">
        <v>1387</v>
      </c>
      <c r="G97" s="97" t="s">
        <v>147</v>
      </c>
      <c r="H97" s="94">
        <v>16229.000000000002</v>
      </c>
      <c r="I97" s="96">
        <v>3645</v>
      </c>
      <c r="J97" s="94">
        <v>2285.8224800000003</v>
      </c>
      <c r="K97" s="95">
        <v>4.924985512124387E-5</v>
      </c>
      <c r="L97" s="95">
        <v>1.7429887178322185E-2</v>
      </c>
      <c r="M97" s="95">
        <f>J97/'סכום נכסי הקרן'!$C$42</f>
        <v>3.2831579207934303E-3</v>
      </c>
    </row>
    <row r="98" spans="2:13">
      <c r="B98" s="87" t="s">
        <v>1514</v>
      </c>
      <c r="C98" s="84" t="s">
        <v>1515</v>
      </c>
      <c r="D98" s="97" t="s">
        <v>32</v>
      </c>
      <c r="E98" s="84"/>
      <c r="F98" s="97" t="s">
        <v>1387</v>
      </c>
      <c r="G98" s="97" t="s">
        <v>149</v>
      </c>
      <c r="H98" s="94">
        <v>713.00000000000011</v>
      </c>
      <c r="I98" s="96">
        <v>20925</v>
      </c>
      <c r="J98" s="94">
        <v>603.31575999999995</v>
      </c>
      <c r="K98" s="95">
        <v>3.6714708179861911E-4</v>
      </c>
      <c r="L98" s="95">
        <v>4.6004122024837649E-3</v>
      </c>
      <c r="M98" s="95">
        <f>J98/'סכום נכסי הקרן'!$C$42</f>
        <v>8.6655063265608789E-4</v>
      </c>
    </row>
    <row r="99" spans="2:13">
      <c r="B99" s="87" t="s">
        <v>1516</v>
      </c>
      <c r="C99" s="84" t="s">
        <v>1517</v>
      </c>
      <c r="D99" s="97" t="s">
        <v>32</v>
      </c>
      <c r="E99" s="84"/>
      <c r="F99" s="97" t="s">
        <v>1387</v>
      </c>
      <c r="G99" s="97" t="s">
        <v>149</v>
      </c>
      <c r="H99" s="94">
        <v>9110.0000000000018</v>
      </c>
      <c r="I99" s="96">
        <v>18195</v>
      </c>
      <c r="J99" s="94">
        <v>6702.8593200000014</v>
      </c>
      <c r="K99" s="95">
        <v>1.4102101693026196E-2</v>
      </c>
      <c r="L99" s="95">
        <v>5.1110741425451973E-2</v>
      </c>
      <c r="M99" s="95">
        <f>J99/'סכום נכסי הקרן'!$C$42</f>
        <v>9.6274080165761906E-3</v>
      </c>
    </row>
    <row r="100" spans="2:13">
      <c r="D100" s="1"/>
      <c r="E100" s="1"/>
      <c r="F100" s="1"/>
      <c r="G100" s="1"/>
    </row>
    <row r="101" spans="2:13">
      <c r="D101" s="1"/>
      <c r="E101" s="1"/>
      <c r="F101" s="1"/>
      <c r="G101" s="1"/>
    </row>
    <row r="102" spans="2:13">
      <c r="D102" s="1"/>
      <c r="E102" s="1"/>
      <c r="F102" s="1"/>
      <c r="G102" s="1"/>
    </row>
    <row r="103" spans="2:13">
      <c r="B103" s="110" t="s">
        <v>1821</v>
      </c>
      <c r="D103" s="1"/>
      <c r="E103" s="1"/>
      <c r="F103" s="1"/>
      <c r="G103" s="1"/>
    </row>
    <row r="104" spans="2:13">
      <c r="B104" s="110" t="s">
        <v>129</v>
      </c>
      <c r="D104" s="1"/>
      <c r="E104" s="1"/>
      <c r="F104" s="1"/>
      <c r="G104" s="1"/>
    </row>
    <row r="105" spans="2:13">
      <c r="D105" s="1"/>
      <c r="E105" s="1"/>
      <c r="F105" s="1"/>
      <c r="G105" s="1"/>
    </row>
    <row r="106" spans="2:13">
      <c r="D106" s="1"/>
      <c r="E106" s="1"/>
      <c r="F106" s="1"/>
      <c r="G106" s="1"/>
    </row>
    <row r="107" spans="2:13">
      <c r="D107" s="1"/>
      <c r="E107" s="1"/>
      <c r="F107" s="1"/>
      <c r="G107" s="1"/>
    </row>
    <row r="108" spans="2:13">
      <c r="D108" s="1"/>
      <c r="E108" s="1"/>
      <c r="F108" s="1"/>
      <c r="G108" s="1"/>
    </row>
    <row r="109" spans="2:13">
      <c r="D109" s="1"/>
      <c r="E109" s="1"/>
      <c r="F109" s="1"/>
      <c r="G109" s="1"/>
    </row>
    <row r="110" spans="2:13">
      <c r="D110" s="1"/>
      <c r="E110" s="1"/>
      <c r="F110" s="1"/>
      <c r="G110" s="1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17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C1:XFD2 A1:B1048576 D3:XFD1048576 D1:AA2"/>
  </dataValidations>
  <printOptions horizontalCentered="1"/>
  <pageMargins left="0.19685039370078741" right="0.19685039370078741" top="0.11811023622047245" bottom="0.11811023622047245" header="0" footer="0.23622047244094491"/>
  <pageSetup paperSize="9" scale="71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D309"/>
  <sheetViews>
    <sheetView rightToLeft="1" zoomScale="90" zoomScaleNormal="9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28515625" style="1" bestFit="1" customWidth="1"/>
    <col min="8" max="8" width="8.14062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5" t="s">
        <v>163</v>
      </c>
      <c r="C1" s="78" t="s" vm="1">
        <v>219</v>
      </c>
    </row>
    <row r="2" spans="2:56">
      <c r="B2" s="55" t="s">
        <v>162</v>
      </c>
      <c r="C2" s="78" t="s">
        <v>220</v>
      </c>
    </row>
    <row r="3" spans="2:56">
      <c r="B3" s="55" t="s">
        <v>164</v>
      </c>
      <c r="C3" s="78" t="s">
        <v>221</v>
      </c>
    </row>
    <row r="4" spans="2:56">
      <c r="B4" s="55" t="s">
        <v>165</v>
      </c>
      <c r="C4" s="78">
        <v>659</v>
      </c>
    </row>
    <row r="6" spans="2:56" ht="26.25" customHeight="1">
      <c r="B6" s="199" t="s">
        <v>191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56" ht="26.25" customHeight="1">
      <c r="B7" s="199" t="s">
        <v>109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1"/>
      <c r="BD7" s="3"/>
    </row>
    <row r="8" spans="2:56" s="3" customFormat="1" ht="78.75">
      <c r="B8" s="21" t="s">
        <v>132</v>
      </c>
      <c r="C8" s="29" t="s">
        <v>57</v>
      </c>
      <c r="D8" s="70" t="s">
        <v>136</v>
      </c>
      <c r="E8" s="70" t="s">
        <v>134</v>
      </c>
      <c r="F8" s="74" t="s">
        <v>78</v>
      </c>
      <c r="G8" s="29" t="s">
        <v>15</v>
      </c>
      <c r="H8" s="29" t="s">
        <v>79</v>
      </c>
      <c r="I8" s="29" t="s">
        <v>119</v>
      </c>
      <c r="J8" s="29" t="s">
        <v>0</v>
      </c>
      <c r="K8" s="29" t="s">
        <v>123</v>
      </c>
      <c r="L8" s="29" t="s">
        <v>74</v>
      </c>
      <c r="M8" s="29" t="s">
        <v>71</v>
      </c>
      <c r="N8" s="70" t="s">
        <v>166</v>
      </c>
      <c r="O8" s="30" t="s">
        <v>168</v>
      </c>
      <c r="AY8" s="1"/>
      <c r="AZ8" s="1"/>
    </row>
    <row r="9" spans="2:56" s="3" customFormat="1" ht="20.25">
      <c r="B9" s="14"/>
      <c r="C9" s="15"/>
      <c r="D9" s="15"/>
      <c r="E9" s="15"/>
      <c r="F9" s="15"/>
      <c r="G9" s="15"/>
      <c r="H9" s="15"/>
      <c r="I9" s="15"/>
      <c r="J9" s="31" t="s">
        <v>22</v>
      </c>
      <c r="K9" s="31" t="s">
        <v>75</v>
      </c>
      <c r="L9" s="31" t="s">
        <v>23</v>
      </c>
      <c r="M9" s="31" t="s">
        <v>20</v>
      </c>
      <c r="N9" s="31" t="s">
        <v>20</v>
      </c>
      <c r="O9" s="32" t="s">
        <v>20</v>
      </c>
      <c r="AX9" s="1"/>
      <c r="AY9" s="1"/>
      <c r="AZ9" s="1"/>
      <c r="BD9" s="4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X10" s="1"/>
      <c r="AY10" s="3"/>
      <c r="AZ10" s="1"/>
    </row>
    <row r="11" spans="2:56" s="4" customFormat="1" ht="18" customHeight="1">
      <c r="B11" s="128" t="s">
        <v>38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42550.491440000005</v>
      </c>
      <c r="M11" s="82"/>
      <c r="N11" s="92">
        <v>1</v>
      </c>
      <c r="O11" s="92">
        <f>L11/'סכום נכסי הקרן'!$C$42</f>
        <v>6.1115849645895975E-2</v>
      </c>
      <c r="P11" s="5"/>
      <c r="AX11" s="127"/>
      <c r="AY11" s="3"/>
      <c r="AZ11" s="127"/>
      <c r="BD11" s="127"/>
    </row>
    <row r="12" spans="2:56" s="4" customFormat="1" ht="18" customHeight="1">
      <c r="B12" s="81" t="s">
        <v>215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42550.491440000005</v>
      </c>
      <c r="M12" s="82"/>
      <c r="N12" s="92">
        <v>1</v>
      </c>
      <c r="O12" s="92">
        <f>L12/'סכום נכסי הקרן'!$C$42</f>
        <v>6.1115849645895975E-2</v>
      </c>
      <c r="P12" s="5"/>
      <c r="AX12" s="127"/>
      <c r="AY12" s="3"/>
      <c r="AZ12" s="127"/>
      <c r="BD12" s="127"/>
    </row>
    <row r="13" spans="2:56">
      <c r="B13" s="101" t="s">
        <v>1518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42550.491440000005</v>
      </c>
      <c r="M13" s="82"/>
      <c r="N13" s="92">
        <v>1</v>
      </c>
      <c r="O13" s="92">
        <f>L13/'סכום נכסי הקרן'!$C$42</f>
        <v>6.1115849645895975E-2</v>
      </c>
      <c r="AY13" s="3"/>
    </row>
    <row r="14" spans="2:56" ht="20.25">
      <c r="B14" s="87" t="s">
        <v>1519</v>
      </c>
      <c r="C14" s="84" t="s">
        <v>1520</v>
      </c>
      <c r="D14" s="97" t="s">
        <v>32</v>
      </c>
      <c r="E14" s="84"/>
      <c r="F14" s="97" t="s">
        <v>1357</v>
      </c>
      <c r="G14" s="84" t="s">
        <v>308</v>
      </c>
      <c r="H14" s="84" t="s">
        <v>1521</v>
      </c>
      <c r="I14" s="97" t="s">
        <v>147</v>
      </c>
      <c r="J14" s="94">
        <v>1039.8200000000002</v>
      </c>
      <c r="K14" s="96">
        <v>13206.9</v>
      </c>
      <c r="L14" s="94">
        <v>528.02359000000013</v>
      </c>
      <c r="M14" s="95">
        <v>4.4874517392515344E-5</v>
      </c>
      <c r="N14" s="95">
        <v>1.2409341752129011E-2</v>
      </c>
      <c r="O14" s="95">
        <f>L14/'סכום נכסי הקרן'!$C$42</f>
        <v>7.5840746472765589E-4</v>
      </c>
      <c r="AY14" s="4"/>
    </row>
    <row r="15" spans="2:56">
      <c r="B15" s="87" t="s">
        <v>1522</v>
      </c>
      <c r="C15" s="84" t="s">
        <v>1523</v>
      </c>
      <c r="D15" s="97" t="s">
        <v>32</v>
      </c>
      <c r="E15" s="84"/>
      <c r="F15" s="97" t="s">
        <v>1387</v>
      </c>
      <c r="G15" s="84" t="s">
        <v>667</v>
      </c>
      <c r="H15" s="84" t="s">
        <v>1521</v>
      </c>
      <c r="I15" s="97" t="s">
        <v>147</v>
      </c>
      <c r="J15" s="94">
        <v>46971.930000000022</v>
      </c>
      <c r="K15" s="96">
        <v>10473</v>
      </c>
      <c r="L15" s="94">
        <v>18914.979810000001</v>
      </c>
      <c r="M15" s="95">
        <v>2.9527999136666891E-3</v>
      </c>
      <c r="N15" s="95">
        <v>0.4445302314938433</v>
      </c>
      <c r="O15" s="95">
        <f>L15/'סכום נכסי הקרן'!$C$42</f>
        <v>2.716784279103306E-2</v>
      </c>
    </row>
    <row r="16" spans="2:56">
      <c r="B16" s="87" t="s">
        <v>1524</v>
      </c>
      <c r="C16" s="84" t="s">
        <v>1525</v>
      </c>
      <c r="D16" s="97" t="s">
        <v>32</v>
      </c>
      <c r="E16" s="84"/>
      <c r="F16" s="97" t="s">
        <v>1387</v>
      </c>
      <c r="G16" s="84" t="s">
        <v>1526</v>
      </c>
      <c r="H16" s="84" t="s">
        <v>1521</v>
      </c>
      <c r="I16" s="97" t="s">
        <v>149</v>
      </c>
      <c r="J16" s="94">
        <v>5834.0100000000011</v>
      </c>
      <c r="K16" s="96">
        <v>24065</v>
      </c>
      <c r="L16" s="94">
        <v>5677.3141600000008</v>
      </c>
      <c r="M16" s="95">
        <v>3.8914452557611796E-4</v>
      </c>
      <c r="N16" s="95">
        <v>0.13342534875315179</v>
      </c>
      <c r="O16" s="95">
        <f>L16/'סכום נכסי הקרן'!$C$42</f>
        <v>8.1544035533488591E-3</v>
      </c>
    </row>
    <row r="17" spans="2:50">
      <c r="B17" s="87" t="s">
        <v>1527</v>
      </c>
      <c r="C17" s="84" t="s">
        <v>1528</v>
      </c>
      <c r="D17" s="97" t="s">
        <v>32</v>
      </c>
      <c r="E17" s="84"/>
      <c r="F17" s="97" t="s">
        <v>1387</v>
      </c>
      <c r="G17" s="84" t="s">
        <v>1526</v>
      </c>
      <c r="H17" s="84" t="s">
        <v>1529</v>
      </c>
      <c r="I17" s="97" t="s">
        <v>147</v>
      </c>
      <c r="J17" s="94">
        <v>238360.39000000004</v>
      </c>
      <c r="K17" s="96">
        <v>1188</v>
      </c>
      <c r="L17" s="94">
        <v>10887.968980000001</v>
      </c>
      <c r="M17" s="95">
        <v>3.7948131530486271E-4</v>
      </c>
      <c r="N17" s="95">
        <v>0.25588350713535263</v>
      </c>
      <c r="O17" s="95">
        <f>L17/'סכום נכסי הקרן'!$C$42</f>
        <v>1.5638537948948761E-2</v>
      </c>
    </row>
    <row r="18" spans="2:50">
      <c r="B18" s="87" t="s">
        <v>1530</v>
      </c>
      <c r="C18" s="84" t="s">
        <v>1531</v>
      </c>
      <c r="D18" s="97" t="s">
        <v>140</v>
      </c>
      <c r="E18" s="84"/>
      <c r="F18" s="97" t="s">
        <v>1357</v>
      </c>
      <c r="G18" s="84" t="s">
        <v>685</v>
      </c>
      <c r="H18" s="84"/>
      <c r="I18" s="97" t="s">
        <v>149</v>
      </c>
      <c r="J18" s="94">
        <v>3090</v>
      </c>
      <c r="K18" s="96">
        <v>3798</v>
      </c>
      <c r="L18" s="94">
        <v>474.57309000000009</v>
      </c>
      <c r="M18" s="95">
        <v>1.393470703690052E-4</v>
      </c>
      <c r="N18" s="95">
        <v>1.1153175296910274E-2</v>
      </c>
      <c r="O18" s="95">
        <f>L18/'סכום נכסי הקרן'!$C$42</f>
        <v>6.8163578452028943E-4</v>
      </c>
    </row>
    <row r="19" spans="2:50" ht="20.25">
      <c r="B19" s="87" t="s">
        <v>1532</v>
      </c>
      <c r="C19" s="84" t="s">
        <v>1533</v>
      </c>
      <c r="D19" s="97" t="s">
        <v>140</v>
      </c>
      <c r="E19" s="84"/>
      <c r="F19" s="97" t="s">
        <v>1357</v>
      </c>
      <c r="G19" s="84" t="s">
        <v>685</v>
      </c>
      <c r="H19" s="84"/>
      <c r="I19" s="97" t="s">
        <v>149</v>
      </c>
      <c r="J19" s="94">
        <v>2780.0000000000005</v>
      </c>
      <c r="K19" s="96">
        <v>2090</v>
      </c>
      <c r="L19" s="94">
        <v>234.95287000000008</v>
      </c>
      <c r="M19" s="95">
        <v>2.6858537851899993E-5</v>
      </c>
      <c r="N19" s="95">
        <v>5.5217428059862626E-3</v>
      </c>
      <c r="O19" s="95">
        <f>L19/'סכום נכסי הקרן'!$C$42</f>
        <v>3.3746600311396419E-4</v>
      </c>
      <c r="AX19" s="4"/>
    </row>
    <row r="20" spans="2:50">
      <c r="B20" s="87" t="s">
        <v>1534</v>
      </c>
      <c r="C20" s="84" t="s">
        <v>1535</v>
      </c>
      <c r="D20" s="97" t="s">
        <v>32</v>
      </c>
      <c r="E20" s="84"/>
      <c r="F20" s="97" t="s">
        <v>1357</v>
      </c>
      <c r="G20" s="84" t="s">
        <v>685</v>
      </c>
      <c r="H20" s="84"/>
      <c r="I20" s="97" t="s">
        <v>147</v>
      </c>
      <c r="J20" s="94">
        <v>1362.08</v>
      </c>
      <c r="K20" s="96">
        <v>10490.79</v>
      </c>
      <c r="L20" s="94">
        <v>549.42466000000002</v>
      </c>
      <c r="M20" s="95">
        <v>2.0998706598691018E-4</v>
      </c>
      <c r="N20" s="95">
        <v>1.2912298810337782E-2</v>
      </c>
      <c r="O20" s="95">
        <f>L20/'סכום נכסי הקרן'!$C$42</f>
        <v>7.8914611267548538E-4</v>
      </c>
      <c r="AX20" s="3"/>
    </row>
    <row r="21" spans="2:50">
      <c r="B21" s="87" t="s">
        <v>1536</v>
      </c>
      <c r="C21" s="84" t="s">
        <v>1537</v>
      </c>
      <c r="D21" s="97" t="s">
        <v>32</v>
      </c>
      <c r="E21" s="84"/>
      <c r="F21" s="97" t="s">
        <v>1357</v>
      </c>
      <c r="G21" s="84" t="s">
        <v>685</v>
      </c>
      <c r="H21" s="84"/>
      <c r="I21" s="97" t="s">
        <v>147</v>
      </c>
      <c r="J21" s="94">
        <v>4620.6200000000008</v>
      </c>
      <c r="K21" s="96">
        <v>809</v>
      </c>
      <c r="L21" s="94">
        <v>143.72929000000005</v>
      </c>
      <c r="M21" s="95">
        <v>5.447686992135376E-4</v>
      </c>
      <c r="N21" s="95">
        <v>3.3778526436685505E-3</v>
      </c>
      <c r="O21" s="95">
        <f>L21/'סכום נכסי הקרן'!$C$42</f>
        <v>2.0644033429643936E-4</v>
      </c>
    </row>
    <row r="22" spans="2:50">
      <c r="B22" s="87" t="s">
        <v>1538</v>
      </c>
      <c r="C22" s="84" t="s">
        <v>1539</v>
      </c>
      <c r="D22" s="97" t="s">
        <v>32</v>
      </c>
      <c r="E22" s="84"/>
      <c r="F22" s="97" t="s">
        <v>1357</v>
      </c>
      <c r="G22" s="84" t="s">
        <v>685</v>
      </c>
      <c r="H22" s="84"/>
      <c r="I22" s="97" t="s">
        <v>149</v>
      </c>
      <c r="J22" s="94">
        <v>2971.0000000000014</v>
      </c>
      <c r="K22" s="96">
        <v>1948</v>
      </c>
      <c r="L22" s="94">
        <v>234.03533000000004</v>
      </c>
      <c r="M22" s="95">
        <v>1.4920954566467071E-5</v>
      </c>
      <c r="N22" s="95">
        <v>5.5001792477534783E-3</v>
      </c>
      <c r="O22" s="95">
        <f>L22/'סכום נכסי הקרן'!$C$42</f>
        <v>3.3614812793117881E-4</v>
      </c>
    </row>
    <row r="23" spans="2:50">
      <c r="B23" s="87" t="s">
        <v>1540</v>
      </c>
      <c r="C23" s="84" t="s">
        <v>1541</v>
      </c>
      <c r="D23" s="97" t="s">
        <v>32</v>
      </c>
      <c r="E23" s="84"/>
      <c r="F23" s="97" t="s">
        <v>1357</v>
      </c>
      <c r="G23" s="84" t="s">
        <v>685</v>
      </c>
      <c r="H23" s="84"/>
      <c r="I23" s="97" t="s">
        <v>147</v>
      </c>
      <c r="J23" s="94">
        <v>9160.4000000000015</v>
      </c>
      <c r="K23" s="96">
        <v>1386</v>
      </c>
      <c r="L23" s="94">
        <v>488.17328000000009</v>
      </c>
      <c r="M23" s="95">
        <v>3.6733257572147641E-4</v>
      </c>
      <c r="N23" s="95">
        <v>1.1472800042471143E-2</v>
      </c>
      <c r="O23" s="95">
        <f>L23/'סכום נכסי הקרן'!$C$42</f>
        <v>7.0116992241309542E-4</v>
      </c>
    </row>
    <row r="24" spans="2:50">
      <c r="B24" s="87" t="s">
        <v>1542</v>
      </c>
      <c r="C24" s="84" t="s">
        <v>1543</v>
      </c>
      <c r="D24" s="97" t="s">
        <v>32</v>
      </c>
      <c r="E24" s="84"/>
      <c r="F24" s="97" t="s">
        <v>1357</v>
      </c>
      <c r="G24" s="84" t="s">
        <v>685</v>
      </c>
      <c r="H24" s="84"/>
      <c r="I24" s="97" t="s">
        <v>147</v>
      </c>
      <c r="J24" s="94">
        <v>7710.2600000000011</v>
      </c>
      <c r="K24" s="96">
        <v>1647.14</v>
      </c>
      <c r="L24" s="94">
        <v>488.31031000000007</v>
      </c>
      <c r="M24" s="95">
        <v>3.6775935749237319E-5</v>
      </c>
      <c r="N24" s="95">
        <v>1.1476020451809852E-2</v>
      </c>
      <c r="O24" s="95">
        <f>L24/'סכום נכסי הקרן'!$C$42</f>
        <v>7.0136674046603813E-4</v>
      </c>
    </row>
    <row r="25" spans="2:50">
      <c r="B25" s="87" t="s">
        <v>1544</v>
      </c>
      <c r="C25" s="84" t="s">
        <v>1545</v>
      </c>
      <c r="D25" s="97" t="s">
        <v>32</v>
      </c>
      <c r="E25" s="84"/>
      <c r="F25" s="97" t="s">
        <v>1357</v>
      </c>
      <c r="G25" s="84" t="s">
        <v>685</v>
      </c>
      <c r="H25" s="84"/>
      <c r="I25" s="97" t="s">
        <v>149</v>
      </c>
      <c r="J25" s="94">
        <v>10350.210000000001</v>
      </c>
      <c r="K25" s="96">
        <v>1153.0999999999999</v>
      </c>
      <c r="L25" s="94">
        <v>482.62062000000003</v>
      </c>
      <c r="M25" s="95">
        <v>8.214629008774806E-4</v>
      </c>
      <c r="N25" s="95">
        <v>1.1342304252361884E-2</v>
      </c>
      <c r="O25" s="95">
        <f>L25/'סכום נכסי הקרן'!$C$42</f>
        <v>6.931945613253555E-4</v>
      </c>
    </row>
    <row r="26" spans="2:50">
      <c r="B26" s="87" t="s">
        <v>1546</v>
      </c>
      <c r="C26" s="84" t="s">
        <v>1547</v>
      </c>
      <c r="D26" s="97" t="s">
        <v>32</v>
      </c>
      <c r="E26" s="84"/>
      <c r="F26" s="97" t="s">
        <v>1357</v>
      </c>
      <c r="G26" s="84" t="s">
        <v>685</v>
      </c>
      <c r="H26" s="84"/>
      <c r="I26" s="97" t="s">
        <v>149</v>
      </c>
      <c r="J26" s="94">
        <v>53380.000000000007</v>
      </c>
      <c r="K26" s="96">
        <v>1107.98</v>
      </c>
      <c r="L26" s="94">
        <v>2391.6639400000004</v>
      </c>
      <c r="M26" s="95">
        <v>4.1675924860498978E-4</v>
      </c>
      <c r="N26" s="95">
        <v>5.6207669031800966E-2</v>
      </c>
      <c r="O26" s="95">
        <f>L26/'סכום נכסי הקרן'!$C$42</f>
        <v>3.4351794494938311E-3</v>
      </c>
    </row>
    <row r="27" spans="2:50">
      <c r="B27" s="87" t="s">
        <v>1548</v>
      </c>
      <c r="C27" s="84" t="s">
        <v>1549</v>
      </c>
      <c r="D27" s="97" t="s">
        <v>32</v>
      </c>
      <c r="E27" s="84"/>
      <c r="F27" s="97" t="s">
        <v>1357</v>
      </c>
      <c r="G27" s="84" t="s">
        <v>685</v>
      </c>
      <c r="H27" s="84"/>
      <c r="I27" s="97" t="s">
        <v>157</v>
      </c>
      <c r="J27" s="94">
        <v>3525.8200000000006</v>
      </c>
      <c r="K27" s="96">
        <v>9102.4277000000002</v>
      </c>
      <c r="L27" s="94">
        <v>1054.7215100000003</v>
      </c>
      <c r="M27" s="95">
        <v>4.5182378090713942E-4</v>
      </c>
      <c r="N27" s="95">
        <v>2.4787528282423057E-2</v>
      </c>
      <c r="O27" s="95">
        <f>L27/'סכום נכסי הקרן'!$C$42</f>
        <v>1.5149108516019616E-3</v>
      </c>
    </row>
    <row r="28" spans="2:50">
      <c r="B28" s="83"/>
      <c r="C28" s="84"/>
      <c r="D28" s="84"/>
      <c r="E28" s="84"/>
      <c r="F28" s="84"/>
      <c r="G28" s="84"/>
      <c r="H28" s="84"/>
      <c r="I28" s="84"/>
      <c r="J28" s="94"/>
      <c r="K28" s="96"/>
      <c r="L28" s="84"/>
      <c r="M28" s="84"/>
      <c r="N28" s="95"/>
      <c r="O28" s="84"/>
    </row>
    <row r="29" spans="2:5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0">
      <c r="B31" s="110" t="s">
        <v>1821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0">
      <c r="B32" s="110" t="s">
        <v>129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2"/>
      <c r="C307" s="1"/>
      <c r="D307" s="1"/>
      <c r="E307" s="1"/>
    </row>
    <row r="308" spans="2:5">
      <c r="B308" s="42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17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Y1:XFD2 A1:B1048576 D3:XFD1048576 D1:W2"/>
  </dataValidations>
  <printOptions horizontalCentered="1"/>
  <pageMargins left="0.19685039370078741" right="0.19685039370078741" top="0.11811023622047245" bottom="0.11811023622047245" header="0" footer="0.23622047244094491"/>
  <pageSetup paperSize="9" scale="73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2017-04-02T05:17:23+00:00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DFF6EBFC-637F-4EF8-B912-911178A283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36</vt:i4>
      </vt:variant>
    </vt:vector>
  </HeadingPairs>
  <TitlesOfParts>
    <vt:vector size="67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'אג"ח קונצרני'!WPrint_TitlesW</vt:lpstr>
      <vt:lpstr>הלוואות!WPrint_TitlesW</vt:lpstr>
      <vt:lpstr>'לא סחיר - חוזים עתידיים'!WPrint_TitlesW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2017-03-27T13:35:26Z</cp:lastPrinted>
  <dcterms:created xsi:type="dcterms:W3CDTF">2005-07-19T07:39:38Z</dcterms:created>
  <dcterms:modified xsi:type="dcterms:W3CDTF">2017-04-24T12:27:51Z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