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calcChain.xml><?xml version="1.0" encoding="utf-8"?>
<calcChain xmlns="http://schemas.openxmlformats.org/spreadsheetml/2006/main">
  <c r="S125" i="5" l="1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Q12" i="5"/>
  <c r="Q11" i="5"/>
  <c r="O12" i="5"/>
  <c r="O11" i="5"/>
  <c r="Q85" i="5"/>
  <c r="O85" i="5"/>
  <c r="C16" i="1"/>
  <c r="C15" i="1"/>
  <c r="J51" i="26" l="1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I12" i="26"/>
  <c r="I11" i="26" s="1"/>
  <c r="C37" i="1" s="1"/>
  <c r="H12" i="26"/>
  <c r="I49" i="26"/>
  <c r="H49" i="26"/>
  <c r="H11" i="26"/>
  <c r="I13" i="26"/>
  <c r="C11" i="1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J12" i="2"/>
  <c r="J11" i="2" s="1"/>
  <c r="I11" i="2"/>
  <c r="I12" i="2"/>
  <c r="J13" i="2"/>
  <c r="I13" i="2"/>
  <c r="J15" i="2"/>
  <c r="I15" i="2"/>
  <c r="J16" i="2"/>
  <c r="M14" i="16" l="1"/>
  <c r="M11" i="16" s="1"/>
  <c r="L14" i="16"/>
  <c r="L11" i="16"/>
  <c r="J14" i="16"/>
  <c r="J11" i="16"/>
  <c r="H11" i="16"/>
  <c r="H14" i="16"/>
  <c r="M17" i="16"/>
  <c r="L17" i="16"/>
  <c r="J17" i="16"/>
  <c r="H17" i="16"/>
  <c r="H11" i="24" l="1"/>
  <c r="H18" i="24"/>
  <c r="H17" i="24" s="1"/>
  <c r="I18" i="24"/>
  <c r="I17" i="24" s="1"/>
  <c r="I11" i="24" s="1"/>
  <c r="G18" i="24"/>
  <c r="G17" i="24"/>
  <c r="G11" i="24" s="1"/>
  <c r="C12" i="27" l="1"/>
  <c r="C11" i="27"/>
  <c r="C17" i="27"/>
  <c r="C43" i="1" l="1"/>
  <c r="C42" i="1"/>
  <c r="T125" i="5" l="1"/>
  <c r="T123" i="5"/>
  <c r="T121" i="5"/>
  <c r="T119" i="5"/>
  <c r="T117" i="5"/>
  <c r="T115" i="5"/>
  <c r="T113" i="5"/>
  <c r="T111" i="5"/>
  <c r="T109" i="5"/>
  <c r="T107" i="5"/>
  <c r="T105" i="5"/>
  <c r="T103" i="5"/>
  <c r="T101" i="5"/>
  <c r="T99" i="5"/>
  <c r="T97" i="5"/>
  <c r="T95" i="5"/>
  <c r="T93" i="5"/>
  <c r="T91" i="5"/>
  <c r="T89" i="5"/>
  <c r="T87" i="5"/>
  <c r="T85" i="5"/>
  <c r="T83" i="5"/>
  <c r="T81" i="5"/>
  <c r="T79" i="5"/>
  <c r="T77" i="5"/>
  <c r="T75" i="5"/>
  <c r="T73" i="5"/>
  <c r="T71" i="5"/>
  <c r="T69" i="5"/>
  <c r="T67" i="5"/>
  <c r="T65" i="5"/>
  <c r="T63" i="5"/>
  <c r="T61" i="5"/>
  <c r="T59" i="5"/>
  <c r="T57" i="5"/>
  <c r="T55" i="5"/>
  <c r="T53" i="5"/>
  <c r="T51" i="5"/>
  <c r="T49" i="5"/>
  <c r="T47" i="5"/>
  <c r="T45" i="5"/>
  <c r="T43" i="5"/>
  <c r="T41" i="5"/>
  <c r="T39" i="5"/>
  <c r="T37" i="5"/>
  <c r="T35" i="5"/>
  <c r="T33" i="5"/>
  <c r="T31" i="5"/>
  <c r="T29" i="5"/>
  <c r="T27" i="5"/>
  <c r="T25" i="5"/>
  <c r="T23" i="5"/>
  <c r="T21" i="5"/>
  <c r="T19" i="5"/>
  <c r="T17" i="5"/>
  <c r="T15" i="5"/>
  <c r="T13" i="5"/>
  <c r="T11" i="5"/>
  <c r="T124" i="5"/>
  <c r="T122" i="5"/>
  <c r="T120" i="5"/>
  <c r="T118" i="5"/>
  <c r="T116" i="5"/>
  <c r="T114" i="5"/>
  <c r="T112" i="5"/>
  <c r="T110" i="5"/>
  <c r="T108" i="5"/>
  <c r="T106" i="5"/>
  <c r="T104" i="5"/>
  <c r="T102" i="5"/>
  <c r="T100" i="5"/>
  <c r="T98" i="5"/>
  <c r="T96" i="5"/>
  <c r="T94" i="5"/>
  <c r="T92" i="5"/>
  <c r="T90" i="5"/>
  <c r="T88" i="5"/>
  <c r="T86" i="5"/>
  <c r="T84" i="5"/>
  <c r="T82" i="5"/>
  <c r="T80" i="5"/>
  <c r="T78" i="5"/>
  <c r="T76" i="5"/>
  <c r="T74" i="5"/>
  <c r="T72" i="5"/>
  <c r="T70" i="5"/>
  <c r="T62" i="5"/>
  <c r="T54" i="5"/>
  <c r="T46" i="5"/>
  <c r="T38" i="5"/>
  <c r="T30" i="5"/>
  <c r="T22" i="5"/>
  <c r="T14" i="5"/>
  <c r="T64" i="5"/>
  <c r="T56" i="5"/>
  <c r="T48" i="5"/>
  <c r="T40" i="5"/>
  <c r="T32" i="5"/>
  <c r="T24" i="5"/>
  <c r="T16" i="5"/>
  <c r="T66" i="5"/>
  <c r="T58" i="5"/>
  <c r="T50" i="5"/>
  <c r="T42" i="5"/>
  <c r="T34" i="5"/>
  <c r="T26" i="5"/>
  <c r="T18" i="5"/>
  <c r="T68" i="5"/>
  <c r="T60" i="5"/>
  <c r="T52" i="5"/>
  <c r="T44" i="5"/>
  <c r="T36" i="5"/>
  <c r="T28" i="5"/>
  <c r="T20" i="5"/>
  <c r="T12" i="5"/>
  <c r="K51" i="26"/>
  <c r="K49" i="26"/>
  <c r="K47" i="26"/>
  <c r="K45" i="26"/>
  <c r="K43" i="26"/>
  <c r="K41" i="26"/>
  <c r="K39" i="26"/>
  <c r="K37" i="26"/>
  <c r="K35" i="26"/>
  <c r="K33" i="26"/>
  <c r="K31" i="26"/>
  <c r="K29" i="26"/>
  <c r="K27" i="26"/>
  <c r="K25" i="26"/>
  <c r="K23" i="26"/>
  <c r="K21" i="26"/>
  <c r="K19" i="26"/>
  <c r="K17" i="26"/>
  <c r="K15" i="26"/>
  <c r="K13" i="26"/>
  <c r="K11" i="26"/>
  <c r="K50" i="26"/>
  <c r="K48" i="26"/>
  <c r="K46" i="26"/>
  <c r="K44" i="26"/>
  <c r="K42" i="26"/>
  <c r="K40" i="26"/>
  <c r="K38" i="26"/>
  <c r="K36" i="26"/>
  <c r="K34" i="26"/>
  <c r="K32" i="26"/>
  <c r="K30" i="26"/>
  <c r="K28" i="26"/>
  <c r="K26" i="26"/>
  <c r="K24" i="26"/>
  <c r="K22" i="26"/>
  <c r="K20" i="26"/>
  <c r="K18" i="26"/>
  <c r="K16" i="26"/>
  <c r="K14" i="26"/>
  <c r="K12" i="26"/>
  <c r="L32" i="2"/>
  <c r="L30" i="2"/>
  <c r="L26" i="2"/>
  <c r="L24" i="2"/>
  <c r="L20" i="2"/>
  <c r="L18" i="2"/>
  <c r="L14" i="2"/>
  <c r="L31" i="2"/>
  <c r="L25" i="2"/>
  <c r="L23" i="2"/>
  <c r="L21" i="2"/>
  <c r="L17" i="2"/>
  <c r="L13" i="2"/>
  <c r="L11" i="2"/>
  <c r="L34" i="2"/>
  <c r="L28" i="2"/>
  <c r="L22" i="2"/>
  <c r="L16" i="2"/>
  <c r="L12" i="2"/>
  <c r="L27" i="2"/>
  <c r="L19" i="2"/>
  <c r="L15" i="2"/>
  <c r="L29" i="2"/>
  <c r="L33" i="2"/>
  <c r="D27" i="1"/>
  <c r="D35" i="1"/>
  <c r="D40" i="1"/>
  <c r="D25" i="1"/>
  <c r="D13" i="1"/>
  <c r="D17" i="1"/>
  <c r="D29" i="1"/>
  <c r="D21" i="1"/>
  <c r="D33" i="1"/>
  <c r="D41" i="1"/>
  <c r="D26" i="1"/>
  <c r="D30" i="1"/>
  <c r="D34" i="1"/>
  <c r="D14" i="1"/>
  <c r="D18" i="1"/>
  <c r="D22" i="1"/>
  <c r="D43" i="1"/>
  <c r="D42" i="1"/>
  <c r="D31" i="1"/>
  <c r="D36" i="1"/>
  <c r="D15" i="1"/>
  <c r="D19" i="1"/>
  <c r="D11" i="1"/>
  <c r="D39" i="1"/>
  <c r="D24" i="1"/>
  <c r="D28" i="1"/>
  <c r="D32" i="1"/>
  <c r="D37" i="1"/>
  <c r="D16" i="1"/>
  <c r="D20" i="1"/>
</calcChain>
</file>

<file path=xl/sharedStrings.xml><?xml version="1.0" encoding="utf-8"?>
<sst xmlns="http://schemas.openxmlformats.org/spreadsheetml/2006/main" count="4268" uniqueCount="985">
  <si>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</si>
  <si>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</si>
  <si>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</si>
  <si>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</si>
  <si>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</si>
  <si>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</si>
  <si>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</si>
  <si>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</si>
  <si>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</si>
  <si>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</si>
  <si>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</si>
  <si>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</si>
  <si>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</si>
  <si>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</si>
  <si>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</si>
  <si>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</si>
  <si>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</si>
  <si>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</si>
  <si>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</si>
  <si>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</si>
  <si>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</si>
  <si>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</si>
  <si>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</si>
  <si>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</si>
  <si>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</si>
  <si>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</si>
  <si>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</si>
  <si>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</si>
  <si>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</si>
  <si>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</si>
  <si>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</si>
  <si>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</si>
  <si>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</si>
  <si>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</si>
  <si>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</si>
  <si>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</si>
  <si>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</si>
  <si>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</si>
  <si>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</si>
  <si>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</si>
  <si>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</si>
  <si>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</si>
  <si>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</si>
  <si>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</si>
  <si>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</si>
  <si>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</si>
  <si>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</si>
  <si>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</si>
  <si>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</si>
  <si>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</si>
  <si>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</si>
  <si>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</si>
  <si>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</si>
  <si>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</si>
  <si>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</si>
  <si>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</si>
  <si>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</si>
  <si>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</si>
  <si>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</si>
  <si>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</si>
  <si>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</si>
  <si>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</si>
  <si>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</si>
  <si>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</si>
  <si>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</si>
  <si>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</si>
  <si>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</si>
  <si>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</si>
  <si>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</si>
  <si>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</si>
  <si>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</si>
  <si>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</si>
  <si>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</si>
  <si>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</si>
  <si>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</si>
  <si>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</si>
  <si>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</si>
  <si>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</si>
  <si>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</si>
  <si>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</si>
  <si>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</si>
  <si>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</si>
  <si>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</si>
  <si>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</si>
  <si>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</si>
  <si>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</si>
  <si>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</si>
  <si>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</si>
  <si>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</si>
  <si>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</si>
  <si>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</si>
  <si>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</si>
  <si>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</si>
  <si>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</si>
  <si>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</si>
  <si>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</si>
  <si>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</si>
  <si>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</si>
  <si>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</si>
  <si>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</si>
  <si>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</si>
  <si>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</si>
  <si>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</si>
  <si>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</si>
  <si>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</si>
  <si>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</si>
  <si>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</si>
  <si>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</si>
  <si>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</si>
  <si>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</si>
  <si>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</si>
  <si>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</si>
  <si>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</si>
  <si>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</si>
  <si>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</si>
  <si>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</si>
  <si>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</si>
  <si>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</si>
  <si>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</si>
  <si>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</si>
  <si>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</si>
  <si>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</si>
  <si>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</si>
  <si>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</si>
  <si>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</si>
  <si>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</si>
  <si>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</si>
  <si>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</si>
  <si>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</si>
  <si>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</si>
  <si>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</si>
  <si>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</si>
  <si>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</si>
  <si>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</si>
  <si>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</si>
  <si>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</si>
  <si>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</si>
  <si>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</si>
  <si>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</si>
  <si>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</si>
  <si>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</si>
  <si>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</si>
  <si>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</si>
  <si>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</si>
  <si>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</si>
  <si>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</si>
  <si>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</si>
  <si>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</si>
  <si>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</si>
  <si>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</si>
  <si>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</si>
  <si>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</si>
  <si>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</si>
  <si>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</si>
  <si>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</si>
  <si>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</si>
  <si>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</si>
  <si>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</si>
  <si>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</si>
  <si>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</si>
  <si>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</si>
  <si>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</si>
  <si>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</si>
  <si>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</si>
  <si>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</si>
  <si>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</si>
  <si>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</si>
  <si>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</si>
  <si>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</si>
  <si>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</si>
  <si>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</si>
  <si>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</si>
  <si>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</si>
  <si>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</si>
  <si>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</si>
  <si>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</si>
  <si>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</si>
  <si>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</si>
  <si>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</si>
  <si>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</si>
  <si>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</si>
  <si>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</si>
  <si>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</si>
  <si>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</si>
  <si>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</si>
  <si>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</si>
  <si>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</si>
  <si>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</si>
  <si>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</si>
  <si>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</si>
  <si>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</si>
  <si>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8012</t>
  </si>
  <si>
    <t>קוד קופת הגמל</t>
  </si>
  <si>
    <t/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</si>
  <si>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</si>
  <si>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</si>
  <si>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</si>
  <si>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</si>
  <si>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</si>
  <si>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</si>
  <si>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</si>
  <si>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</si>
  <si>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</si>
  <si>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</si>
  <si>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</si>
  <si>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</si>
  <si>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</si>
  <si>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</si>
  <si>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</si>
  <si>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</si>
  <si>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</si>
  <si>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</si>
  <si>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</si>
  <si>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</si>
  <si>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</si>
  <si>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</si>
  <si>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</si>
  <si>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</si>
  <si>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</si>
  <si>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</si>
  <si>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26/03/14</t>
  </si>
  <si>
    <t>ממשל צמודה 0418- גליל</t>
  </si>
  <si>
    <t>1108927</t>
  </si>
  <si>
    <t>06/02/14</t>
  </si>
  <si>
    <t>ממשל צמודה 1019- גליל</t>
  </si>
  <si>
    <t>1114750</t>
  </si>
  <si>
    <t>27/11/13</t>
  </si>
  <si>
    <t>ממשל צמודה 1025- גליל</t>
  </si>
  <si>
    <t>1135912</t>
  </si>
  <si>
    <t>24/01/16</t>
  </si>
  <si>
    <t>ממשלתי צמוד 1020- גליל</t>
  </si>
  <si>
    <t>1137181</t>
  </si>
  <si>
    <t>14/12/16</t>
  </si>
  <si>
    <t>ממשלתי צמודה 0536- גליל</t>
  </si>
  <si>
    <t>1097708</t>
  </si>
  <si>
    <t>04/08/14</t>
  </si>
  <si>
    <t>ממשלתי צמודה 922- גליל</t>
  </si>
  <si>
    <t>1124056</t>
  </si>
  <si>
    <t>19/08/14</t>
  </si>
  <si>
    <t>ממשלתית צמודה 517- גליל</t>
  </si>
  <si>
    <t>1125905</t>
  </si>
  <si>
    <t>10/11/13</t>
  </si>
  <si>
    <t>סה"כ לא צמודות</t>
  </si>
  <si>
    <t>סה"כ מלווה קצר מועד</t>
  </si>
  <si>
    <t>מ.ק.מ 1017- בנק ישראל- מק"מ</t>
  </si>
  <si>
    <t>8171019</t>
  </si>
  <si>
    <t>05/10/16</t>
  </si>
  <si>
    <t>מ.ק.מ 327 פ8.3.17- בנק ישראל- מק"מ</t>
  </si>
  <si>
    <t>8170326</t>
  </si>
  <si>
    <t>17/03/16</t>
  </si>
  <si>
    <t>מקמ 117- בנק ישראל- מק"מ</t>
  </si>
  <si>
    <t>8170110</t>
  </si>
  <si>
    <t>17/01/16</t>
  </si>
  <si>
    <t>מקמ 1217 פדיון 3.12.17- בנק ישראל- מק"מ</t>
  </si>
  <si>
    <t>8171217</t>
  </si>
  <si>
    <t>06/12/16</t>
  </si>
  <si>
    <t>מקמ 817- בנק ישראל- מק"מ</t>
  </si>
  <si>
    <t>8170813</t>
  </si>
  <si>
    <t>03/08/16</t>
  </si>
  <si>
    <t>סה"כ שחר</t>
  </si>
  <si>
    <t>ממשל שקלית 0118- שחר</t>
  </si>
  <si>
    <t>1126218</t>
  </si>
  <si>
    <t>18/12/13</t>
  </si>
  <si>
    <t>ממשל שקלית 0217- שחר</t>
  </si>
  <si>
    <t>1101575</t>
  </si>
  <si>
    <t>ממשל שקלית 0219- שחר</t>
  </si>
  <si>
    <t>1110907</t>
  </si>
  <si>
    <t>18/08/14</t>
  </si>
  <si>
    <t>ממשל שקלית 0327- שחר</t>
  </si>
  <si>
    <t>1139344</t>
  </si>
  <si>
    <t>15/11/16</t>
  </si>
  <si>
    <t>ממשל שקלית 0825- שחר</t>
  </si>
  <si>
    <t>1135557</t>
  </si>
  <si>
    <t>ממשל שקלית 1018- שחר</t>
  </si>
  <si>
    <t>1136548</t>
  </si>
  <si>
    <t>01/08/16</t>
  </si>
  <si>
    <t>ממשל שקלית 323- שחר</t>
  </si>
  <si>
    <t>1126747</t>
  </si>
  <si>
    <t>26/06/14</t>
  </si>
  <si>
    <t>ממשל שקלית 421- שחר</t>
  </si>
  <si>
    <t>1138130</t>
  </si>
  <si>
    <t>31/10/16</t>
  </si>
  <si>
    <t>ממשל שקלית 519- שחר</t>
  </si>
  <si>
    <t>1131770</t>
  </si>
  <si>
    <t>15/09/14</t>
  </si>
  <si>
    <t>ממשלתי שקלי  1026- שחר</t>
  </si>
  <si>
    <t>1099456</t>
  </si>
  <si>
    <t>27/05/14</t>
  </si>
  <si>
    <t>ממשלתי שקלי 324- שחר</t>
  </si>
  <si>
    <t>1130848</t>
  </si>
  <si>
    <t>ממשלתי שקלית 0142- שחר</t>
  </si>
  <si>
    <t>1125400</t>
  </si>
  <si>
    <t>18/08/16</t>
  </si>
  <si>
    <t>שחר ממשל שקלית 10/17 2.25%- שחר</t>
  </si>
  <si>
    <t>1132786</t>
  </si>
  <si>
    <t>20/10/14</t>
  </si>
  <si>
    <t>סה"כ גילון</t>
  </si>
  <si>
    <t>ממשל משתנה 0520- גילון חדש</t>
  </si>
  <si>
    <t>1116193</t>
  </si>
  <si>
    <t>07/08/16</t>
  </si>
  <si>
    <t>ממשל משתנה 1121- גילון חדש</t>
  </si>
  <si>
    <t>1127646</t>
  </si>
  <si>
    <t>18/12/16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</si>
  <si>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</si>
  <si>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</si>
  <si>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</si>
  <si>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</si>
  <si>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</si>
  <si>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</si>
  <si>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</si>
  <si>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</si>
  <si>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</si>
  <si>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</si>
  <si>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</si>
  <si>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</si>
  <si>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</si>
  <si>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26/01/16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</si>
  <si>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</si>
  <si>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</si>
  <si>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</si>
  <si>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</si>
  <si>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</si>
  <si>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</si>
  <si>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17/08/15</t>
  </si>
  <si>
    <t>מזרחי טפ הנפק אגח 39- מזרחי טפחות חברה להנפקות בע"מ</t>
  </si>
  <si>
    <t>2310159</t>
  </si>
  <si>
    <t>18/08/15</t>
  </si>
  <si>
    <t>מזרחי טפחות הנפ ס 43- מזרחי טפחות חברה להנפקות בע"מ</t>
  </si>
  <si>
    <t>2310191</t>
  </si>
  <si>
    <t>21/03/16</t>
  </si>
  <si>
    <t>מזרחי טפחות הנפקות 35- מזרחי טפחות חברה להנפקות בע"מ</t>
  </si>
  <si>
    <t>2310118</t>
  </si>
  <si>
    <t>02/12/15</t>
  </si>
  <si>
    <t>פועלים הנפ אגח 32- הפועלים הנפקות בע"מ</t>
  </si>
  <si>
    <t>1940535</t>
  </si>
  <si>
    <t>194</t>
  </si>
  <si>
    <t>10/03/16</t>
  </si>
  <si>
    <t>פועלים הנפקות סדרה 34- הפועלים הנפקות בע"מ</t>
  </si>
  <si>
    <t>1940576</t>
  </si>
  <si>
    <t>12/04/15</t>
  </si>
  <si>
    <t>*עזריאלי אגח ד- קבוצת עזריאלי בע"מ (לשעבר קנית מימון)</t>
  </si>
  <si>
    <t>1138650</t>
  </si>
  <si>
    <t>1420</t>
  </si>
  <si>
    <t>נדל"ן ובינוי</t>
  </si>
  <si>
    <t>Aa1</t>
  </si>
  <si>
    <t>07/07/16</t>
  </si>
  <si>
    <t>בינלאומי הנפק ט- הבינלאומי הראשון הנפקות בע"מ</t>
  </si>
  <si>
    <t>1135177</t>
  </si>
  <si>
    <t>1153</t>
  </si>
  <si>
    <t>AA+</t>
  </si>
  <si>
    <t>21/06/16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</si>
  <si>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</si>
  <si>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</si>
  <si>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</si>
  <si>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</si>
  <si>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</si>
  <si>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13/07/14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</si>
  <si>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</si>
  <si>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</si>
  <si>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</si>
  <si>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</si>
  <si>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1300</t>
  </si>
  <si>
    <t>AA</t>
  </si>
  <si>
    <t>14/09/16</t>
  </si>
  <si>
    <t>בזק אגח 6- בזק החברה הישראלית לתקשורת בע"מ</t>
  </si>
  <si>
    <t>2300143</t>
  </si>
  <si>
    <t>230</t>
  </si>
  <si>
    <t>25/10/15</t>
  </si>
  <si>
    <t>בינל הנפק התח כא- הבינלאומי הראשון הנפקות בע"מ</t>
  </si>
  <si>
    <t>1126598</t>
  </si>
  <si>
    <t>08/02/16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</si>
  <si>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</si>
  <si>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</si>
  <si>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</si>
  <si>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</si>
  <si>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28/04/15</t>
  </si>
  <si>
    <t>חשמל אגח 27- חברת החשמל לישראל בע"מ</t>
  </si>
  <si>
    <t>6000210</t>
  </si>
  <si>
    <t>600</t>
  </si>
  <si>
    <t>12/09/16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</si>
  <si>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</si>
  <si>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</si>
  <si>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</si>
  <si>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</si>
  <si>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</si>
  <si>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*אמות אגח ב- אמות השקעות בע"מ</t>
  </si>
  <si>
    <t>1126630</t>
  </si>
  <si>
    <t>1328</t>
  </si>
  <si>
    <t>AA-</t>
  </si>
  <si>
    <t>20/03/16</t>
  </si>
  <si>
    <t>*אמות השקעות אג"ח ד- אמות השקעות בע"מ</t>
  </si>
  <si>
    <t>1133149</t>
  </si>
  <si>
    <t>*גב ים סד ה (7590094) 27.3.2007- חברת גב-ים לקרקעות בע"מ</t>
  </si>
  <si>
    <t>7590110</t>
  </si>
  <si>
    <t>759</t>
  </si>
  <si>
    <t>24/08/16</t>
  </si>
  <si>
    <t>*גב ים סד' ו'- חברת גב-ים לקרקעות בע"מ</t>
  </si>
  <si>
    <t>7590128</t>
  </si>
  <si>
    <t>*מליסרון אג"ח יג- מליסרון בע"מ</t>
  </si>
  <si>
    <t>3230224</t>
  </si>
  <si>
    <t>323</t>
  </si>
  <si>
    <t>08/05/16</t>
  </si>
  <si>
    <t>*מליסרון אגח ה- מליסרון בע"מ</t>
  </si>
  <si>
    <t>3230091</t>
  </si>
  <si>
    <t>19/11/15</t>
  </si>
  <si>
    <t>*מליסרון אגח יא- מליסרון בע"מ</t>
  </si>
  <si>
    <t>3230208</t>
  </si>
  <si>
    <t>*מליסרון אגח יד- מליסרון בע"מ</t>
  </si>
  <si>
    <t>3230232</t>
  </si>
  <si>
    <t>20/04/16</t>
  </si>
  <si>
    <t>*פז נפט  ו- פז חברת הנפט בע"מ</t>
  </si>
  <si>
    <t>1139542</t>
  </si>
  <si>
    <t>1363</t>
  </si>
  <si>
    <t>01/12/16</t>
  </si>
  <si>
    <t>*ריט 1 אגח ג- ריט 1 בע"מ</t>
  </si>
  <si>
    <t>1120021</t>
  </si>
  <si>
    <t>1357</t>
  </si>
  <si>
    <t>21/12/15</t>
  </si>
  <si>
    <t>*ריט 1 אגח ד- ריט 1 בע"מ</t>
  </si>
  <si>
    <t>1129899</t>
  </si>
  <si>
    <t>25/08/15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</si>
  <si>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</si>
  <si>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</si>
  <si>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</si>
  <si>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</si>
  <si>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</si>
  <si>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</si>
  <si>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אדמה אגח ב- אדמה פתרונות לחקלאות בע"מ</t>
  </si>
  <si>
    <t>1110915</t>
  </si>
  <si>
    <t>1063</t>
  </si>
  <si>
    <t>כימיה, גומי ופלסטיק</t>
  </si>
  <si>
    <t>20/01/16</t>
  </si>
  <si>
    <t>גזית גלוב אגח ד- גזית-גלוב בע"מ</t>
  </si>
  <si>
    <t>1260397</t>
  </si>
  <si>
    <t>126</t>
  </si>
  <si>
    <t>06/10/15</t>
  </si>
  <si>
    <t>גזית גלוב אגח י- גזית-גלוב בע"מ</t>
  </si>
  <si>
    <t>1260488</t>
  </si>
  <si>
    <t>דיסקונט מנפיקים הת ד- דיסקונט מנפיקים בע"מ</t>
  </si>
  <si>
    <t>7480049</t>
  </si>
  <si>
    <t>748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</si>
  <si>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</si>
  <si>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</si>
  <si>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</si>
  <si>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</si>
  <si>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</si>
  <si>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</si>
  <si>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</si>
  <si>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</si>
  <si>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</si>
  <si>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הראל הנפק אגח ו- הראל ביטוח מימון והנפקות בע"מ</t>
  </si>
  <si>
    <t>1126069</t>
  </si>
  <si>
    <t>1367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</si>
  <si>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</si>
  <si>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</si>
  <si>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</si>
  <si>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</si>
  <si>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</si>
  <si>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ד- הראל ביטוח מימון והנפקות בע"מ</t>
  </si>
  <si>
    <t>1119213</t>
  </si>
  <si>
    <t>08/12/15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</si>
  <si>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</si>
  <si>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</si>
  <si>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</si>
  <si>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</si>
  <si>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</si>
  <si>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31/01/16</t>
  </si>
  <si>
    <t>כללביט אגח ט- כללביט מימון בע"מ</t>
  </si>
  <si>
    <t>1136050</t>
  </si>
  <si>
    <t>Aa3</t>
  </si>
  <si>
    <t>פניקס הון אגח ב- הפניקס גיוסי הון (2009) בע"מ</t>
  </si>
  <si>
    <t>1120799</t>
  </si>
  <si>
    <t>1527</t>
  </si>
  <si>
    <t>ביג אגח ג- ביג מרכזי קניות (2004) בע"מ</t>
  </si>
  <si>
    <t>1106947</t>
  </si>
  <si>
    <t>1327</t>
  </si>
  <si>
    <t>A+</t>
  </si>
  <si>
    <t>20/09/16</t>
  </si>
  <si>
    <t>ביג אגח ד- ביג מרכזי קניות (2004) בע"מ</t>
  </si>
  <si>
    <t>1118033</t>
  </si>
  <si>
    <t>21/09/15</t>
  </si>
  <si>
    <t>ביג אגח ז- ביג מרכזי קניות (2004) בע"מ</t>
  </si>
  <si>
    <t>1136084</t>
  </si>
  <si>
    <t>A1</t>
  </si>
  <si>
    <t>22/06/16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</si>
  <si>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</si>
  <si>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</si>
  <si>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</si>
  <si>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</si>
  <si>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</si>
  <si>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1248</t>
  </si>
  <si>
    <t>ישרס אגח טו- ישרס חברה להשקעות בע"מ</t>
  </si>
  <si>
    <t>6130207</t>
  </si>
  <si>
    <t>613</t>
  </si>
  <si>
    <t>04/09/16</t>
  </si>
  <si>
    <t>מזרחי טפחות אגח א'- בנק מזרחי טפחות בע"מ</t>
  </si>
  <si>
    <t>6950083</t>
  </si>
  <si>
    <t>695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</si>
  <si>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</si>
  <si>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</si>
  <si>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</si>
  <si>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</si>
  <si>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</si>
  <si>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</si>
  <si>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</si>
  <si>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סלקום אגח ד- סלקום ישראל בע"מ</t>
  </si>
  <si>
    <t>1107333</t>
  </si>
  <si>
    <t>2066</t>
  </si>
  <si>
    <t>פרטנר אגח ג- חברת פרטנר תקשורת בע"מ</t>
  </si>
  <si>
    <t>1118827</t>
  </si>
  <si>
    <t>2095</t>
  </si>
  <si>
    <t>26/04/16</t>
  </si>
  <si>
    <t>שה נדחה דיסקונט מנפיקים   א'- דיסקונט מנפיקים בע"מ</t>
  </si>
  <si>
    <t>7480098</t>
  </si>
  <si>
    <t>אשטרום נכ אגח 8- אשטרום נכסים בע"מ</t>
  </si>
  <si>
    <t>2510162</t>
  </si>
  <si>
    <t>251</t>
  </si>
  <si>
    <t>A</t>
  </si>
  <si>
    <t>28/12/16</t>
  </si>
  <si>
    <t>אשטרום נכסים אגח 10- אשטרום נכסים בע"מ</t>
  </si>
  <si>
    <t>2510204</t>
  </si>
  <si>
    <t>29/09/16</t>
  </si>
  <si>
    <t>מגה אור ג- מגה אור החזקות בע"מ</t>
  </si>
  <si>
    <t>1127323</t>
  </si>
  <si>
    <t>1450</t>
  </si>
  <si>
    <t>דה לסר אגח ב- דה לסר גרופ לימיטד</t>
  </si>
  <si>
    <t>1118587</t>
  </si>
  <si>
    <t>1513</t>
  </si>
  <si>
    <t>A-</t>
  </si>
  <si>
    <t>דיסקונט שה 1-הפך סחיר 69100950- בנק דיסקונט לישראל בע"מ</t>
  </si>
  <si>
    <t>6910095</t>
  </si>
  <si>
    <t>691</t>
  </si>
  <si>
    <t>ירושלים הנ סדרה 10 נ- ירושלים מימון והנפקות (2005) בע"מ</t>
  </si>
  <si>
    <t>1127414</t>
  </si>
  <si>
    <t>23/03/16</t>
  </si>
  <si>
    <t>מבני תעשיה יח- מבני תעשיה בע"מ</t>
  </si>
  <si>
    <t>2260479</t>
  </si>
  <si>
    <t>226</t>
  </si>
  <si>
    <t>16/05/16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</si>
  <si>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</si>
  <si>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</si>
  <si>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</si>
  <si>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</si>
  <si>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</si>
  <si>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</si>
  <si>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כלכלית ים אגח ו- כלכלית ירושלים בע"מ</t>
  </si>
  <si>
    <t>1980192</t>
  </si>
  <si>
    <t>198</t>
  </si>
  <si>
    <t>Baa1</t>
  </si>
  <si>
    <t>כלכלית ים אגח י- כלכלית ירושלים בע"מ</t>
  </si>
  <si>
    <t>1980317</t>
  </si>
  <si>
    <t>12/11/15</t>
  </si>
  <si>
    <t>מזרחי הנפקות 40- מזרחי טפחות חברה להנפקות בע"מ</t>
  </si>
  <si>
    <t>2310167</t>
  </si>
  <si>
    <t>פועלים הנפקות אגח 29- הפועלים הנפקות בע"מ</t>
  </si>
  <si>
    <t>1940485</t>
  </si>
  <si>
    <t>07/12/15</t>
  </si>
  <si>
    <t>לאומי התח נד יג- בנק לאומי לישראל בע"מ</t>
  </si>
  <si>
    <t>6040281</t>
  </si>
  <si>
    <t>26/07/16</t>
  </si>
  <si>
    <t>פועלים הנפ כתהתח יא- הפועלים הנפקות בע"מ</t>
  </si>
  <si>
    <t>1940410</t>
  </si>
  <si>
    <t>בזק אגח 7- בזק החברה הישראלית לתקשורת בע"מ</t>
  </si>
  <si>
    <t>2300150</t>
  </si>
  <si>
    <t>12/07/16</t>
  </si>
  <si>
    <t>בזק אגח 8- בזק החברה הישראלית לתקשורת בע"מ</t>
  </si>
  <si>
    <t>2300168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</si>
  <si>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</si>
  <si>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</si>
  <si>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</si>
  <si>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</si>
  <si>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</si>
  <si>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</si>
  <si>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מרכנתיל  ב- מרכנתיל הנפקות בע"מ</t>
  </si>
  <si>
    <t>1138205</t>
  </si>
  <si>
    <t>1266</t>
  </si>
  <si>
    <t>31/03/16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</si>
  <si>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</si>
  <si>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</si>
  <si>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</si>
  <si>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</si>
  <si>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</si>
  <si>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</si>
  <si>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04/02/16</t>
  </si>
  <si>
    <t>דה זראסאי אג ג- דה זראסאי גרופ לטד</t>
  </si>
  <si>
    <t>1137975</t>
  </si>
  <si>
    <t>1604</t>
  </si>
  <si>
    <t>25/05/16</t>
  </si>
  <si>
    <t>דה זראסאי אגח ב- דה זראסאי גרופ לטד</t>
  </si>
  <si>
    <t>1131028</t>
  </si>
  <si>
    <t>14/03/16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</si>
  <si>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</si>
  <si>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</si>
  <si>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</si>
  <si>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</si>
  <si>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</si>
  <si>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כללביט אגח י'- כללביט מימון בע"מ</t>
  </si>
  <si>
    <t>1136068</t>
  </si>
  <si>
    <t>19/01/16</t>
  </si>
  <si>
    <t>מויניאן אגח א- מויניאן לימיטד</t>
  </si>
  <si>
    <t>1135656</t>
  </si>
  <si>
    <t>1643</t>
  </si>
  <si>
    <t>18/11/15</t>
  </si>
  <si>
    <t>לייטסטון אגח א- לייטסטון אנטרפרייזס לימיטד</t>
  </si>
  <si>
    <t>1133891</t>
  </si>
  <si>
    <t>1630</t>
  </si>
  <si>
    <t>ממן אגח ב- ממן-מסופי מטען וניטול בע"מ</t>
  </si>
  <si>
    <t>2380046</t>
  </si>
  <si>
    <t>238</t>
  </si>
  <si>
    <t>סלקום אגח ה- סלקום ישראל בע"מ</t>
  </si>
  <si>
    <t>1113661</t>
  </si>
  <si>
    <t>10/08/16</t>
  </si>
  <si>
    <t>מגה אור אגח ה- מגה אור החזקות בע"מ</t>
  </si>
  <si>
    <t>1132687</t>
  </si>
  <si>
    <t>קרדן רכב אגח ח- קרדן רכב בע"מ</t>
  </si>
  <si>
    <t>4590147</t>
  </si>
  <si>
    <t>459</t>
  </si>
  <si>
    <t>21/01/16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</si>
  <si>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</si>
  <si>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</si>
  <si>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</si>
  <si>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</si>
  <si>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</si>
  <si>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</si>
  <si>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A3</t>
  </si>
  <si>
    <t>13/01/16</t>
  </si>
  <si>
    <t>אלדן תחבורה  א- אלדן בע"מ</t>
  </si>
  <si>
    <t>1134840</t>
  </si>
  <si>
    <t>10503</t>
  </si>
  <si>
    <t>24/05/16</t>
  </si>
  <si>
    <t>אלדן תחבורה  ב- אלדן בע"מ</t>
  </si>
  <si>
    <t>1138254</t>
  </si>
  <si>
    <t>13/04/16</t>
  </si>
  <si>
    <t>בזן אגח ד- בתי זקוק לנפט בע"מ</t>
  </si>
  <si>
    <t>2590362</t>
  </si>
  <si>
    <t>בזן אגח ה- בתי זקוק לנפט בע"מ</t>
  </si>
  <si>
    <t>2590388</t>
  </si>
  <si>
    <t>בזן אגח ו- בתי זקוק לנפט בע"מ</t>
  </si>
  <si>
    <t>2590396</t>
  </si>
  <si>
    <t>20/12/15</t>
  </si>
  <si>
    <t>סה"כ אחר</t>
  </si>
  <si>
    <t>סה"כ תל אביב 25</t>
  </si>
  <si>
    <t>סה"כ תל אביב 75</t>
  </si>
  <si>
    <t>סה"כ מניות היתר</t>
  </si>
  <si>
    <t>קרסו ב- קרסו מוטורס בע"מ</t>
  </si>
  <si>
    <t>1139591</t>
  </si>
  <si>
    <t>1585</t>
  </si>
  <si>
    <t>מסחר</t>
  </si>
  <si>
    <t>סה"כ call 001 אופציות</t>
  </si>
  <si>
    <t>סה"כ שמחקות מדדי מניות בישראל</t>
  </si>
  <si>
    <t>פסגות סל ג תא 100- פסגות תעודות סל בע"מ לשעבר תאלי</t>
  </si>
  <si>
    <t>1096593</t>
  </si>
  <si>
    <t>1108</t>
  </si>
  <si>
    <t>קסםסמ 33 תא 100- קסם תעודות סל ומוצרי מדדים בע"מ</t>
  </si>
  <si>
    <t>1117266</t>
  </si>
  <si>
    <t>1224</t>
  </si>
  <si>
    <t>תכלית גלובל י' יתר 120- תכלית גלובל בע"מ</t>
  </si>
  <si>
    <t>1108679</t>
  </si>
  <si>
    <t>1336</t>
  </si>
  <si>
    <t>100 תכלית סל א ת"א- תכלית תעודות סל בע"מ</t>
  </si>
  <si>
    <t>1091818</t>
  </si>
  <si>
    <t>1223</t>
  </si>
  <si>
    <t>הראל סל ב' ת"א 100- הראל סל בע"מ</t>
  </si>
  <si>
    <t>1113232</t>
  </si>
  <si>
    <t>1523</t>
  </si>
  <si>
    <t>120 קסם סמ לג יתר- קסם תעודות סל ומוצרי מדדים בע"מ</t>
  </si>
  <si>
    <t>1103167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</si>
  <si>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</si>
  <si>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</si>
  <si>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</si>
  <si>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</si>
  <si>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1446</t>
  </si>
  <si>
    <t>תכלית מר טו בונד 60- תכלית מורכבות בע"מ</t>
  </si>
  <si>
    <t>1109362</t>
  </si>
  <si>
    <t>1475</t>
  </si>
  <si>
    <t>הראל סל ד' תל בונד 60- הראל סל בע"מ</t>
  </si>
  <si>
    <t>1113257</t>
  </si>
  <si>
    <t>הראל סל יג תל-בונד 40- הראל סל בע"מ</t>
  </si>
  <si>
    <t>1113760</t>
  </si>
  <si>
    <t>פסגות סל תל בונד 20 סד-2- פסגות מוצרי מדדים בע"מ</t>
  </si>
  <si>
    <t>1101443</t>
  </si>
  <si>
    <t>1249</t>
  </si>
  <si>
    <t>פסגות מדד סא בונדשקלי- פסגות תעודות סל מדדים בע"מ</t>
  </si>
  <si>
    <t>1116326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</si>
  <si>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</si>
  <si>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</si>
  <si>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</si>
  <si>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</si>
  <si>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</si>
  <si>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</si>
  <si>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</si>
  <si>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</si>
  <si>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</si>
  <si>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</si>
  <si>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</si>
  <si>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</si>
  <si>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</si>
  <si>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</si>
  <si>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</si>
  <si>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</si>
  <si>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</si>
  <si>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</si>
  <si>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</si>
  <si>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</si>
  <si>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</si>
  <si>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</si>
  <si>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</si>
  <si>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</si>
  <si>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</si>
  <si>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</si>
  <si>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</si>
  <si>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</si>
  <si>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</si>
  <si>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</si>
  <si>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</si>
  <si>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</si>
  <si>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Vanguard Emrg mkt et- VANGUARD EMERGING</t>
  </si>
  <si>
    <t>US9220428588</t>
  </si>
  <si>
    <t>NYSE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</si>
  <si>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</si>
  <si>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</si>
  <si>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</si>
  <si>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</si>
  <si>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</si>
  <si>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</si>
  <si>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</si>
  <si>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</si>
  <si>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</si>
  <si>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</si>
  <si>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</si>
  <si>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</si>
  <si>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</si>
  <si>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</si>
  <si>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</si>
  <si>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</si>
  <si>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</si>
  <si>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</si>
  <si>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</si>
  <si>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</si>
  <si>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</si>
  <si>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</si>
  <si>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</si>
  <si>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</si>
  <si>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</si>
  <si>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</si>
  <si>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</si>
  <si>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</si>
  <si>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</si>
  <si>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</si>
  <si>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</si>
  <si>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</si>
  <si>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</si>
  <si>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</si>
  <si>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</si>
  <si>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</si>
  <si>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</si>
  <si>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</si>
  <si>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</si>
  <si>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</si>
  <si>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</si>
  <si>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</si>
  <si>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</si>
  <si>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</si>
  <si>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</si>
  <si>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</si>
  <si>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</si>
  <si>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</si>
  <si>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</si>
  <si>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</si>
  <si>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</si>
  <si>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</si>
  <si>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</si>
  <si>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</si>
  <si>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</si>
  <si>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</si>
  <si>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</si>
  <si>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</si>
  <si>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</si>
  <si>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</si>
  <si>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</si>
  <si>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</si>
  <si>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23/09/16</t>
  </si>
  <si>
    <t>מקורות אגח 8 רמ- מקורות חברת מים בע"מ</t>
  </si>
  <si>
    <t>1124346</t>
  </si>
  <si>
    <t>22/09/16</t>
  </si>
  <si>
    <t>מתם מרכז תעשיות מדע חיפה אגח א לס- מת"ם - מרכז תעשיות מדע חיפה בע"מ</t>
  </si>
  <si>
    <t>1138999</t>
  </si>
  <si>
    <t>1666</t>
  </si>
  <si>
    <t>Aa2</t>
  </si>
  <si>
    <t>*אורמת 3 MG- אורמת טכנולגיות אינק דואלי</t>
  </si>
  <si>
    <t>443862</t>
  </si>
  <si>
    <t>2250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</si>
  <si>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</si>
  <si>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</si>
  <si>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</si>
  <si>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</si>
  <si>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</si>
  <si>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</si>
  <si>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</si>
  <si>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</si>
  <si>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</si>
  <si>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</si>
  <si>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</si>
  <si>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</si>
  <si>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</si>
  <si>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20160928 USD\ILS 3.7422000 20170103- בנק לאומי לישראל בע"מ</t>
  </si>
  <si>
    <t>90002560</t>
  </si>
  <si>
    <t>28/09/16</t>
  </si>
  <si>
    <t>FWD CCY\ILS 20160929 EUR\ILS 4.2201000 20170105- בנק לאומי לישראל בע"מ</t>
  </si>
  <si>
    <t>90002565</t>
  </si>
  <si>
    <t>FWD CCY\ILS 20160929 USD\ILS 3.7466000 20170103- בנק לאומי לישראל בע"מ</t>
  </si>
  <si>
    <t>90002569</t>
  </si>
  <si>
    <t>FWD CCY\ILS 20160929 USD\ILS 3.7470000 20170103- בנק לאומי לישראל בע"מ</t>
  </si>
  <si>
    <t>90002566</t>
  </si>
  <si>
    <t>FWD CCY\ILS 20161006 USD\ILS 3.7725000 20170111- בנק לאומי לישראל בע"מ</t>
  </si>
  <si>
    <t>90002583</t>
  </si>
  <si>
    <t>06/10/16</t>
  </si>
  <si>
    <t>FWD CCY\ILS 20161026 USD\ILS 3.8319000 20170118- בנק לאומי לישראל בע"מ</t>
  </si>
  <si>
    <t>90002640</t>
  </si>
  <si>
    <t>26/10/16</t>
  </si>
  <si>
    <t>FWD CCY\ILS 20161121 USD\ILS 3.8600000 20170118- בנק לאומי לישראל בע"מ</t>
  </si>
  <si>
    <t>90002948</t>
  </si>
  <si>
    <t>21/11/16</t>
  </si>
  <si>
    <t>FWD CCY\ILS 20161123 USD\ILS 3.8650000 20170103- בנק לאומי לישראל בע"מ</t>
  </si>
  <si>
    <t>90002997</t>
  </si>
  <si>
    <t>23/11/16</t>
  </si>
  <si>
    <t>FWD CCY\ILS 20161130 USD\ILS 3.8330000 20170103- בנק לאומי לישראל בע"מ</t>
  </si>
  <si>
    <t>90003052</t>
  </si>
  <si>
    <t>30/11/16</t>
  </si>
  <si>
    <t>FWD CCY\ILS 20161220 USD\ILS 3.8500000 20170223- בנק לאומי לישראל בע"מ</t>
  </si>
  <si>
    <t>90003170</t>
  </si>
  <si>
    <t>20/12/16</t>
  </si>
  <si>
    <t>FWD CCY\ILS 20161221 USD\ILS 3.8300000 20170227- בנק לאומי לישראל בע"מ</t>
  </si>
  <si>
    <t>90003194</t>
  </si>
  <si>
    <t>21/12/16</t>
  </si>
  <si>
    <t>FWD CCY\ILS 20161222 USD\ILS 3.8200000 20170228- בנק לאומי לישראל בע"מ</t>
  </si>
  <si>
    <t>90003207</t>
  </si>
  <si>
    <t>22/12/16</t>
  </si>
  <si>
    <t>FWD CCY\ILS 20161222 USD\ILS 3.8263000 20170103- בנק לאומי לישראל בע"מ</t>
  </si>
  <si>
    <t>90003206</t>
  </si>
  <si>
    <t>FWD CCY\CCY 20161101 EUR\USD 1.1044400 20170206- בנק לאומי לישראל בע"מ</t>
  </si>
  <si>
    <t>90002683</t>
  </si>
  <si>
    <t>01/11/16</t>
  </si>
  <si>
    <t>FWD CCY\CCY 20161123 EUR\USD 1.0659000 20170206- בנק לאומי לישראל בע"מ</t>
  </si>
  <si>
    <t>90002996</t>
  </si>
  <si>
    <t>FWD CCY\CCY 20161129 EUR\USD 1.0646300 20170301- בנק לאומי לישראל בע"מ</t>
  </si>
  <si>
    <t>90003038</t>
  </si>
  <si>
    <t>29/11/16</t>
  </si>
  <si>
    <t>FWD CCY\CCY 20161130 EUR\USD 1.0691000 20170301- בנק לאומי לישראל בע"מ</t>
  </si>
  <si>
    <t>90003051</t>
  </si>
  <si>
    <t>FWD CCY\CCY 20161207 EUR\USD 1.0770000 20170301- בנק לאומי לישראל בע"מ</t>
  </si>
  <si>
    <t>90003102</t>
  </si>
  <si>
    <t>07/12/16</t>
  </si>
  <si>
    <t>FWD CCY\CCY 20161229 EUR\USD 1.0503000 20170301- בנק לאומי לישראל בע"מ</t>
  </si>
  <si>
    <t>90003231</t>
  </si>
  <si>
    <t>פורוורד ריבית</t>
  </si>
  <si>
    <t>404626</t>
  </si>
  <si>
    <t>31/12/15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</si>
  <si>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</si>
  <si>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</si>
  <si>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</si>
  <si>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</si>
  <si>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הלוואוה לבזק 15.12.23</t>
  </si>
  <si>
    <t>לא</t>
  </si>
  <si>
    <t>454099</t>
  </si>
  <si>
    <t>מזרחי משכנתאות לא צמוד ר. משתנה</t>
  </si>
  <si>
    <t>448548</t>
  </si>
  <si>
    <t>מזרחי משכנתאות לא צמוד ר. קבועה</t>
  </si>
  <si>
    <t>448547</t>
  </si>
  <si>
    <t>איגודן משיכה 1</t>
  </si>
  <si>
    <t>4563</t>
  </si>
  <si>
    <t>איגודן משיכה 2</t>
  </si>
  <si>
    <t>4693</t>
  </si>
  <si>
    <t>איגודן משיכה 3</t>
  </si>
  <si>
    <t>425769</t>
  </si>
  <si>
    <t>איגודן משיכה 4</t>
  </si>
  <si>
    <t>455714</t>
  </si>
  <si>
    <t>דרך ארץ חוב דולרי</t>
  </si>
  <si>
    <t>90150400</t>
  </si>
  <si>
    <t>Moodys</t>
  </si>
  <si>
    <t>דליה אנרגיות הלוואה למחזור והגדל</t>
  </si>
  <si>
    <t>379497</t>
  </si>
  <si>
    <t>דן באר שבע פריסה לזמן ארוך</t>
  </si>
  <si>
    <t>455954</t>
  </si>
  <si>
    <t>משאב הלוואה 26/08/15</t>
  </si>
  <si>
    <t>392454</t>
  </si>
  <si>
    <t>נייר מצפה רמון</t>
  </si>
  <si>
    <t>414968</t>
  </si>
  <si>
    <t>נשרים אנרגיה מובילה משיכה 1</t>
  </si>
  <si>
    <t>כן</t>
  </si>
  <si>
    <t>429027</t>
  </si>
  <si>
    <t>אלבר (סד'14)</t>
  </si>
  <si>
    <t>385055</t>
  </si>
  <si>
    <t>הלוואה לקווים תחבורה ציבורית 12שנים</t>
  </si>
  <si>
    <t>451303</t>
  </si>
  <si>
    <t>הלוואה לקווים תחבורה ציבורית 8 שנים</t>
  </si>
  <si>
    <t>451301</t>
  </si>
  <si>
    <t>451304</t>
  </si>
  <si>
    <t>הלוואה לקווים תחבורה ציבורית10   שנים</t>
  </si>
  <si>
    <t>451302</t>
  </si>
  <si>
    <t>454754</t>
  </si>
  <si>
    <t>454874</t>
  </si>
  <si>
    <t>משכנתאות מזרחי צ. מדד ר. משתנה 2014</t>
  </si>
  <si>
    <t>448456</t>
  </si>
  <si>
    <t>משכנתאות מזרחי צמוד ר. קבועה</t>
  </si>
  <si>
    <t>448455</t>
  </si>
  <si>
    <t>הלוואה לקווים תחבורה ציבורית</t>
  </si>
  <si>
    <t>451305</t>
  </si>
  <si>
    <t>שפיר הנדסה חוצה ישראל צפון בע"מ</t>
  </si>
  <si>
    <t>4647</t>
  </si>
  <si>
    <t>כלמוביל</t>
  </si>
  <si>
    <t>455531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</si>
  <si>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</si>
  <si>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</si>
  <si>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</si>
  <si>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</si>
  <si>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</si>
  <si>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</si>
  <si>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</si>
  <si>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SALEM HARBOR ( מאוחד )</t>
  </si>
  <si>
    <t>452639</t>
  </si>
  <si>
    <t>PANDA</t>
  </si>
  <si>
    <t>415761</t>
  </si>
  <si>
    <t>S&amp;P</t>
  </si>
  <si>
    <t>PANDA 2</t>
  </si>
  <si>
    <t>445549</t>
  </si>
  <si>
    <t>הלוואה Meerwind</t>
  </si>
  <si>
    <t>404555</t>
  </si>
  <si>
    <t>BBB-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</si>
  <si>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</si>
  <si>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</si>
  <si>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</si>
  <si>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</si>
  <si>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</si>
  <si>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</si>
  <si>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</si>
  <si>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</si>
  <si>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</si>
  <si>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</si>
  <si>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הראל הנפקות יב ש(ריבית לקבל)</t>
  </si>
  <si>
    <t>הראל הנפקות יג ש(ריבית לקבל)</t>
  </si>
  <si>
    <t>דיסקונט שה 1-הפך סחיר 69100950(ריבית לקבל)</t>
  </si>
  <si>
    <t>לאומי אגח 177(ריבית לקבל)</t>
  </si>
  <si>
    <t>לאומי התחייבות COCO 400(ריבית לקבל)</t>
  </si>
  <si>
    <t>מזרחי טפחות אגח א'(ריבית לקבל)</t>
  </si>
  <si>
    <t>ירושלים הנ סדרה 10 נ(ריבית לקבל)</t>
  </si>
  <si>
    <t>ירושלים הנ סדרה ט(ריבית לקבל)</t>
  </si>
  <si>
    <t>*פז נפט אגח ג(ריבית לקבל)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</si>
  <si>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</si>
  <si>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</si>
  <si>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</si>
  <si>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</si>
  <si>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בזן אגח ה(ריבית לקבל)</t>
  </si>
  <si>
    <t>בזן אגח ו(ריבית לקבל)</t>
  </si>
  <si>
    <t>אשטרום נכסים אגח 10(ריבית לקבל)</t>
  </si>
  <si>
    <t>ביג אגח ד(פדיון לקבל)</t>
  </si>
  <si>
    <t>ביג אגח ד(ריבית לקבל)</t>
  </si>
  <si>
    <t>כלכלית ים אגח ו(פדיון לקבל)</t>
  </si>
  <si>
    <t>כלכלית ים אגח ו(ריבית לקבל)</t>
  </si>
  <si>
    <t>מגה אור אגח ה(פדיון לקבל)</t>
  </si>
  <si>
    <t>מגה אור אגח ה(ריבית לקבל)</t>
  </si>
  <si>
    <t>מגה אור ג(פדיון לקבל)</t>
  </si>
  <si>
    <t>מגה אור ג(ריבית לקבל)</t>
  </si>
  <si>
    <t>מויניאן אגח א(ריבית לקבל)</t>
  </si>
  <si>
    <t>*מליסרון אגח ה(פדיון לקבל)</t>
  </si>
  <si>
    <t>*מליסרון אגח ה(ריבית לקבל)</t>
  </si>
  <si>
    <t>*מליסרון אגח יא(פדיון לקבל)</t>
  </si>
  <si>
    <t>*מליסרון אגח יא(ריבית לקבל)</t>
  </si>
  <si>
    <t>ממן אגח ב(פדיון לקבל)</t>
  </si>
  <si>
    <t>ממן אגח ב(ריבית לקבל)</t>
  </si>
  <si>
    <t>פרטנר אגח ג(פדיון לקבל)</t>
  </si>
  <si>
    <t>פרטנר אגח ג(ריבית לקבל)</t>
  </si>
  <si>
    <t>ISHARES EMER MKTS(דיבידנד לקבל)</t>
  </si>
  <si>
    <t>70197868</t>
  </si>
  <si>
    <t>Vanguard shortterm bnd etf(דיבידנד לקבל)</t>
  </si>
  <si>
    <t>70253331</t>
  </si>
  <si>
    <t>בנק לאומי</t>
  </si>
  <si>
    <t xml:space="preserve">בזק 6.2017 </t>
  </si>
  <si>
    <t xml:space="preserve">איגודן </t>
  </si>
  <si>
    <t>זמורות EDF</t>
  </si>
  <si>
    <t>13033</t>
  </si>
  <si>
    <t>457043</t>
  </si>
  <si>
    <t>מגדל מקפת קרנות פנסיה וקופות גמל בע"מ</t>
  </si>
  <si>
    <t>מגדל לתגמולים ולפיצויים מסלול אג"ח עד 10% במניות</t>
  </si>
  <si>
    <t>*white oak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</si>
</sst>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[$-1010000]d/m/yy;@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7" fontId="19" fillId="0" borderId="0" xfId="0" applyNumberFormat="1" applyFont="1" applyFill="1" applyBorder="1" applyAlignment="1">
      <alignment horizontal="right"/>
    </xf>
    <xf numFmtId="166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right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2" t="s">
        <v>982</v>
      </c>
    </row>
    <row r="3" spans="1:36">
      <c r="B3" s="2" t="s">
        <v>2</v>
      </c>
      <c r="C3" s="82" t="s">
        <v>983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f>מזומנים!J11</f>
        <v>4052.34886429791</v>
      </c>
      <c r="D11" s="78">
        <f>C11/$C$42*100</f>
        <v>6.0127019148066436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25187.773610699998</v>
      </c>
      <c r="D13" s="79">
        <f t="shared" ref="D13:D22" si="0">C13/$C$42*100</f>
        <v>37.372541133624978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f>'אג"ח קונצרני'!Q11</f>
        <v>11743.067705848998</v>
      </c>
      <c r="D15" s="79">
        <f t="shared" si="0"/>
        <v>17.423861578831627</v>
      </c>
    </row>
    <row r="16" spans="1:36">
      <c r="A16" s="10" t="s">
        <v>13</v>
      </c>
      <c r="B16" s="73" t="s">
        <v>19</v>
      </c>
      <c r="C16" s="79">
        <f>מניות!K11</f>
        <v>0</v>
      </c>
      <c r="D16" s="79">
        <f t="shared" si="0"/>
        <v>0</v>
      </c>
    </row>
    <row r="17" spans="1:4">
      <c r="A17" s="10" t="s">
        <v>13</v>
      </c>
      <c r="B17" s="73" t="s">
        <v>20</v>
      </c>
      <c r="C17" s="79">
        <v>22283.375103810999</v>
      </c>
      <c r="D17" s="79">
        <f t="shared" si="0"/>
        <v>33.06311885816681</v>
      </c>
    </row>
    <row r="18" spans="1:4">
      <c r="A18" s="10" t="s">
        <v>13</v>
      </c>
      <c r="B18" s="73" t="s">
        <v>21</v>
      </c>
      <c r="C18" s="79">
        <v>3366.2257557983999</v>
      </c>
      <c r="D18" s="79">
        <f t="shared" si="0"/>
        <v>4.9946617937760358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ref="D24:D37" si="1">C24/$C$42*100</f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1"/>
        <v>0</v>
      </c>
    </row>
    <row r="26" spans="1:4">
      <c r="A26" s="10" t="s">
        <v>13</v>
      </c>
      <c r="B26" s="73" t="s">
        <v>18</v>
      </c>
      <c r="C26" s="79">
        <v>233.9424660512</v>
      </c>
      <c r="D26" s="79">
        <f t="shared" si="1"/>
        <v>0.34711382476798269</v>
      </c>
    </row>
    <row r="27" spans="1:4">
      <c r="A27" s="10" t="s">
        <v>13</v>
      </c>
      <c r="B27" s="73" t="s">
        <v>29</v>
      </c>
      <c r="C27" s="79">
        <v>20.156821593648001</v>
      </c>
      <c r="D27" s="79">
        <f t="shared" si="1"/>
        <v>2.9907829718293817E-2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1"/>
        <v>0</v>
      </c>
    </row>
    <row r="29" spans="1:4">
      <c r="A29" s="10" t="s">
        <v>13</v>
      </c>
      <c r="B29" s="73" t="s">
        <v>31</v>
      </c>
      <c r="C29" s="79">
        <v>0</v>
      </c>
      <c r="D29" s="79">
        <f t="shared" si="1"/>
        <v>0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1"/>
        <v>0</v>
      </c>
    </row>
    <row r="31" spans="1:4">
      <c r="A31" s="10" t="s">
        <v>13</v>
      </c>
      <c r="B31" s="73" t="s">
        <v>33</v>
      </c>
      <c r="C31" s="79">
        <v>-0.9883517705147119</v>
      </c>
      <c r="D31" s="79">
        <f t="shared" si="1"/>
        <v>-1.4664740825827049E-3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1"/>
        <v>0</v>
      </c>
    </row>
    <row r="33" spans="1:4">
      <c r="A33" s="10" t="s">
        <v>13</v>
      </c>
      <c r="B33" s="72" t="s">
        <v>35</v>
      </c>
      <c r="C33" s="79">
        <v>568.04855135514799</v>
      </c>
      <c r="D33" s="79">
        <f t="shared" si="1"/>
        <v>0.84284614351138598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1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ref="D35" si="2">C35/$C$42*100</f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1"/>
        <v>0</v>
      </c>
    </row>
    <row r="37" spans="1:4">
      <c r="A37" s="10" t="s">
        <v>13</v>
      </c>
      <c r="B37" s="72" t="s">
        <v>39</v>
      </c>
      <c r="C37" s="79">
        <f>'השקעות אחרות '!I11</f>
        <v>-57.480160199999972</v>
      </c>
      <c r="D37" s="79">
        <f t="shared" si="1"/>
        <v>-8.5286603121178042E-2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ref="D39:D42" si="3">C39/$C$42*100</f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3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3"/>
        <v>0</v>
      </c>
    </row>
    <row r="42" spans="1:4">
      <c r="B42" s="75" t="s">
        <v>44</v>
      </c>
      <c r="C42" s="79">
        <f>SUM(C11:C41)</f>
        <v>67396.470367485788</v>
      </c>
      <c r="D42" s="79">
        <f t="shared" si="3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117.15777874556144</v>
      </c>
      <c r="D43" s="79">
        <f>C43/$C$42*100</f>
        <v>0.17383370094419975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194</v>
      </c>
      <c r="D50">
        <v>3.2959000000000002E-2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982</v>
      </c>
    </row>
    <row r="3" spans="2:61">
      <c r="B3" s="2" t="s">
        <v>2</v>
      </c>
      <c r="C3" s="82" t="s">
        <v>983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758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759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760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640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758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760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761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640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2" t="s">
        <v>982</v>
      </c>
    </row>
    <row r="3" spans="1:60">
      <c r="B3" s="2" t="s">
        <v>2</v>
      </c>
      <c r="C3" s="82" t="s">
        <v>983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211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982</v>
      </c>
    </row>
    <row r="3" spans="2:81">
      <c r="B3" s="2" t="s">
        <v>2</v>
      </c>
      <c r="C3" s="82" t="s">
        <v>983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762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206</v>
      </c>
      <c r="C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763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206</v>
      </c>
      <c r="C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764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765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766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767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768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762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763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764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765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766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767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768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2" sqref="C2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2" t="s">
        <v>982</v>
      </c>
    </row>
    <row r="3" spans="2:72">
      <c r="B3" s="2" t="s">
        <v>2</v>
      </c>
      <c r="C3" s="82" t="s">
        <v>983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769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206</v>
      </c>
      <c r="C14" t="s">
        <v>206</v>
      </c>
      <c r="D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770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206</v>
      </c>
      <c r="C16" t="s">
        <v>206</v>
      </c>
      <c r="D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771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772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640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206</v>
      </c>
      <c r="C22" t="s">
        <v>206</v>
      </c>
      <c r="D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773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206</v>
      </c>
      <c r="C27" t="s">
        <v>206</v>
      </c>
      <c r="D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982</v>
      </c>
    </row>
    <row r="3" spans="2:65">
      <c r="B3" s="2" t="s">
        <v>2</v>
      </c>
      <c r="C3" s="82" t="s">
        <v>983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774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775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640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776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777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982</v>
      </c>
    </row>
    <row r="3" spans="2:81">
      <c r="B3" s="2" t="s">
        <v>2</v>
      </c>
      <c r="C3" s="82" t="s">
        <v>983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8.2100000000000009</v>
      </c>
      <c r="K11" s="7"/>
      <c r="L11" s="7"/>
      <c r="M11" s="78">
        <v>3.04</v>
      </c>
      <c r="N11" s="78">
        <v>182366</v>
      </c>
      <c r="O11" s="7"/>
      <c r="P11" s="78">
        <v>233.9424660512</v>
      </c>
      <c r="Q11" s="7"/>
      <c r="R11" s="78">
        <v>100</v>
      </c>
      <c r="S11" s="78">
        <v>0.35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8.2100000000000009</v>
      </c>
      <c r="M12" s="81">
        <v>3.04</v>
      </c>
      <c r="N12" s="81">
        <v>182366</v>
      </c>
      <c r="P12" s="81">
        <v>233.9424660512</v>
      </c>
      <c r="R12" s="81">
        <v>100</v>
      </c>
      <c r="S12" s="81">
        <v>0.35</v>
      </c>
    </row>
    <row r="13" spans="2:81">
      <c r="B13" s="80" t="s">
        <v>774</v>
      </c>
      <c r="C13" s="16"/>
      <c r="D13" s="16"/>
      <c r="E13" s="16"/>
      <c r="J13" s="81">
        <v>11.55</v>
      </c>
      <c r="M13" s="81">
        <v>2.31</v>
      </c>
      <c r="N13" s="81">
        <v>71160</v>
      </c>
      <c r="P13" s="81">
        <v>92.352900000000005</v>
      </c>
      <c r="R13" s="81">
        <v>39.479999999999997</v>
      </c>
      <c r="S13" s="81">
        <v>0.14000000000000001</v>
      </c>
    </row>
    <row r="14" spans="2:81">
      <c r="B14" t="s">
        <v>778</v>
      </c>
      <c r="C14" t="s">
        <v>779</v>
      </c>
      <c r="D14" t="s">
        <v>129</v>
      </c>
      <c r="E14" t="s">
        <v>780</v>
      </c>
      <c r="F14" t="s">
        <v>133</v>
      </c>
      <c r="G14" t="s">
        <v>199</v>
      </c>
      <c r="H14" t="s">
        <v>155</v>
      </c>
      <c r="I14" t="s">
        <v>781</v>
      </c>
      <c r="J14" s="79">
        <v>9.76</v>
      </c>
      <c r="K14" t="s">
        <v>108</v>
      </c>
      <c r="L14" s="79">
        <v>4.9000000000000004</v>
      </c>
      <c r="M14" s="79">
        <v>2.0099999999999998</v>
      </c>
      <c r="N14" s="79">
        <v>14160</v>
      </c>
      <c r="O14" s="79">
        <v>153.5</v>
      </c>
      <c r="P14" s="79">
        <v>21.735600000000002</v>
      </c>
      <c r="Q14" s="79">
        <v>0</v>
      </c>
      <c r="R14" s="79">
        <v>9.2899999999999991</v>
      </c>
      <c r="S14" s="79">
        <v>0.03</v>
      </c>
    </row>
    <row r="15" spans="2:81">
      <c r="B15" t="s">
        <v>782</v>
      </c>
      <c r="C15" t="s">
        <v>783</v>
      </c>
      <c r="D15" t="s">
        <v>129</v>
      </c>
      <c r="E15" t="s">
        <v>780</v>
      </c>
      <c r="F15" t="s">
        <v>133</v>
      </c>
      <c r="G15" t="s">
        <v>199</v>
      </c>
      <c r="H15" t="s">
        <v>155</v>
      </c>
      <c r="I15" t="s">
        <v>784</v>
      </c>
      <c r="J15" s="79">
        <v>12.1</v>
      </c>
      <c r="K15" t="s">
        <v>108</v>
      </c>
      <c r="L15" s="79">
        <v>4.0999999999999996</v>
      </c>
      <c r="M15" s="79">
        <v>2.4</v>
      </c>
      <c r="N15" s="79">
        <v>57000</v>
      </c>
      <c r="O15" s="79">
        <v>123.89</v>
      </c>
      <c r="P15" s="79">
        <v>70.6173</v>
      </c>
      <c r="Q15" s="79">
        <v>0</v>
      </c>
      <c r="R15" s="79">
        <v>30.19</v>
      </c>
      <c r="S15" s="79">
        <v>0.1</v>
      </c>
    </row>
    <row r="16" spans="2:81">
      <c r="B16" s="80" t="s">
        <v>775</v>
      </c>
      <c r="C16" s="16"/>
      <c r="D16" s="16"/>
      <c r="E16" s="16"/>
      <c r="J16" s="81">
        <v>6.04</v>
      </c>
      <c r="M16" s="81">
        <v>3.52</v>
      </c>
      <c r="N16" s="81">
        <v>111206</v>
      </c>
      <c r="P16" s="81">
        <v>141.58956605119999</v>
      </c>
      <c r="R16" s="81">
        <v>60.52</v>
      </c>
      <c r="S16" s="81">
        <v>0.21</v>
      </c>
    </row>
    <row r="17" spans="2:19">
      <c r="B17" t="s">
        <v>785</v>
      </c>
      <c r="C17" t="s">
        <v>786</v>
      </c>
      <c r="D17" t="s">
        <v>129</v>
      </c>
      <c r="E17" t="s">
        <v>787</v>
      </c>
      <c r="F17" t="s">
        <v>343</v>
      </c>
      <c r="G17" t="s">
        <v>788</v>
      </c>
      <c r="H17" t="s">
        <v>156</v>
      </c>
      <c r="I17" t="s">
        <v>292</v>
      </c>
      <c r="J17" s="79">
        <v>6.47</v>
      </c>
      <c r="K17" t="s">
        <v>108</v>
      </c>
      <c r="L17" s="79">
        <v>3.1</v>
      </c>
      <c r="M17" s="79">
        <v>2.81</v>
      </c>
      <c r="N17" s="79">
        <v>100000</v>
      </c>
      <c r="O17" s="79">
        <v>98.91</v>
      </c>
      <c r="P17" s="79">
        <v>98.91</v>
      </c>
      <c r="Q17" s="79">
        <v>0.03</v>
      </c>
      <c r="R17" s="79">
        <v>42.28</v>
      </c>
      <c r="S17" s="79">
        <v>0.15</v>
      </c>
    </row>
    <row r="18" spans="2:19">
      <c r="B18" t="s">
        <v>789</v>
      </c>
      <c r="C18" t="s">
        <v>790</v>
      </c>
      <c r="D18" t="s">
        <v>129</v>
      </c>
      <c r="E18" t="s">
        <v>791</v>
      </c>
      <c r="F18" t="s">
        <v>131</v>
      </c>
      <c r="G18" t="s">
        <v>517</v>
      </c>
      <c r="H18" t="s">
        <v>157</v>
      </c>
      <c r="I18" t="s">
        <v>379</v>
      </c>
      <c r="J18" s="79">
        <v>5.03</v>
      </c>
      <c r="K18" t="s">
        <v>112</v>
      </c>
      <c r="L18" s="79">
        <v>4.45</v>
      </c>
      <c r="M18" s="79">
        <v>5.15</v>
      </c>
      <c r="N18" s="79">
        <v>11206</v>
      </c>
      <c r="O18" s="79">
        <v>99.08</v>
      </c>
      <c r="P18" s="79">
        <v>42.679566051199998</v>
      </c>
      <c r="Q18" s="79">
        <v>0</v>
      </c>
      <c r="R18" s="79">
        <v>18.239999999999998</v>
      </c>
      <c r="S18" s="79">
        <v>0.06</v>
      </c>
    </row>
    <row r="19" spans="2:19">
      <c r="B19" s="80" t="s">
        <v>309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640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J22" s="79">
        <v>0</v>
      </c>
      <c r="K22" t="s">
        <v>206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211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s="80" t="s">
        <v>792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793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J27" s="79">
        <v>0</v>
      </c>
      <c r="K27" t="s">
        <v>206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t="s">
        <v>214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2" t="s">
        <v>982</v>
      </c>
    </row>
    <row r="3" spans="2:98">
      <c r="B3" s="2" t="s">
        <v>2</v>
      </c>
      <c r="C3" s="82" t="s">
        <v>983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f>H12+H14</f>
        <v>2238</v>
      </c>
      <c r="I11" s="7"/>
      <c r="J11" s="78">
        <f>J12+J14</f>
        <v>20.156821593648001</v>
      </c>
      <c r="K11" s="7"/>
      <c r="L11" s="78">
        <f>L12+L14</f>
        <v>100</v>
      </c>
      <c r="M11" s="78">
        <f>M12+M14</f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211</v>
      </c>
      <c r="C14" s="16"/>
      <c r="D14" s="16"/>
      <c r="E14" s="16"/>
      <c r="H14" s="81">
        <f>H15+H17</f>
        <v>2238</v>
      </c>
      <c r="J14" s="81">
        <f>J15+J17</f>
        <v>20.156821593648001</v>
      </c>
      <c r="L14" s="81">
        <f>L15+L17</f>
        <v>100</v>
      </c>
      <c r="M14" s="81">
        <f>M15+M17</f>
        <v>0.03</v>
      </c>
    </row>
    <row r="15" spans="2:98">
      <c r="B15" s="80" t="s">
        <v>310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311</v>
      </c>
      <c r="C17" s="16"/>
      <c r="D17" s="16"/>
      <c r="E17" s="16"/>
      <c r="H17" s="81">
        <f>SUM(H18:H19)</f>
        <v>2238</v>
      </c>
      <c r="J17" s="81">
        <f>SUM(J18:J19)</f>
        <v>20.156821593648001</v>
      </c>
      <c r="L17" s="81">
        <f t="shared" ref="L17:M17" si="0">SUM(L18:L19)</f>
        <v>100</v>
      </c>
      <c r="M17" s="81">
        <f t="shared" si="0"/>
        <v>0.03</v>
      </c>
    </row>
    <row r="18" spans="2:13">
      <c r="B18" s="101" t="s">
        <v>984</v>
      </c>
      <c r="C18" t="s">
        <v>981</v>
      </c>
      <c r="D18" t="s">
        <v>129</v>
      </c>
      <c r="E18" t="s">
        <v>980</v>
      </c>
      <c r="F18" t="s">
        <v>750</v>
      </c>
      <c r="G18" t="s">
        <v>112</v>
      </c>
      <c r="H18" s="79">
        <v>2238</v>
      </c>
      <c r="I18" s="79">
        <v>234.30340000000001</v>
      </c>
      <c r="J18" s="79">
        <v>20.156821593648001</v>
      </c>
      <c r="K18" s="79">
        <v>0</v>
      </c>
      <c r="L18" s="79">
        <v>100</v>
      </c>
      <c r="M18" s="79">
        <v>0.03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A1048576 C1:XFD1048576 B1:B17 B19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982</v>
      </c>
    </row>
    <row r="3" spans="2:55">
      <c r="B3" s="2" t="s">
        <v>2</v>
      </c>
      <c r="C3" s="82" t="s">
        <v>983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794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206</v>
      </c>
      <c r="C14" t="s">
        <v>206</v>
      </c>
      <c r="D14" t="s">
        <v>206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795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206</v>
      </c>
      <c r="C16" t="s">
        <v>206</v>
      </c>
      <c r="D16" t="s">
        <v>206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796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797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206</v>
      </c>
      <c r="C20" t="s">
        <v>206</v>
      </c>
      <c r="D20" t="s">
        <v>206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211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798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206</v>
      </c>
      <c r="C23" t="s">
        <v>206</v>
      </c>
      <c r="D23" t="s">
        <v>206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799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800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801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2" t="s">
        <v>982</v>
      </c>
    </row>
    <row r="3" spans="2:59">
      <c r="B3" s="2" t="s">
        <v>2</v>
      </c>
      <c r="C3" s="82" t="s">
        <v>983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802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757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982</v>
      </c>
    </row>
    <row r="3" spans="2:52">
      <c r="B3" s="2" t="s">
        <v>2</v>
      </c>
      <c r="C3" s="82" t="s">
        <v>983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758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759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803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760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640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758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804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760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761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640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2" t="s">
        <v>982</v>
      </c>
    </row>
    <row r="3" spans="2:13">
      <c r="B3" s="2" t="s">
        <v>2</v>
      </c>
      <c r="C3" s="82" t="s">
        <v>983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f>I12+I30</f>
        <v>0</v>
      </c>
      <c r="J11" s="78">
        <f>J12+J30</f>
        <v>4052.34886429791</v>
      </c>
      <c r="K11" s="78">
        <f>J11/$J$11*100</f>
        <v>100</v>
      </c>
      <c r="L11" s="78">
        <f>J11/'סכום נכסי הקרן'!$C$42*100</f>
        <v>6.0127019148066436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f>I13+I15+I20+I22+I24+I26+I28</f>
        <v>0</v>
      </c>
      <c r="J12" s="81">
        <f>J13+J15+J20+J22+J24+J26+J28</f>
        <v>4052.34886429791</v>
      </c>
      <c r="K12" s="81">
        <f t="shared" ref="K12:K34" si="0">J12/$J$11*100</f>
        <v>100</v>
      </c>
      <c r="L12" s="81">
        <f>J12/'סכום נכסי הקרן'!$C$42*100</f>
        <v>6.0127019148066436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f>SUM(I14)</f>
        <v>0</v>
      </c>
      <c r="J13" s="81">
        <f>SUM(J14)</f>
        <v>3882.7446</v>
      </c>
      <c r="K13" s="81">
        <f t="shared" si="0"/>
        <v>95.814667740179999</v>
      </c>
      <c r="L13" s="81">
        <f>J13/'סכום נכסי הקרן'!$C$42*100</f>
        <v>5.761050361879426</v>
      </c>
    </row>
    <row r="14" spans="2:13">
      <c r="B14" s="82" t="s">
        <v>976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3882.7446</v>
      </c>
      <c r="K14" s="79">
        <f t="shared" si="0"/>
        <v>95.814667740179999</v>
      </c>
      <c r="L14" s="79">
        <f>J14/'סכום נכסי הקרן'!$C$42*100</f>
        <v>5.761050361879426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f>SUM(I16:I19)</f>
        <v>0</v>
      </c>
      <c r="J15" s="81">
        <f>SUM(J16:J19)</f>
        <v>169.60426429791002</v>
      </c>
      <c r="K15" s="81">
        <f t="shared" si="0"/>
        <v>4.1853322598200053</v>
      </c>
      <c r="L15" s="81">
        <f>J15/'סכום נכסי הקרן'!$C$42*100</f>
        <v>0.25165155292721758</v>
      </c>
    </row>
    <row r="16" spans="2:13">
      <c r="B16" s="82" t="s">
        <v>976</v>
      </c>
      <c r="C16" t="s">
        <v>201</v>
      </c>
      <c r="D16" t="s">
        <v>198</v>
      </c>
      <c r="E16" t="s">
        <v>199</v>
      </c>
      <c r="F16" t="s">
        <v>155</v>
      </c>
      <c r="G16" t="s">
        <v>112</v>
      </c>
      <c r="H16" s="79">
        <v>0</v>
      </c>
      <c r="I16" s="79">
        <v>0</v>
      </c>
      <c r="J16" s="79">
        <f>70.74816652+96844.62/1000</f>
        <v>167.59278652</v>
      </c>
      <c r="K16" s="79">
        <f t="shared" si="0"/>
        <v>4.1356949298351262</v>
      </c>
      <c r="L16" s="79">
        <f>J16/'סכום נכסי הקרן'!$C$42*100</f>
        <v>0.24866700823675791</v>
      </c>
    </row>
    <row r="17" spans="2:12">
      <c r="B17" s="82" t="s">
        <v>976</v>
      </c>
      <c r="C17" t="s">
        <v>202</v>
      </c>
      <c r="D17" t="s">
        <v>198</v>
      </c>
      <c r="E17" t="s">
        <v>199</v>
      </c>
      <c r="F17" t="s">
        <v>155</v>
      </c>
      <c r="G17" t="s">
        <v>116</v>
      </c>
      <c r="H17" s="79">
        <v>0</v>
      </c>
      <c r="I17" s="79">
        <v>0</v>
      </c>
      <c r="J17" s="79">
        <v>1.5226530760000001</v>
      </c>
      <c r="K17" s="79">
        <f t="shared" si="0"/>
        <v>3.7574580249368716E-2</v>
      </c>
      <c r="L17" s="79">
        <f>J17/'סכום נכסי הקרן'!$C$42*100</f>
        <v>2.2592475061343517E-3</v>
      </c>
    </row>
    <row r="18" spans="2:12">
      <c r="B18" s="82" t="s">
        <v>976</v>
      </c>
      <c r="C18" t="s">
        <v>203</v>
      </c>
      <c r="D18" t="s">
        <v>198</v>
      </c>
      <c r="E18" t="s">
        <v>199</v>
      </c>
      <c r="F18" t="s">
        <v>155</v>
      </c>
      <c r="G18" t="s">
        <v>194</v>
      </c>
      <c r="H18" s="79">
        <v>0</v>
      </c>
      <c r="I18" s="79">
        <v>0</v>
      </c>
      <c r="J18" s="79">
        <v>4.780669991E-2</v>
      </c>
      <c r="K18" s="79">
        <f t="shared" si="0"/>
        <v>1.1797281406639886E-3</v>
      </c>
      <c r="L18" s="79">
        <f>J18/'סכום נכסי הקרן'!$C$42*100</f>
        <v>7.0933536503216466E-5</v>
      </c>
    </row>
    <row r="19" spans="2:12">
      <c r="B19" s="82" t="s">
        <v>976</v>
      </c>
      <c r="C19" t="s">
        <v>204</v>
      </c>
      <c r="D19" t="s">
        <v>198</v>
      </c>
      <c r="E19" t="s">
        <v>199</v>
      </c>
      <c r="F19" t="s">
        <v>155</v>
      </c>
      <c r="G19" t="s">
        <v>119</v>
      </c>
      <c r="H19" s="79">
        <v>0</v>
      </c>
      <c r="I19" s="79">
        <v>0</v>
      </c>
      <c r="J19" s="79">
        <v>0.44101800200000002</v>
      </c>
      <c r="K19" s="79">
        <f t="shared" si="0"/>
        <v>1.0883021594845058E-2</v>
      </c>
      <c r="L19" s="79">
        <f>J19/'סכום נכסי הקרן'!$C$42*100</f>
        <v>6.5436364782206935E-4</v>
      </c>
    </row>
    <row r="20" spans="2:12">
      <c r="B20" s="80" t="s">
        <v>205</v>
      </c>
      <c r="D20" s="16"/>
      <c r="I20" s="81">
        <v>0</v>
      </c>
      <c r="J20" s="81">
        <v>0</v>
      </c>
      <c r="K20" s="81">
        <f t="shared" si="0"/>
        <v>0</v>
      </c>
      <c r="L20" s="81">
        <f>J20/'סכום נכסי הקרן'!$C$42*100</f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9">
        <v>0</v>
      </c>
      <c r="I21" s="79">
        <v>0</v>
      </c>
      <c r="J21" s="79">
        <v>0</v>
      </c>
      <c r="K21" s="79">
        <f t="shared" si="0"/>
        <v>0</v>
      </c>
      <c r="L21" s="79">
        <f>J21/'סכום נכסי הקרן'!$C$42*100</f>
        <v>0</v>
      </c>
    </row>
    <row r="22" spans="2:12">
      <c r="B22" s="80" t="s">
        <v>207</v>
      </c>
      <c r="D22" s="16"/>
      <c r="I22" s="81">
        <v>0</v>
      </c>
      <c r="J22" s="81">
        <v>0</v>
      </c>
      <c r="K22" s="81">
        <f t="shared" si="0"/>
        <v>0</v>
      </c>
      <c r="L22" s="81">
        <f>J22/'סכום נכסי הקרן'!$C$42*100</f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9">
        <v>0</v>
      </c>
      <c r="I23" s="79">
        <v>0</v>
      </c>
      <c r="J23" s="79">
        <v>0</v>
      </c>
      <c r="K23" s="79">
        <f t="shared" si="0"/>
        <v>0</v>
      </c>
      <c r="L23" s="79">
        <f>J23/'סכום נכסי הקרן'!$C$42*100</f>
        <v>0</v>
      </c>
    </row>
    <row r="24" spans="2:12">
      <c r="B24" s="80" t="s">
        <v>208</v>
      </c>
      <c r="D24" s="16"/>
      <c r="I24" s="81">
        <v>0</v>
      </c>
      <c r="J24" s="81">
        <v>0</v>
      </c>
      <c r="K24" s="81">
        <f t="shared" si="0"/>
        <v>0</v>
      </c>
      <c r="L24" s="81">
        <f>J24/'סכום נכסי הקרן'!$C$42*100</f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9">
        <v>0</v>
      </c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2">
      <c r="B26" s="80" t="s">
        <v>209</v>
      </c>
      <c r="D26" s="16"/>
      <c r="I26" s="81">
        <v>0</v>
      </c>
      <c r="J26" s="81">
        <v>0</v>
      </c>
      <c r="K26" s="81">
        <f t="shared" si="0"/>
        <v>0</v>
      </c>
      <c r="L26" s="81">
        <f>J26/'סכום נכסי הקרן'!$C$42*100</f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9">
        <v>0</v>
      </c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s="80" t="s">
        <v>210</v>
      </c>
      <c r="D28" s="16"/>
      <c r="I28" s="81">
        <v>0</v>
      </c>
      <c r="J28" s="81">
        <v>0</v>
      </c>
      <c r="K28" s="81">
        <f t="shared" si="0"/>
        <v>0</v>
      </c>
      <c r="L28" s="81">
        <f>J28/'סכום נכסי הקרן'!$C$42*100</f>
        <v>0</v>
      </c>
    </row>
    <row r="29" spans="2:12">
      <c r="B29" t="s">
        <v>206</v>
      </c>
      <c r="C29" t="s">
        <v>206</v>
      </c>
      <c r="D29" s="16"/>
      <c r="E29" t="s">
        <v>206</v>
      </c>
      <c r="G29" t="s">
        <v>206</v>
      </c>
      <c r="H29" s="79">
        <v>0</v>
      </c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s="80" t="s">
        <v>211</v>
      </c>
      <c r="D30" s="16"/>
      <c r="I30" s="81">
        <v>0</v>
      </c>
      <c r="J30" s="81">
        <v>0</v>
      </c>
      <c r="K30" s="81">
        <f t="shared" si="0"/>
        <v>0</v>
      </c>
      <c r="L30" s="81">
        <f>J30/'סכום נכסי הקרן'!$C$42*100</f>
        <v>0</v>
      </c>
    </row>
    <row r="31" spans="2:12">
      <c r="B31" s="80" t="s">
        <v>212</v>
      </c>
      <c r="D31" s="16"/>
      <c r="I31" s="81">
        <v>0</v>
      </c>
      <c r="J31" s="81">
        <v>0</v>
      </c>
      <c r="K31" s="81">
        <f t="shared" si="0"/>
        <v>0</v>
      </c>
      <c r="L31" s="81">
        <f>J31/'סכום נכסי הקרן'!$C$42*100</f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9">
        <v>0</v>
      </c>
      <c r="I32" s="79">
        <v>0</v>
      </c>
      <c r="J32" s="79">
        <v>0</v>
      </c>
      <c r="K32" s="79">
        <f t="shared" si="0"/>
        <v>0</v>
      </c>
      <c r="L32" s="79">
        <f>J32/'סכום נכסי הקרן'!$C$42*100</f>
        <v>0</v>
      </c>
    </row>
    <row r="33" spans="2:12">
      <c r="B33" s="80" t="s">
        <v>213</v>
      </c>
      <c r="D33" s="16"/>
      <c r="I33" s="81">
        <v>0</v>
      </c>
      <c r="J33" s="81">
        <v>0</v>
      </c>
      <c r="K33" s="81">
        <f t="shared" si="0"/>
        <v>0</v>
      </c>
      <c r="L33" s="81">
        <f>J33/'סכום נכסי הקרן'!$C$42*100</f>
        <v>0</v>
      </c>
    </row>
    <row r="34" spans="2:12">
      <c r="B34" t="s">
        <v>206</v>
      </c>
      <c r="C34" t="s">
        <v>206</v>
      </c>
      <c r="D34" s="16"/>
      <c r="E34" t="s">
        <v>206</v>
      </c>
      <c r="G34" t="s">
        <v>206</v>
      </c>
      <c r="H34" s="79">
        <v>0</v>
      </c>
      <c r="I34" s="79">
        <v>0</v>
      </c>
      <c r="J34" s="79">
        <v>0</v>
      </c>
      <c r="K34" s="79">
        <f t="shared" si="0"/>
        <v>0</v>
      </c>
      <c r="L34" s="79">
        <f>J34/'סכום נכסי הקרן'!$C$42*100</f>
        <v>0</v>
      </c>
    </row>
    <row r="35" spans="2:12">
      <c r="B35" t="s">
        <v>214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2" t="s">
        <v>982</v>
      </c>
    </row>
    <row r="3" spans="2:49">
      <c r="B3" s="2" t="s">
        <v>2</v>
      </c>
      <c r="C3" s="82" t="s">
        <v>983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-2235480.85</v>
      </c>
      <c r="H11" s="7"/>
      <c r="I11" s="78">
        <v>-0.9883517705147119</v>
      </c>
      <c r="J11" s="78">
        <v>100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-2235480.85</v>
      </c>
      <c r="I12" s="81">
        <v>-0.9883517705147119</v>
      </c>
      <c r="J12" s="81">
        <v>100</v>
      </c>
      <c r="K12" s="81">
        <v>0</v>
      </c>
    </row>
    <row r="13" spans="2:49">
      <c r="B13" s="80" t="s">
        <v>758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759</v>
      </c>
      <c r="C15" s="16"/>
      <c r="D15" s="16"/>
      <c r="G15" s="81">
        <v>-1936000</v>
      </c>
      <c r="I15" s="81">
        <v>-55.96093742679691</v>
      </c>
      <c r="J15" s="81">
        <v>5662.05</v>
      </c>
      <c r="K15" s="81">
        <v>-0.08</v>
      </c>
    </row>
    <row r="16" spans="2:49">
      <c r="B16" t="s">
        <v>805</v>
      </c>
      <c r="C16" t="s">
        <v>806</v>
      </c>
      <c r="D16" t="s">
        <v>129</v>
      </c>
      <c r="E16" t="s">
        <v>112</v>
      </c>
      <c r="F16" t="s">
        <v>807</v>
      </c>
      <c r="G16" s="79">
        <v>-337000</v>
      </c>
      <c r="H16" s="79">
        <v>10.147935464595193</v>
      </c>
      <c r="I16" s="79">
        <v>-34.198542515685801</v>
      </c>
      <c r="J16" s="79">
        <v>3460.16</v>
      </c>
      <c r="K16" s="79">
        <v>-0.05</v>
      </c>
    </row>
    <row r="17" spans="2:11">
      <c r="B17" t="s">
        <v>808</v>
      </c>
      <c r="C17" t="s">
        <v>809</v>
      </c>
      <c r="D17" t="s">
        <v>129</v>
      </c>
      <c r="E17" t="s">
        <v>116</v>
      </c>
      <c r="F17" t="s">
        <v>521</v>
      </c>
      <c r="G17" s="79">
        <v>-49000</v>
      </c>
      <c r="H17" s="79">
        <v>-19.191571428571407</v>
      </c>
      <c r="I17" s="79">
        <v>9.4038699999999906</v>
      </c>
      <c r="J17" s="79">
        <v>-951.47</v>
      </c>
      <c r="K17" s="79">
        <v>0.01</v>
      </c>
    </row>
    <row r="18" spans="2:11">
      <c r="B18" t="s">
        <v>810</v>
      </c>
      <c r="C18" t="s">
        <v>811</v>
      </c>
      <c r="D18" t="s">
        <v>129</v>
      </c>
      <c r="E18" t="s">
        <v>112</v>
      </c>
      <c r="F18" t="s">
        <v>521</v>
      </c>
      <c r="G18" s="79">
        <v>-60000</v>
      </c>
      <c r="H18" s="79">
        <v>9.7079500000000003</v>
      </c>
      <c r="I18" s="79">
        <v>-5.82477</v>
      </c>
      <c r="J18" s="79">
        <v>589.34</v>
      </c>
      <c r="K18" s="79">
        <v>-0.01</v>
      </c>
    </row>
    <row r="19" spans="2:11">
      <c r="B19" t="s">
        <v>812</v>
      </c>
      <c r="C19" t="s">
        <v>813</v>
      </c>
      <c r="D19" t="s">
        <v>129</v>
      </c>
      <c r="E19" t="s">
        <v>112</v>
      </c>
      <c r="F19" t="s">
        <v>521</v>
      </c>
      <c r="G19" s="79">
        <v>-50000</v>
      </c>
      <c r="H19" s="79">
        <v>9.6679499999999994</v>
      </c>
      <c r="I19" s="79">
        <v>-4.8339749999999997</v>
      </c>
      <c r="J19" s="79">
        <v>489.09</v>
      </c>
      <c r="K19" s="79">
        <v>-0.01</v>
      </c>
    </row>
    <row r="20" spans="2:11">
      <c r="B20" t="s">
        <v>814</v>
      </c>
      <c r="C20" t="s">
        <v>815</v>
      </c>
      <c r="D20" t="s">
        <v>129</v>
      </c>
      <c r="E20" t="s">
        <v>112</v>
      </c>
      <c r="F20" t="s">
        <v>816</v>
      </c>
      <c r="G20" s="79">
        <v>-316000</v>
      </c>
      <c r="H20" s="79">
        <v>7.0555221518987343</v>
      </c>
      <c r="I20" s="79">
        <v>-22.295449999999999</v>
      </c>
      <c r="J20" s="79">
        <v>2255.8200000000002</v>
      </c>
      <c r="K20" s="79">
        <v>-0.03</v>
      </c>
    </row>
    <row r="21" spans="2:11">
      <c r="B21" t="s">
        <v>817</v>
      </c>
      <c r="C21" t="s">
        <v>818</v>
      </c>
      <c r="D21" t="s">
        <v>129</v>
      </c>
      <c r="E21" t="s">
        <v>112</v>
      </c>
      <c r="F21" t="s">
        <v>819</v>
      </c>
      <c r="G21" s="79">
        <v>-385000</v>
      </c>
      <c r="H21" s="79">
        <v>1.0642389610389611</v>
      </c>
      <c r="I21" s="79">
        <v>-4.0973199999999999</v>
      </c>
      <c r="J21" s="79">
        <v>414.56</v>
      </c>
      <c r="K21" s="79">
        <v>-0.01</v>
      </c>
    </row>
    <row r="22" spans="2:11">
      <c r="B22" t="s">
        <v>820</v>
      </c>
      <c r="C22" t="s">
        <v>821</v>
      </c>
      <c r="D22" t="s">
        <v>129</v>
      </c>
      <c r="E22" t="s">
        <v>112</v>
      </c>
      <c r="F22" t="s">
        <v>822</v>
      </c>
      <c r="G22" s="79">
        <v>-60000</v>
      </c>
      <c r="H22" s="79">
        <v>-1.7452666666666667</v>
      </c>
      <c r="I22" s="79">
        <v>1.0471600000000001</v>
      </c>
      <c r="J22" s="79">
        <v>-105.95</v>
      </c>
      <c r="K22" s="79">
        <v>0</v>
      </c>
    </row>
    <row r="23" spans="2:11">
      <c r="B23" t="s">
        <v>823</v>
      </c>
      <c r="C23" t="s">
        <v>824</v>
      </c>
      <c r="D23" t="s">
        <v>129</v>
      </c>
      <c r="E23" t="s">
        <v>112</v>
      </c>
      <c r="F23" t="s">
        <v>825</v>
      </c>
      <c r="G23" s="79">
        <v>-70000</v>
      </c>
      <c r="H23" s="79">
        <v>-2.1313749999999998</v>
      </c>
      <c r="I23" s="79">
        <v>1.4919625000000001</v>
      </c>
      <c r="J23" s="79">
        <v>-150.94999999999999</v>
      </c>
      <c r="K23" s="79">
        <v>0</v>
      </c>
    </row>
    <row r="24" spans="2:11">
      <c r="B24" t="s">
        <v>826</v>
      </c>
      <c r="C24" t="s">
        <v>827</v>
      </c>
      <c r="D24" t="s">
        <v>129</v>
      </c>
      <c r="E24" t="s">
        <v>112</v>
      </c>
      <c r="F24" t="s">
        <v>828</v>
      </c>
      <c r="G24" s="79">
        <v>-70000</v>
      </c>
      <c r="H24" s="79">
        <v>1.0684499999999999</v>
      </c>
      <c r="I24" s="79">
        <v>-0.747915</v>
      </c>
      <c r="J24" s="79">
        <v>75.67</v>
      </c>
      <c r="K24" s="79">
        <v>0</v>
      </c>
    </row>
    <row r="25" spans="2:11">
      <c r="B25" t="s">
        <v>829</v>
      </c>
      <c r="C25" t="s">
        <v>830</v>
      </c>
      <c r="D25" t="s">
        <v>129</v>
      </c>
      <c r="E25" t="s">
        <v>112</v>
      </c>
      <c r="F25" t="s">
        <v>831</v>
      </c>
      <c r="G25" s="79">
        <v>-429000</v>
      </c>
      <c r="H25" s="79">
        <v>-1.1727799999999999</v>
      </c>
      <c r="I25" s="79">
        <v>5.0312261999999999</v>
      </c>
      <c r="J25" s="79">
        <v>-509.05</v>
      </c>
      <c r="K25" s="79">
        <v>0.01</v>
      </c>
    </row>
    <row r="26" spans="2:11">
      <c r="B26" t="s">
        <v>832</v>
      </c>
      <c r="C26" t="s">
        <v>833</v>
      </c>
      <c r="D26" t="s">
        <v>129</v>
      </c>
      <c r="E26" t="s">
        <v>112</v>
      </c>
      <c r="F26" t="s">
        <v>834</v>
      </c>
      <c r="G26" s="79">
        <v>-110000</v>
      </c>
      <c r="H26" s="79">
        <v>0.76897499999999996</v>
      </c>
      <c r="I26" s="79">
        <v>-0.84587250000000003</v>
      </c>
      <c r="J26" s="79">
        <v>85.58</v>
      </c>
      <c r="K26" s="79">
        <v>0</v>
      </c>
    </row>
    <row r="27" spans="2:11">
      <c r="B27" t="s">
        <v>835</v>
      </c>
      <c r="C27" t="s">
        <v>836</v>
      </c>
      <c r="D27" t="s">
        <v>129</v>
      </c>
      <c r="E27" t="s">
        <v>112</v>
      </c>
      <c r="F27" t="s">
        <v>837</v>
      </c>
      <c r="G27" s="79">
        <v>-587000</v>
      </c>
      <c r="H27" s="79">
        <v>1.7544444444444462</v>
      </c>
      <c r="I27" s="79">
        <v>-10.298588888888901</v>
      </c>
      <c r="J27" s="79">
        <v>1042</v>
      </c>
      <c r="K27" s="79">
        <v>-0.02</v>
      </c>
    </row>
    <row r="28" spans="2:11">
      <c r="B28" t="s">
        <v>838</v>
      </c>
      <c r="C28" t="s">
        <v>839</v>
      </c>
      <c r="D28" t="s">
        <v>129</v>
      </c>
      <c r="E28" t="s">
        <v>112</v>
      </c>
      <c r="F28" t="s">
        <v>837</v>
      </c>
      <c r="G28" s="79">
        <v>587000</v>
      </c>
      <c r="H28" s="79">
        <v>1.7388888888888927</v>
      </c>
      <c r="I28" s="79">
        <v>10.207277777777801</v>
      </c>
      <c r="J28" s="79">
        <v>-1032.76</v>
      </c>
      <c r="K28" s="79">
        <v>0.02</v>
      </c>
    </row>
    <row r="29" spans="2:11">
      <c r="B29" s="80" t="s">
        <v>803</v>
      </c>
      <c r="C29" s="16"/>
      <c r="D29" s="16"/>
      <c r="G29" s="81">
        <v>-299500</v>
      </c>
      <c r="I29" s="81">
        <v>54.189886090282201</v>
      </c>
      <c r="J29" s="81">
        <v>-5482.85</v>
      </c>
      <c r="K29" s="81">
        <v>0.08</v>
      </c>
    </row>
    <row r="30" spans="2:11">
      <c r="B30" t="s">
        <v>840</v>
      </c>
      <c r="C30" t="s">
        <v>841</v>
      </c>
      <c r="D30" t="s">
        <v>129</v>
      </c>
      <c r="E30" t="s">
        <v>116</v>
      </c>
      <c r="F30" t="s">
        <v>842</v>
      </c>
      <c r="G30" s="79">
        <v>-241500</v>
      </c>
      <c r="H30" s="79">
        <v>-21.069312629399587</v>
      </c>
      <c r="I30" s="79">
        <v>50.882390000000001</v>
      </c>
      <c r="J30" s="79">
        <v>-5148.21</v>
      </c>
      <c r="K30" s="79">
        <v>0.08</v>
      </c>
    </row>
    <row r="31" spans="2:11">
      <c r="B31" t="s">
        <v>843</v>
      </c>
      <c r="C31" t="s">
        <v>844</v>
      </c>
      <c r="D31" t="s">
        <v>129</v>
      </c>
      <c r="E31" t="s">
        <v>116</v>
      </c>
      <c r="F31" t="s">
        <v>825</v>
      </c>
      <c r="G31" s="79">
        <v>-15200</v>
      </c>
      <c r="H31" s="79">
        <v>-6.2705263157894668</v>
      </c>
      <c r="I31" s="79">
        <v>0.95311999999999897</v>
      </c>
      <c r="J31" s="79">
        <v>-96.44</v>
      </c>
      <c r="K31" s="79">
        <v>0</v>
      </c>
    </row>
    <row r="32" spans="2:11">
      <c r="B32" t="s">
        <v>845</v>
      </c>
      <c r="C32" t="s">
        <v>846</v>
      </c>
      <c r="D32" t="s">
        <v>129</v>
      </c>
      <c r="E32" t="s">
        <v>116</v>
      </c>
      <c r="F32" t="s">
        <v>847</v>
      </c>
      <c r="G32" s="79">
        <v>-12400</v>
      </c>
      <c r="H32" s="79">
        <v>-5.3579622641509355</v>
      </c>
      <c r="I32" s="79">
        <v>0.66438732075471596</v>
      </c>
      <c r="J32" s="79">
        <v>-67.22</v>
      </c>
      <c r="K32" s="79">
        <v>0</v>
      </c>
    </row>
    <row r="33" spans="2:11">
      <c r="B33" t="s">
        <v>848</v>
      </c>
      <c r="C33" t="s">
        <v>849</v>
      </c>
      <c r="D33" t="s">
        <v>129</v>
      </c>
      <c r="E33" t="s">
        <v>116</v>
      </c>
      <c r="F33" t="s">
        <v>828</v>
      </c>
      <c r="G33" s="79">
        <v>-8400</v>
      </c>
      <c r="H33" s="79">
        <v>-7.0732058823529407</v>
      </c>
      <c r="I33" s="79">
        <v>0.59414929411764705</v>
      </c>
      <c r="J33" s="79">
        <v>-60.12</v>
      </c>
      <c r="K33" s="79">
        <v>0</v>
      </c>
    </row>
    <row r="34" spans="2:11">
      <c r="B34" t="s">
        <v>850</v>
      </c>
      <c r="C34" t="s">
        <v>851</v>
      </c>
      <c r="D34" t="s">
        <v>129</v>
      </c>
      <c r="E34" t="s">
        <v>116</v>
      </c>
      <c r="F34" t="s">
        <v>852</v>
      </c>
      <c r="G34" s="79">
        <v>-11000</v>
      </c>
      <c r="H34" s="79">
        <v>-10.104799999999999</v>
      </c>
      <c r="I34" s="79">
        <v>1.1115280000000001</v>
      </c>
      <c r="J34" s="79">
        <v>-112.46</v>
      </c>
      <c r="K34" s="79">
        <v>0</v>
      </c>
    </row>
    <row r="35" spans="2:11">
      <c r="B35" t="s">
        <v>853</v>
      </c>
      <c r="C35" t="s">
        <v>854</v>
      </c>
      <c r="D35" t="s">
        <v>129</v>
      </c>
      <c r="E35" t="s">
        <v>116</v>
      </c>
      <c r="F35" t="s">
        <v>487</v>
      </c>
      <c r="G35" s="79">
        <v>-11000</v>
      </c>
      <c r="H35" s="79">
        <v>0.14262295081967183</v>
      </c>
      <c r="I35" s="79">
        <v>-1.5688524590163899E-2</v>
      </c>
      <c r="J35" s="79">
        <v>1.59</v>
      </c>
      <c r="K35" s="79">
        <v>0</v>
      </c>
    </row>
    <row r="36" spans="2:11">
      <c r="B36" s="80" t="s">
        <v>760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t="s">
        <v>206</v>
      </c>
      <c r="C37" t="s">
        <v>206</v>
      </c>
      <c r="D37" t="s">
        <v>206</v>
      </c>
      <c r="E37" t="s">
        <v>206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s="80" t="s">
        <v>640</v>
      </c>
      <c r="C38" s="16"/>
      <c r="D38" s="16"/>
      <c r="G38" s="81">
        <v>19.149999999999999</v>
      </c>
      <c r="I38" s="81">
        <v>0.78269956600000001</v>
      </c>
      <c r="J38" s="81">
        <v>-79.19</v>
      </c>
      <c r="K38" s="81">
        <v>0</v>
      </c>
    </row>
    <row r="39" spans="2:11">
      <c r="B39" t="s">
        <v>855</v>
      </c>
      <c r="C39" t="s">
        <v>856</v>
      </c>
      <c r="D39" t="s">
        <v>129</v>
      </c>
      <c r="E39" t="s">
        <v>108</v>
      </c>
      <c r="F39" t="s">
        <v>857</v>
      </c>
      <c r="G39" s="79">
        <v>19.149999999999999</v>
      </c>
      <c r="H39" s="79">
        <v>4087.2040000000002</v>
      </c>
      <c r="I39" s="79">
        <v>0.78269956600000001</v>
      </c>
      <c r="J39" s="79">
        <v>-79.19</v>
      </c>
      <c r="K39" s="79">
        <v>0</v>
      </c>
    </row>
    <row r="40" spans="2:11">
      <c r="B40" s="80" t="s">
        <v>211</v>
      </c>
      <c r="C40" s="16"/>
      <c r="D40" s="16"/>
      <c r="G40" s="81">
        <v>0</v>
      </c>
      <c r="I40" s="81">
        <v>0</v>
      </c>
      <c r="J40" s="81">
        <v>0</v>
      </c>
      <c r="K40" s="81">
        <v>0</v>
      </c>
    </row>
    <row r="41" spans="2:11">
      <c r="B41" s="80" t="s">
        <v>758</v>
      </c>
      <c r="C41" s="16"/>
      <c r="D41" s="16"/>
      <c r="G41" s="81">
        <v>0</v>
      </c>
      <c r="I41" s="81">
        <v>0</v>
      </c>
      <c r="J41" s="81">
        <v>0</v>
      </c>
      <c r="K41" s="81">
        <v>0</v>
      </c>
    </row>
    <row r="42" spans="2:11">
      <c r="B42" t="s">
        <v>206</v>
      </c>
      <c r="C42" t="s">
        <v>206</v>
      </c>
      <c r="D42" t="s">
        <v>206</v>
      </c>
      <c r="E42" t="s">
        <v>206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</row>
    <row r="43" spans="2:11">
      <c r="B43" s="80" t="s">
        <v>804</v>
      </c>
      <c r="C43" s="16"/>
      <c r="D43" s="16"/>
      <c r="G43" s="81">
        <v>0</v>
      </c>
      <c r="I43" s="81">
        <v>0</v>
      </c>
      <c r="J43" s="81">
        <v>0</v>
      </c>
      <c r="K43" s="81">
        <v>0</v>
      </c>
    </row>
    <row r="44" spans="2:11">
      <c r="B44" t="s">
        <v>206</v>
      </c>
      <c r="C44" t="s">
        <v>206</v>
      </c>
      <c r="D44" t="s">
        <v>206</v>
      </c>
      <c r="E44" t="s">
        <v>206</v>
      </c>
      <c r="G44" s="79">
        <v>0</v>
      </c>
      <c r="H44" s="79">
        <v>0</v>
      </c>
      <c r="I44" s="79">
        <v>0</v>
      </c>
      <c r="J44" s="79">
        <v>0</v>
      </c>
      <c r="K44" s="79">
        <v>0</v>
      </c>
    </row>
    <row r="45" spans="2:11">
      <c r="B45" s="80" t="s">
        <v>760</v>
      </c>
      <c r="C45" s="16"/>
      <c r="D45" s="16"/>
      <c r="G45" s="81">
        <v>0</v>
      </c>
      <c r="I45" s="81">
        <v>0</v>
      </c>
      <c r="J45" s="81">
        <v>0</v>
      </c>
      <c r="K45" s="81">
        <v>0</v>
      </c>
    </row>
    <row r="46" spans="2:11">
      <c r="B46" t="s">
        <v>206</v>
      </c>
      <c r="C46" t="s">
        <v>206</v>
      </c>
      <c r="D46" t="s">
        <v>206</v>
      </c>
      <c r="E46" t="s">
        <v>206</v>
      </c>
      <c r="G46" s="79">
        <v>0</v>
      </c>
      <c r="H46" s="79">
        <v>0</v>
      </c>
      <c r="I46" s="79">
        <v>0</v>
      </c>
      <c r="J46" s="79">
        <v>0</v>
      </c>
      <c r="K46" s="79">
        <v>0</v>
      </c>
    </row>
    <row r="47" spans="2:11">
      <c r="B47" s="80" t="s">
        <v>640</v>
      </c>
      <c r="C47" s="16"/>
      <c r="D47" s="16"/>
      <c r="G47" s="81">
        <v>0</v>
      </c>
      <c r="I47" s="81">
        <v>0</v>
      </c>
      <c r="J47" s="81">
        <v>0</v>
      </c>
      <c r="K47" s="81">
        <v>0</v>
      </c>
    </row>
    <row r="48" spans="2:11">
      <c r="B48" t="s">
        <v>206</v>
      </c>
      <c r="C48" t="s">
        <v>206</v>
      </c>
      <c r="D48" t="s">
        <v>206</v>
      </c>
      <c r="E48" t="s">
        <v>206</v>
      </c>
      <c r="G48" s="79">
        <v>0</v>
      </c>
      <c r="H48" s="79">
        <v>0</v>
      </c>
      <c r="I48" s="79">
        <v>0</v>
      </c>
      <c r="J48" s="79">
        <v>0</v>
      </c>
      <c r="K48" s="79">
        <v>0</v>
      </c>
    </row>
    <row r="49" spans="2:4">
      <c r="B49" t="s">
        <v>214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2" t="s">
        <v>982</v>
      </c>
    </row>
    <row r="3" spans="2:78">
      <c r="B3" s="2" t="s">
        <v>2</v>
      </c>
      <c r="C3" s="82" t="s">
        <v>983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762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763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764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765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766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767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768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762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763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764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765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766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767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768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8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2" t="s">
        <v>982</v>
      </c>
    </row>
    <row r="3" spans="2:59">
      <c r="B3" s="2" t="s">
        <v>2</v>
      </c>
      <c r="C3" s="82" t="s">
        <v>983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10.57</v>
      </c>
      <c r="H11" s="18"/>
      <c r="I11" s="18"/>
      <c r="J11" s="78">
        <v>2.66</v>
      </c>
      <c r="K11" s="78">
        <v>504993.3</v>
      </c>
      <c r="L11" s="7"/>
      <c r="M11" s="78">
        <v>568.04855135514799</v>
      </c>
      <c r="N11" s="78">
        <v>100</v>
      </c>
      <c r="O11" s="78">
        <v>0.84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11.09</v>
      </c>
      <c r="J12" s="81">
        <v>2.42</v>
      </c>
      <c r="K12" s="81">
        <v>492806.66</v>
      </c>
      <c r="M12" s="81">
        <v>519.423171563756</v>
      </c>
      <c r="N12" s="81">
        <v>91.44</v>
      </c>
      <c r="O12" s="81">
        <v>0.77</v>
      </c>
    </row>
    <row r="13" spans="2:59">
      <c r="B13" s="80" t="s">
        <v>858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206</v>
      </c>
      <c r="D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859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206</v>
      </c>
      <c r="D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860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D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861</v>
      </c>
      <c r="G19" s="81">
        <v>11.09</v>
      </c>
      <c r="J19" s="81">
        <v>2.42</v>
      </c>
      <c r="K19" s="81">
        <v>492806.66</v>
      </c>
      <c r="M19" s="81">
        <v>519.423171563756</v>
      </c>
      <c r="N19" s="81">
        <v>91.44</v>
      </c>
      <c r="O19" s="81">
        <v>0.77</v>
      </c>
    </row>
    <row r="20" spans="2:15">
      <c r="B20" t="s">
        <v>862</v>
      </c>
      <c r="C20" t="s">
        <v>863</v>
      </c>
      <c r="D20" t="s">
        <v>864</v>
      </c>
      <c r="E20" t="s">
        <v>219</v>
      </c>
      <c r="F20" t="s">
        <v>157</v>
      </c>
      <c r="G20" s="79">
        <v>4.53</v>
      </c>
      <c r="H20" t="s">
        <v>108</v>
      </c>
      <c r="I20" s="79">
        <v>4.1500000000000004</v>
      </c>
      <c r="J20" s="79">
        <v>3.04</v>
      </c>
      <c r="K20" s="79">
        <v>45920</v>
      </c>
      <c r="L20" s="79">
        <v>105.3</v>
      </c>
      <c r="M20" s="79">
        <v>48.353760000000001</v>
      </c>
      <c r="N20" s="79">
        <v>8.51</v>
      </c>
      <c r="O20" s="79">
        <v>7.0000000000000007E-2</v>
      </c>
    </row>
    <row r="21" spans="2:15">
      <c r="B21" t="s">
        <v>865</v>
      </c>
      <c r="C21" t="s">
        <v>863</v>
      </c>
      <c r="D21" t="s">
        <v>866</v>
      </c>
      <c r="E21" t="s">
        <v>199</v>
      </c>
      <c r="F21" t="s">
        <v>155</v>
      </c>
      <c r="G21" s="79">
        <v>28.11</v>
      </c>
      <c r="H21" t="s">
        <v>108</v>
      </c>
      <c r="I21" s="79">
        <v>0</v>
      </c>
      <c r="J21" s="79">
        <v>5.8</v>
      </c>
      <c r="K21" s="79">
        <v>44022.69</v>
      </c>
      <c r="L21" s="79">
        <v>98.96</v>
      </c>
      <c r="M21" s="79">
        <v>43.564854023999999</v>
      </c>
      <c r="N21" s="79">
        <v>7.67</v>
      </c>
      <c r="O21" s="79">
        <v>0.06</v>
      </c>
    </row>
    <row r="22" spans="2:15">
      <c r="B22" t="s">
        <v>867</v>
      </c>
      <c r="C22" t="s">
        <v>863</v>
      </c>
      <c r="D22" t="s">
        <v>868</v>
      </c>
      <c r="E22" t="s">
        <v>199</v>
      </c>
      <c r="F22" t="s">
        <v>155</v>
      </c>
      <c r="G22" s="79">
        <v>28.11</v>
      </c>
      <c r="H22" t="s">
        <v>108</v>
      </c>
      <c r="I22" s="79">
        <v>0</v>
      </c>
      <c r="J22" s="79">
        <v>3.77</v>
      </c>
      <c r="K22" s="79">
        <v>48400.09</v>
      </c>
      <c r="L22" s="79">
        <v>100.1</v>
      </c>
      <c r="M22" s="79">
        <v>48.44849009</v>
      </c>
      <c r="N22" s="79">
        <v>8.5299999999999994</v>
      </c>
      <c r="O22" s="79">
        <v>7.0000000000000007E-2</v>
      </c>
    </row>
    <row r="23" spans="2:15">
      <c r="B23" t="s">
        <v>869</v>
      </c>
      <c r="C23" t="s">
        <v>863</v>
      </c>
      <c r="D23" t="s">
        <v>870</v>
      </c>
      <c r="E23" t="s">
        <v>362</v>
      </c>
      <c r="F23" t="s">
        <v>157</v>
      </c>
      <c r="G23" s="79">
        <v>8.3699999999999992</v>
      </c>
      <c r="H23" t="s">
        <v>108</v>
      </c>
      <c r="I23" s="79">
        <v>3.17</v>
      </c>
      <c r="J23" s="79">
        <v>2.5499999999999998</v>
      </c>
      <c r="K23" s="79">
        <v>1670.68</v>
      </c>
      <c r="L23" s="79">
        <v>106.42</v>
      </c>
      <c r="M23" s="79">
        <v>1.777937656</v>
      </c>
      <c r="N23" s="79">
        <v>0.31</v>
      </c>
      <c r="O23" s="79">
        <v>0</v>
      </c>
    </row>
    <row r="24" spans="2:15">
      <c r="B24" t="s">
        <v>871</v>
      </c>
      <c r="C24" t="s">
        <v>863</v>
      </c>
      <c r="D24" t="s">
        <v>872</v>
      </c>
      <c r="E24" t="s">
        <v>362</v>
      </c>
      <c r="F24" t="s">
        <v>157</v>
      </c>
      <c r="G24" s="79">
        <v>8.3800000000000008</v>
      </c>
      <c r="H24" t="s">
        <v>108</v>
      </c>
      <c r="I24" s="79">
        <v>3.17</v>
      </c>
      <c r="J24" s="79">
        <v>2.5099999999999998</v>
      </c>
      <c r="K24" s="79">
        <v>2339</v>
      </c>
      <c r="L24" s="79">
        <v>106.61</v>
      </c>
      <c r="M24" s="79">
        <v>2.4936079000000002</v>
      </c>
      <c r="N24" s="79">
        <v>0.44</v>
      </c>
      <c r="O24" s="79">
        <v>0</v>
      </c>
    </row>
    <row r="25" spans="2:15">
      <c r="B25" t="s">
        <v>873</v>
      </c>
      <c r="C25" t="s">
        <v>863</v>
      </c>
      <c r="D25" t="s">
        <v>874</v>
      </c>
      <c r="E25" t="s">
        <v>362</v>
      </c>
      <c r="F25" t="s">
        <v>157</v>
      </c>
      <c r="G25" s="79">
        <v>8.39</v>
      </c>
      <c r="H25" t="s">
        <v>108</v>
      </c>
      <c r="I25" s="79">
        <v>3.19</v>
      </c>
      <c r="J25" s="79">
        <v>2.88</v>
      </c>
      <c r="K25" s="79">
        <v>2338.9499999999998</v>
      </c>
      <c r="L25" s="79">
        <v>100.21</v>
      </c>
      <c r="M25" s="79">
        <v>2.343861795</v>
      </c>
      <c r="N25" s="79">
        <v>0.41</v>
      </c>
      <c r="O25" s="79">
        <v>0</v>
      </c>
    </row>
    <row r="26" spans="2:15">
      <c r="B26" t="s">
        <v>875</v>
      </c>
      <c r="C26" t="s">
        <v>863</v>
      </c>
      <c r="D26" t="s">
        <v>876</v>
      </c>
      <c r="E26" t="s">
        <v>362</v>
      </c>
      <c r="F26" t="s">
        <v>157</v>
      </c>
      <c r="G26" s="79">
        <v>8.31</v>
      </c>
      <c r="H26" t="s">
        <v>108</v>
      </c>
      <c r="I26" s="79">
        <v>3.19</v>
      </c>
      <c r="J26" s="79">
        <v>3.21</v>
      </c>
      <c r="K26" s="79">
        <v>334</v>
      </c>
      <c r="L26" s="79">
        <v>100.1</v>
      </c>
      <c r="M26" s="79">
        <v>0.33433400000000002</v>
      </c>
      <c r="N26" s="79">
        <v>0.06</v>
      </c>
      <c r="O26" s="79">
        <v>0</v>
      </c>
    </row>
    <row r="27" spans="2:15">
      <c r="B27" t="s">
        <v>877</v>
      </c>
      <c r="C27" t="s">
        <v>863</v>
      </c>
      <c r="D27" t="s">
        <v>878</v>
      </c>
      <c r="E27" t="s">
        <v>788</v>
      </c>
      <c r="F27" t="s">
        <v>879</v>
      </c>
      <c r="G27" s="79">
        <v>4.8499999999999996</v>
      </c>
      <c r="H27" t="s">
        <v>112</v>
      </c>
      <c r="I27" s="79">
        <v>9.85</v>
      </c>
      <c r="J27" s="79">
        <v>4.0999999999999996</v>
      </c>
      <c r="K27" s="79">
        <v>4726.51</v>
      </c>
      <c r="L27" s="79">
        <v>135.49</v>
      </c>
      <c r="M27" s="79">
        <v>24.616777645755999</v>
      </c>
      <c r="N27" s="79">
        <v>4.33</v>
      </c>
      <c r="O27" s="79">
        <v>0.04</v>
      </c>
    </row>
    <row r="28" spans="2:15">
      <c r="B28" t="s">
        <v>880</v>
      </c>
      <c r="C28" t="s">
        <v>863</v>
      </c>
      <c r="D28" t="s">
        <v>881</v>
      </c>
      <c r="E28" t="s">
        <v>469</v>
      </c>
      <c r="F28" t="s">
        <v>156</v>
      </c>
      <c r="G28" s="79">
        <v>6.79</v>
      </c>
      <c r="H28" t="s">
        <v>108</v>
      </c>
      <c r="I28" s="79">
        <v>2.56</v>
      </c>
      <c r="J28" s="79">
        <v>2.36</v>
      </c>
      <c r="K28" s="79">
        <v>52818.97</v>
      </c>
      <c r="L28" s="79">
        <v>100.83</v>
      </c>
      <c r="M28" s="79">
        <v>53.257367451</v>
      </c>
      <c r="N28" s="79">
        <v>9.3800000000000008</v>
      </c>
      <c r="O28" s="79">
        <v>0.08</v>
      </c>
    </row>
    <row r="29" spans="2:15">
      <c r="B29" t="s">
        <v>882</v>
      </c>
      <c r="C29" t="s">
        <v>863</v>
      </c>
      <c r="D29" t="s">
        <v>883</v>
      </c>
      <c r="E29" t="s">
        <v>388</v>
      </c>
      <c r="F29" t="s">
        <v>157</v>
      </c>
      <c r="G29" s="79">
        <v>4.4800000000000004</v>
      </c>
      <c r="H29" t="s">
        <v>108</v>
      </c>
      <c r="I29" s="79">
        <v>3.76</v>
      </c>
      <c r="J29" s="79">
        <v>3.81</v>
      </c>
      <c r="K29" s="79">
        <v>21926.55</v>
      </c>
      <c r="L29" s="79">
        <v>100.06</v>
      </c>
      <c r="M29" s="79">
        <v>21.939705929999999</v>
      </c>
      <c r="N29" s="79">
        <v>3.86</v>
      </c>
      <c r="O29" s="79">
        <v>0.03</v>
      </c>
    </row>
    <row r="30" spans="2:15">
      <c r="B30" t="s">
        <v>884</v>
      </c>
      <c r="C30" t="s">
        <v>863</v>
      </c>
      <c r="D30" t="s">
        <v>885</v>
      </c>
      <c r="E30" t="s">
        <v>388</v>
      </c>
      <c r="F30" t="s">
        <v>155</v>
      </c>
      <c r="G30" s="79">
        <v>6.25</v>
      </c>
      <c r="H30" t="s">
        <v>108</v>
      </c>
      <c r="I30" s="79">
        <v>2.36</v>
      </c>
      <c r="J30" s="79">
        <v>1.9</v>
      </c>
      <c r="K30" s="79">
        <v>21061.42</v>
      </c>
      <c r="L30" s="79">
        <v>102.96</v>
      </c>
      <c r="M30" s="79">
        <v>21.684838031999998</v>
      </c>
      <c r="N30" s="79">
        <v>3.82</v>
      </c>
      <c r="O30" s="79">
        <v>0.03</v>
      </c>
    </row>
    <row r="31" spans="2:15">
      <c r="B31" t="s">
        <v>886</v>
      </c>
      <c r="C31" t="s">
        <v>863</v>
      </c>
      <c r="D31" t="s">
        <v>887</v>
      </c>
      <c r="E31" t="s">
        <v>388</v>
      </c>
      <c r="F31" t="s">
        <v>157</v>
      </c>
      <c r="G31" s="79">
        <v>7.28</v>
      </c>
      <c r="H31" t="s">
        <v>108</v>
      </c>
      <c r="I31" s="79">
        <v>2.54</v>
      </c>
      <c r="J31" s="79">
        <v>2.27</v>
      </c>
      <c r="K31" s="79">
        <v>10887.16</v>
      </c>
      <c r="L31" s="79">
        <v>102.98</v>
      </c>
      <c r="M31" s="79">
        <v>11.211597368</v>
      </c>
      <c r="N31" s="79">
        <v>1.97</v>
      </c>
      <c r="O31" s="79">
        <v>0.02</v>
      </c>
    </row>
    <row r="32" spans="2:15">
      <c r="B32" t="s">
        <v>888</v>
      </c>
      <c r="C32" t="s">
        <v>889</v>
      </c>
      <c r="D32" t="s">
        <v>890</v>
      </c>
      <c r="E32" t="s">
        <v>388</v>
      </c>
      <c r="F32" t="s">
        <v>155</v>
      </c>
      <c r="G32" s="79">
        <v>6.5</v>
      </c>
      <c r="H32" t="s">
        <v>108</v>
      </c>
      <c r="I32" s="79">
        <v>2.33</v>
      </c>
      <c r="J32" s="79">
        <v>2.38</v>
      </c>
      <c r="K32" s="79">
        <v>35774.620000000003</v>
      </c>
      <c r="L32" s="79">
        <v>100.31</v>
      </c>
      <c r="M32" s="79">
        <v>35.885521322000002</v>
      </c>
      <c r="N32" s="79">
        <v>6.32</v>
      </c>
      <c r="O32" s="79">
        <v>0.05</v>
      </c>
    </row>
    <row r="33" spans="2:15">
      <c r="B33" t="s">
        <v>891</v>
      </c>
      <c r="C33" t="s">
        <v>863</v>
      </c>
      <c r="D33" t="s">
        <v>892</v>
      </c>
      <c r="E33" t="s">
        <v>517</v>
      </c>
      <c r="F33" t="s">
        <v>157</v>
      </c>
      <c r="G33" s="79">
        <v>1.79</v>
      </c>
      <c r="H33" t="s">
        <v>108</v>
      </c>
      <c r="I33" s="79">
        <v>3.61</v>
      </c>
      <c r="J33" s="79">
        <v>2.2599999999999998</v>
      </c>
      <c r="K33" s="79">
        <v>7045.61</v>
      </c>
      <c r="L33" s="79">
        <v>102.48</v>
      </c>
      <c r="M33" s="79">
        <v>7.2203411280000003</v>
      </c>
      <c r="N33" s="79">
        <v>1.27</v>
      </c>
      <c r="O33" s="79">
        <v>0.01</v>
      </c>
    </row>
    <row r="34" spans="2:15">
      <c r="B34" t="s">
        <v>893</v>
      </c>
      <c r="C34" t="s">
        <v>863</v>
      </c>
      <c r="D34" t="s">
        <v>894</v>
      </c>
      <c r="E34" t="s">
        <v>517</v>
      </c>
      <c r="F34" t="s">
        <v>155</v>
      </c>
      <c r="G34" s="79">
        <v>5.09</v>
      </c>
      <c r="H34" t="s">
        <v>108</v>
      </c>
      <c r="I34" s="79">
        <v>3.67</v>
      </c>
      <c r="J34" s="79">
        <v>3.72</v>
      </c>
      <c r="K34" s="79">
        <v>7902.44</v>
      </c>
      <c r="L34" s="79">
        <v>99.64</v>
      </c>
      <c r="M34" s="79">
        <v>7.8739912160000003</v>
      </c>
      <c r="N34" s="79">
        <v>1.39</v>
      </c>
      <c r="O34" s="79">
        <v>0.01</v>
      </c>
    </row>
    <row r="35" spans="2:15">
      <c r="B35" t="s">
        <v>895</v>
      </c>
      <c r="C35" t="s">
        <v>863</v>
      </c>
      <c r="D35" t="s">
        <v>896</v>
      </c>
      <c r="E35" t="s">
        <v>517</v>
      </c>
      <c r="F35" t="s">
        <v>155</v>
      </c>
      <c r="G35" s="79">
        <v>3.41</v>
      </c>
      <c r="H35" t="s">
        <v>108</v>
      </c>
      <c r="I35" s="79">
        <v>3.18</v>
      </c>
      <c r="J35" s="79">
        <v>3.11</v>
      </c>
      <c r="K35" s="79">
        <v>11629.99</v>
      </c>
      <c r="L35" s="79">
        <v>100.19</v>
      </c>
      <c r="M35" s="79">
        <v>11.652086981</v>
      </c>
      <c r="N35" s="79">
        <v>2.0499999999999998</v>
      </c>
      <c r="O35" s="79">
        <v>0.02</v>
      </c>
    </row>
    <row r="36" spans="2:15">
      <c r="B36" t="s">
        <v>895</v>
      </c>
      <c r="C36" t="s">
        <v>863</v>
      </c>
      <c r="D36" t="s">
        <v>897</v>
      </c>
      <c r="E36" t="s">
        <v>517</v>
      </c>
      <c r="F36" t="s">
        <v>155</v>
      </c>
      <c r="G36" s="79">
        <v>3.46</v>
      </c>
      <c r="H36" t="s">
        <v>108</v>
      </c>
      <c r="I36" s="79">
        <v>2.2000000000000002</v>
      </c>
      <c r="J36" s="79">
        <v>3.15</v>
      </c>
      <c r="K36" s="79">
        <v>11589.28</v>
      </c>
      <c r="L36" s="79">
        <v>100.52</v>
      </c>
      <c r="M36" s="79">
        <v>11.649544256</v>
      </c>
      <c r="N36" s="79">
        <v>2.0499999999999998</v>
      </c>
      <c r="O36" s="79">
        <v>0.02</v>
      </c>
    </row>
    <row r="37" spans="2:15">
      <c r="B37" t="s">
        <v>898</v>
      </c>
      <c r="C37" t="s">
        <v>863</v>
      </c>
      <c r="D37" t="s">
        <v>899</v>
      </c>
      <c r="E37" t="s">
        <v>517</v>
      </c>
      <c r="F37" t="s">
        <v>155</v>
      </c>
      <c r="G37" s="79">
        <v>4.3499999999999996</v>
      </c>
      <c r="H37" t="s">
        <v>108</v>
      </c>
      <c r="I37" s="79">
        <v>3.37</v>
      </c>
      <c r="J37" s="79">
        <v>3.44</v>
      </c>
      <c r="K37" s="79">
        <v>2517.75</v>
      </c>
      <c r="L37" s="79">
        <v>99.67</v>
      </c>
      <c r="M37" s="79">
        <v>2.5094414249999999</v>
      </c>
      <c r="N37" s="79">
        <v>0.44</v>
      </c>
      <c r="O37" s="79">
        <v>0</v>
      </c>
    </row>
    <row r="38" spans="2:15">
      <c r="B38" t="s">
        <v>898</v>
      </c>
      <c r="C38" t="s">
        <v>863</v>
      </c>
      <c r="D38" t="s">
        <v>900</v>
      </c>
      <c r="E38" t="s">
        <v>517</v>
      </c>
      <c r="F38" t="s">
        <v>155</v>
      </c>
      <c r="G38" s="79">
        <v>4.43</v>
      </c>
      <c r="H38" t="s">
        <v>108</v>
      </c>
      <c r="I38" s="79">
        <v>3.84</v>
      </c>
      <c r="J38" s="79">
        <v>3.71</v>
      </c>
      <c r="K38" s="79">
        <v>1983</v>
      </c>
      <c r="L38" s="79">
        <v>100.59</v>
      </c>
      <c r="M38" s="79">
        <v>1.9946997</v>
      </c>
      <c r="N38" s="79">
        <v>0.35</v>
      </c>
      <c r="O38" s="79">
        <v>0</v>
      </c>
    </row>
    <row r="39" spans="2:15">
      <c r="B39" t="s">
        <v>898</v>
      </c>
      <c r="C39" t="s">
        <v>863</v>
      </c>
      <c r="D39" t="s">
        <v>901</v>
      </c>
      <c r="E39" t="s">
        <v>517</v>
      </c>
      <c r="F39" t="s">
        <v>155</v>
      </c>
      <c r="G39" s="79">
        <v>4.4400000000000004</v>
      </c>
      <c r="H39" t="s">
        <v>108</v>
      </c>
      <c r="I39" s="79">
        <v>3.85</v>
      </c>
      <c r="J39" s="79">
        <v>3.73</v>
      </c>
      <c r="K39" s="79">
        <v>663</v>
      </c>
      <c r="L39" s="79">
        <v>100.46</v>
      </c>
      <c r="M39" s="79">
        <v>0.66604980000000003</v>
      </c>
      <c r="N39" s="79">
        <v>0.12</v>
      </c>
      <c r="O39" s="79">
        <v>0</v>
      </c>
    </row>
    <row r="40" spans="2:15">
      <c r="B40" t="s">
        <v>902</v>
      </c>
      <c r="C40" t="s">
        <v>863</v>
      </c>
      <c r="D40" t="s">
        <v>903</v>
      </c>
      <c r="E40" t="s">
        <v>517</v>
      </c>
      <c r="F40" t="s">
        <v>155</v>
      </c>
      <c r="G40" s="79">
        <v>28.11</v>
      </c>
      <c r="H40" t="s">
        <v>108</v>
      </c>
      <c r="I40" s="79">
        <v>0</v>
      </c>
      <c r="J40" s="79">
        <v>1.52</v>
      </c>
      <c r="K40" s="79">
        <v>32532.99</v>
      </c>
      <c r="L40" s="79">
        <v>102.96</v>
      </c>
      <c r="M40" s="79">
        <v>33.495966504000002</v>
      </c>
      <c r="N40" s="79">
        <v>5.9</v>
      </c>
      <c r="O40" s="79">
        <v>0.05</v>
      </c>
    </row>
    <row r="41" spans="2:15">
      <c r="B41" t="s">
        <v>904</v>
      </c>
      <c r="C41" t="s">
        <v>863</v>
      </c>
      <c r="D41" t="s">
        <v>905</v>
      </c>
      <c r="E41" t="s">
        <v>517</v>
      </c>
      <c r="F41" t="s">
        <v>155</v>
      </c>
      <c r="G41" s="79">
        <v>28.03</v>
      </c>
      <c r="H41" t="s">
        <v>108</v>
      </c>
      <c r="I41" s="79">
        <v>0</v>
      </c>
      <c r="J41" s="79">
        <v>1.51</v>
      </c>
      <c r="K41" s="79">
        <v>27178.75</v>
      </c>
      <c r="L41" s="79">
        <v>98.6</v>
      </c>
      <c r="M41" s="79">
        <v>26.798247499999999</v>
      </c>
      <c r="N41" s="79">
        <v>4.72</v>
      </c>
      <c r="O41" s="79">
        <v>0.04</v>
      </c>
    </row>
    <row r="42" spans="2:15">
      <c r="B42" t="s">
        <v>906</v>
      </c>
      <c r="C42" t="s">
        <v>863</v>
      </c>
      <c r="D42" t="s">
        <v>907</v>
      </c>
      <c r="E42" t="s">
        <v>528</v>
      </c>
      <c r="F42" t="s">
        <v>155</v>
      </c>
      <c r="G42" s="79">
        <v>4.96</v>
      </c>
      <c r="H42" t="s">
        <v>108</v>
      </c>
      <c r="I42" s="79">
        <v>2.2999999999999998</v>
      </c>
      <c r="J42" s="79">
        <v>2.52</v>
      </c>
      <c r="K42" s="79">
        <v>5017.55</v>
      </c>
      <c r="L42" s="79">
        <v>99.38</v>
      </c>
      <c r="M42" s="79">
        <v>4.9864411899999999</v>
      </c>
      <c r="N42" s="79">
        <v>0.88</v>
      </c>
      <c r="O42" s="79">
        <v>0.01</v>
      </c>
    </row>
    <row r="43" spans="2:15">
      <c r="B43" t="s">
        <v>908</v>
      </c>
      <c r="C43" t="s">
        <v>863</v>
      </c>
      <c r="D43" t="s">
        <v>909</v>
      </c>
      <c r="E43" t="s">
        <v>528</v>
      </c>
      <c r="F43" t="s">
        <v>157</v>
      </c>
      <c r="G43" s="79">
        <v>14.93</v>
      </c>
      <c r="H43" t="s">
        <v>108</v>
      </c>
      <c r="I43" s="79">
        <v>6.7</v>
      </c>
      <c r="J43" s="79">
        <v>1.32</v>
      </c>
      <c r="K43" s="79">
        <v>7568.86</v>
      </c>
      <c r="L43" s="79">
        <v>127.35</v>
      </c>
      <c r="M43" s="79">
        <v>9.6389432100000008</v>
      </c>
      <c r="N43" s="79">
        <v>1.7</v>
      </c>
      <c r="O43" s="79">
        <v>0.01</v>
      </c>
    </row>
    <row r="44" spans="2:15">
      <c r="B44" t="s">
        <v>910</v>
      </c>
      <c r="C44" t="s">
        <v>863</v>
      </c>
      <c r="D44" t="s">
        <v>911</v>
      </c>
      <c r="E44" t="s">
        <v>206</v>
      </c>
      <c r="F44" t="s">
        <v>755</v>
      </c>
      <c r="G44" s="79">
        <v>1.98</v>
      </c>
      <c r="H44" t="s">
        <v>108</v>
      </c>
      <c r="I44" s="79">
        <v>2.0099999999999998</v>
      </c>
      <c r="J44" s="79">
        <v>2.0099999999999998</v>
      </c>
      <c r="K44" s="79">
        <v>84956.800000000003</v>
      </c>
      <c r="L44" s="79">
        <v>100.08</v>
      </c>
      <c r="M44" s="79">
        <v>85.024765439999996</v>
      </c>
      <c r="N44" s="79">
        <v>14.97</v>
      </c>
      <c r="O44" s="79">
        <v>0.13</v>
      </c>
    </row>
    <row r="45" spans="2:15">
      <c r="B45" s="80" t="s">
        <v>912</v>
      </c>
      <c r="G45" s="81">
        <v>0</v>
      </c>
      <c r="J45" s="81">
        <v>0</v>
      </c>
      <c r="K45" s="81">
        <v>0</v>
      </c>
      <c r="M45" s="81">
        <v>0</v>
      </c>
      <c r="N45" s="81">
        <v>0</v>
      </c>
      <c r="O45" s="81">
        <v>0</v>
      </c>
    </row>
    <row r="46" spans="2:15">
      <c r="B46" t="s">
        <v>206</v>
      </c>
      <c r="D46" t="s">
        <v>206</v>
      </c>
      <c r="E46" t="s">
        <v>206</v>
      </c>
      <c r="G46" s="79">
        <v>0</v>
      </c>
      <c r="H46" t="s">
        <v>206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</row>
    <row r="47" spans="2:15">
      <c r="B47" s="80" t="s">
        <v>913</v>
      </c>
      <c r="G47" s="81">
        <v>0</v>
      </c>
      <c r="J47" s="81">
        <v>0</v>
      </c>
      <c r="K47" s="81">
        <v>0</v>
      </c>
      <c r="M47" s="81">
        <v>0</v>
      </c>
      <c r="N47" s="81">
        <v>0</v>
      </c>
      <c r="O47" s="81">
        <v>0</v>
      </c>
    </row>
    <row r="48" spans="2:15">
      <c r="B48" s="80" t="s">
        <v>914</v>
      </c>
      <c r="G48" s="81">
        <v>0</v>
      </c>
      <c r="J48" s="81">
        <v>0</v>
      </c>
      <c r="K48" s="81">
        <v>0</v>
      </c>
      <c r="M48" s="81">
        <v>0</v>
      </c>
      <c r="N48" s="81">
        <v>0</v>
      </c>
      <c r="O48" s="81">
        <v>0</v>
      </c>
    </row>
    <row r="49" spans="2:15">
      <c r="B49" t="s">
        <v>206</v>
      </c>
      <c r="D49" t="s">
        <v>206</v>
      </c>
      <c r="E49" t="s">
        <v>206</v>
      </c>
      <c r="G49" s="79">
        <v>0</v>
      </c>
      <c r="H49" t="s">
        <v>206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</row>
    <row r="50" spans="2:15">
      <c r="B50" s="80" t="s">
        <v>915</v>
      </c>
      <c r="G50" s="81">
        <v>0</v>
      </c>
      <c r="J50" s="81">
        <v>0</v>
      </c>
      <c r="K50" s="81">
        <v>0</v>
      </c>
      <c r="M50" s="81">
        <v>0</v>
      </c>
      <c r="N50" s="81">
        <v>0</v>
      </c>
      <c r="O50" s="81">
        <v>0</v>
      </c>
    </row>
    <row r="51" spans="2:15">
      <c r="B51" t="s">
        <v>206</v>
      </c>
      <c r="D51" t="s">
        <v>206</v>
      </c>
      <c r="E51" t="s">
        <v>206</v>
      </c>
      <c r="G51" s="79">
        <v>0</v>
      </c>
      <c r="H51" t="s">
        <v>206</v>
      </c>
      <c r="I51" s="79">
        <v>0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</row>
    <row r="52" spans="2:15">
      <c r="B52" s="80" t="s">
        <v>916</v>
      </c>
      <c r="G52" s="81">
        <v>0</v>
      </c>
      <c r="J52" s="81">
        <v>0</v>
      </c>
      <c r="K52" s="81">
        <v>0</v>
      </c>
      <c r="M52" s="81">
        <v>0</v>
      </c>
      <c r="N52" s="81">
        <v>0</v>
      </c>
      <c r="O52" s="81">
        <v>0</v>
      </c>
    </row>
    <row r="53" spans="2:15">
      <c r="B53" t="s">
        <v>206</v>
      </c>
      <c r="D53" t="s">
        <v>206</v>
      </c>
      <c r="E53" t="s">
        <v>206</v>
      </c>
      <c r="G53" s="79">
        <v>0</v>
      </c>
      <c r="H53" t="s">
        <v>206</v>
      </c>
      <c r="I53" s="79">
        <v>0</v>
      </c>
      <c r="J53" s="79">
        <v>0</v>
      </c>
      <c r="K53" s="79">
        <v>0</v>
      </c>
      <c r="L53" s="79">
        <v>0</v>
      </c>
      <c r="M53" s="79">
        <v>0</v>
      </c>
      <c r="N53" s="79">
        <v>0</v>
      </c>
      <c r="O53" s="79">
        <v>0</v>
      </c>
    </row>
    <row r="54" spans="2:15">
      <c r="B54" s="80" t="s">
        <v>917</v>
      </c>
      <c r="G54" s="81">
        <v>0</v>
      </c>
      <c r="J54" s="81">
        <v>0</v>
      </c>
      <c r="K54" s="81">
        <v>0</v>
      </c>
      <c r="M54" s="81">
        <v>0</v>
      </c>
      <c r="N54" s="81">
        <v>0</v>
      </c>
      <c r="O54" s="81">
        <v>0</v>
      </c>
    </row>
    <row r="55" spans="2:15">
      <c r="B55" t="s">
        <v>206</v>
      </c>
      <c r="D55" t="s">
        <v>206</v>
      </c>
      <c r="E55" t="s">
        <v>206</v>
      </c>
      <c r="G55" s="79">
        <v>0</v>
      </c>
      <c r="H55" t="s">
        <v>206</v>
      </c>
      <c r="I55" s="79">
        <v>0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</row>
    <row r="56" spans="2:15">
      <c r="B56" s="80" t="s">
        <v>211</v>
      </c>
      <c r="G56" s="81">
        <v>5.0199999999999996</v>
      </c>
      <c r="J56" s="81">
        <v>5.2</v>
      </c>
      <c r="K56" s="81">
        <v>12186.64</v>
      </c>
      <c r="M56" s="81">
        <v>48.625379791392</v>
      </c>
      <c r="N56" s="81">
        <v>8.56</v>
      </c>
      <c r="O56" s="81">
        <v>7.0000000000000007E-2</v>
      </c>
    </row>
    <row r="57" spans="2:15">
      <c r="B57" s="80" t="s">
        <v>918</v>
      </c>
      <c r="G57" s="81">
        <v>0</v>
      </c>
      <c r="J57" s="81">
        <v>0</v>
      </c>
      <c r="K57" s="81">
        <v>0</v>
      </c>
      <c r="M57" s="81">
        <v>0</v>
      </c>
      <c r="N57" s="81">
        <v>0</v>
      </c>
      <c r="O57" s="81">
        <v>0</v>
      </c>
    </row>
    <row r="58" spans="2:15">
      <c r="B58" t="s">
        <v>206</v>
      </c>
      <c r="D58" t="s">
        <v>206</v>
      </c>
      <c r="E58" t="s">
        <v>206</v>
      </c>
      <c r="G58" s="79">
        <v>0</v>
      </c>
      <c r="H58" t="s">
        <v>206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  <c r="N58" s="79">
        <v>0</v>
      </c>
      <c r="O58" s="79">
        <v>0</v>
      </c>
    </row>
    <row r="59" spans="2:15">
      <c r="B59" s="80" t="s">
        <v>860</v>
      </c>
      <c r="G59" s="81">
        <v>0</v>
      </c>
      <c r="J59" s="81">
        <v>0</v>
      </c>
      <c r="K59" s="81">
        <v>0</v>
      </c>
      <c r="M59" s="81">
        <v>0</v>
      </c>
      <c r="N59" s="81">
        <v>0</v>
      </c>
      <c r="O59" s="81">
        <v>0</v>
      </c>
    </row>
    <row r="60" spans="2:15">
      <c r="B60" t="s">
        <v>206</v>
      </c>
      <c r="D60" t="s">
        <v>206</v>
      </c>
      <c r="E60" t="s">
        <v>206</v>
      </c>
      <c r="G60" s="79">
        <v>0</v>
      </c>
      <c r="H60" t="s">
        <v>206</v>
      </c>
      <c r="I60" s="79">
        <v>0</v>
      </c>
      <c r="J60" s="79">
        <v>0</v>
      </c>
      <c r="K60" s="79">
        <v>0</v>
      </c>
      <c r="L60" s="79">
        <v>0</v>
      </c>
      <c r="M60" s="79">
        <v>0</v>
      </c>
      <c r="N60" s="79">
        <v>0</v>
      </c>
      <c r="O60" s="79">
        <v>0</v>
      </c>
    </row>
    <row r="61" spans="2:15">
      <c r="B61" s="80" t="s">
        <v>861</v>
      </c>
      <c r="G61" s="81">
        <v>5.0199999999999996</v>
      </c>
      <c r="J61" s="81">
        <v>5.2</v>
      </c>
      <c r="K61" s="81">
        <v>12186.64</v>
      </c>
      <c r="M61" s="81">
        <v>48.625379791392</v>
      </c>
      <c r="N61" s="81">
        <v>8.56</v>
      </c>
      <c r="O61" s="81">
        <v>7.0000000000000007E-2</v>
      </c>
    </row>
    <row r="62" spans="2:15">
      <c r="B62" t="s">
        <v>919</v>
      </c>
      <c r="C62" t="s">
        <v>863</v>
      </c>
      <c r="D62" t="s">
        <v>920</v>
      </c>
      <c r="E62" t="s">
        <v>476</v>
      </c>
      <c r="F62" t="s">
        <v>157</v>
      </c>
      <c r="G62" s="79">
        <v>4.2699999999999996</v>
      </c>
      <c r="H62" t="s">
        <v>112</v>
      </c>
      <c r="I62" s="79">
        <v>3.67</v>
      </c>
      <c r="J62" s="79">
        <v>5.27</v>
      </c>
      <c r="K62" s="79">
        <v>5678.71</v>
      </c>
      <c r="L62" s="79">
        <v>101.89</v>
      </c>
      <c r="M62" s="79">
        <v>22.241528607435999</v>
      </c>
      <c r="N62" s="79">
        <v>3.92</v>
      </c>
      <c r="O62" s="79">
        <v>0.03</v>
      </c>
    </row>
    <row r="63" spans="2:15">
      <c r="B63" t="s">
        <v>921</v>
      </c>
      <c r="C63" t="s">
        <v>863</v>
      </c>
      <c r="D63" t="s">
        <v>922</v>
      </c>
      <c r="E63" t="s">
        <v>517</v>
      </c>
      <c r="F63" t="s">
        <v>923</v>
      </c>
      <c r="G63" s="79">
        <v>3.38</v>
      </c>
      <c r="H63" t="s">
        <v>112</v>
      </c>
      <c r="I63" s="79">
        <v>6</v>
      </c>
      <c r="J63" s="79">
        <v>4.97</v>
      </c>
      <c r="K63" s="79">
        <v>1434.93</v>
      </c>
      <c r="L63" s="79">
        <v>106.93</v>
      </c>
      <c r="M63" s="79">
        <v>5.8981207747560003</v>
      </c>
      <c r="N63" s="79">
        <v>1.04</v>
      </c>
      <c r="O63" s="79">
        <v>0.01</v>
      </c>
    </row>
    <row r="64" spans="2:15">
      <c r="B64" t="s">
        <v>924</v>
      </c>
      <c r="C64" t="s">
        <v>863</v>
      </c>
      <c r="D64" t="s">
        <v>925</v>
      </c>
      <c r="E64" t="s">
        <v>517</v>
      </c>
      <c r="F64" t="s">
        <v>923</v>
      </c>
      <c r="G64" s="79">
        <v>4.6500000000000004</v>
      </c>
      <c r="H64" t="s">
        <v>112</v>
      </c>
      <c r="I64" s="79">
        <v>7</v>
      </c>
      <c r="J64" s="79">
        <v>6.94</v>
      </c>
      <c r="K64" s="79">
        <v>478</v>
      </c>
      <c r="L64" s="79">
        <v>107.76</v>
      </c>
      <c r="M64" s="79">
        <v>1.9800167232000001</v>
      </c>
      <c r="N64" s="79">
        <v>0.35</v>
      </c>
      <c r="O64" s="79">
        <v>0</v>
      </c>
    </row>
    <row r="65" spans="2:15">
      <c r="B65" t="s">
        <v>926</v>
      </c>
      <c r="C65" t="s">
        <v>863</v>
      </c>
      <c r="D65" t="s">
        <v>927</v>
      </c>
      <c r="E65" t="s">
        <v>928</v>
      </c>
      <c r="F65" t="s">
        <v>923</v>
      </c>
      <c r="G65" s="79">
        <v>6.49</v>
      </c>
      <c r="H65" t="s">
        <v>112</v>
      </c>
      <c r="I65" s="79">
        <v>5.0199999999999996</v>
      </c>
      <c r="J65" s="79">
        <v>5</v>
      </c>
      <c r="K65" s="79">
        <v>4595</v>
      </c>
      <c r="L65" s="79">
        <v>104.77</v>
      </c>
      <c r="M65" s="79">
        <v>18.505713686</v>
      </c>
      <c r="N65" s="79">
        <v>3.26</v>
      </c>
      <c r="O65" s="79">
        <v>0.03</v>
      </c>
    </row>
    <row r="66" spans="2:15">
      <c r="B66" s="80" t="s">
        <v>917</v>
      </c>
      <c r="G66" s="81">
        <v>0</v>
      </c>
      <c r="J66" s="81">
        <v>0</v>
      </c>
      <c r="K66" s="81">
        <v>0</v>
      </c>
      <c r="M66" s="81">
        <v>0</v>
      </c>
      <c r="N66" s="81">
        <v>0</v>
      </c>
      <c r="O66" s="81">
        <v>0</v>
      </c>
    </row>
    <row r="67" spans="2:15">
      <c r="B67" t="s">
        <v>206</v>
      </c>
      <c r="D67" t="s">
        <v>206</v>
      </c>
      <c r="E67" t="s">
        <v>206</v>
      </c>
      <c r="G67" s="79">
        <v>0</v>
      </c>
      <c r="H67" t="s">
        <v>206</v>
      </c>
      <c r="I67" s="79">
        <v>0</v>
      </c>
      <c r="J67" s="79">
        <v>0</v>
      </c>
      <c r="K67" s="79">
        <v>0</v>
      </c>
      <c r="L67" s="79">
        <v>0</v>
      </c>
      <c r="M67" s="79">
        <v>0</v>
      </c>
      <c r="N67" s="79">
        <v>0</v>
      </c>
      <c r="O67" s="79">
        <v>0</v>
      </c>
    </row>
    <row r="68" spans="2:15">
      <c r="B68" t="s">
        <v>214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2" t="s">
        <v>982</v>
      </c>
    </row>
    <row r="3" spans="2:64">
      <c r="B3" s="2" t="s">
        <v>2</v>
      </c>
      <c r="C3" s="82" t="s">
        <v>983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774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206</v>
      </c>
      <c r="C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775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206</v>
      </c>
      <c r="C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929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C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930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C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640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C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206</v>
      </c>
      <c r="C24" t="s">
        <v>206</v>
      </c>
      <c r="E24" t="s">
        <v>206</v>
      </c>
      <c r="G24" s="79">
        <v>0</v>
      </c>
      <c r="H24" t="s">
        <v>206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982</v>
      </c>
    </row>
    <row r="3" spans="2:55">
      <c r="B3" s="2" t="s">
        <v>2</v>
      </c>
      <c r="C3" s="82" t="s">
        <v>983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f>G12+G17</f>
        <v>0</v>
      </c>
      <c r="H11" s="78">
        <f t="shared" ref="H11:I11" si="0">H12+H17</f>
        <v>0</v>
      </c>
      <c r="I11" s="78">
        <f t="shared" si="0"/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931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206</v>
      </c>
      <c r="D14" t="s">
        <v>206</v>
      </c>
      <c r="E14" s="79">
        <v>0</v>
      </c>
      <c r="F14" t="s">
        <v>206</v>
      </c>
      <c r="G14" s="79">
        <v>0</v>
      </c>
      <c r="H14" s="79">
        <v>0</v>
      </c>
      <c r="I14" s="79">
        <v>0</v>
      </c>
    </row>
    <row r="15" spans="2:55">
      <c r="B15" s="80" t="s">
        <v>932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206</v>
      </c>
      <c r="D16" t="s">
        <v>206</v>
      </c>
      <c r="E16" s="79">
        <v>0</v>
      </c>
      <c r="F16" t="s">
        <v>206</v>
      </c>
      <c r="G16" s="79">
        <v>0</v>
      </c>
      <c r="H16" s="79">
        <v>0</v>
      </c>
      <c r="I16" s="79">
        <v>0</v>
      </c>
    </row>
    <row r="17" spans="2:55">
      <c r="B17" s="80" t="s">
        <v>211</v>
      </c>
      <c r="E17" s="81">
        <v>0</v>
      </c>
      <c r="F17" s="19"/>
      <c r="G17" s="81">
        <f>G18</f>
        <v>0</v>
      </c>
      <c r="H17" s="81">
        <f t="shared" ref="H17:I18" si="1">H18</f>
        <v>0</v>
      </c>
      <c r="I17" s="81">
        <f t="shared" si="1"/>
        <v>0</v>
      </c>
    </row>
    <row r="18" spans="2:55">
      <c r="B18" s="80" t="s">
        <v>931</v>
      </c>
      <c r="E18" s="81">
        <v>0</v>
      </c>
      <c r="F18" s="19"/>
      <c r="G18" s="81">
        <f>G19</f>
        <v>0</v>
      </c>
      <c r="H18" s="81">
        <f t="shared" si="1"/>
        <v>0</v>
      </c>
      <c r="I18" s="81">
        <f t="shared" si="1"/>
        <v>0</v>
      </c>
    </row>
    <row r="19" spans="2:55">
      <c r="B19"/>
      <c r="D19" t="s">
        <v>206</v>
      </c>
      <c r="E19" s="79">
        <v>0</v>
      </c>
      <c r="F19" t="s">
        <v>206</v>
      </c>
      <c r="G19" s="79">
        <v>0</v>
      </c>
      <c r="H19" s="79">
        <v>0</v>
      </c>
      <c r="I19" s="79">
        <v>0</v>
      </c>
    </row>
    <row r="20" spans="2:55">
      <c r="B20" s="80" t="s">
        <v>932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55">
      <c r="B21" t="s">
        <v>206</v>
      </c>
      <c r="D21" t="s">
        <v>206</v>
      </c>
      <c r="E21" s="79">
        <v>0</v>
      </c>
      <c r="F21" t="s">
        <v>206</v>
      </c>
      <c r="G21" s="79">
        <v>0</v>
      </c>
      <c r="H21" s="79">
        <v>0</v>
      </c>
      <c r="I21" s="79">
        <v>0</v>
      </c>
    </row>
    <row r="22" spans="2:55">
      <c r="F22" s="19"/>
      <c r="G22" s="19"/>
      <c r="H22" s="19"/>
    </row>
    <row r="23" spans="2:55">
      <c r="B23" s="80"/>
      <c r="C23" s="16"/>
      <c r="H23" s="81"/>
      <c r="J23" s="81"/>
      <c r="K23" s="16"/>
      <c r="L23" s="81"/>
      <c r="M23" s="81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</row>
    <row r="24" spans="2:55">
      <c r="B24"/>
      <c r="C24"/>
      <c r="D24"/>
      <c r="E24"/>
      <c r="F24"/>
      <c r="G24"/>
      <c r="H24" s="79"/>
      <c r="I24" s="79"/>
      <c r="J24" s="79"/>
      <c r="K24" s="79"/>
      <c r="L24" s="79"/>
      <c r="M24" s="79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</row>
    <row r="25" spans="2:55">
      <c r="F25" s="19"/>
      <c r="G25" s="19"/>
      <c r="H25" s="19"/>
    </row>
    <row r="26" spans="2:55">
      <c r="F26" s="19"/>
      <c r="G26" s="19"/>
      <c r="H26" s="19"/>
    </row>
    <row r="27" spans="2:55">
      <c r="F27" s="19"/>
      <c r="G27" s="19"/>
      <c r="H27" s="19"/>
    </row>
    <row r="28" spans="2:55">
      <c r="F28" s="19"/>
      <c r="G28" s="19"/>
      <c r="H28" s="19"/>
    </row>
    <row r="29" spans="2:55">
      <c r="F29" s="19"/>
      <c r="G29" s="19"/>
      <c r="H29" s="19"/>
    </row>
    <row r="30" spans="2:55">
      <c r="F30" s="19"/>
      <c r="G30" s="19"/>
      <c r="H30" s="19"/>
    </row>
    <row r="31" spans="2:55">
      <c r="F31" s="19"/>
      <c r="G31" s="19"/>
      <c r="H31" s="19"/>
    </row>
    <row r="32" spans="2:55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2" t="s">
        <v>982</v>
      </c>
    </row>
    <row r="3" spans="2:60">
      <c r="B3" s="2" t="s">
        <v>2</v>
      </c>
      <c r="C3" s="82" t="s">
        <v>983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206</v>
      </c>
      <c r="D13" t="s">
        <v>206</v>
      </c>
      <c r="E13" s="19"/>
      <c r="F13" s="79">
        <v>0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206</v>
      </c>
      <c r="D15" t="s">
        <v>206</v>
      </c>
      <c r="E15" s="19"/>
      <c r="F15" s="79">
        <v>0</v>
      </c>
      <c r="G15" t="s">
        <v>206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982</v>
      </c>
    </row>
    <row r="3" spans="2:60">
      <c r="B3" s="2" t="s">
        <v>2</v>
      </c>
      <c r="C3" s="82" t="s">
        <v>983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f>H12+H49</f>
        <v>0</v>
      </c>
      <c r="I11" s="78">
        <f>I12+I49</f>
        <v>-57.480160199999972</v>
      </c>
      <c r="J11" s="78">
        <f>I11/$I$11*100</f>
        <v>100</v>
      </c>
      <c r="K11" s="78">
        <f>I11/'סכום נכסי הקרן'!$C$42*100</f>
        <v>-8.5286603121178042E-2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f>SUM(H13:H48)</f>
        <v>0</v>
      </c>
      <c r="I12" s="81">
        <f>SUM(I13:I48)</f>
        <v>-72.012209999999968</v>
      </c>
      <c r="J12" s="81">
        <f t="shared" ref="J12:J51" si="0">I12/$I$11*100</f>
        <v>125.28185333763216</v>
      </c>
      <c r="K12" s="81">
        <f>I12/'סכום נכסי הקרן'!$C$42*100</f>
        <v>-0.10684863703892269</v>
      </c>
    </row>
    <row r="13" spans="2:60">
      <c r="B13" t="s">
        <v>933</v>
      </c>
      <c r="C13" t="s">
        <v>934</v>
      </c>
      <c r="D13" t="s">
        <v>206</v>
      </c>
      <c r="E13" t="s">
        <v>755</v>
      </c>
      <c r="F13" s="79">
        <v>0</v>
      </c>
      <c r="G13" t="s">
        <v>108</v>
      </c>
      <c r="H13" s="79">
        <v>0</v>
      </c>
      <c r="I13" s="79">
        <f>-27.55145-96844.62/1000</f>
        <v>-124.39606999999999</v>
      </c>
      <c r="J13" s="79">
        <f t="shared" si="0"/>
        <v>216.4156633648353</v>
      </c>
      <c r="K13" s="79">
        <f>I13/'סכום נכסי הקרן'!$C$42*100</f>
        <v>-0.18457356790603183</v>
      </c>
    </row>
    <row r="14" spans="2:60">
      <c r="B14" t="s">
        <v>935</v>
      </c>
      <c r="C14" t="s">
        <v>936</v>
      </c>
      <c r="D14" t="s">
        <v>206</v>
      </c>
      <c r="E14" t="s">
        <v>755</v>
      </c>
      <c r="F14" s="79">
        <v>0</v>
      </c>
      <c r="G14" t="s">
        <v>108</v>
      </c>
      <c r="H14" s="79">
        <v>0</v>
      </c>
      <c r="I14" s="79">
        <v>-2.0000000000000002E-5</v>
      </c>
      <c r="J14" s="79">
        <f t="shared" si="0"/>
        <v>3.4794614229345885E-5</v>
      </c>
      <c r="K14" s="79">
        <f>I14/'סכום נכסי הקרן'!$C$42*100</f>
        <v>-2.9675144545327172E-8</v>
      </c>
    </row>
    <row r="15" spans="2:60">
      <c r="B15" t="s">
        <v>937</v>
      </c>
      <c r="C15" t="s">
        <v>938</v>
      </c>
      <c r="D15" t="s">
        <v>206</v>
      </c>
      <c r="E15" t="s">
        <v>755</v>
      </c>
      <c r="F15" s="79">
        <v>0</v>
      </c>
      <c r="G15" t="s">
        <v>108</v>
      </c>
      <c r="H15" s="79">
        <v>0</v>
      </c>
      <c r="I15" s="79">
        <v>2.36686</v>
      </c>
      <c r="J15" s="79">
        <f t="shared" si="0"/>
        <v>-4.1176990317434798</v>
      </c>
      <c r="K15" s="79">
        <f>I15/'סכום נכסי הקרן'!$C$42*100</f>
        <v>3.511845630927653E-3</v>
      </c>
    </row>
    <row r="16" spans="2:60">
      <c r="B16" t="s">
        <v>939</v>
      </c>
      <c r="C16" t="s">
        <v>592</v>
      </c>
      <c r="D16" t="s">
        <v>206</v>
      </c>
      <c r="E16" t="s">
        <v>155</v>
      </c>
      <c r="F16" s="79">
        <v>0</v>
      </c>
      <c r="G16" t="s">
        <v>108</v>
      </c>
      <c r="H16" s="79">
        <v>0</v>
      </c>
      <c r="I16" s="79">
        <v>1.24282</v>
      </c>
      <c r="J16" s="79">
        <f t="shared" si="0"/>
        <v>-2.1621721228257824</v>
      </c>
      <c r="K16" s="79">
        <f>I16/'סכום נכסי הקרן'!$C$42*100</f>
        <v>1.8440431571911755E-3</v>
      </c>
    </row>
    <row r="17" spans="2:11">
      <c r="B17" t="s">
        <v>940</v>
      </c>
      <c r="C17" t="s">
        <v>595</v>
      </c>
      <c r="D17" t="s">
        <v>206</v>
      </c>
      <c r="E17" t="s">
        <v>155</v>
      </c>
      <c r="F17" s="79">
        <v>0</v>
      </c>
      <c r="G17" t="s">
        <v>108</v>
      </c>
      <c r="H17" s="79">
        <v>0</v>
      </c>
      <c r="I17" s="79">
        <v>0.11731</v>
      </c>
      <c r="J17" s="79">
        <f t="shared" si="0"/>
        <v>-0.20408780976222829</v>
      </c>
      <c r="K17" s="79">
        <f>I17/'סכום נכסי הקרן'!$C$42*100</f>
        <v>1.740595603306165E-4</v>
      </c>
    </row>
    <row r="18" spans="2:11">
      <c r="B18" t="s">
        <v>941</v>
      </c>
      <c r="C18" t="s">
        <v>530</v>
      </c>
      <c r="D18" t="s">
        <v>206</v>
      </c>
      <c r="E18" t="s">
        <v>155</v>
      </c>
      <c r="F18" s="79">
        <v>0</v>
      </c>
      <c r="G18" t="s">
        <v>108</v>
      </c>
      <c r="H18" s="79">
        <v>0</v>
      </c>
      <c r="I18" s="79">
        <v>1.0985400000000001</v>
      </c>
      <c r="J18" s="79">
        <f t="shared" si="0"/>
        <v>-1.9111637757752815</v>
      </c>
      <c r="K18" s="79">
        <f>I18/'סכום נכסי הקרן'!$C$42*100</f>
        <v>1.6299666644411855E-3</v>
      </c>
    </row>
    <row r="19" spans="2:11">
      <c r="B19" t="s">
        <v>942</v>
      </c>
      <c r="C19" t="s">
        <v>313</v>
      </c>
      <c r="D19" t="s">
        <v>206</v>
      </c>
      <c r="E19" t="s">
        <v>155</v>
      </c>
      <c r="F19" s="79">
        <v>0</v>
      </c>
      <c r="G19" t="s">
        <v>108</v>
      </c>
      <c r="H19" s="79">
        <v>0</v>
      </c>
      <c r="I19" s="79">
        <v>1.1087</v>
      </c>
      <c r="J19" s="79">
        <f t="shared" si="0"/>
        <v>-1.9288394398037891</v>
      </c>
      <c r="K19" s="79">
        <f>I19/'סכום נכסי הקרן'!$C$42*100</f>
        <v>1.6450416378702116E-3</v>
      </c>
    </row>
    <row r="20" spans="2:11">
      <c r="B20" t="s">
        <v>943</v>
      </c>
      <c r="C20" t="s">
        <v>572</v>
      </c>
      <c r="D20" t="s">
        <v>206</v>
      </c>
      <c r="E20" t="s">
        <v>155</v>
      </c>
      <c r="F20" s="79">
        <v>0</v>
      </c>
      <c r="G20" t="s">
        <v>108</v>
      </c>
      <c r="H20" s="79">
        <v>0</v>
      </c>
      <c r="I20" s="79">
        <v>0.40625</v>
      </c>
      <c r="J20" s="79">
        <f t="shared" si="0"/>
        <v>-0.70676560153358825</v>
      </c>
      <c r="K20" s="79">
        <f>I20/'סכום נכסי הקרן'!$C$42*100</f>
        <v>6.0277637357695807E-4</v>
      </c>
    </row>
    <row r="21" spans="2:11">
      <c r="B21" t="s">
        <v>944</v>
      </c>
      <c r="C21" t="s">
        <v>496</v>
      </c>
      <c r="D21" t="s">
        <v>206</v>
      </c>
      <c r="E21" t="s">
        <v>155</v>
      </c>
      <c r="F21" s="79">
        <v>0</v>
      </c>
      <c r="G21" t="s">
        <v>108</v>
      </c>
      <c r="H21" s="79">
        <v>0</v>
      </c>
      <c r="I21" s="79">
        <v>5.5599999999999998E-3</v>
      </c>
      <c r="J21" s="79">
        <f t="shared" si="0"/>
        <v>-9.6729027557581563E-3</v>
      </c>
      <c r="K21" s="79">
        <f>I21/'סכום נכסי הקרן'!$C$42*100</f>
        <v>8.2496901836009534E-6</v>
      </c>
    </row>
    <row r="22" spans="2:11">
      <c r="B22" t="s">
        <v>945</v>
      </c>
      <c r="C22" t="s">
        <v>533</v>
      </c>
      <c r="D22" t="s">
        <v>206</v>
      </c>
      <c r="E22" t="s">
        <v>155</v>
      </c>
      <c r="F22" s="79">
        <v>0</v>
      </c>
      <c r="G22" t="s">
        <v>108</v>
      </c>
      <c r="H22" s="79">
        <v>0</v>
      </c>
      <c r="I22" s="79">
        <v>0.11365</v>
      </c>
      <c r="J22" s="79">
        <f t="shared" si="0"/>
        <v>-0.197720395358258</v>
      </c>
      <c r="K22" s="79">
        <f>I22/'סכום נכסי הקרן'!$C$42*100</f>
        <v>1.6862900887882164E-4</v>
      </c>
    </row>
    <row r="23" spans="2:11">
      <c r="B23" t="s">
        <v>946</v>
      </c>
      <c r="C23" t="s">
        <v>489</v>
      </c>
      <c r="D23" t="s">
        <v>206</v>
      </c>
      <c r="E23" t="s">
        <v>155</v>
      </c>
      <c r="F23" s="79">
        <v>0</v>
      </c>
      <c r="G23" t="s">
        <v>108</v>
      </c>
      <c r="H23" s="79">
        <v>0</v>
      </c>
      <c r="I23" s="79">
        <v>4.2250000000000003E-2</v>
      </c>
      <c r="J23" s="79">
        <f t="shared" si="0"/>
        <v>-7.3503622559493179E-2</v>
      </c>
      <c r="K23" s="79">
        <f>I23/'סכום נכסי הקרן'!$C$42*100</f>
        <v>6.2688742852003645E-5</v>
      </c>
    </row>
    <row r="24" spans="2:11">
      <c r="B24" t="s">
        <v>947</v>
      </c>
      <c r="C24" t="s">
        <v>580</v>
      </c>
      <c r="D24" t="s">
        <v>206</v>
      </c>
      <c r="E24" t="s">
        <v>155</v>
      </c>
      <c r="F24" s="79">
        <v>0</v>
      </c>
      <c r="G24" t="s">
        <v>108</v>
      </c>
      <c r="H24" s="79">
        <v>0</v>
      </c>
      <c r="I24" s="79">
        <v>3.2045499999999998</v>
      </c>
      <c r="J24" s="79">
        <f t="shared" si="0"/>
        <v>-5.5750540514325175</v>
      </c>
      <c r="K24" s="79">
        <f>I24/'סכום נכסי הקרן'!$C$42*100</f>
        <v>4.7547742226364091E-3</v>
      </c>
    </row>
    <row r="25" spans="2:11">
      <c r="B25" t="s">
        <v>948</v>
      </c>
      <c r="C25" t="s">
        <v>542</v>
      </c>
      <c r="D25" t="s">
        <v>206</v>
      </c>
      <c r="E25" t="s">
        <v>155</v>
      </c>
      <c r="F25" s="79">
        <v>0</v>
      </c>
      <c r="G25" t="s">
        <v>108</v>
      </c>
      <c r="H25" s="79">
        <v>0</v>
      </c>
      <c r="I25" s="79">
        <v>6.9954400000000003</v>
      </c>
      <c r="J25" s="79">
        <f t="shared" si="0"/>
        <v>-12.17018180822677</v>
      </c>
      <c r="K25" s="79">
        <f>I25/'סכום נכסי הקרן'!$C$42*100</f>
        <v>1.0379534657908175E-2</v>
      </c>
    </row>
    <row r="26" spans="2:11">
      <c r="B26" t="s">
        <v>949</v>
      </c>
      <c r="C26" t="s">
        <v>542</v>
      </c>
      <c r="D26" t="s">
        <v>206</v>
      </c>
      <c r="E26" t="s">
        <v>155</v>
      </c>
      <c r="F26" s="79">
        <v>0</v>
      </c>
      <c r="G26" t="s">
        <v>108</v>
      </c>
      <c r="H26" s="79">
        <v>0</v>
      </c>
      <c r="I26" s="79">
        <v>1.3431299999999999</v>
      </c>
      <c r="J26" s="79">
        <f t="shared" si="0"/>
        <v>-2.3366845104930669</v>
      </c>
      <c r="K26" s="79">
        <f>I26/'סכום נכסי הקרן'!$C$42*100</f>
        <v>1.9928788446582639E-3</v>
      </c>
    </row>
    <row r="27" spans="2:11">
      <c r="B27" t="s">
        <v>950</v>
      </c>
      <c r="C27" t="s">
        <v>634</v>
      </c>
      <c r="D27" t="s">
        <v>206</v>
      </c>
      <c r="E27" t="s">
        <v>155</v>
      </c>
      <c r="F27" s="79">
        <v>0</v>
      </c>
      <c r="G27" t="s">
        <v>108</v>
      </c>
      <c r="H27" s="79">
        <v>0</v>
      </c>
      <c r="I27" s="79">
        <v>0.2979</v>
      </c>
      <c r="J27" s="79">
        <f t="shared" si="0"/>
        <v>-0.51826577894610693</v>
      </c>
      <c r="K27" s="79">
        <f>I27/'סכום נכסי הקרן'!$C$42*100</f>
        <v>4.420112780026481E-4</v>
      </c>
    </row>
    <row r="28" spans="2:11">
      <c r="B28" t="s">
        <v>951</v>
      </c>
      <c r="C28" t="s">
        <v>634</v>
      </c>
      <c r="D28" t="s">
        <v>206</v>
      </c>
      <c r="E28" t="s">
        <v>155</v>
      </c>
      <c r="F28" s="79">
        <v>0</v>
      </c>
      <c r="G28" t="s">
        <v>108</v>
      </c>
      <c r="H28" s="79">
        <v>0</v>
      </c>
      <c r="I28" s="79">
        <v>8.9370000000000005E-2</v>
      </c>
      <c r="J28" s="79">
        <f t="shared" si="0"/>
        <v>-0.15547973368383211</v>
      </c>
      <c r="K28" s="79">
        <f>I28/'סכום נכסי הקרן'!$C$42*100</f>
        <v>1.3260338340079445E-4</v>
      </c>
    </row>
    <row r="29" spans="2:11">
      <c r="B29" t="s">
        <v>952</v>
      </c>
      <c r="C29" t="s">
        <v>636</v>
      </c>
      <c r="D29" t="s">
        <v>206</v>
      </c>
      <c r="E29" t="s">
        <v>155</v>
      </c>
      <c r="F29" s="79">
        <v>0</v>
      </c>
      <c r="G29" t="s">
        <v>108</v>
      </c>
      <c r="H29" s="79">
        <v>0</v>
      </c>
      <c r="I29" s="79">
        <v>1.0587599999999999</v>
      </c>
      <c r="J29" s="79">
        <f t="shared" si="0"/>
        <v>-1.8419572880731123</v>
      </c>
      <c r="K29" s="79">
        <f>I29/'סכום נכסי הקרן'!$C$42*100</f>
        <v>1.5709428019405293E-3</v>
      </c>
    </row>
    <row r="30" spans="2:11">
      <c r="B30" t="s">
        <v>953</v>
      </c>
      <c r="C30" t="s">
        <v>638</v>
      </c>
      <c r="D30" t="s">
        <v>206</v>
      </c>
      <c r="E30" t="s">
        <v>155</v>
      </c>
      <c r="F30" s="79">
        <v>0</v>
      </c>
      <c r="G30" t="s">
        <v>108</v>
      </c>
      <c r="H30" s="79">
        <v>0</v>
      </c>
      <c r="I30" s="79">
        <v>1.66709</v>
      </c>
      <c r="J30" s="79">
        <f t="shared" si="0"/>
        <v>-2.9002876717800117</v>
      </c>
      <c r="K30" s="79">
        <f>I30/'סכום נכסי הקרן'!$C$42*100</f>
        <v>2.4735568360034731E-3</v>
      </c>
    </row>
    <row r="31" spans="2:11">
      <c r="B31" t="s">
        <v>954</v>
      </c>
      <c r="C31" t="s">
        <v>520</v>
      </c>
      <c r="D31" t="s">
        <v>206</v>
      </c>
      <c r="E31" t="s">
        <v>155</v>
      </c>
      <c r="F31" s="79">
        <v>0</v>
      </c>
      <c r="G31" t="s">
        <v>108</v>
      </c>
      <c r="H31" s="79">
        <v>0</v>
      </c>
      <c r="I31" s="79">
        <v>0.20930000000000001</v>
      </c>
      <c r="J31" s="79">
        <f t="shared" si="0"/>
        <v>-0.36412563791010472</v>
      </c>
      <c r="K31" s="79">
        <f>I31/'סכום נכסי הקרן'!$C$42*100</f>
        <v>3.1055038766684886E-4</v>
      </c>
    </row>
    <row r="32" spans="2:11">
      <c r="B32" t="s">
        <v>955</v>
      </c>
      <c r="C32" t="s">
        <v>479</v>
      </c>
      <c r="D32" t="s">
        <v>206</v>
      </c>
      <c r="E32" t="s">
        <v>155</v>
      </c>
      <c r="F32" s="79">
        <v>0</v>
      </c>
      <c r="G32" t="s">
        <v>108</v>
      </c>
      <c r="H32" s="79">
        <v>0</v>
      </c>
      <c r="I32" s="79">
        <v>5.2749899999999998</v>
      </c>
      <c r="J32" s="79">
        <f t="shared" si="0"/>
        <v>-9.1770621056828627</v>
      </c>
      <c r="K32" s="79">
        <f>I32/'סכום נכסי הקרן'!$C$42*100</f>
        <v>7.8268045362577671E-3</v>
      </c>
    </row>
    <row r="33" spans="2:11">
      <c r="B33" t="s">
        <v>956</v>
      </c>
      <c r="C33" t="s">
        <v>479</v>
      </c>
      <c r="D33" t="s">
        <v>206</v>
      </c>
      <c r="E33" t="s">
        <v>155</v>
      </c>
      <c r="F33" s="79">
        <v>0</v>
      </c>
      <c r="G33" t="s">
        <v>108</v>
      </c>
      <c r="H33" s="79">
        <v>0</v>
      </c>
      <c r="I33" s="79">
        <v>1.88924</v>
      </c>
      <c r="J33" s="79">
        <f t="shared" si="0"/>
        <v>-3.2867688493324705</v>
      </c>
      <c r="K33" s="79">
        <f>I33/'סכום נכסי הקרן'!$C$42*100</f>
        <v>2.803173504040695E-3</v>
      </c>
    </row>
    <row r="34" spans="2:11">
      <c r="B34" t="s">
        <v>957</v>
      </c>
      <c r="C34" t="s">
        <v>546</v>
      </c>
      <c r="D34" t="s">
        <v>206</v>
      </c>
      <c r="E34" t="s">
        <v>156</v>
      </c>
      <c r="F34" s="79">
        <v>0</v>
      </c>
      <c r="G34" t="s">
        <v>108</v>
      </c>
      <c r="H34" s="79">
        <v>0</v>
      </c>
      <c r="I34" s="79">
        <v>3.7031999999999998</v>
      </c>
      <c r="J34" s="79">
        <f t="shared" si="0"/>
        <v>-6.4425707707056841</v>
      </c>
      <c r="K34" s="79">
        <f>I34/'סכום נכסי הקרן'!$C$42*100</f>
        <v>5.4946497640127783E-3</v>
      </c>
    </row>
    <row r="35" spans="2:11">
      <c r="B35" t="s">
        <v>958</v>
      </c>
      <c r="C35" t="s">
        <v>546</v>
      </c>
      <c r="D35" t="s">
        <v>206</v>
      </c>
      <c r="E35" t="s">
        <v>156</v>
      </c>
      <c r="F35" s="79">
        <v>0</v>
      </c>
      <c r="G35" t="s">
        <v>108</v>
      </c>
      <c r="H35" s="79">
        <v>0</v>
      </c>
      <c r="I35" s="79">
        <v>0.39623999999999998</v>
      </c>
      <c r="J35" s="79">
        <f t="shared" si="0"/>
        <v>-0.68935089711180064</v>
      </c>
      <c r="K35" s="79">
        <f>I35/'סכום נכסי הקרן'!$C$42*100</f>
        <v>5.8792396373202188E-4</v>
      </c>
    </row>
    <row r="36" spans="2:11">
      <c r="B36" t="s">
        <v>959</v>
      </c>
      <c r="C36" t="s">
        <v>613</v>
      </c>
      <c r="D36" t="s">
        <v>206</v>
      </c>
      <c r="E36" t="s">
        <v>155</v>
      </c>
      <c r="F36" s="79">
        <v>0</v>
      </c>
      <c r="G36" t="s">
        <v>108</v>
      </c>
      <c r="H36" s="79">
        <v>0</v>
      </c>
      <c r="I36" s="79">
        <v>0.57364999999999999</v>
      </c>
      <c r="J36" s="79">
        <f t="shared" si="0"/>
        <v>-0.99799652263321337</v>
      </c>
      <c r="K36" s="79">
        <f>I36/'סכום נכסי הקרן'!$C$42*100</f>
        <v>8.5115733342134637E-4</v>
      </c>
    </row>
    <row r="37" spans="2:11">
      <c r="B37" t="s">
        <v>960</v>
      </c>
      <c r="C37" t="s">
        <v>613</v>
      </c>
      <c r="D37" t="s">
        <v>206</v>
      </c>
      <c r="E37" t="s">
        <v>155</v>
      </c>
      <c r="F37" s="79">
        <v>0</v>
      </c>
      <c r="G37" t="s">
        <v>108</v>
      </c>
      <c r="H37" s="79">
        <v>0</v>
      </c>
      <c r="I37" s="79">
        <v>0.24409</v>
      </c>
      <c r="J37" s="79">
        <f t="shared" si="0"/>
        <v>-0.42465086936205182</v>
      </c>
      <c r="K37" s="79">
        <f>I37/'סכום נכסי הקרן'!$C$42*100</f>
        <v>3.6217030160344544E-4</v>
      </c>
    </row>
    <row r="38" spans="2:11">
      <c r="B38" t="s">
        <v>961</v>
      </c>
      <c r="C38" t="s">
        <v>523</v>
      </c>
      <c r="D38" t="s">
        <v>206</v>
      </c>
      <c r="E38" t="s">
        <v>155</v>
      </c>
      <c r="F38" s="79">
        <v>0</v>
      </c>
      <c r="G38" t="s">
        <v>108</v>
      </c>
      <c r="H38" s="79">
        <v>0</v>
      </c>
      <c r="I38" s="79">
        <v>3.9586100000000002</v>
      </c>
      <c r="J38" s="79">
        <f t="shared" si="0"/>
        <v>-6.886915391721546</v>
      </c>
      <c r="K38" s="79">
        <f>I38/'סכום נכסי הקרן'!$C$42*100</f>
        <v>5.8736161974288796E-3</v>
      </c>
    </row>
    <row r="39" spans="2:11">
      <c r="B39" t="s">
        <v>962</v>
      </c>
      <c r="C39" t="s">
        <v>523</v>
      </c>
      <c r="D39" t="s">
        <v>206</v>
      </c>
      <c r="E39" t="s">
        <v>155</v>
      </c>
      <c r="F39" s="79">
        <v>0</v>
      </c>
      <c r="G39" t="s">
        <v>108</v>
      </c>
      <c r="H39" s="79">
        <v>0</v>
      </c>
      <c r="I39" s="79">
        <v>2.7288000000000001</v>
      </c>
      <c r="J39" s="79">
        <f t="shared" si="0"/>
        <v>-4.7473771654519528</v>
      </c>
      <c r="K39" s="79">
        <f>I39/'סכום נכסי הקרן'!$C$42*100</f>
        <v>4.0488767217644389E-3</v>
      </c>
    </row>
    <row r="40" spans="2:11">
      <c r="B40" t="s">
        <v>963</v>
      </c>
      <c r="C40" t="s">
        <v>600</v>
      </c>
      <c r="D40" t="s">
        <v>206</v>
      </c>
      <c r="E40" t="s">
        <v>156</v>
      </c>
      <c r="F40" s="79">
        <v>0</v>
      </c>
      <c r="G40" t="s">
        <v>108</v>
      </c>
      <c r="H40" s="79">
        <v>0</v>
      </c>
      <c r="I40" s="79">
        <v>5.8021099999999999</v>
      </c>
      <c r="J40" s="79">
        <f t="shared" si="0"/>
        <v>-10.094108958311503</v>
      </c>
      <c r="K40" s="79">
        <f>I40/'סכום נכסי הקרן'!$C$42*100</f>
        <v>8.6089226458944106E-3</v>
      </c>
    </row>
    <row r="41" spans="2:11">
      <c r="B41" t="s">
        <v>964</v>
      </c>
      <c r="C41" t="s">
        <v>403</v>
      </c>
      <c r="D41" t="s">
        <v>206</v>
      </c>
      <c r="E41" t="s">
        <v>155</v>
      </c>
      <c r="F41" s="79">
        <v>0</v>
      </c>
      <c r="G41" t="s">
        <v>108</v>
      </c>
      <c r="H41" s="79">
        <v>0</v>
      </c>
      <c r="I41" s="79">
        <v>0.23685</v>
      </c>
      <c r="J41" s="79">
        <f t="shared" si="0"/>
        <v>-0.41205521901102865</v>
      </c>
      <c r="K41" s="79">
        <f>I41/'סכום נכסי הקרן'!$C$42*100</f>
        <v>3.5142789927803699E-4</v>
      </c>
    </row>
    <row r="42" spans="2:11">
      <c r="B42" t="s">
        <v>965</v>
      </c>
      <c r="C42" t="s">
        <v>403</v>
      </c>
      <c r="D42" t="s">
        <v>206</v>
      </c>
      <c r="E42" t="s">
        <v>155</v>
      </c>
      <c r="F42" s="79">
        <v>0</v>
      </c>
      <c r="G42" t="s">
        <v>108</v>
      </c>
      <c r="H42" s="79">
        <v>0</v>
      </c>
      <c r="I42" s="79">
        <v>0.51941000000000004</v>
      </c>
      <c r="J42" s="79">
        <f t="shared" si="0"/>
        <v>-0.90363352884322745</v>
      </c>
      <c r="K42" s="79">
        <f>I42/'סכום נכסי הקרן'!$C$42*100</f>
        <v>7.7067834141441921E-4</v>
      </c>
    </row>
    <row r="43" spans="2:11">
      <c r="B43" t="s">
        <v>966</v>
      </c>
      <c r="C43" t="s">
        <v>406</v>
      </c>
      <c r="D43" t="s">
        <v>206</v>
      </c>
      <c r="E43" t="s">
        <v>155</v>
      </c>
      <c r="F43" s="79">
        <v>0</v>
      </c>
      <c r="G43" t="s">
        <v>108</v>
      </c>
      <c r="H43" s="79">
        <v>0</v>
      </c>
      <c r="I43" s="79">
        <v>0.50919999999999999</v>
      </c>
      <c r="J43" s="79">
        <f t="shared" si="0"/>
        <v>-0.88587087827914612</v>
      </c>
      <c r="K43" s="79">
        <f>I43/'סכום נכסי הקרן'!$C$42*100</f>
        <v>7.5552918012402974E-4</v>
      </c>
    </row>
    <row r="44" spans="2:11">
      <c r="B44" t="s">
        <v>967</v>
      </c>
      <c r="C44" t="s">
        <v>406</v>
      </c>
      <c r="D44" t="s">
        <v>206</v>
      </c>
      <c r="E44" t="s">
        <v>155</v>
      </c>
      <c r="F44" s="79">
        <v>0</v>
      </c>
      <c r="G44" t="s">
        <v>108</v>
      </c>
      <c r="H44" s="79">
        <v>0</v>
      </c>
      <c r="I44" s="79">
        <v>0.57386999999999999</v>
      </c>
      <c r="J44" s="79">
        <f t="shared" si="0"/>
        <v>-0.99837926338973615</v>
      </c>
      <c r="K44" s="79">
        <f>I44/'סכום נכסי הקרן'!$C$42*100</f>
        <v>8.5148376001134508E-4</v>
      </c>
    </row>
    <row r="45" spans="2:11">
      <c r="B45" t="s">
        <v>968</v>
      </c>
      <c r="C45" t="s">
        <v>607</v>
      </c>
      <c r="D45" t="s">
        <v>206</v>
      </c>
      <c r="E45" t="s">
        <v>155</v>
      </c>
      <c r="F45" s="79">
        <v>0</v>
      </c>
      <c r="G45" t="s">
        <v>108</v>
      </c>
      <c r="H45" s="79">
        <v>0</v>
      </c>
      <c r="I45" s="79">
        <v>3.2941199999999999</v>
      </c>
      <c r="J45" s="79">
        <f t="shared" si="0"/>
        <v>-5.7308817312586431</v>
      </c>
      <c r="K45" s="79">
        <f>I45/'סכום נכסי הקרן'!$C$42*100</f>
        <v>4.887674357482657E-3</v>
      </c>
    </row>
    <row r="46" spans="2:11">
      <c r="B46" t="s">
        <v>969</v>
      </c>
      <c r="C46" t="s">
        <v>607</v>
      </c>
      <c r="D46" t="s">
        <v>206</v>
      </c>
      <c r="E46" t="s">
        <v>155</v>
      </c>
      <c r="F46" s="79">
        <v>0</v>
      </c>
      <c r="G46" t="s">
        <v>108</v>
      </c>
      <c r="H46" s="79">
        <v>0</v>
      </c>
      <c r="I46" s="79">
        <v>0.82599999999999996</v>
      </c>
      <c r="J46" s="79">
        <f t="shared" si="0"/>
        <v>-1.437017567671985</v>
      </c>
      <c r="K46" s="79">
        <f>I46/'סכום נכסי הקרן'!$C$42*100</f>
        <v>1.2255834697220119E-3</v>
      </c>
    </row>
    <row r="47" spans="2:11">
      <c r="B47" t="s">
        <v>970</v>
      </c>
      <c r="C47" t="s">
        <v>509</v>
      </c>
      <c r="D47" t="s">
        <v>206</v>
      </c>
      <c r="E47" t="s">
        <v>155</v>
      </c>
      <c r="F47" s="79">
        <v>0</v>
      </c>
      <c r="G47" t="s">
        <v>108</v>
      </c>
      <c r="H47" s="79">
        <v>0</v>
      </c>
      <c r="I47" s="79">
        <v>0.46277000000000001</v>
      </c>
      <c r="J47" s="79">
        <f t="shared" si="0"/>
        <v>-0.80509518134571978</v>
      </c>
      <c r="K47" s="79">
        <f>I47/'סכום נכסי הקרן'!$C$42*100</f>
        <v>6.8663833206205271E-4</v>
      </c>
    </row>
    <row r="48" spans="2:11">
      <c r="B48" t="s">
        <v>971</v>
      </c>
      <c r="C48" t="s">
        <v>509</v>
      </c>
      <c r="D48" t="s">
        <v>206</v>
      </c>
      <c r="E48" t="s">
        <v>155</v>
      </c>
      <c r="F48" s="79">
        <v>0</v>
      </c>
      <c r="G48" t="s">
        <v>108</v>
      </c>
      <c r="H48" s="79">
        <v>0</v>
      </c>
      <c r="I48" s="79">
        <v>2.325E-2</v>
      </c>
      <c r="J48" s="79">
        <f t="shared" si="0"/>
        <v>-4.0448739041614591E-2</v>
      </c>
      <c r="K48" s="79">
        <f>I48/'סכום נכסי הקרן'!$C$42*100</f>
        <v>3.4497355533942834E-5</v>
      </c>
    </row>
    <row r="49" spans="2:11">
      <c r="B49" s="80" t="s">
        <v>211</v>
      </c>
      <c r="D49" s="19"/>
      <c r="E49" s="19"/>
      <c r="F49" s="19"/>
      <c r="G49" s="19"/>
      <c r="H49" s="81">
        <f>SUM(H50:H51)</f>
        <v>0</v>
      </c>
      <c r="I49" s="81">
        <f>SUM(I50:I51)</f>
        <v>14.532049799999999</v>
      </c>
      <c r="J49" s="81">
        <f t="shared" si="0"/>
        <v>-25.28185333763215</v>
      </c>
      <c r="K49" s="81">
        <f>I49/'סכום נכסי הקרן'!$C$42*100</f>
        <v>2.1562033917744639E-2</v>
      </c>
    </row>
    <row r="50" spans="2:11">
      <c r="B50" t="s">
        <v>972</v>
      </c>
      <c r="C50" t="s">
        <v>973</v>
      </c>
      <c r="D50" t="s">
        <v>206</v>
      </c>
      <c r="E50" t="s">
        <v>755</v>
      </c>
      <c r="F50" s="79">
        <v>0</v>
      </c>
      <c r="G50" t="s">
        <v>112</v>
      </c>
      <c r="H50" s="79">
        <v>0</v>
      </c>
      <c r="I50" s="79">
        <v>11.21290956</v>
      </c>
      <c r="J50" s="79">
        <f t="shared" si="0"/>
        <v>-19.507443126437224</v>
      </c>
      <c r="K50" s="79">
        <f>I50/'סכום נכסי הקרן'!$C$42*100</f>
        <v>1.6637235598334042E-2</v>
      </c>
    </row>
    <row r="51" spans="2:11">
      <c r="B51" t="s">
        <v>974</v>
      </c>
      <c r="C51" t="s">
        <v>975</v>
      </c>
      <c r="D51" t="s">
        <v>206</v>
      </c>
      <c r="E51" t="s">
        <v>755</v>
      </c>
      <c r="F51" s="79">
        <v>0</v>
      </c>
      <c r="G51" t="s">
        <v>112</v>
      </c>
      <c r="H51" s="79">
        <v>0</v>
      </c>
      <c r="I51" s="79">
        <v>3.3191402399999999</v>
      </c>
      <c r="J51" s="79">
        <f t="shared" si="0"/>
        <v>-5.7744102111949251</v>
      </c>
      <c r="K51" s="79">
        <f>I51/'סכום נכסי הקרן'!$C$42*100</f>
        <v>4.9247983194105945E-3</v>
      </c>
    </row>
    <row r="52" spans="2:11">
      <c r="B52" t="s">
        <v>214</v>
      </c>
      <c r="D52" s="19"/>
      <c r="E52" s="19"/>
      <c r="F52" s="19"/>
      <c r="G52" s="19"/>
      <c r="H52" s="19"/>
    </row>
    <row r="53" spans="2:11"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2" t="s">
        <v>982</v>
      </c>
    </row>
    <row r="3" spans="2:17">
      <c r="B3" s="2" t="s">
        <v>2</v>
      </c>
      <c r="C3" s="82" t="s">
        <v>983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C12+C17</f>
        <v>117.15777874556144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f>SUM(C13:C16)</f>
        <v>95.088614151443792</v>
      </c>
    </row>
    <row r="13" spans="2:17">
      <c r="B13" t="s">
        <v>977</v>
      </c>
      <c r="C13" s="79">
        <v>38.293999999999997</v>
      </c>
      <c r="D13" s="83">
        <v>42901</v>
      </c>
    </row>
    <row r="14" spans="2:17">
      <c r="B14" t="s">
        <v>979</v>
      </c>
      <c r="C14" s="79">
        <v>43.428845333928805</v>
      </c>
      <c r="D14" s="83">
        <v>42973</v>
      </c>
    </row>
    <row r="15" spans="2:17">
      <c r="B15" t="s">
        <v>978</v>
      </c>
      <c r="C15" s="79">
        <v>13.365768817514985</v>
      </c>
      <c r="D15" s="83">
        <v>49485</v>
      </c>
    </row>
    <row r="16" spans="2:17">
      <c r="B16"/>
      <c r="C16" s="79"/>
    </row>
    <row r="17" spans="2:4">
      <c r="B17" s="80" t="s">
        <v>211</v>
      </c>
      <c r="C17" s="81">
        <f>SUM(C18:C19)</f>
        <v>22.069164594117648</v>
      </c>
    </row>
    <row r="18" spans="2:4">
      <c r="B18" t="s">
        <v>921</v>
      </c>
      <c r="C18" s="79">
        <v>22.069164594117648</v>
      </c>
      <c r="D18" s="83">
        <v>44678</v>
      </c>
    </row>
    <row r="19" spans="2:4">
      <c r="B19"/>
      <c r="C19" s="79"/>
    </row>
  </sheetData>
  <sheetProtection sheet="1" objects="1" scenarios="1"/>
  <sortState ref="A13:AF15">
    <sortCondition ref="D13:D15"/>
  </sortState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982</v>
      </c>
    </row>
    <row r="3" spans="2:18">
      <c r="B3" s="2" t="s">
        <v>2</v>
      </c>
      <c r="C3" s="82" t="s">
        <v>983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640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982</v>
      </c>
    </row>
    <row r="3" spans="2:18">
      <c r="B3" s="2" t="s">
        <v>2</v>
      </c>
      <c r="C3" s="82" t="s">
        <v>983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774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775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640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792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793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982</v>
      </c>
    </row>
    <row r="3" spans="2:52">
      <c r="B3" s="2" t="s">
        <v>2</v>
      </c>
      <c r="C3" s="82" t="s">
        <v>983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5.42</v>
      </c>
      <c r="I11" s="7"/>
      <c r="J11" s="7"/>
      <c r="K11" s="78">
        <v>0.91</v>
      </c>
      <c r="L11" s="78">
        <v>21127452</v>
      </c>
      <c r="M11" s="7"/>
      <c r="N11" s="78">
        <v>25187.773610699998</v>
      </c>
      <c r="O11" s="7"/>
      <c r="P11" s="78">
        <v>100</v>
      </c>
      <c r="Q11" s="78">
        <v>37.369999999999997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5.42</v>
      </c>
      <c r="K12" s="81">
        <v>0.91</v>
      </c>
      <c r="L12" s="81">
        <v>21127452</v>
      </c>
      <c r="N12" s="81">
        <v>25187.773610699998</v>
      </c>
      <c r="P12" s="81">
        <v>100</v>
      </c>
      <c r="Q12" s="81">
        <v>37.369999999999997</v>
      </c>
    </row>
    <row r="13" spans="2:52">
      <c r="B13" s="80" t="s">
        <v>215</v>
      </c>
      <c r="C13" s="16"/>
      <c r="D13" s="16"/>
      <c r="H13" s="81">
        <v>5.74</v>
      </c>
      <c r="K13" s="81">
        <v>0.48</v>
      </c>
      <c r="L13" s="81">
        <v>8078464</v>
      </c>
      <c r="N13" s="81">
        <v>10828.482734699999</v>
      </c>
      <c r="P13" s="81">
        <v>42.99</v>
      </c>
      <c r="Q13" s="81">
        <v>16.07</v>
      </c>
    </row>
    <row r="14" spans="2:52">
      <c r="B14" s="80" t="s">
        <v>216</v>
      </c>
      <c r="C14" s="16"/>
      <c r="D14" s="16"/>
      <c r="H14" s="81">
        <v>5.74</v>
      </c>
      <c r="K14" s="81">
        <v>0.48</v>
      </c>
      <c r="L14" s="81">
        <v>8078464</v>
      </c>
      <c r="N14" s="81">
        <v>10828.482734699999</v>
      </c>
      <c r="P14" s="81">
        <v>42.99</v>
      </c>
      <c r="Q14" s="81">
        <v>16.07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157</v>
      </c>
      <c r="G15" t="s">
        <v>220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969451</v>
      </c>
      <c r="M15" s="79">
        <v>154.33000000000001</v>
      </c>
      <c r="N15" s="79">
        <v>1496.1537283</v>
      </c>
      <c r="O15" s="79">
        <v>6.2399999999999999E-3</v>
      </c>
      <c r="P15" s="79">
        <v>5.94</v>
      </c>
      <c r="Q15" s="79">
        <v>2.2200000000000002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157</v>
      </c>
      <c r="G16" t="s">
        <v>223</v>
      </c>
      <c r="H16" s="79">
        <v>1.29</v>
      </c>
      <c r="I16" t="s">
        <v>108</v>
      </c>
      <c r="J16" s="79">
        <v>3.5</v>
      </c>
      <c r="K16" s="79">
        <v>0.3</v>
      </c>
      <c r="L16" s="79">
        <v>3047345</v>
      </c>
      <c r="M16" s="79">
        <v>123.8</v>
      </c>
      <c r="N16" s="79">
        <v>3772.6131099999998</v>
      </c>
      <c r="O16" s="79">
        <v>1.549E-2</v>
      </c>
      <c r="P16" s="79">
        <v>14.98</v>
      </c>
      <c r="Q16" s="79">
        <v>5.6</v>
      </c>
    </row>
    <row r="17" spans="2:17">
      <c r="B17" t="s">
        <v>224</v>
      </c>
      <c r="C17" t="s">
        <v>225</v>
      </c>
      <c r="D17" t="s">
        <v>106</v>
      </c>
      <c r="E17" t="s">
        <v>219</v>
      </c>
      <c r="F17" t="s">
        <v>157</v>
      </c>
      <c r="G17" t="s">
        <v>226</v>
      </c>
      <c r="H17" s="79">
        <v>2.74</v>
      </c>
      <c r="I17" t="s">
        <v>108</v>
      </c>
      <c r="J17" s="79">
        <v>3</v>
      </c>
      <c r="K17" s="79">
        <v>-7.0000000000000007E-2</v>
      </c>
      <c r="L17" s="79">
        <v>604739</v>
      </c>
      <c r="M17" s="79">
        <v>118.92</v>
      </c>
      <c r="N17" s="79">
        <v>719.15561879999996</v>
      </c>
      <c r="O17" s="79">
        <v>3.9399999999999999E-3</v>
      </c>
      <c r="P17" s="79">
        <v>2.86</v>
      </c>
      <c r="Q17" s="79">
        <v>1.07</v>
      </c>
    </row>
    <row r="18" spans="2:17">
      <c r="B18" t="s">
        <v>227</v>
      </c>
      <c r="C18" t="s">
        <v>228</v>
      </c>
      <c r="D18" t="s">
        <v>106</v>
      </c>
      <c r="E18" t="s">
        <v>219</v>
      </c>
      <c r="F18" t="s">
        <v>157</v>
      </c>
      <c r="G18" t="s">
        <v>229</v>
      </c>
      <c r="H18" s="79">
        <v>8.57</v>
      </c>
      <c r="I18" t="s">
        <v>108</v>
      </c>
      <c r="J18" s="79">
        <v>0.75</v>
      </c>
      <c r="K18" s="79">
        <v>0.56999999999999995</v>
      </c>
      <c r="L18" s="79">
        <v>166</v>
      </c>
      <c r="M18" s="79">
        <v>100.95</v>
      </c>
      <c r="N18" s="79">
        <v>0.167577</v>
      </c>
      <c r="O18" s="79">
        <v>0</v>
      </c>
      <c r="P18" s="79">
        <v>0</v>
      </c>
      <c r="Q18" s="79">
        <v>0</v>
      </c>
    </row>
    <row r="19" spans="2:17">
      <c r="B19" t="s">
        <v>230</v>
      </c>
      <c r="C19" t="s">
        <v>231</v>
      </c>
      <c r="D19" t="s">
        <v>106</v>
      </c>
      <c r="E19" t="s">
        <v>219</v>
      </c>
      <c r="F19" t="s">
        <v>157</v>
      </c>
      <c r="G19" t="s">
        <v>232</v>
      </c>
      <c r="H19" s="79">
        <v>3.82</v>
      </c>
      <c r="I19" t="s">
        <v>108</v>
      </c>
      <c r="J19" s="79">
        <v>0.1</v>
      </c>
      <c r="K19" s="79">
        <v>0.01</v>
      </c>
      <c r="L19" s="79">
        <v>700000</v>
      </c>
      <c r="M19" s="79">
        <v>100.08</v>
      </c>
      <c r="N19" s="79">
        <v>700.56</v>
      </c>
      <c r="O19" s="79">
        <v>8.7399999999999995E-3</v>
      </c>
      <c r="P19" s="79">
        <v>2.78</v>
      </c>
      <c r="Q19" s="79">
        <v>1.04</v>
      </c>
    </row>
    <row r="20" spans="2:17">
      <c r="B20" t="s">
        <v>233</v>
      </c>
      <c r="C20" t="s">
        <v>234</v>
      </c>
      <c r="D20" t="s">
        <v>106</v>
      </c>
      <c r="E20" t="s">
        <v>219</v>
      </c>
      <c r="F20" t="s">
        <v>157</v>
      </c>
      <c r="G20" t="s">
        <v>235</v>
      </c>
      <c r="H20" s="79">
        <v>14.76</v>
      </c>
      <c r="I20" t="s">
        <v>108</v>
      </c>
      <c r="J20" s="79">
        <v>4</v>
      </c>
      <c r="K20" s="79">
        <v>1.1399999999999999</v>
      </c>
      <c r="L20" s="79">
        <v>1622663</v>
      </c>
      <c r="M20" s="79">
        <v>178.62</v>
      </c>
      <c r="N20" s="79">
        <v>2898.4006506000001</v>
      </c>
      <c r="O20" s="79">
        <v>0.01</v>
      </c>
      <c r="P20" s="79">
        <v>11.51</v>
      </c>
      <c r="Q20" s="79">
        <v>4.3</v>
      </c>
    </row>
    <row r="21" spans="2:17">
      <c r="B21" t="s">
        <v>236</v>
      </c>
      <c r="C21" t="s">
        <v>237</v>
      </c>
      <c r="D21" t="s">
        <v>106</v>
      </c>
      <c r="E21" t="s">
        <v>219</v>
      </c>
      <c r="F21" t="s">
        <v>157</v>
      </c>
      <c r="G21" t="s">
        <v>238</v>
      </c>
      <c r="H21" s="79">
        <v>5.39</v>
      </c>
      <c r="I21" t="s">
        <v>108</v>
      </c>
      <c r="J21" s="79">
        <v>2.75</v>
      </c>
      <c r="K21" s="79">
        <v>0.23</v>
      </c>
      <c r="L21" s="79">
        <v>505100</v>
      </c>
      <c r="M21" s="79">
        <v>117.85</v>
      </c>
      <c r="N21" s="79">
        <v>595.26035000000002</v>
      </c>
      <c r="O21" s="79">
        <v>3.1099999999999999E-3</v>
      </c>
      <c r="P21" s="79">
        <v>2.36</v>
      </c>
      <c r="Q21" s="79">
        <v>0.88</v>
      </c>
    </row>
    <row r="22" spans="2:17">
      <c r="B22" t="s">
        <v>239</v>
      </c>
      <c r="C22" t="s">
        <v>240</v>
      </c>
      <c r="D22" t="s">
        <v>106</v>
      </c>
      <c r="E22" t="s">
        <v>219</v>
      </c>
      <c r="F22" t="s">
        <v>157</v>
      </c>
      <c r="G22" t="s">
        <v>241</v>
      </c>
      <c r="H22" s="79">
        <v>0.41</v>
      </c>
      <c r="I22" t="s">
        <v>108</v>
      </c>
      <c r="J22" s="79">
        <v>1</v>
      </c>
      <c r="K22" s="79">
        <v>0.79</v>
      </c>
      <c r="L22" s="79">
        <v>629000</v>
      </c>
      <c r="M22" s="79">
        <v>102.73</v>
      </c>
      <c r="N22" s="79">
        <v>646.17169999999999</v>
      </c>
      <c r="O22" s="79">
        <v>4.7599999999999995E-3</v>
      </c>
      <c r="P22" s="79">
        <v>2.57</v>
      </c>
      <c r="Q22" s="79">
        <v>0.96</v>
      </c>
    </row>
    <row r="23" spans="2:17">
      <c r="B23" s="80" t="s">
        <v>242</v>
      </c>
      <c r="C23" s="16"/>
      <c r="D23" s="16"/>
      <c r="H23" s="81">
        <v>5.19</v>
      </c>
      <c r="K23" s="81">
        <v>1.24</v>
      </c>
      <c r="L23" s="81">
        <v>13048988</v>
      </c>
      <c r="N23" s="81">
        <v>14359.290875999999</v>
      </c>
      <c r="P23" s="81">
        <v>57.01</v>
      </c>
      <c r="Q23" s="81">
        <v>21.31</v>
      </c>
    </row>
    <row r="24" spans="2:17">
      <c r="B24" s="80" t="s">
        <v>243</v>
      </c>
      <c r="C24" s="16"/>
      <c r="D24" s="16"/>
      <c r="H24" s="81">
        <v>0.65</v>
      </c>
      <c r="K24" s="81">
        <v>0.19</v>
      </c>
      <c r="L24" s="81">
        <v>1308400</v>
      </c>
      <c r="N24" s="81">
        <v>1307.1537599999999</v>
      </c>
      <c r="P24" s="81">
        <v>5.19</v>
      </c>
      <c r="Q24" s="81">
        <v>1.94</v>
      </c>
    </row>
    <row r="25" spans="2:17">
      <c r="B25" t="s">
        <v>244</v>
      </c>
      <c r="C25" t="s">
        <v>245</v>
      </c>
      <c r="D25" t="s">
        <v>106</v>
      </c>
      <c r="E25" t="s">
        <v>219</v>
      </c>
      <c r="F25" t="s">
        <v>157</v>
      </c>
      <c r="G25" t="s">
        <v>246</v>
      </c>
      <c r="H25" s="79">
        <v>0.75</v>
      </c>
      <c r="I25" t="s">
        <v>108</v>
      </c>
      <c r="J25" s="79">
        <v>0</v>
      </c>
      <c r="K25" s="79">
        <v>0.15</v>
      </c>
      <c r="L25" s="79">
        <v>520400</v>
      </c>
      <c r="M25" s="79">
        <v>99.89</v>
      </c>
      <c r="N25" s="79">
        <v>519.82755999999995</v>
      </c>
      <c r="O25" s="79">
        <v>5.7800000000000004E-3</v>
      </c>
      <c r="P25" s="79">
        <v>2.06</v>
      </c>
      <c r="Q25" s="79">
        <v>0.77</v>
      </c>
    </row>
    <row r="26" spans="2:17">
      <c r="B26" t="s">
        <v>247</v>
      </c>
      <c r="C26" t="s">
        <v>248</v>
      </c>
      <c r="D26" t="s">
        <v>106</v>
      </c>
      <c r="E26" t="s">
        <v>219</v>
      </c>
      <c r="F26" t="s">
        <v>157</v>
      </c>
      <c r="G26" t="s">
        <v>249</v>
      </c>
      <c r="H26" s="79">
        <v>0.18</v>
      </c>
      <c r="I26" t="s">
        <v>108</v>
      </c>
      <c r="J26" s="79">
        <v>0</v>
      </c>
      <c r="K26" s="79">
        <v>0.11</v>
      </c>
      <c r="L26" s="79">
        <v>150000</v>
      </c>
      <c r="M26" s="79">
        <v>99.98</v>
      </c>
      <c r="N26" s="79">
        <v>149.97</v>
      </c>
      <c r="O26" s="79">
        <v>1.5E-3</v>
      </c>
      <c r="P26" s="79">
        <v>0.6</v>
      </c>
      <c r="Q26" s="79">
        <v>0.22</v>
      </c>
    </row>
    <row r="27" spans="2:17">
      <c r="B27" t="s">
        <v>250</v>
      </c>
      <c r="C27" t="s">
        <v>251</v>
      </c>
      <c r="D27" t="s">
        <v>106</v>
      </c>
      <c r="E27" t="s">
        <v>219</v>
      </c>
      <c r="F27" t="s">
        <v>157</v>
      </c>
      <c r="G27" t="s">
        <v>252</v>
      </c>
      <c r="H27" s="79">
        <v>0.01</v>
      </c>
      <c r="I27" t="s">
        <v>108</v>
      </c>
      <c r="J27" s="79">
        <v>0</v>
      </c>
      <c r="K27" s="79">
        <v>1.84</v>
      </c>
      <c r="L27" s="79">
        <v>38000</v>
      </c>
      <c r="M27" s="79">
        <v>99.99</v>
      </c>
      <c r="N27" s="79">
        <v>37.996200000000002</v>
      </c>
      <c r="O27" s="79">
        <v>3.8000000000000002E-4</v>
      </c>
      <c r="P27" s="79">
        <v>0.15</v>
      </c>
      <c r="Q27" s="79">
        <v>0.06</v>
      </c>
    </row>
    <row r="28" spans="2:17">
      <c r="B28" t="s">
        <v>253</v>
      </c>
      <c r="C28" t="s">
        <v>254</v>
      </c>
      <c r="D28" t="s">
        <v>106</v>
      </c>
      <c r="E28" t="s">
        <v>219</v>
      </c>
      <c r="F28" t="s">
        <v>157</v>
      </c>
      <c r="G28" t="s">
        <v>255</v>
      </c>
      <c r="H28" s="79">
        <v>0.93</v>
      </c>
      <c r="I28" t="s">
        <v>108</v>
      </c>
      <c r="J28" s="79">
        <v>0</v>
      </c>
      <c r="K28" s="79">
        <v>0.14000000000000001</v>
      </c>
      <c r="L28" s="79">
        <v>250000</v>
      </c>
      <c r="M28" s="79">
        <v>99.87</v>
      </c>
      <c r="N28" s="79">
        <v>249.67500000000001</v>
      </c>
      <c r="O28" s="79">
        <v>3.5699999999999998E-3</v>
      </c>
      <c r="P28" s="79">
        <v>0.99</v>
      </c>
      <c r="Q28" s="79">
        <v>0.37</v>
      </c>
    </row>
    <row r="29" spans="2:17">
      <c r="B29" t="s">
        <v>256</v>
      </c>
      <c r="C29" t="s">
        <v>257</v>
      </c>
      <c r="D29" t="s">
        <v>106</v>
      </c>
      <c r="E29" t="s">
        <v>219</v>
      </c>
      <c r="F29" t="s">
        <v>157</v>
      </c>
      <c r="G29" t="s">
        <v>258</v>
      </c>
      <c r="H29" s="79">
        <v>0.57999999999999996</v>
      </c>
      <c r="I29" t="s">
        <v>108</v>
      </c>
      <c r="J29" s="79">
        <v>0</v>
      </c>
      <c r="K29" s="79">
        <v>0.15</v>
      </c>
      <c r="L29" s="79">
        <v>350000</v>
      </c>
      <c r="M29" s="79">
        <v>99.91</v>
      </c>
      <c r="N29" s="79">
        <v>349.685</v>
      </c>
      <c r="O29" s="79">
        <v>3.8900000000000002E-3</v>
      </c>
      <c r="P29" s="79">
        <v>1.39</v>
      </c>
      <c r="Q29" s="79">
        <v>0.52</v>
      </c>
    </row>
    <row r="30" spans="2:17">
      <c r="B30" s="80" t="s">
        <v>259</v>
      </c>
      <c r="C30" s="16"/>
      <c r="D30" s="16"/>
      <c r="H30" s="81">
        <v>5.69</v>
      </c>
      <c r="K30" s="81">
        <v>1.36</v>
      </c>
      <c r="L30" s="81">
        <v>11515682</v>
      </c>
      <c r="N30" s="81">
        <v>12828.536331699999</v>
      </c>
      <c r="P30" s="81">
        <v>50.93</v>
      </c>
      <c r="Q30" s="81">
        <v>19.03</v>
      </c>
    </row>
    <row r="31" spans="2:17">
      <c r="B31" t="s">
        <v>260</v>
      </c>
      <c r="C31" t="s">
        <v>261</v>
      </c>
      <c r="D31" t="s">
        <v>106</v>
      </c>
      <c r="E31" t="s">
        <v>219</v>
      </c>
      <c r="F31" t="s">
        <v>157</v>
      </c>
      <c r="G31" t="s">
        <v>262</v>
      </c>
      <c r="H31" s="79">
        <v>1.04</v>
      </c>
      <c r="I31" t="s">
        <v>108</v>
      </c>
      <c r="J31" s="79">
        <v>4</v>
      </c>
      <c r="K31" s="79">
        <v>0.21</v>
      </c>
      <c r="L31" s="79">
        <v>1734577</v>
      </c>
      <c r="M31" s="79">
        <v>107.78</v>
      </c>
      <c r="N31" s="79">
        <v>1869.5270906000001</v>
      </c>
      <c r="O31" s="79">
        <v>1.034E-2</v>
      </c>
      <c r="P31" s="79">
        <v>7.42</v>
      </c>
      <c r="Q31" s="79">
        <v>2.77</v>
      </c>
    </row>
    <row r="32" spans="2:17">
      <c r="B32" t="s">
        <v>263</v>
      </c>
      <c r="C32" t="s">
        <v>264</v>
      </c>
      <c r="D32" t="s">
        <v>106</v>
      </c>
      <c r="E32" t="s">
        <v>219</v>
      </c>
      <c r="F32" t="s">
        <v>157</v>
      </c>
      <c r="G32" t="s">
        <v>226</v>
      </c>
      <c r="H32" s="79">
        <v>0.16</v>
      </c>
      <c r="I32" t="s">
        <v>108</v>
      </c>
      <c r="J32" s="79">
        <v>5.5</v>
      </c>
      <c r="K32" s="79">
        <v>0.18</v>
      </c>
      <c r="L32" s="79">
        <v>45036</v>
      </c>
      <c r="M32" s="79">
        <v>105.47</v>
      </c>
      <c r="N32" s="79">
        <v>47.4994692</v>
      </c>
      <c r="O32" s="79">
        <v>3.5E-4</v>
      </c>
      <c r="P32" s="79">
        <v>0.19</v>
      </c>
      <c r="Q32" s="79">
        <v>7.0000000000000007E-2</v>
      </c>
    </row>
    <row r="33" spans="2:17">
      <c r="B33" t="s">
        <v>265</v>
      </c>
      <c r="C33" t="s">
        <v>266</v>
      </c>
      <c r="D33" t="s">
        <v>106</v>
      </c>
      <c r="E33" t="s">
        <v>219</v>
      </c>
      <c r="F33" t="s">
        <v>157</v>
      </c>
      <c r="G33" t="s">
        <v>267</v>
      </c>
      <c r="H33" s="79">
        <v>2</v>
      </c>
      <c r="I33" t="s">
        <v>108</v>
      </c>
      <c r="J33" s="79">
        <v>6</v>
      </c>
      <c r="K33" s="79">
        <v>0.38</v>
      </c>
      <c r="L33" s="79">
        <v>8613</v>
      </c>
      <c r="M33" s="79">
        <v>117.11</v>
      </c>
      <c r="N33" s="79">
        <v>10.0866843</v>
      </c>
      <c r="O33" s="79">
        <v>5.0000000000000002E-5</v>
      </c>
      <c r="P33" s="79">
        <v>0.04</v>
      </c>
      <c r="Q33" s="79">
        <v>0.01</v>
      </c>
    </row>
    <row r="34" spans="2:17">
      <c r="B34" t="s">
        <v>268</v>
      </c>
      <c r="C34" t="s">
        <v>269</v>
      </c>
      <c r="D34" t="s">
        <v>106</v>
      </c>
      <c r="E34" t="s">
        <v>219</v>
      </c>
      <c r="F34" t="s">
        <v>157</v>
      </c>
      <c r="G34" t="s">
        <v>270</v>
      </c>
      <c r="H34" s="79">
        <v>9.32</v>
      </c>
      <c r="I34" t="s">
        <v>108</v>
      </c>
      <c r="J34" s="79">
        <v>0</v>
      </c>
      <c r="K34" s="79">
        <v>2.25</v>
      </c>
      <c r="L34" s="79">
        <v>470640</v>
      </c>
      <c r="M34" s="79">
        <v>98.08</v>
      </c>
      <c r="N34" s="79">
        <v>461.60371199999997</v>
      </c>
      <c r="O34" s="79">
        <v>2.4579999999999998E-2</v>
      </c>
      <c r="P34" s="79">
        <v>1.83</v>
      </c>
      <c r="Q34" s="79">
        <v>0.68</v>
      </c>
    </row>
    <row r="35" spans="2:17">
      <c r="B35" t="s">
        <v>271</v>
      </c>
      <c r="C35" t="s">
        <v>272</v>
      </c>
      <c r="D35" t="s">
        <v>106</v>
      </c>
      <c r="E35" t="s">
        <v>219</v>
      </c>
      <c r="F35" t="s">
        <v>157</v>
      </c>
      <c r="G35" t="s">
        <v>270</v>
      </c>
      <c r="H35" s="79">
        <v>8.06</v>
      </c>
      <c r="I35" t="s">
        <v>108</v>
      </c>
      <c r="J35" s="79">
        <v>1.75</v>
      </c>
      <c r="K35" s="79">
        <v>2.06</v>
      </c>
      <c r="L35" s="79">
        <v>221700</v>
      </c>
      <c r="M35" s="79">
        <v>98.14</v>
      </c>
      <c r="N35" s="79">
        <v>217.57638</v>
      </c>
      <c r="O35" s="79">
        <v>1.5200000000000001E-3</v>
      </c>
      <c r="P35" s="79">
        <v>0.86</v>
      </c>
      <c r="Q35" s="79">
        <v>0.32</v>
      </c>
    </row>
    <row r="36" spans="2:17">
      <c r="B36" t="s">
        <v>273</v>
      </c>
      <c r="C36" t="s">
        <v>274</v>
      </c>
      <c r="D36" t="s">
        <v>106</v>
      </c>
      <c r="E36" t="s">
        <v>219</v>
      </c>
      <c r="F36" t="s">
        <v>157</v>
      </c>
      <c r="G36" t="s">
        <v>275</v>
      </c>
      <c r="H36" s="79">
        <v>1.82</v>
      </c>
      <c r="I36" t="s">
        <v>108</v>
      </c>
      <c r="J36" s="79">
        <v>0.5</v>
      </c>
      <c r="K36" s="79">
        <v>0.32</v>
      </c>
      <c r="L36" s="79">
        <v>1005209</v>
      </c>
      <c r="M36" s="79">
        <v>100.42</v>
      </c>
      <c r="N36" s="79">
        <v>1009.4308778</v>
      </c>
      <c r="O36" s="79">
        <v>7.6400000000000001E-3</v>
      </c>
      <c r="P36" s="79">
        <v>4.01</v>
      </c>
      <c r="Q36" s="79">
        <v>1.5</v>
      </c>
    </row>
    <row r="37" spans="2:17">
      <c r="B37" t="s">
        <v>276</v>
      </c>
      <c r="C37" t="s">
        <v>277</v>
      </c>
      <c r="D37" t="s">
        <v>106</v>
      </c>
      <c r="E37" t="s">
        <v>219</v>
      </c>
      <c r="F37" t="s">
        <v>157</v>
      </c>
      <c r="G37" t="s">
        <v>278</v>
      </c>
      <c r="H37" s="79">
        <v>5.52</v>
      </c>
      <c r="I37" t="s">
        <v>108</v>
      </c>
      <c r="J37" s="79">
        <v>4.25</v>
      </c>
      <c r="K37" s="79">
        <v>1.46</v>
      </c>
      <c r="L37" s="79">
        <v>1716903</v>
      </c>
      <c r="M37" s="79">
        <v>119.77</v>
      </c>
      <c r="N37" s="79">
        <v>2056.3347230999998</v>
      </c>
      <c r="O37" s="79">
        <v>9.7300000000000008E-3</v>
      </c>
      <c r="P37" s="79">
        <v>8.16</v>
      </c>
      <c r="Q37" s="79">
        <v>3.05</v>
      </c>
    </row>
    <row r="38" spans="2:17">
      <c r="B38" t="s">
        <v>279</v>
      </c>
      <c r="C38" t="s">
        <v>280</v>
      </c>
      <c r="D38" t="s">
        <v>106</v>
      </c>
      <c r="E38" t="s">
        <v>219</v>
      </c>
      <c r="F38" t="s">
        <v>157</v>
      </c>
      <c r="G38" t="s">
        <v>281</v>
      </c>
      <c r="H38" s="79">
        <v>4.2300000000000004</v>
      </c>
      <c r="I38" t="s">
        <v>108</v>
      </c>
      <c r="J38" s="79">
        <v>1</v>
      </c>
      <c r="K38" s="79">
        <v>0.99</v>
      </c>
      <c r="L38" s="79">
        <v>2933800</v>
      </c>
      <c r="M38" s="79">
        <v>100.71</v>
      </c>
      <c r="N38" s="79">
        <v>2954.6299800000002</v>
      </c>
      <c r="O38" s="79">
        <v>3.798E-2</v>
      </c>
      <c r="P38" s="79">
        <v>11.73</v>
      </c>
      <c r="Q38" s="79">
        <v>4.38</v>
      </c>
    </row>
    <row r="39" spans="2:17">
      <c r="B39" t="s">
        <v>282</v>
      </c>
      <c r="C39" t="s">
        <v>283</v>
      </c>
      <c r="D39" t="s">
        <v>106</v>
      </c>
      <c r="E39" t="s">
        <v>219</v>
      </c>
      <c r="F39" t="s">
        <v>157</v>
      </c>
      <c r="G39" t="s">
        <v>284</v>
      </c>
      <c r="H39" s="79">
        <v>2.34</v>
      </c>
      <c r="I39" t="s">
        <v>108</v>
      </c>
      <c r="J39" s="79">
        <v>2.25</v>
      </c>
      <c r="K39" s="79">
        <v>0.46</v>
      </c>
      <c r="L39" s="79">
        <v>3</v>
      </c>
      <c r="M39" s="79">
        <v>105.61</v>
      </c>
      <c r="N39" s="79">
        <v>3.1683000000000002E-3</v>
      </c>
      <c r="O39" s="79">
        <v>0</v>
      </c>
      <c r="P39" s="79">
        <v>0</v>
      </c>
      <c r="Q39" s="79">
        <v>0</v>
      </c>
    </row>
    <row r="40" spans="2:17">
      <c r="B40" t="s">
        <v>285</v>
      </c>
      <c r="C40" t="s">
        <v>286</v>
      </c>
      <c r="D40" t="s">
        <v>106</v>
      </c>
      <c r="E40" t="s">
        <v>219</v>
      </c>
      <c r="F40" t="s">
        <v>157</v>
      </c>
      <c r="G40" t="s">
        <v>287</v>
      </c>
      <c r="H40" s="79">
        <v>7.93</v>
      </c>
      <c r="I40" t="s">
        <v>108</v>
      </c>
      <c r="J40" s="79">
        <v>6.25</v>
      </c>
      <c r="K40" s="79">
        <v>2.09</v>
      </c>
      <c r="L40" s="79">
        <v>28</v>
      </c>
      <c r="M40" s="79">
        <v>137.69999999999999</v>
      </c>
      <c r="N40" s="79">
        <v>3.8556E-2</v>
      </c>
      <c r="O40" s="79">
        <v>0</v>
      </c>
      <c r="P40" s="79">
        <v>0</v>
      </c>
      <c r="Q40" s="79">
        <v>0</v>
      </c>
    </row>
    <row r="41" spans="2:17">
      <c r="B41" t="s">
        <v>288</v>
      </c>
      <c r="C41" t="s">
        <v>289</v>
      </c>
      <c r="D41" t="s">
        <v>106</v>
      </c>
      <c r="E41" t="s">
        <v>219</v>
      </c>
      <c r="F41" t="s">
        <v>157</v>
      </c>
      <c r="G41" t="s">
        <v>267</v>
      </c>
      <c r="H41" s="79">
        <v>6.38</v>
      </c>
      <c r="I41" t="s">
        <v>108</v>
      </c>
      <c r="J41" s="79">
        <v>3.75</v>
      </c>
      <c r="K41" s="79">
        <v>1.71</v>
      </c>
      <c r="L41" s="79">
        <v>2334706</v>
      </c>
      <c r="M41" s="79">
        <v>116.64</v>
      </c>
      <c r="N41" s="79">
        <v>2723.2010783999999</v>
      </c>
      <c r="O41" s="79">
        <v>1.5699999999999999E-2</v>
      </c>
      <c r="P41" s="79">
        <v>10.81</v>
      </c>
      <c r="Q41" s="79">
        <v>4.04</v>
      </c>
    </row>
    <row r="42" spans="2:17">
      <c r="B42" t="s">
        <v>290</v>
      </c>
      <c r="C42" t="s">
        <v>291</v>
      </c>
      <c r="D42" t="s">
        <v>106</v>
      </c>
      <c r="E42" t="s">
        <v>219</v>
      </c>
      <c r="F42" t="s">
        <v>157</v>
      </c>
      <c r="G42" t="s">
        <v>292</v>
      </c>
      <c r="H42" s="79">
        <v>15.29</v>
      </c>
      <c r="I42" t="s">
        <v>108</v>
      </c>
      <c r="J42" s="79">
        <v>5.5</v>
      </c>
      <c r="K42" s="79">
        <v>3.23</v>
      </c>
      <c r="L42" s="79">
        <v>994467</v>
      </c>
      <c r="M42" s="79">
        <v>143.6</v>
      </c>
      <c r="N42" s="79">
        <v>1428.0546119999999</v>
      </c>
      <c r="O42" s="79">
        <v>5.8799999999999998E-3</v>
      </c>
      <c r="P42" s="79">
        <v>5.67</v>
      </c>
      <c r="Q42" s="79">
        <v>2.12</v>
      </c>
    </row>
    <row r="43" spans="2:17">
      <c r="B43" t="s">
        <v>293</v>
      </c>
      <c r="C43" t="s">
        <v>294</v>
      </c>
      <c r="D43" t="s">
        <v>106</v>
      </c>
      <c r="E43" t="s">
        <v>219</v>
      </c>
      <c r="F43" t="s">
        <v>157</v>
      </c>
      <c r="G43" t="s">
        <v>295</v>
      </c>
      <c r="H43" s="79">
        <v>0.83</v>
      </c>
      <c r="I43" t="s">
        <v>108</v>
      </c>
      <c r="J43" s="79">
        <v>1.25</v>
      </c>
      <c r="K43" s="79">
        <v>0.18</v>
      </c>
      <c r="L43" s="79">
        <v>50000</v>
      </c>
      <c r="M43" s="79">
        <v>101.1</v>
      </c>
      <c r="N43" s="79">
        <v>50.55</v>
      </c>
      <c r="O43" s="79">
        <v>5.0000000000000001E-4</v>
      </c>
      <c r="P43" s="79">
        <v>0.2</v>
      </c>
      <c r="Q43" s="79">
        <v>0.08</v>
      </c>
    </row>
    <row r="44" spans="2:17">
      <c r="B44" s="80" t="s">
        <v>296</v>
      </c>
      <c r="C44" s="16"/>
      <c r="D44" s="16"/>
      <c r="H44" s="81">
        <v>3.14</v>
      </c>
      <c r="K44" s="81">
        <v>0.31</v>
      </c>
      <c r="L44" s="81">
        <v>224906</v>
      </c>
      <c r="N44" s="81">
        <v>223.60078429999999</v>
      </c>
      <c r="P44" s="81">
        <v>0.89</v>
      </c>
      <c r="Q44" s="81">
        <v>0.33</v>
      </c>
    </row>
    <row r="45" spans="2:17">
      <c r="B45" t="s">
        <v>297</v>
      </c>
      <c r="C45" t="s">
        <v>298</v>
      </c>
      <c r="D45" t="s">
        <v>106</v>
      </c>
      <c r="E45" t="s">
        <v>219</v>
      </c>
      <c r="F45" t="s">
        <v>157</v>
      </c>
      <c r="G45" t="s">
        <v>299</v>
      </c>
      <c r="H45" s="79">
        <v>3.4</v>
      </c>
      <c r="I45" t="s">
        <v>108</v>
      </c>
      <c r="J45" s="79">
        <v>7.0000000000000007E-2</v>
      </c>
      <c r="K45" s="79">
        <v>0.33</v>
      </c>
      <c r="L45" s="79">
        <v>165411</v>
      </c>
      <c r="M45" s="79">
        <v>99.37</v>
      </c>
      <c r="N45" s="79">
        <v>164.36891069999999</v>
      </c>
      <c r="O45" s="79">
        <v>8.9999999999999998E-4</v>
      </c>
      <c r="P45" s="79">
        <v>0.65</v>
      </c>
      <c r="Q45" s="79">
        <v>0.24</v>
      </c>
    </row>
    <row r="46" spans="2:17">
      <c r="B46" t="s">
        <v>300</v>
      </c>
      <c r="C46" t="s">
        <v>301</v>
      </c>
      <c r="D46" t="s">
        <v>106</v>
      </c>
      <c r="E46" t="s">
        <v>219</v>
      </c>
      <c r="F46" t="s">
        <v>157</v>
      </c>
      <c r="G46" t="s">
        <v>302</v>
      </c>
      <c r="H46" s="79">
        <v>4.9000000000000004</v>
      </c>
      <c r="I46" t="s">
        <v>108</v>
      </c>
      <c r="J46" s="79">
        <v>7.0000000000000007E-2</v>
      </c>
      <c r="K46" s="79">
        <v>0.36</v>
      </c>
      <c r="L46" s="79">
        <v>24874</v>
      </c>
      <c r="M46" s="79">
        <v>98.97</v>
      </c>
      <c r="N46" s="79">
        <v>24.617797800000002</v>
      </c>
      <c r="O46" s="79">
        <v>2.5000000000000001E-4</v>
      </c>
      <c r="P46" s="79">
        <v>0.1</v>
      </c>
      <c r="Q46" s="79">
        <v>0.04</v>
      </c>
    </row>
    <row r="47" spans="2:17">
      <c r="B47" t="s">
        <v>303</v>
      </c>
      <c r="C47" t="s">
        <v>304</v>
      </c>
      <c r="D47" t="s">
        <v>106</v>
      </c>
      <c r="E47" t="s">
        <v>219</v>
      </c>
      <c r="F47" t="s">
        <v>157</v>
      </c>
      <c r="G47" t="s">
        <v>241</v>
      </c>
      <c r="H47" s="79">
        <v>0.66</v>
      </c>
      <c r="I47" t="s">
        <v>108</v>
      </c>
      <c r="J47" s="79">
        <v>7.0000000000000007E-2</v>
      </c>
      <c r="K47" s="79">
        <v>0.2</v>
      </c>
      <c r="L47" s="79">
        <v>34621</v>
      </c>
      <c r="M47" s="79">
        <v>99.98</v>
      </c>
      <c r="N47" s="79">
        <v>34.614075800000002</v>
      </c>
      <c r="O47" s="79">
        <v>2.3000000000000001E-4</v>
      </c>
      <c r="P47" s="79">
        <v>0.14000000000000001</v>
      </c>
      <c r="Q47" s="79">
        <v>0.05</v>
      </c>
    </row>
    <row r="48" spans="2:17">
      <c r="B48" s="80" t="s">
        <v>305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206</v>
      </c>
      <c r="C49" t="s">
        <v>206</v>
      </c>
      <c r="D49" s="16"/>
      <c r="E49" t="s">
        <v>206</v>
      </c>
      <c r="H49" s="79">
        <v>0</v>
      </c>
      <c r="I49" t="s">
        <v>206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211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s="80" t="s">
        <v>306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206</v>
      </c>
      <c r="C52" t="s">
        <v>206</v>
      </c>
      <c r="D52" s="16"/>
      <c r="E52" t="s">
        <v>206</v>
      </c>
      <c r="H52" s="79">
        <v>0</v>
      </c>
      <c r="I52" t="s">
        <v>206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307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206</v>
      </c>
      <c r="C54" t="s">
        <v>206</v>
      </c>
      <c r="D54" s="16"/>
      <c r="E54" t="s">
        <v>206</v>
      </c>
      <c r="H54" s="79">
        <v>0</v>
      </c>
      <c r="I54" t="s">
        <v>206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2" t="s">
        <v>982</v>
      </c>
    </row>
    <row r="3" spans="2:23">
      <c r="B3" s="2" t="s">
        <v>2</v>
      </c>
      <c r="C3" s="82" t="s">
        <v>983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774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775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640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2" t="s">
        <v>982</v>
      </c>
    </row>
    <row r="3" spans="2:67">
      <c r="B3" s="2" t="s">
        <v>2</v>
      </c>
      <c r="C3" s="82" t="s">
        <v>983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9">
        <v>0</v>
      </c>
      <c r="L21" t="s">
        <v>206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8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982</v>
      </c>
    </row>
    <row r="3" spans="2:65">
      <c r="B3" s="2" t="s">
        <v>2</v>
      </c>
      <c r="C3" s="82" t="s">
        <v>983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4.3</v>
      </c>
      <c r="L11" s="7"/>
      <c r="M11" s="7"/>
      <c r="N11" s="78">
        <v>1.72</v>
      </c>
      <c r="O11" s="78">
        <f>O12+O121</f>
        <v>10712033.489999998</v>
      </c>
      <c r="P11" s="33"/>
      <c r="Q11" s="78">
        <f>Q12+Q121</f>
        <v>11743.067705848998</v>
      </c>
      <c r="R11" s="7"/>
      <c r="S11" s="78">
        <f>Q11/$Q$11*100</f>
        <v>100</v>
      </c>
      <c r="T11" s="78">
        <f>Q11/'סכום נכסי הקרן'!$C$42*100</f>
        <v>17.423861578831627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4.3</v>
      </c>
      <c r="N12" s="81">
        <v>1.72</v>
      </c>
      <c r="O12" s="81">
        <f>O13+O85+O117+O119</f>
        <v>10712033.489999998</v>
      </c>
      <c r="Q12" s="81">
        <f>Q13+Q85+Q117+Q119</f>
        <v>11743.067705848998</v>
      </c>
      <c r="S12" s="81">
        <f t="shared" ref="S12:S75" si="0">Q12/$Q$11*100</f>
        <v>100</v>
      </c>
      <c r="T12" s="81">
        <f>Q12/'סכום נכסי הקרן'!$C$42*100</f>
        <v>17.423861578831627</v>
      </c>
    </row>
    <row r="13" spans="2:65">
      <c r="B13" s="80" t="s">
        <v>308</v>
      </c>
      <c r="C13" s="16"/>
      <c r="D13" s="16"/>
      <c r="E13" s="16"/>
      <c r="F13" s="16"/>
      <c r="K13" s="81">
        <v>4.42</v>
      </c>
      <c r="N13" s="81">
        <v>1.39</v>
      </c>
      <c r="O13" s="81">
        <v>7424007.2699999996</v>
      </c>
      <c r="Q13" s="81">
        <v>8252.1955666939994</v>
      </c>
      <c r="S13" s="81">
        <f t="shared" si="0"/>
        <v>70.272911418059337</v>
      </c>
      <c r="T13" s="81">
        <f>Q13/'סכום נכסי הקרן'!$C$42*100</f>
        <v>12.244254812897623</v>
      </c>
    </row>
    <row r="14" spans="2:65">
      <c r="B14" t="s">
        <v>312</v>
      </c>
      <c r="C14" t="s">
        <v>313</v>
      </c>
      <c r="D14" t="s">
        <v>106</v>
      </c>
      <c r="E14" t="s">
        <v>129</v>
      </c>
      <c r="F14" t="s">
        <v>314</v>
      </c>
      <c r="G14" t="s">
        <v>315</v>
      </c>
      <c r="H14" t="s">
        <v>199</v>
      </c>
      <c r="I14" t="s">
        <v>155</v>
      </c>
      <c r="J14" t="s">
        <v>316</v>
      </c>
      <c r="K14" s="79">
        <v>3.46</v>
      </c>
      <c r="L14" t="s">
        <v>108</v>
      </c>
      <c r="M14" s="79">
        <v>0.59</v>
      </c>
      <c r="N14" s="79">
        <v>0.61</v>
      </c>
      <c r="O14" s="79">
        <v>375830</v>
      </c>
      <c r="P14" s="79">
        <v>98.95</v>
      </c>
      <c r="Q14" s="79">
        <v>371.88378499999999</v>
      </c>
      <c r="R14" s="79">
        <v>0.01</v>
      </c>
      <c r="S14" s="79">
        <f t="shared" si="0"/>
        <v>3.1668367611878092</v>
      </c>
      <c r="T14" s="79">
        <f>Q14/'סכום נכסי הקרן'!$C$42*100</f>
        <v>0.55178525369691855</v>
      </c>
    </row>
    <row r="15" spans="2:65">
      <c r="B15" t="s">
        <v>317</v>
      </c>
      <c r="C15" t="s">
        <v>318</v>
      </c>
      <c r="D15" t="s">
        <v>106</v>
      </c>
      <c r="E15" t="s">
        <v>129</v>
      </c>
      <c r="F15" t="s">
        <v>319</v>
      </c>
      <c r="G15" t="s">
        <v>315</v>
      </c>
      <c r="H15" t="s">
        <v>199</v>
      </c>
      <c r="I15" t="s">
        <v>155</v>
      </c>
      <c r="J15" t="s">
        <v>320</v>
      </c>
      <c r="K15" s="79">
        <v>5.59</v>
      </c>
      <c r="L15" t="s">
        <v>108</v>
      </c>
      <c r="M15" s="79">
        <v>0.99</v>
      </c>
      <c r="N15" s="79">
        <v>1.05</v>
      </c>
      <c r="O15" s="79">
        <v>608539</v>
      </c>
      <c r="P15" s="79">
        <v>99.61</v>
      </c>
      <c r="Q15" s="79">
        <v>606.16569790000005</v>
      </c>
      <c r="R15" s="79">
        <v>0.02</v>
      </c>
      <c r="S15" s="79">
        <f t="shared" si="0"/>
        <v>5.1619024354094494</v>
      </c>
      <c r="T15" s="79">
        <f>Q15/'סכום נכסי הקרן'!$C$42*100</f>
        <v>0.89940273518008107</v>
      </c>
    </row>
    <row r="16" spans="2:65">
      <c r="B16" t="s">
        <v>321</v>
      </c>
      <c r="C16" t="s">
        <v>322</v>
      </c>
      <c r="D16" t="s">
        <v>106</v>
      </c>
      <c r="E16" t="s">
        <v>129</v>
      </c>
      <c r="F16" t="s">
        <v>319</v>
      </c>
      <c r="G16" t="s">
        <v>315</v>
      </c>
      <c r="H16" t="s">
        <v>199</v>
      </c>
      <c r="I16" t="s">
        <v>155</v>
      </c>
      <c r="J16" t="s">
        <v>323</v>
      </c>
      <c r="K16" s="79">
        <v>2.68</v>
      </c>
      <c r="L16" t="s">
        <v>108</v>
      </c>
      <c r="M16" s="79">
        <v>0.41</v>
      </c>
      <c r="N16" s="79">
        <v>0.41</v>
      </c>
      <c r="O16" s="79">
        <v>166764.76999999999</v>
      </c>
      <c r="P16" s="79">
        <v>98.63</v>
      </c>
      <c r="Q16" s="79">
        <v>164.48009265100001</v>
      </c>
      <c r="R16" s="79">
        <v>0.01</v>
      </c>
      <c r="S16" s="79">
        <f t="shared" si="0"/>
        <v>1.4006569388088908</v>
      </c>
      <c r="T16" s="79">
        <f>Q16/'סכום נכסי הקרן'!$C$42*100</f>
        <v>0.24404852621236151</v>
      </c>
    </row>
    <row r="17" spans="2:20">
      <c r="B17" t="s">
        <v>324</v>
      </c>
      <c r="C17" t="s">
        <v>325</v>
      </c>
      <c r="D17" t="s">
        <v>106</v>
      </c>
      <c r="E17" t="s">
        <v>129</v>
      </c>
      <c r="F17" t="s">
        <v>319</v>
      </c>
      <c r="G17" t="s">
        <v>315</v>
      </c>
      <c r="H17" t="s">
        <v>199</v>
      </c>
      <c r="I17" t="s">
        <v>155</v>
      </c>
      <c r="J17" t="s">
        <v>326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325020</v>
      </c>
      <c r="P17" s="79">
        <v>99.57</v>
      </c>
      <c r="Q17" s="79">
        <v>323.62241399999999</v>
      </c>
      <c r="R17" s="79">
        <v>0.01</v>
      </c>
      <c r="S17" s="79">
        <f t="shared" si="0"/>
        <v>2.7558592192976104</v>
      </c>
      <c r="T17" s="79">
        <f>Q17/'סכום נכסי הקרן'!$C$42*100</f>
        <v>0.48017709567788552</v>
      </c>
    </row>
    <row r="18" spans="2:20">
      <c r="B18" t="s">
        <v>327</v>
      </c>
      <c r="C18" t="s">
        <v>328</v>
      </c>
      <c r="D18" t="s">
        <v>106</v>
      </c>
      <c r="E18" t="s">
        <v>129</v>
      </c>
      <c r="F18" t="s">
        <v>319</v>
      </c>
      <c r="G18" t="s">
        <v>315</v>
      </c>
      <c r="H18" t="s">
        <v>199</v>
      </c>
      <c r="I18" t="s">
        <v>155</v>
      </c>
      <c r="J18" t="s">
        <v>329</v>
      </c>
      <c r="K18" s="79">
        <v>4.24</v>
      </c>
      <c r="L18" t="s">
        <v>108</v>
      </c>
      <c r="M18" s="79">
        <v>4</v>
      </c>
      <c r="N18" s="79">
        <v>0.8</v>
      </c>
      <c r="O18" s="79">
        <v>207460</v>
      </c>
      <c r="P18" s="79">
        <v>116.35</v>
      </c>
      <c r="Q18" s="79">
        <v>241.37970999999999</v>
      </c>
      <c r="R18" s="79">
        <v>0.01</v>
      </c>
      <c r="S18" s="79">
        <f t="shared" si="0"/>
        <v>2.0555081180343815</v>
      </c>
      <c r="T18" s="79">
        <f>Q18/'סכום נכסי הקרן'!$C$42*100</f>
        <v>0.35814888922795762</v>
      </c>
    </row>
    <row r="19" spans="2:20">
      <c r="B19" t="s">
        <v>330</v>
      </c>
      <c r="C19" t="s">
        <v>331</v>
      </c>
      <c r="D19" t="s">
        <v>106</v>
      </c>
      <c r="E19" t="s">
        <v>129</v>
      </c>
      <c r="F19" t="s">
        <v>319</v>
      </c>
      <c r="G19" t="s">
        <v>315</v>
      </c>
      <c r="H19" t="s">
        <v>199</v>
      </c>
      <c r="I19" t="s">
        <v>155</v>
      </c>
      <c r="J19" t="s">
        <v>332</v>
      </c>
      <c r="K19" s="79">
        <v>1.98</v>
      </c>
      <c r="L19" t="s">
        <v>108</v>
      </c>
      <c r="M19" s="79">
        <v>2.58</v>
      </c>
      <c r="N19" s="79">
        <v>0.76</v>
      </c>
      <c r="O19" s="79">
        <v>94397</v>
      </c>
      <c r="P19" s="79">
        <v>108.3</v>
      </c>
      <c r="Q19" s="79">
        <v>102.231951</v>
      </c>
      <c r="R19" s="79">
        <v>0</v>
      </c>
      <c r="S19" s="79">
        <f t="shared" si="0"/>
        <v>0.87057278013546835</v>
      </c>
      <c r="T19" s="79">
        <f>Q19/'סכום נכסי הקרן'!$C$42*100</f>
        <v>0.1516873961537902</v>
      </c>
    </row>
    <row r="20" spans="2:20">
      <c r="B20" t="s">
        <v>333</v>
      </c>
      <c r="C20" t="s">
        <v>334</v>
      </c>
      <c r="D20" t="s">
        <v>106</v>
      </c>
      <c r="E20" t="s">
        <v>129</v>
      </c>
      <c r="F20" t="s">
        <v>335</v>
      </c>
      <c r="G20" t="s">
        <v>315</v>
      </c>
      <c r="H20" t="s">
        <v>199</v>
      </c>
      <c r="I20" t="s">
        <v>155</v>
      </c>
      <c r="J20" t="s">
        <v>336</v>
      </c>
      <c r="K20" s="79">
        <v>4.95</v>
      </c>
      <c r="L20" t="s">
        <v>108</v>
      </c>
      <c r="M20" s="79">
        <v>5</v>
      </c>
      <c r="N20" s="79">
        <v>0.96</v>
      </c>
      <c r="O20" s="79">
        <v>253745</v>
      </c>
      <c r="P20" s="79">
        <v>126.5</v>
      </c>
      <c r="Q20" s="79">
        <v>320.98742499999997</v>
      </c>
      <c r="R20" s="79">
        <v>0.01</v>
      </c>
      <c r="S20" s="79">
        <f t="shared" si="0"/>
        <v>2.7334205425735751</v>
      </c>
      <c r="T20" s="79">
        <f>Q20/'סכום נכסי הקרן'!$C$42*100</f>
        <v>0.47626741170536818</v>
      </c>
    </row>
    <row r="21" spans="2:20">
      <c r="B21" t="s">
        <v>337</v>
      </c>
      <c r="C21" t="s">
        <v>338</v>
      </c>
      <c r="D21" t="s">
        <v>106</v>
      </c>
      <c r="E21" t="s">
        <v>129</v>
      </c>
      <c r="F21" t="s">
        <v>335</v>
      </c>
      <c r="G21" t="s">
        <v>315</v>
      </c>
      <c r="H21" t="s">
        <v>199</v>
      </c>
      <c r="I21" t="s">
        <v>155</v>
      </c>
      <c r="J21" t="s">
        <v>339</v>
      </c>
      <c r="K21" s="79">
        <v>3.18</v>
      </c>
      <c r="L21" t="s">
        <v>108</v>
      </c>
      <c r="M21" s="79">
        <v>0.7</v>
      </c>
      <c r="N21" s="79">
        <v>0.59</v>
      </c>
      <c r="O21" s="79">
        <v>532899</v>
      </c>
      <c r="P21" s="79">
        <v>101.29</v>
      </c>
      <c r="Q21" s="79">
        <v>539.77339710000001</v>
      </c>
      <c r="R21" s="79">
        <v>0.01</v>
      </c>
      <c r="S21" s="79">
        <f t="shared" si="0"/>
        <v>4.5965280165348039</v>
      </c>
      <c r="T21" s="79">
        <f>Q21/'סכום נכסי הקרן'!$C$42*100</f>
        <v>0.80089267903323913</v>
      </c>
    </row>
    <row r="22" spans="2:20">
      <c r="B22" t="s">
        <v>340</v>
      </c>
      <c r="C22" t="s">
        <v>341</v>
      </c>
      <c r="D22" t="s">
        <v>106</v>
      </c>
      <c r="E22" t="s">
        <v>129</v>
      </c>
      <c r="F22" t="s">
        <v>342</v>
      </c>
      <c r="G22" t="s">
        <v>343</v>
      </c>
      <c r="H22" t="s">
        <v>344</v>
      </c>
      <c r="I22" t="s">
        <v>156</v>
      </c>
      <c r="J22" t="s">
        <v>345</v>
      </c>
      <c r="K22" s="79">
        <v>7.03</v>
      </c>
      <c r="L22" t="s">
        <v>108</v>
      </c>
      <c r="M22" s="79">
        <v>1.34</v>
      </c>
      <c r="N22" s="79">
        <v>1.84</v>
      </c>
      <c r="O22" s="79">
        <v>196471</v>
      </c>
      <c r="P22" s="79">
        <v>97.37</v>
      </c>
      <c r="Q22" s="79">
        <v>191.30381270000001</v>
      </c>
      <c r="R22" s="79">
        <v>0.01</v>
      </c>
      <c r="S22" s="79">
        <f t="shared" si="0"/>
        <v>1.6290786827765218</v>
      </c>
      <c r="T22" s="79">
        <f>Q22/'סכום נכסי הקרן'!$C$42*100</f>
        <v>0.28384841469723476</v>
      </c>
    </row>
    <row r="23" spans="2:20">
      <c r="B23" t="s">
        <v>346</v>
      </c>
      <c r="C23" t="s">
        <v>347</v>
      </c>
      <c r="D23" t="s">
        <v>106</v>
      </c>
      <c r="E23" t="s">
        <v>129</v>
      </c>
      <c r="F23" t="s">
        <v>348</v>
      </c>
      <c r="G23" t="s">
        <v>315</v>
      </c>
      <c r="H23" t="s">
        <v>349</v>
      </c>
      <c r="I23" t="s">
        <v>155</v>
      </c>
      <c r="J23" t="s">
        <v>350</v>
      </c>
      <c r="K23" s="79">
        <v>3.19</v>
      </c>
      <c r="L23" t="s">
        <v>108</v>
      </c>
      <c r="M23" s="79">
        <v>0.8</v>
      </c>
      <c r="N23" s="79">
        <v>0.75</v>
      </c>
      <c r="O23" s="79">
        <v>429804</v>
      </c>
      <c r="P23" s="79">
        <v>101.19</v>
      </c>
      <c r="Q23" s="79">
        <v>434.91866759999999</v>
      </c>
      <c r="R23" s="79">
        <v>7.0000000000000007E-2</v>
      </c>
      <c r="S23" s="79">
        <f t="shared" si="0"/>
        <v>3.703620540170907</v>
      </c>
      <c r="T23" s="79">
        <f>Q23/'סכום נכסי הקרן'!$C$42*100</f>
        <v>0.64531371632455492</v>
      </c>
    </row>
    <row r="24" spans="2:20">
      <c r="B24" t="s">
        <v>351</v>
      </c>
      <c r="C24" t="s">
        <v>352</v>
      </c>
      <c r="D24" t="s">
        <v>106</v>
      </c>
      <c r="E24" t="s">
        <v>129</v>
      </c>
      <c r="F24" t="s">
        <v>335</v>
      </c>
      <c r="G24" t="s">
        <v>315</v>
      </c>
      <c r="H24" t="s">
        <v>349</v>
      </c>
      <c r="I24" t="s">
        <v>155</v>
      </c>
      <c r="J24" t="s">
        <v>353</v>
      </c>
      <c r="K24" s="79">
        <v>4.8899999999999997</v>
      </c>
      <c r="L24" t="s">
        <v>108</v>
      </c>
      <c r="M24" s="79">
        <v>4.2</v>
      </c>
      <c r="N24" s="79">
        <v>0.99</v>
      </c>
      <c r="O24" s="79">
        <v>100208</v>
      </c>
      <c r="P24" s="79">
        <v>120.24</v>
      </c>
      <c r="Q24" s="79">
        <v>120.4900992</v>
      </c>
      <c r="R24" s="79">
        <v>0.01</v>
      </c>
      <c r="S24" s="79">
        <f t="shared" si="0"/>
        <v>1.0260530060640474</v>
      </c>
      <c r="T24" s="79">
        <f>Q24/'סכום נכסי הקרן'!$C$42*100</f>
        <v>0.17877805550204048</v>
      </c>
    </row>
    <row r="25" spans="2:20">
      <c r="B25" t="s">
        <v>354</v>
      </c>
      <c r="C25" t="s">
        <v>355</v>
      </c>
      <c r="D25" t="s">
        <v>106</v>
      </c>
      <c r="E25" t="s">
        <v>129</v>
      </c>
      <c r="F25" t="s">
        <v>335</v>
      </c>
      <c r="G25" t="s">
        <v>315</v>
      </c>
      <c r="H25" t="s">
        <v>349</v>
      </c>
      <c r="I25" t="s">
        <v>155</v>
      </c>
      <c r="J25" t="s">
        <v>356</v>
      </c>
      <c r="K25" s="79">
        <v>2.15</v>
      </c>
      <c r="L25" t="s">
        <v>108</v>
      </c>
      <c r="M25" s="79">
        <v>4.0999999999999996</v>
      </c>
      <c r="N25" s="79">
        <v>0.82</v>
      </c>
      <c r="O25" s="79">
        <v>86762</v>
      </c>
      <c r="P25" s="79">
        <v>132.30000000000001</v>
      </c>
      <c r="Q25" s="79">
        <v>114.786126</v>
      </c>
      <c r="R25" s="79">
        <v>0</v>
      </c>
      <c r="S25" s="79">
        <f t="shared" si="0"/>
        <v>0.97747989601411567</v>
      </c>
      <c r="T25" s="79">
        <f>Q25/'סכום נכסי הקרן'!$C$42*100</f>
        <v>0.17031474404240685</v>
      </c>
    </row>
    <row r="26" spans="2:20">
      <c r="B26" t="s">
        <v>357</v>
      </c>
      <c r="C26" t="s">
        <v>358</v>
      </c>
      <c r="D26" t="s">
        <v>106</v>
      </c>
      <c r="E26" t="s">
        <v>129</v>
      </c>
      <c r="F26" t="s">
        <v>335</v>
      </c>
      <c r="G26" t="s">
        <v>315</v>
      </c>
      <c r="H26" t="s">
        <v>349</v>
      </c>
      <c r="I26" t="s">
        <v>155</v>
      </c>
      <c r="J26" t="s">
        <v>356</v>
      </c>
      <c r="K26" s="79">
        <v>4.13</v>
      </c>
      <c r="L26" t="s">
        <v>108</v>
      </c>
      <c r="M26" s="79">
        <v>4</v>
      </c>
      <c r="N26" s="79">
        <v>0.84</v>
      </c>
      <c r="O26" s="79">
        <v>75426</v>
      </c>
      <c r="P26" s="79">
        <v>119.39</v>
      </c>
      <c r="Q26" s="79">
        <v>90.051101399999993</v>
      </c>
      <c r="R26" s="79">
        <v>0</v>
      </c>
      <c r="S26" s="79">
        <f t="shared" si="0"/>
        <v>0.76684477732464451</v>
      </c>
      <c r="T26" s="79">
        <f>Q26/'סכום נכסי הקרן'!$C$42*100</f>
        <v>0.13361397252554566</v>
      </c>
    </row>
    <row r="27" spans="2:20">
      <c r="B27" t="s">
        <v>359</v>
      </c>
      <c r="C27" t="s">
        <v>360</v>
      </c>
      <c r="D27" t="s">
        <v>106</v>
      </c>
      <c r="E27" t="s">
        <v>129</v>
      </c>
      <c r="F27" t="s">
        <v>361</v>
      </c>
      <c r="G27" t="s">
        <v>343</v>
      </c>
      <c r="H27" t="s">
        <v>362</v>
      </c>
      <c r="I27" t="s">
        <v>155</v>
      </c>
      <c r="J27" t="s">
        <v>363</v>
      </c>
      <c r="K27" s="79">
        <v>6.61</v>
      </c>
      <c r="L27" t="s">
        <v>108</v>
      </c>
      <c r="M27" s="79">
        <v>2.34</v>
      </c>
      <c r="N27" s="79">
        <v>2.15</v>
      </c>
      <c r="O27" s="79">
        <v>248725</v>
      </c>
      <c r="P27" s="79">
        <v>101.81</v>
      </c>
      <c r="Q27" s="79">
        <v>253.2269225</v>
      </c>
      <c r="R27" s="79">
        <v>0.02</v>
      </c>
      <c r="S27" s="79">
        <f t="shared" si="0"/>
        <v>2.1563949799409956</v>
      </c>
      <c r="T27" s="79">
        <f>Q27/'סכום נכסי הקרן'!$C$42*100</f>
        <v>0.37572727639779302</v>
      </c>
    </row>
    <row r="28" spans="2:20">
      <c r="B28" t="s">
        <v>364</v>
      </c>
      <c r="C28" t="s">
        <v>365</v>
      </c>
      <c r="D28" t="s">
        <v>106</v>
      </c>
      <c r="E28" t="s">
        <v>129</v>
      </c>
      <c r="F28" t="s">
        <v>366</v>
      </c>
      <c r="G28" t="s">
        <v>138</v>
      </c>
      <c r="H28" t="s">
        <v>362</v>
      </c>
      <c r="I28" t="s">
        <v>155</v>
      </c>
      <c r="J28" t="s">
        <v>367</v>
      </c>
      <c r="K28" s="79">
        <v>3.7</v>
      </c>
      <c r="L28" t="s">
        <v>108</v>
      </c>
      <c r="M28" s="79">
        <v>3.7</v>
      </c>
      <c r="N28" s="79">
        <v>1.0900000000000001</v>
      </c>
      <c r="O28" s="79">
        <v>118148</v>
      </c>
      <c r="P28" s="79">
        <v>112.98</v>
      </c>
      <c r="Q28" s="79">
        <v>133.4836104</v>
      </c>
      <c r="R28" s="79">
        <v>0</v>
      </c>
      <c r="S28" s="79">
        <f t="shared" si="0"/>
        <v>1.1367013606973786</v>
      </c>
      <c r="T28" s="79">
        <f>Q28/'סכום נכסי הקרן'!$C$42*100</f>
        <v>0.19805727165260684</v>
      </c>
    </row>
    <row r="29" spans="2:20">
      <c r="B29" t="s">
        <v>368</v>
      </c>
      <c r="C29" t="s">
        <v>369</v>
      </c>
      <c r="D29" t="s">
        <v>106</v>
      </c>
      <c r="E29" t="s">
        <v>129</v>
      </c>
      <c r="F29" t="s">
        <v>348</v>
      </c>
      <c r="G29" t="s">
        <v>315</v>
      </c>
      <c r="H29" t="s">
        <v>362</v>
      </c>
      <c r="I29" t="s">
        <v>155</v>
      </c>
      <c r="J29" t="s">
        <v>370</v>
      </c>
      <c r="K29" s="79">
        <v>2.44</v>
      </c>
      <c r="L29" t="s">
        <v>108</v>
      </c>
      <c r="M29" s="79">
        <v>2.8</v>
      </c>
      <c r="N29" s="79">
        <v>0.77</v>
      </c>
      <c r="O29" s="79">
        <v>50917</v>
      </c>
      <c r="P29" s="79">
        <v>107.21</v>
      </c>
      <c r="Q29" s="79">
        <v>54.588115700000003</v>
      </c>
      <c r="R29" s="79">
        <v>0.01</v>
      </c>
      <c r="S29" s="79">
        <f t="shared" si="0"/>
        <v>0.46485396377993038</v>
      </c>
      <c r="T29" s="79">
        <f>Q29/'סכום נכסי הקרן'!$C$42*100</f>
        <v>8.0995511192727174E-2</v>
      </c>
    </row>
    <row r="30" spans="2:20">
      <c r="B30" t="s">
        <v>371</v>
      </c>
      <c r="C30" t="s">
        <v>372</v>
      </c>
      <c r="D30" t="s">
        <v>106</v>
      </c>
      <c r="E30" t="s">
        <v>129</v>
      </c>
      <c r="F30" t="s">
        <v>348</v>
      </c>
      <c r="G30" t="s">
        <v>315</v>
      </c>
      <c r="H30" t="s">
        <v>362</v>
      </c>
      <c r="I30" t="s">
        <v>155</v>
      </c>
      <c r="J30" t="s">
        <v>367</v>
      </c>
      <c r="K30" s="79">
        <v>2</v>
      </c>
      <c r="L30" t="s">
        <v>108</v>
      </c>
      <c r="M30" s="79">
        <v>3.1</v>
      </c>
      <c r="N30" s="79">
        <v>0.78</v>
      </c>
      <c r="O30" s="79">
        <v>130000</v>
      </c>
      <c r="P30" s="79">
        <v>112.61</v>
      </c>
      <c r="Q30" s="79">
        <v>146.393</v>
      </c>
      <c r="R30" s="79">
        <v>0.02</v>
      </c>
      <c r="S30" s="79">
        <f t="shared" si="0"/>
        <v>1.2466333641854457</v>
      </c>
      <c r="T30" s="79">
        <f>Q30/'סכום נכסי הקרן'!$C$42*100</f>
        <v>0.21721167177120398</v>
      </c>
    </row>
    <row r="31" spans="2:20">
      <c r="B31" t="s">
        <v>373</v>
      </c>
      <c r="C31" t="s">
        <v>374</v>
      </c>
      <c r="D31" t="s">
        <v>106</v>
      </c>
      <c r="E31" t="s">
        <v>129</v>
      </c>
      <c r="F31" t="s">
        <v>314</v>
      </c>
      <c r="G31" t="s">
        <v>315</v>
      </c>
      <c r="H31" t="s">
        <v>362</v>
      </c>
      <c r="I31" t="s">
        <v>155</v>
      </c>
      <c r="J31" t="s">
        <v>375</v>
      </c>
      <c r="K31" s="79">
        <v>3.79</v>
      </c>
      <c r="L31" t="s">
        <v>108</v>
      </c>
      <c r="M31" s="79">
        <v>4</v>
      </c>
      <c r="N31" s="79">
        <v>1.1599999999999999</v>
      </c>
      <c r="O31" s="79">
        <v>33152</v>
      </c>
      <c r="P31" s="79">
        <v>119.86</v>
      </c>
      <c r="Q31" s="79">
        <v>39.735987199999997</v>
      </c>
      <c r="R31" s="79">
        <v>0</v>
      </c>
      <c r="S31" s="79">
        <f t="shared" si="0"/>
        <v>0.33837825170852298</v>
      </c>
      <c r="T31" s="79">
        <f>Q31/'סכום נכסי הקרן'!$C$42*100</f>
        <v>5.8958558190563504E-2</v>
      </c>
    </row>
    <row r="32" spans="2:20">
      <c r="B32" t="s">
        <v>376</v>
      </c>
      <c r="C32" t="s">
        <v>377</v>
      </c>
      <c r="D32" t="s">
        <v>106</v>
      </c>
      <c r="E32" t="s">
        <v>129</v>
      </c>
      <c r="F32" t="s">
        <v>378</v>
      </c>
      <c r="G32" t="s">
        <v>133</v>
      </c>
      <c r="H32" t="s">
        <v>362</v>
      </c>
      <c r="I32" t="s">
        <v>155</v>
      </c>
      <c r="J32" t="s">
        <v>379</v>
      </c>
      <c r="K32" s="79">
        <v>8.9600000000000009</v>
      </c>
      <c r="L32" t="s">
        <v>108</v>
      </c>
      <c r="M32" s="79">
        <v>3.85</v>
      </c>
      <c r="N32" s="79">
        <v>2.54</v>
      </c>
      <c r="O32" s="79">
        <v>175582</v>
      </c>
      <c r="P32" s="79">
        <v>112.62</v>
      </c>
      <c r="Q32" s="79">
        <v>197.74044839999999</v>
      </c>
      <c r="R32" s="79">
        <v>0.01</v>
      </c>
      <c r="S32" s="79">
        <f t="shared" si="0"/>
        <v>1.6838908993218973</v>
      </c>
      <c r="T32" s="79">
        <f>Q32/'סכום נכסי הקרן'!$C$42*100</f>
        <v>0.2933988194363904</v>
      </c>
    </row>
    <row r="33" spans="2:20">
      <c r="B33" t="s">
        <v>380</v>
      </c>
      <c r="C33" t="s">
        <v>381</v>
      </c>
      <c r="D33" t="s">
        <v>106</v>
      </c>
      <c r="E33" t="s">
        <v>129</v>
      </c>
      <c r="F33" t="s">
        <v>314</v>
      </c>
      <c r="G33" t="s">
        <v>315</v>
      </c>
      <c r="H33" t="s">
        <v>362</v>
      </c>
      <c r="I33" t="s">
        <v>155</v>
      </c>
      <c r="K33" s="79">
        <v>3.32</v>
      </c>
      <c r="L33" t="s">
        <v>108</v>
      </c>
      <c r="M33" s="79">
        <v>5</v>
      </c>
      <c r="N33" s="79">
        <v>1.07</v>
      </c>
      <c r="O33" s="79">
        <v>71291</v>
      </c>
      <c r="P33" s="79">
        <v>124.81</v>
      </c>
      <c r="Q33" s="79">
        <v>88.978297100000006</v>
      </c>
      <c r="R33" s="79">
        <v>0.01</v>
      </c>
      <c r="S33" s="79">
        <f t="shared" si="0"/>
        <v>0.75770913809584539</v>
      </c>
      <c r="T33" s="79">
        <f>Q33/'סכום נכסי הקרן'!$C$42*100</f>
        <v>0.13202219139197827</v>
      </c>
    </row>
    <row r="34" spans="2:20">
      <c r="B34" t="s">
        <v>382</v>
      </c>
      <c r="C34" t="s">
        <v>383</v>
      </c>
      <c r="D34" t="s">
        <v>106</v>
      </c>
      <c r="E34" t="s">
        <v>129</v>
      </c>
      <c r="F34" t="s">
        <v>384</v>
      </c>
      <c r="G34" t="s">
        <v>343</v>
      </c>
      <c r="H34" t="s">
        <v>362</v>
      </c>
      <c r="I34" t="s">
        <v>155</v>
      </c>
      <c r="J34" t="s">
        <v>281</v>
      </c>
      <c r="K34" s="79">
        <v>2.97</v>
      </c>
      <c r="L34" t="s">
        <v>108</v>
      </c>
      <c r="M34" s="79">
        <v>3</v>
      </c>
      <c r="N34" s="79">
        <v>1.18</v>
      </c>
      <c r="O34" s="79">
        <v>164827</v>
      </c>
      <c r="P34" s="79">
        <v>112.89</v>
      </c>
      <c r="Q34" s="79">
        <v>186.0732003</v>
      </c>
      <c r="R34" s="79">
        <v>0.02</v>
      </c>
      <c r="S34" s="79">
        <f t="shared" si="0"/>
        <v>1.5845365534878122</v>
      </c>
      <c r="T34" s="79">
        <f>Q34/'סכום נכסי הקרן'!$C$42*100</f>
        <v>0.2760874557457057</v>
      </c>
    </row>
    <row r="35" spans="2:20">
      <c r="B35" t="s">
        <v>385</v>
      </c>
      <c r="C35" t="s">
        <v>386</v>
      </c>
      <c r="D35" t="s">
        <v>106</v>
      </c>
      <c r="E35" t="s">
        <v>129</v>
      </c>
      <c r="F35" t="s">
        <v>387</v>
      </c>
      <c r="G35" t="s">
        <v>343</v>
      </c>
      <c r="H35" t="s">
        <v>388</v>
      </c>
      <c r="I35" t="s">
        <v>155</v>
      </c>
      <c r="J35" t="s">
        <v>389</v>
      </c>
      <c r="K35" s="79">
        <v>3.94</v>
      </c>
      <c r="L35" t="s">
        <v>108</v>
      </c>
      <c r="M35" s="79">
        <v>4.8</v>
      </c>
      <c r="N35" s="79">
        <v>1.23</v>
      </c>
      <c r="O35" s="79">
        <v>83262</v>
      </c>
      <c r="P35" s="79">
        <v>118.14</v>
      </c>
      <c r="Q35" s="79">
        <v>98.365726800000004</v>
      </c>
      <c r="R35" s="79">
        <v>0.01</v>
      </c>
      <c r="S35" s="79">
        <f t="shared" si="0"/>
        <v>0.83764932012617044</v>
      </c>
      <c r="T35" s="79">
        <f>Q35/'סכום נכסי הקרן'!$C$42*100</f>
        <v>0.14595085805480815</v>
      </c>
    </row>
    <row r="36" spans="2:20">
      <c r="B36" t="s">
        <v>390</v>
      </c>
      <c r="C36" t="s">
        <v>391</v>
      </c>
      <c r="D36" t="s">
        <v>106</v>
      </c>
      <c r="E36" t="s">
        <v>129</v>
      </c>
      <c r="F36" t="s">
        <v>387</v>
      </c>
      <c r="G36" t="s">
        <v>343</v>
      </c>
      <c r="H36" t="s">
        <v>388</v>
      </c>
      <c r="I36" t="s">
        <v>155</v>
      </c>
      <c r="J36" t="s">
        <v>232</v>
      </c>
      <c r="K36" s="79">
        <v>7.71</v>
      </c>
      <c r="L36" t="s">
        <v>108</v>
      </c>
      <c r="M36" s="79">
        <v>3.2</v>
      </c>
      <c r="N36" s="79">
        <v>2.38</v>
      </c>
      <c r="O36" s="79">
        <v>4831</v>
      </c>
      <c r="P36" s="79">
        <v>106.49</v>
      </c>
      <c r="Q36" s="79">
        <v>5.1445318999999996</v>
      </c>
      <c r="R36" s="79">
        <v>0</v>
      </c>
      <c r="S36" s="79">
        <f t="shared" si="0"/>
        <v>4.380909681239091E-2</v>
      </c>
      <c r="T36" s="79">
        <f>Q36/'סכום נכסי הקרן'!$C$42*100</f>
        <v>7.6332363875273295E-3</v>
      </c>
    </row>
    <row r="37" spans="2:20">
      <c r="B37" t="s">
        <v>392</v>
      </c>
      <c r="C37" t="s">
        <v>393</v>
      </c>
      <c r="D37" t="s">
        <v>106</v>
      </c>
      <c r="E37" t="s">
        <v>129</v>
      </c>
      <c r="F37" t="s">
        <v>394</v>
      </c>
      <c r="G37" t="s">
        <v>343</v>
      </c>
      <c r="H37" t="s">
        <v>388</v>
      </c>
      <c r="I37" t="s">
        <v>155</v>
      </c>
      <c r="J37" t="s">
        <v>395</v>
      </c>
      <c r="K37" s="79">
        <v>0.73</v>
      </c>
      <c r="L37" t="s">
        <v>108</v>
      </c>
      <c r="M37" s="79">
        <v>4.55</v>
      </c>
      <c r="N37" s="79">
        <v>1.2</v>
      </c>
      <c r="O37" s="79">
        <v>105757</v>
      </c>
      <c r="P37" s="79">
        <v>124.26</v>
      </c>
      <c r="Q37" s="79">
        <v>131.41364820000001</v>
      </c>
      <c r="R37" s="79">
        <v>0.04</v>
      </c>
      <c r="S37" s="79">
        <f t="shared" si="0"/>
        <v>1.1190742614431608</v>
      </c>
      <c r="T37" s="79">
        <f>Q37/'סכום נכסי הקרן'!$C$42*100</f>
        <v>0.19498595027818869</v>
      </c>
    </row>
    <row r="38" spans="2:20">
      <c r="B38" t="s">
        <v>396</v>
      </c>
      <c r="C38" t="s">
        <v>397</v>
      </c>
      <c r="D38" t="s">
        <v>106</v>
      </c>
      <c r="E38" t="s">
        <v>129</v>
      </c>
      <c r="F38" t="s">
        <v>394</v>
      </c>
      <c r="G38" t="s">
        <v>343</v>
      </c>
      <c r="H38" t="s">
        <v>388</v>
      </c>
      <c r="I38" t="s">
        <v>155</v>
      </c>
      <c r="J38" t="s">
        <v>281</v>
      </c>
      <c r="K38" s="79">
        <v>5.88</v>
      </c>
      <c r="L38" t="s">
        <v>108</v>
      </c>
      <c r="M38" s="79">
        <v>4.75</v>
      </c>
      <c r="N38" s="79">
        <v>1.98</v>
      </c>
      <c r="O38" s="79">
        <v>3885</v>
      </c>
      <c r="P38" s="79">
        <v>142.25</v>
      </c>
      <c r="Q38" s="79">
        <v>5.5264125000000002</v>
      </c>
      <c r="R38" s="79">
        <v>0</v>
      </c>
      <c r="S38" s="79">
        <f t="shared" si="0"/>
        <v>4.7061063075088963E-2</v>
      </c>
      <c r="T38" s="79">
        <f>Q38/'סכום נכסי הקרן'!$C$42*100</f>
        <v>8.1998544877301439E-3</v>
      </c>
    </row>
    <row r="39" spans="2:20">
      <c r="B39" t="s">
        <v>398</v>
      </c>
      <c r="C39" t="s">
        <v>399</v>
      </c>
      <c r="D39" t="s">
        <v>106</v>
      </c>
      <c r="E39" t="s">
        <v>129</v>
      </c>
      <c r="F39" t="s">
        <v>400</v>
      </c>
      <c r="G39" t="s">
        <v>343</v>
      </c>
      <c r="H39" t="s">
        <v>388</v>
      </c>
      <c r="I39" t="s">
        <v>155</v>
      </c>
      <c r="J39" t="s">
        <v>401</v>
      </c>
      <c r="K39" s="79">
        <v>3.19</v>
      </c>
      <c r="L39" t="s">
        <v>108</v>
      </c>
      <c r="M39" s="79">
        <v>5.85</v>
      </c>
      <c r="N39" s="79">
        <v>1.51</v>
      </c>
      <c r="O39" s="79">
        <v>88999.61</v>
      </c>
      <c r="P39" s="79">
        <v>122.89</v>
      </c>
      <c r="Q39" s="79">
        <v>109.371620729</v>
      </c>
      <c r="R39" s="79">
        <v>0.01</v>
      </c>
      <c r="S39" s="79">
        <f t="shared" si="0"/>
        <v>0.93137179712013474</v>
      </c>
      <c r="T39" s="79">
        <f>Q39/'סכום נכסי הקרן'!$C$42*100</f>
        <v>0.16228093271448879</v>
      </c>
    </row>
    <row r="40" spans="2:20">
      <c r="B40" t="s">
        <v>402</v>
      </c>
      <c r="C40" t="s">
        <v>403</v>
      </c>
      <c r="D40" t="s">
        <v>106</v>
      </c>
      <c r="E40" t="s">
        <v>129</v>
      </c>
      <c r="F40" t="s">
        <v>400</v>
      </c>
      <c r="G40" t="s">
        <v>343</v>
      </c>
      <c r="H40" t="s">
        <v>388</v>
      </c>
      <c r="I40" t="s">
        <v>155</v>
      </c>
      <c r="J40" t="s">
        <v>404</v>
      </c>
      <c r="K40" s="79">
        <v>3.18</v>
      </c>
      <c r="L40" t="s">
        <v>108</v>
      </c>
      <c r="M40" s="79">
        <v>5.0999999999999996</v>
      </c>
      <c r="N40" s="79">
        <v>1.07</v>
      </c>
      <c r="O40" s="79">
        <v>18326.91</v>
      </c>
      <c r="P40" s="79">
        <v>124.46</v>
      </c>
      <c r="Q40" s="79">
        <v>22.809672186</v>
      </c>
      <c r="R40" s="79">
        <v>0</v>
      </c>
      <c r="S40" s="79">
        <f t="shared" si="0"/>
        <v>0.19423946755104662</v>
      </c>
      <c r="T40" s="79">
        <f>Q40/'סכום נכסי הקרן'!$C$42*100</f>
        <v>3.3844015957553937E-2</v>
      </c>
    </row>
    <row r="41" spans="2:20">
      <c r="B41" t="s">
        <v>405</v>
      </c>
      <c r="C41" t="s">
        <v>406</v>
      </c>
      <c r="D41" t="s">
        <v>106</v>
      </c>
      <c r="E41" t="s">
        <v>129</v>
      </c>
      <c r="F41" t="s">
        <v>400</v>
      </c>
      <c r="G41" t="s">
        <v>343</v>
      </c>
      <c r="H41" t="s">
        <v>388</v>
      </c>
      <c r="I41" t="s">
        <v>155</v>
      </c>
      <c r="J41" t="s">
        <v>270</v>
      </c>
      <c r="K41" s="79">
        <v>7.15</v>
      </c>
      <c r="L41" t="s">
        <v>108</v>
      </c>
      <c r="M41" s="79">
        <v>2.2999999999999998</v>
      </c>
      <c r="N41" s="79">
        <v>2.67</v>
      </c>
      <c r="O41" s="79">
        <v>49192.86</v>
      </c>
      <c r="P41" s="79">
        <v>97.88</v>
      </c>
      <c r="Q41" s="79">
        <v>48.149971368000003</v>
      </c>
      <c r="R41" s="79">
        <v>0.01</v>
      </c>
      <c r="S41" s="79">
        <f t="shared" si="0"/>
        <v>0.41002890023377297</v>
      </c>
      <c r="T41" s="79">
        <f>Q41/'סכום נכסי הקרן'!$C$42*100</f>
        <v>7.1442868009938237E-2</v>
      </c>
    </row>
    <row r="42" spans="2:20">
      <c r="B42" t="s">
        <v>407</v>
      </c>
      <c r="C42" t="s">
        <v>408</v>
      </c>
      <c r="D42" t="s">
        <v>106</v>
      </c>
      <c r="E42" t="s">
        <v>129</v>
      </c>
      <c r="F42" t="s">
        <v>400</v>
      </c>
      <c r="G42" t="s">
        <v>343</v>
      </c>
      <c r="H42" t="s">
        <v>388</v>
      </c>
      <c r="I42" t="s">
        <v>155</v>
      </c>
      <c r="J42" t="s">
        <v>409</v>
      </c>
      <c r="K42" s="79">
        <v>7.67</v>
      </c>
      <c r="L42" t="s">
        <v>108</v>
      </c>
      <c r="M42" s="79">
        <v>2.15</v>
      </c>
      <c r="N42" s="79">
        <v>2.64</v>
      </c>
      <c r="O42" s="79">
        <v>50311.8</v>
      </c>
      <c r="P42" s="79">
        <v>97.4</v>
      </c>
      <c r="Q42" s="79">
        <v>49.003693200000001</v>
      </c>
      <c r="R42" s="79">
        <v>0.01</v>
      </c>
      <c r="S42" s="79">
        <f t="shared" si="0"/>
        <v>0.41729890712962675</v>
      </c>
      <c r="T42" s="79">
        <f>Q42/'סכום נכסי הקרן'!$C$42*100</f>
        <v>7.2709583948243298E-2</v>
      </c>
    </row>
    <row r="43" spans="2:20">
      <c r="B43" t="s">
        <v>410</v>
      </c>
      <c r="C43" t="s">
        <v>411</v>
      </c>
      <c r="D43" t="s">
        <v>106</v>
      </c>
      <c r="E43" t="s">
        <v>129</v>
      </c>
      <c r="F43" t="s">
        <v>412</v>
      </c>
      <c r="G43" t="s">
        <v>118</v>
      </c>
      <c r="H43" t="s">
        <v>388</v>
      </c>
      <c r="I43" t="s">
        <v>155</v>
      </c>
      <c r="J43" t="s">
        <v>413</v>
      </c>
      <c r="K43" s="79">
        <v>5.97</v>
      </c>
      <c r="L43" t="s">
        <v>108</v>
      </c>
      <c r="M43" s="79">
        <v>1.94</v>
      </c>
      <c r="N43" s="79">
        <v>1.77</v>
      </c>
      <c r="O43" s="79">
        <v>121000</v>
      </c>
      <c r="P43" s="79">
        <v>100.81</v>
      </c>
      <c r="Q43" s="79">
        <v>121.98009999999999</v>
      </c>
      <c r="R43" s="79">
        <v>0.02</v>
      </c>
      <c r="S43" s="79">
        <f t="shared" si="0"/>
        <v>1.0387413498369258</v>
      </c>
      <c r="T43" s="79">
        <f>Q43/'סכום נכסי הקרן'!$C$42*100</f>
        <v>0.18098885495767311</v>
      </c>
    </row>
    <row r="44" spans="2:20">
      <c r="B44" t="s">
        <v>414</v>
      </c>
      <c r="C44" t="s">
        <v>415</v>
      </c>
      <c r="D44" t="s">
        <v>106</v>
      </c>
      <c r="E44" t="s">
        <v>129</v>
      </c>
      <c r="F44" t="s">
        <v>416</v>
      </c>
      <c r="G44" t="s">
        <v>343</v>
      </c>
      <c r="H44" t="s">
        <v>388</v>
      </c>
      <c r="I44" t="s">
        <v>155</v>
      </c>
      <c r="J44" t="s">
        <v>417</v>
      </c>
      <c r="K44" s="79">
        <v>2.42</v>
      </c>
      <c r="L44" t="s">
        <v>108</v>
      </c>
      <c r="M44" s="79">
        <v>3.9</v>
      </c>
      <c r="N44" s="79">
        <v>1.0900000000000001</v>
      </c>
      <c r="O44" s="79">
        <v>30613.22</v>
      </c>
      <c r="P44" s="79">
        <v>114.92</v>
      </c>
      <c r="Q44" s="79">
        <v>35.180712423999999</v>
      </c>
      <c r="R44" s="79">
        <v>0.01</v>
      </c>
      <c r="S44" s="79">
        <f t="shared" si="0"/>
        <v>0.29958706962472131</v>
      </c>
      <c r="T44" s="79">
        <f>Q44/'סכום נכסי הקרן'!$C$42*100</f>
        <v>5.2199636319489373E-2</v>
      </c>
    </row>
    <row r="45" spans="2:20">
      <c r="B45" t="s">
        <v>418</v>
      </c>
      <c r="C45" t="s">
        <v>419</v>
      </c>
      <c r="D45" t="s">
        <v>106</v>
      </c>
      <c r="E45" t="s">
        <v>129</v>
      </c>
      <c r="F45" t="s">
        <v>416</v>
      </c>
      <c r="G45" t="s">
        <v>343</v>
      </c>
      <c r="H45" t="s">
        <v>388</v>
      </c>
      <c r="I45" t="s">
        <v>155</v>
      </c>
      <c r="J45" t="s">
        <v>420</v>
      </c>
      <c r="K45" s="79">
        <v>5.26</v>
      </c>
      <c r="L45" t="s">
        <v>108</v>
      </c>
      <c r="M45" s="79">
        <v>4</v>
      </c>
      <c r="N45" s="79">
        <v>1.59</v>
      </c>
      <c r="O45" s="79">
        <v>97502.25</v>
      </c>
      <c r="P45" s="79">
        <v>112.92</v>
      </c>
      <c r="Q45" s="79">
        <v>110.09954070000001</v>
      </c>
      <c r="R45" s="79">
        <v>0.02</v>
      </c>
      <c r="S45" s="79">
        <f t="shared" si="0"/>
        <v>0.93757051783974232</v>
      </c>
      <c r="T45" s="79">
        <f>Q45/'סכום נכסי הקרן'!$C$42*100</f>
        <v>0.16336098923233158</v>
      </c>
    </row>
    <row r="46" spans="2:20">
      <c r="B46" t="s">
        <v>421</v>
      </c>
      <c r="C46" t="s">
        <v>422</v>
      </c>
      <c r="D46" t="s">
        <v>106</v>
      </c>
      <c r="E46" t="s">
        <v>129</v>
      </c>
      <c r="F46" t="s">
        <v>416</v>
      </c>
      <c r="G46" t="s">
        <v>343</v>
      </c>
      <c r="H46" t="s">
        <v>388</v>
      </c>
      <c r="I46" t="s">
        <v>155</v>
      </c>
      <c r="J46" t="s">
        <v>423</v>
      </c>
      <c r="K46" s="79">
        <v>8.49</v>
      </c>
      <c r="L46" t="s">
        <v>108</v>
      </c>
      <c r="M46" s="79">
        <v>3.5</v>
      </c>
      <c r="N46" s="79">
        <v>2.48</v>
      </c>
      <c r="O46" s="79">
        <v>3404</v>
      </c>
      <c r="P46" s="79">
        <v>110.45</v>
      </c>
      <c r="Q46" s="79">
        <v>3.7597179999999999</v>
      </c>
      <c r="R46" s="79">
        <v>0</v>
      </c>
      <c r="S46" s="79">
        <f t="shared" si="0"/>
        <v>3.2016489167710036E-2</v>
      </c>
      <c r="T46" s="79">
        <f>Q46/'סכום נכסי הקרן'!$C$42*100</f>
        <v>5.5785087549834189E-3</v>
      </c>
    </row>
    <row r="47" spans="2:20">
      <c r="B47" t="s">
        <v>424</v>
      </c>
      <c r="C47" t="s">
        <v>425</v>
      </c>
      <c r="D47" t="s">
        <v>106</v>
      </c>
      <c r="E47" t="s">
        <v>129</v>
      </c>
      <c r="F47" t="s">
        <v>416</v>
      </c>
      <c r="G47" t="s">
        <v>343</v>
      </c>
      <c r="H47" t="s">
        <v>388</v>
      </c>
      <c r="I47" t="s">
        <v>155</v>
      </c>
      <c r="J47" t="s">
        <v>426</v>
      </c>
      <c r="K47" s="79">
        <v>7.13</v>
      </c>
      <c r="L47" t="s">
        <v>108</v>
      </c>
      <c r="M47" s="79">
        <v>4</v>
      </c>
      <c r="N47" s="79">
        <v>2.17</v>
      </c>
      <c r="O47" s="79">
        <v>18000</v>
      </c>
      <c r="P47" s="79">
        <v>114.15</v>
      </c>
      <c r="Q47" s="79">
        <v>20.547000000000001</v>
      </c>
      <c r="R47" s="79">
        <v>0.01</v>
      </c>
      <c r="S47" s="79">
        <f t="shared" si="0"/>
        <v>0.1749713151169684</v>
      </c>
      <c r="T47" s="79">
        <f>Q47/'סכום נכסי הקרן'!$C$42*100</f>
        <v>3.0486759748641869E-2</v>
      </c>
    </row>
    <row r="48" spans="2:20">
      <c r="B48" t="s">
        <v>427</v>
      </c>
      <c r="C48" t="s">
        <v>428</v>
      </c>
      <c r="D48" t="s">
        <v>106</v>
      </c>
      <c r="E48" t="s">
        <v>129</v>
      </c>
      <c r="F48" t="s">
        <v>429</v>
      </c>
      <c r="G48" t="s">
        <v>430</v>
      </c>
      <c r="H48" t="s">
        <v>388</v>
      </c>
      <c r="I48" t="s">
        <v>155</v>
      </c>
      <c r="J48" t="s">
        <v>431</v>
      </c>
      <c r="K48" s="79">
        <v>8.92</v>
      </c>
      <c r="L48" t="s">
        <v>108</v>
      </c>
      <c r="M48" s="79">
        <v>5.15</v>
      </c>
      <c r="N48" s="79">
        <v>4.2699999999999996</v>
      </c>
      <c r="O48" s="79">
        <v>292432</v>
      </c>
      <c r="P48" s="79">
        <v>129.56</v>
      </c>
      <c r="Q48" s="79">
        <v>378.87489920000002</v>
      </c>
      <c r="R48" s="79">
        <v>0.01</v>
      </c>
      <c r="S48" s="79">
        <f t="shared" si="0"/>
        <v>3.226370729441419</v>
      </c>
      <c r="T48" s="79">
        <f>Q48/'סכום נכסי הקרן'!$C$42*100</f>
        <v>0.56215836991781309</v>
      </c>
    </row>
    <row r="49" spans="2:20">
      <c r="B49" t="s">
        <v>432</v>
      </c>
      <c r="C49" t="s">
        <v>433</v>
      </c>
      <c r="D49" t="s">
        <v>106</v>
      </c>
      <c r="E49" t="s">
        <v>129</v>
      </c>
      <c r="F49" t="s">
        <v>434</v>
      </c>
      <c r="G49" t="s">
        <v>343</v>
      </c>
      <c r="H49" t="s">
        <v>388</v>
      </c>
      <c r="I49" t="s">
        <v>155</v>
      </c>
      <c r="J49" t="s">
        <v>435</v>
      </c>
      <c r="K49" s="79">
        <v>3.07</v>
      </c>
      <c r="L49" t="s">
        <v>108</v>
      </c>
      <c r="M49" s="79">
        <v>5.0999999999999996</v>
      </c>
      <c r="N49" s="79">
        <v>1.93</v>
      </c>
      <c r="O49" s="79">
        <v>56442</v>
      </c>
      <c r="P49" s="79">
        <v>133.72999999999999</v>
      </c>
      <c r="Q49" s="79">
        <v>75.4798866</v>
      </c>
      <c r="R49" s="79">
        <v>0</v>
      </c>
      <c r="S49" s="79">
        <f t="shared" si="0"/>
        <v>0.64276123148302133</v>
      </c>
      <c r="T49" s="79">
        <f>Q49/'סכום נכסי הקרן'!$C$42*100</f>
        <v>0.11199382725599516</v>
      </c>
    </row>
    <row r="50" spans="2:20">
      <c r="B50" t="s">
        <v>436</v>
      </c>
      <c r="C50" t="s">
        <v>437</v>
      </c>
      <c r="D50" t="s">
        <v>106</v>
      </c>
      <c r="E50" t="s">
        <v>129</v>
      </c>
      <c r="F50" t="s">
        <v>434</v>
      </c>
      <c r="G50" t="s">
        <v>343</v>
      </c>
      <c r="H50" t="s">
        <v>388</v>
      </c>
      <c r="I50" t="s">
        <v>155</v>
      </c>
      <c r="J50" t="s">
        <v>420</v>
      </c>
      <c r="K50" s="79">
        <v>2.4700000000000002</v>
      </c>
      <c r="L50" t="s">
        <v>108</v>
      </c>
      <c r="M50" s="79">
        <v>6.5</v>
      </c>
      <c r="N50" s="79">
        <v>1.06</v>
      </c>
      <c r="O50" s="79">
        <v>145408.14000000001</v>
      </c>
      <c r="P50" s="79">
        <v>129.63</v>
      </c>
      <c r="Q50" s="79">
        <v>188.49257188199999</v>
      </c>
      <c r="R50" s="79">
        <v>0.02</v>
      </c>
      <c r="S50" s="79">
        <f t="shared" si="0"/>
        <v>1.6051391050748642</v>
      </c>
      <c r="T50" s="79">
        <f>Q50/'סכום נכסי הקרן'!$C$42*100</f>
        <v>0.27967721581594107</v>
      </c>
    </row>
    <row r="51" spans="2:20">
      <c r="B51" t="s">
        <v>438</v>
      </c>
      <c r="C51" t="s">
        <v>439</v>
      </c>
      <c r="D51" t="s">
        <v>106</v>
      </c>
      <c r="E51" t="s">
        <v>129</v>
      </c>
      <c r="F51" t="s">
        <v>440</v>
      </c>
      <c r="G51" t="s">
        <v>315</v>
      </c>
      <c r="H51" t="s">
        <v>388</v>
      </c>
      <c r="I51" t="s">
        <v>155</v>
      </c>
      <c r="J51" t="s">
        <v>420</v>
      </c>
      <c r="K51" s="79">
        <v>3.18</v>
      </c>
      <c r="L51" t="s">
        <v>108</v>
      </c>
      <c r="M51" s="79">
        <v>4.75</v>
      </c>
      <c r="N51" s="79">
        <v>0.81</v>
      </c>
      <c r="O51" s="79">
        <v>112500.01</v>
      </c>
      <c r="P51" s="79">
        <v>132.66999999999999</v>
      </c>
      <c r="Q51" s="79">
        <v>149.25376326700001</v>
      </c>
      <c r="R51" s="79">
        <v>0.03</v>
      </c>
      <c r="S51" s="79">
        <f t="shared" si="0"/>
        <v>1.2709946583434886</v>
      </c>
      <c r="T51" s="79">
        <f>Q51/'סכום נכסי הקרן'!$C$42*100</f>
        <v>0.2214563499441134</v>
      </c>
    </row>
    <row r="52" spans="2:20">
      <c r="B52" t="s">
        <v>441</v>
      </c>
      <c r="C52" t="s">
        <v>442</v>
      </c>
      <c r="D52" t="s">
        <v>106</v>
      </c>
      <c r="E52" t="s">
        <v>129</v>
      </c>
      <c r="F52" t="s">
        <v>443</v>
      </c>
      <c r="G52" t="s">
        <v>315</v>
      </c>
      <c r="H52" t="s">
        <v>388</v>
      </c>
      <c r="I52" t="s">
        <v>155</v>
      </c>
      <c r="J52" t="s">
        <v>326</v>
      </c>
      <c r="K52" s="79">
        <v>6.16</v>
      </c>
      <c r="L52" t="s">
        <v>108</v>
      </c>
      <c r="M52" s="79">
        <v>1.5</v>
      </c>
      <c r="N52" s="79">
        <v>1.29</v>
      </c>
      <c r="O52" s="79">
        <v>252018</v>
      </c>
      <c r="P52" s="79">
        <v>101.47</v>
      </c>
      <c r="Q52" s="79">
        <v>255.7226646</v>
      </c>
      <c r="R52" s="79">
        <v>0.04</v>
      </c>
      <c r="S52" s="79">
        <f t="shared" si="0"/>
        <v>2.1776478770758461</v>
      </c>
      <c r="T52" s="79">
        <f>Q52/'סכום נכסי הקרן'!$C$42*100</f>
        <v>0.37943035177606094</v>
      </c>
    </row>
    <row r="53" spans="2:20">
      <c r="B53" t="s">
        <v>444</v>
      </c>
      <c r="C53" t="s">
        <v>445</v>
      </c>
      <c r="D53" t="s">
        <v>106</v>
      </c>
      <c r="E53" t="s">
        <v>129</v>
      </c>
      <c r="F53" t="s">
        <v>443</v>
      </c>
      <c r="G53" t="s">
        <v>315</v>
      </c>
      <c r="H53" t="s">
        <v>388</v>
      </c>
      <c r="I53" t="s">
        <v>155</v>
      </c>
      <c r="J53" t="s">
        <v>446</v>
      </c>
      <c r="K53" s="79">
        <v>3.42</v>
      </c>
      <c r="L53" t="s">
        <v>108</v>
      </c>
      <c r="M53" s="79">
        <v>3.55</v>
      </c>
      <c r="N53" s="79">
        <v>0.83</v>
      </c>
      <c r="O53" s="79">
        <v>17291.75</v>
      </c>
      <c r="P53" s="79">
        <v>118.35</v>
      </c>
      <c r="Q53" s="79">
        <v>20.464786125</v>
      </c>
      <c r="R53" s="79">
        <v>0</v>
      </c>
      <c r="S53" s="79">
        <f t="shared" si="0"/>
        <v>0.17427120951373617</v>
      </c>
      <c r="T53" s="79">
        <f>Q53/'סכום נכסי הקרן'!$C$42*100</f>
        <v>3.0364774317429042E-2</v>
      </c>
    </row>
    <row r="54" spans="2:20">
      <c r="B54" t="s">
        <v>447</v>
      </c>
      <c r="C54" t="s">
        <v>448</v>
      </c>
      <c r="D54" t="s">
        <v>106</v>
      </c>
      <c r="E54" t="s">
        <v>129</v>
      </c>
      <c r="F54" t="s">
        <v>443</v>
      </c>
      <c r="G54" t="s">
        <v>315</v>
      </c>
      <c r="H54" t="s">
        <v>388</v>
      </c>
      <c r="I54" t="s">
        <v>155</v>
      </c>
      <c r="J54" t="s">
        <v>449</v>
      </c>
      <c r="K54" s="79">
        <v>2.37</v>
      </c>
      <c r="L54" t="s">
        <v>108</v>
      </c>
      <c r="M54" s="79">
        <v>4.6500000000000004</v>
      </c>
      <c r="N54" s="79">
        <v>0.81</v>
      </c>
      <c r="O54" s="79">
        <v>63622</v>
      </c>
      <c r="P54" s="79">
        <v>130.22</v>
      </c>
      <c r="Q54" s="79">
        <v>82.848568400000005</v>
      </c>
      <c r="R54" s="79">
        <v>0.01</v>
      </c>
      <c r="S54" s="79">
        <f t="shared" si="0"/>
        <v>0.70551043794744284</v>
      </c>
      <c r="T54" s="79">
        <f>Q54/'סכום נכסי הקרן'!$C$42*100</f>
        <v>0.12292716213217125</v>
      </c>
    </row>
    <row r="55" spans="2:20">
      <c r="B55" t="s">
        <v>450</v>
      </c>
      <c r="C55" t="s">
        <v>451</v>
      </c>
      <c r="D55" t="s">
        <v>106</v>
      </c>
      <c r="E55" t="s">
        <v>129</v>
      </c>
      <c r="F55" t="s">
        <v>452</v>
      </c>
      <c r="G55" t="s">
        <v>453</v>
      </c>
      <c r="H55" t="s">
        <v>388</v>
      </c>
      <c r="I55" t="s">
        <v>155</v>
      </c>
      <c r="J55" t="s">
        <v>454</v>
      </c>
      <c r="K55" s="79">
        <v>5.77</v>
      </c>
      <c r="L55" t="s">
        <v>108</v>
      </c>
      <c r="M55" s="79">
        <v>3.85</v>
      </c>
      <c r="N55" s="79">
        <v>1.75</v>
      </c>
      <c r="O55" s="79">
        <v>32471</v>
      </c>
      <c r="P55" s="79">
        <v>115.4</v>
      </c>
      <c r="Q55" s="79">
        <v>37.471533999999998</v>
      </c>
      <c r="R55" s="79">
        <v>0.01</v>
      </c>
      <c r="S55" s="79">
        <f t="shared" si="0"/>
        <v>0.31909493276050976</v>
      </c>
      <c r="T55" s="79">
        <f>Q55/'סכום נכסי הקרן'!$C$42*100</f>
        <v>5.5598659389257073E-2</v>
      </c>
    </row>
    <row r="56" spans="2:20">
      <c r="B56" t="s">
        <v>455</v>
      </c>
      <c r="C56" t="s">
        <v>456</v>
      </c>
      <c r="D56" t="s">
        <v>106</v>
      </c>
      <c r="E56" t="s">
        <v>129</v>
      </c>
      <c r="F56" t="s">
        <v>452</v>
      </c>
      <c r="G56" t="s">
        <v>453</v>
      </c>
      <c r="H56" t="s">
        <v>388</v>
      </c>
      <c r="I56" t="s">
        <v>155</v>
      </c>
      <c r="J56" t="s">
        <v>457</v>
      </c>
      <c r="K56" s="79">
        <v>6.57</v>
      </c>
      <c r="L56" t="s">
        <v>108</v>
      </c>
      <c r="M56" s="79">
        <v>3.85</v>
      </c>
      <c r="N56" s="79">
        <v>1.91</v>
      </c>
      <c r="O56" s="79">
        <v>22561</v>
      </c>
      <c r="P56" s="79">
        <v>116.04</v>
      </c>
      <c r="Q56" s="79">
        <v>26.179784399999999</v>
      </c>
      <c r="R56" s="79">
        <v>0.01</v>
      </c>
      <c r="S56" s="79">
        <f t="shared" si="0"/>
        <v>0.22293820538018655</v>
      </c>
      <c r="T56" s="79">
        <f>Q56/'סכום נכסי הקרן'!$C$42*100</f>
        <v>3.8844444311775063E-2</v>
      </c>
    </row>
    <row r="57" spans="2:20">
      <c r="B57" t="s">
        <v>458</v>
      </c>
      <c r="C57" t="s">
        <v>459</v>
      </c>
      <c r="D57" t="s">
        <v>106</v>
      </c>
      <c r="E57" t="s">
        <v>129</v>
      </c>
      <c r="F57" t="s">
        <v>452</v>
      </c>
      <c r="G57" t="s">
        <v>453</v>
      </c>
      <c r="H57" t="s">
        <v>388</v>
      </c>
      <c r="I57" t="s">
        <v>155</v>
      </c>
      <c r="J57" t="s">
        <v>460</v>
      </c>
      <c r="K57" s="79">
        <v>3.23</v>
      </c>
      <c r="L57" t="s">
        <v>108</v>
      </c>
      <c r="M57" s="79">
        <v>3.9</v>
      </c>
      <c r="N57" s="79">
        <v>1.2</v>
      </c>
      <c r="O57" s="79">
        <v>6100</v>
      </c>
      <c r="P57" s="79">
        <v>117.05</v>
      </c>
      <c r="Q57" s="79">
        <v>7.1400499999999996</v>
      </c>
      <c r="R57" s="79">
        <v>0</v>
      </c>
      <c r="S57" s="79">
        <f t="shared" si="0"/>
        <v>6.0802255244118843E-2</v>
      </c>
      <c r="T57" s="79">
        <f>Q57/'סכום נכסי הקרן'!$C$42*100</f>
        <v>1.0594100790543163E-2</v>
      </c>
    </row>
    <row r="58" spans="2:20">
      <c r="B58" t="s">
        <v>461</v>
      </c>
      <c r="C58" t="s">
        <v>462</v>
      </c>
      <c r="D58" t="s">
        <v>106</v>
      </c>
      <c r="E58" t="s">
        <v>129</v>
      </c>
      <c r="F58" t="s">
        <v>452</v>
      </c>
      <c r="G58" t="s">
        <v>453</v>
      </c>
      <c r="H58" t="s">
        <v>388</v>
      </c>
      <c r="I58" t="s">
        <v>155</v>
      </c>
      <c r="J58" t="s">
        <v>446</v>
      </c>
      <c r="K58" s="79">
        <v>4.0999999999999996</v>
      </c>
      <c r="L58" t="s">
        <v>108</v>
      </c>
      <c r="M58" s="79">
        <v>3.9</v>
      </c>
      <c r="N58" s="79">
        <v>1.44</v>
      </c>
      <c r="O58" s="79">
        <v>31158</v>
      </c>
      <c r="P58" s="79">
        <v>118.62</v>
      </c>
      <c r="Q58" s="79">
        <v>36.959619600000003</v>
      </c>
      <c r="R58" s="79">
        <v>0.01</v>
      </c>
      <c r="S58" s="79">
        <f t="shared" si="0"/>
        <v>0.31473564255778852</v>
      </c>
      <c r="T58" s="79">
        <f>Q58/'סכום נכסי הקרן'!$C$42*100</f>
        <v>5.4839102698515357E-2</v>
      </c>
    </row>
    <row r="59" spans="2:20">
      <c r="B59" t="s">
        <v>463</v>
      </c>
      <c r="C59" t="s">
        <v>464</v>
      </c>
      <c r="D59" t="s">
        <v>106</v>
      </c>
      <c r="E59" t="s">
        <v>129</v>
      </c>
      <c r="F59" t="s">
        <v>465</v>
      </c>
      <c r="G59" t="s">
        <v>453</v>
      </c>
      <c r="H59" t="s">
        <v>388</v>
      </c>
      <c r="I59" t="s">
        <v>155</v>
      </c>
      <c r="J59" t="s">
        <v>466</v>
      </c>
      <c r="K59" s="79">
        <v>4.21</v>
      </c>
      <c r="L59" t="s">
        <v>108</v>
      </c>
      <c r="M59" s="79">
        <v>3.75</v>
      </c>
      <c r="N59" s="79">
        <v>1.43</v>
      </c>
      <c r="O59" s="79">
        <v>107172</v>
      </c>
      <c r="P59" s="79">
        <v>118.93</v>
      </c>
      <c r="Q59" s="79">
        <v>127.45965959999999</v>
      </c>
      <c r="R59" s="79">
        <v>0.01</v>
      </c>
      <c r="S59" s="79">
        <f t="shared" si="0"/>
        <v>1.0854034294336461</v>
      </c>
      <c r="T59" s="79">
        <f>Q59/'סכום נכסי הקרן'!$C$42*100</f>
        <v>0.18911919111640987</v>
      </c>
    </row>
    <row r="60" spans="2:20">
      <c r="B60" t="s">
        <v>467</v>
      </c>
      <c r="C60" t="s">
        <v>468</v>
      </c>
      <c r="D60" t="s">
        <v>106</v>
      </c>
      <c r="E60" t="s">
        <v>129</v>
      </c>
      <c r="F60" t="s">
        <v>465</v>
      </c>
      <c r="G60" t="s">
        <v>453</v>
      </c>
      <c r="H60" t="s">
        <v>469</v>
      </c>
      <c r="I60" t="s">
        <v>156</v>
      </c>
      <c r="J60" t="s">
        <v>435</v>
      </c>
      <c r="K60" s="79">
        <v>7.71</v>
      </c>
      <c r="L60" t="s">
        <v>108</v>
      </c>
      <c r="M60" s="79">
        <v>2.48</v>
      </c>
      <c r="N60" s="79">
        <v>2.37</v>
      </c>
      <c r="O60" s="79">
        <v>100000</v>
      </c>
      <c r="P60" s="79">
        <v>100.95</v>
      </c>
      <c r="Q60" s="79">
        <v>100.95</v>
      </c>
      <c r="R60" s="79">
        <v>0.04</v>
      </c>
      <c r="S60" s="79">
        <f t="shared" si="0"/>
        <v>0.85965611821959209</v>
      </c>
      <c r="T60" s="79">
        <f>Q60/'סכום נכסי הקרן'!$C$42*100</f>
        <v>0.14978529209253888</v>
      </c>
    </row>
    <row r="61" spans="2:20">
      <c r="B61" t="s">
        <v>470</v>
      </c>
      <c r="C61" t="s">
        <v>471</v>
      </c>
      <c r="D61" t="s">
        <v>106</v>
      </c>
      <c r="E61" t="s">
        <v>129</v>
      </c>
      <c r="F61" t="s">
        <v>472</v>
      </c>
      <c r="G61" t="s">
        <v>453</v>
      </c>
      <c r="H61" t="s">
        <v>388</v>
      </c>
      <c r="I61" t="s">
        <v>155</v>
      </c>
      <c r="J61" t="s">
        <v>350</v>
      </c>
      <c r="K61" s="79">
        <v>2.62</v>
      </c>
      <c r="L61" t="s">
        <v>108</v>
      </c>
      <c r="M61" s="79">
        <v>3.6</v>
      </c>
      <c r="N61" s="79">
        <v>1.07</v>
      </c>
      <c r="O61" s="79">
        <v>100000</v>
      </c>
      <c r="P61" s="79">
        <v>113.5</v>
      </c>
      <c r="Q61" s="79">
        <v>113.5</v>
      </c>
      <c r="R61" s="79">
        <v>0.02</v>
      </c>
      <c r="S61" s="79">
        <f t="shared" si="0"/>
        <v>0.96652768120776333</v>
      </c>
      <c r="T61" s="79">
        <f>Q61/'סכום נכסי הקרן'!$C$42*100</f>
        <v>0.16840644529473167</v>
      </c>
    </row>
    <row r="62" spans="2:20">
      <c r="B62" t="s">
        <v>473</v>
      </c>
      <c r="C62" t="s">
        <v>474</v>
      </c>
      <c r="D62" t="s">
        <v>106</v>
      </c>
      <c r="E62" t="s">
        <v>129</v>
      </c>
      <c r="F62" t="s">
        <v>475</v>
      </c>
      <c r="G62" t="s">
        <v>343</v>
      </c>
      <c r="H62" t="s">
        <v>476</v>
      </c>
      <c r="I62" t="s">
        <v>155</v>
      </c>
      <c r="J62" t="s">
        <v>477</v>
      </c>
      <c r="K62" s="79">
        <v>1.22</v>
      </c>
      <c r="L62" t="s">
        <v>108</v>
      </c>
      <c r="M62" s="79">
        <v>4.8499999999999996</v>
      </c>
      <c r="N62" s="79">
        <v>1.1100000000000001</v>
      </c>
      <c r="O62" s="79">
        <v>2619</v>
      </c>
      <c r="P62" s="79">
        <v>126.9</v>
      </c>
      <c r="Q62" s="79">
        <v>3.3235109999999999</v>
      </c>
      <c r="R62" s="79">
        <v>0</v>
      </c>
      <c r="S62" s="79">
        <f t="shared" si="0"/>
        <v>2.8301897623775281E-2</v>
      </c>
      <c r="T62" s="79">
        <f>Q62/'סכום נכסי הקרן'!$C$42*100</f>
        <v>4.9312834661492423E-3</v>
      </c>
    </row>
    <row r="63" spans="2:20">
      <c r="B63" t="s">
        <v>478</v>
      </c>
      <c r="C63" t="s">
        <v>479</v>
      </c>
      <c r="D63" t="s">
        <v>106</v>
      </c>
      <c r="E63" t="s">
        <v>129</v>
      </c>
      <c r="F63" t="s">
        <v>475</v>
      </c>
      <c r="G63" t="s">
        <v>343</v>
      </c>
      <c r="H63" t="s">
        <v>476</v>
      </c>
      <c r="I63" t="s">
        <v>155</v>
      </c>
      <c r="J63" t="s">
        <v>480</v>
      </c>
      <c r="K63" s="79">
        <v>2.74</v>
      </c>
      <c r="L63" t="s">
        <v>108</v>
      </c>
      <c r="M63" s="79">
        <v>3.77</v>
      </c>
      <c r="N63" s="79">
        <v>1.1000000000000001</v>
      </c>
      <c r="O63" s="79">
        <v>88121.7</v>
      </c>
      <c r="P63" s="79">
        <v>115.74</v>
      </c>
      <c r="Q63" s="79">
        <v>101.99205558</v>
      </c>
      <c r="R63" s="79">
        <v>0.02</v>
      </c>
      <c r="S63" s="79">
        <f t="shared" si="0"/>
        <v>0.86852991172996219</v>
      </c>
      <c r="T63" s="79">
        <f>Q63/'סכום נכסי הקרן'!$C$42*100</f>
        <v>0.15133144959057709</v>
      </c>
    </row>
    <row r="64" spans="2:20">
      <c r="B64" t="s">
        <v>481</v>
      </c>
      <c r="C64" t="s">
        <v>482</v>
      </c>
      <c r="D64" t="s">
        <v>106</v>
      </c>
      <c r="E64" t="s">
        <v>129</v>
      </c>
      <c r="F64" t="s">
        <v>475</v>
      </c>
      <c r="G64" t="s">
        <v>343</v>
      </c>
      <c r="H64" t="s">
        <v>483</v>
      </c>
      <c r="I64" t="s">
        <v>156</v>
      </c>
      <c r="J64" t="s">
        <v>484</v>
      </c>
      <c r="K64" s="79">
        <v>6</v>
      </c>
      <c r="L64" t="s">
        <v>108</v>
      </c>
      <c r="M64" s="79">
        <v>2.5</v>
      </c>
      <c r="N64" s="79">
        <v>2.25</v>
      </c>
      <c r="O64" s="79">
        <v>187000</v>
      </c>
      <c r="P64" s="79">
        <v>100.94</v>
      </c>
      <c r="Q64" s="79">
        <v>188.7578</v>
      </c>
      <c r="R64" s="79">
        <v>0.05</v>
      </c>
      <c r="S64" s="79">
        <f t="shared" si="0"/>
        <v>1.6073976981839537</v>
      </c>
      <c r="T64" s="79">
        <f>Q64/'סכום נכסי הקרן'!$C$42*100</f>
        <v>0.28007074995289782</v>
      </c>
    </row>
    <row r="65" spans="2:20">
      <c r="B65" t="s">
        <v>485</v>
      </c>
      <c r="C65" t="s">
        <v>486</v>
      </c>
      <c r="D65" t="s">
        <v>106</v>
      </c>
      <c r="E65" t="s">
        <v>129</v>
      </c>
      <c r="F65" t="s">
        <v>348</v>
      </c>
      <c r="G65" t="s">
        <v>315</v>
      </c>
      <c r="H65" t="s">
        <v>476</v>
      </c>
      <c r="I65" t="s">
        <v>155</v>
      </c>
      <c r="J65" t="s">
        <v>487</v>
      </c>
      <c r="K65" s="79">
        <v>4.22</v>
      </c>
      <c r="L65" t="s">
        <v>108</v>
      </c>
      <c r="M65" s="79">
        <v>2.8</v>
      </c>
      <c r="N65" s="79">
        <v>2.56</v>
      </c>
      <c r="O65" s="79">
        <v>2</v>
      </c>
      <c r="P65" s="79">
        <v>5126799</v>
      </c>
      <c r="Q65" s="79">
        <v>102.53598</v>
      </c>
      <c r="R65" s="79">
        <v>0</v>
      </c>
      <c r="S65" s="79">
        <f t="shared" si="0"/>
        <v>0.87316178845608439</v>
      </c>
      <c r="T65" s="79">
        <f>Q65/'סכום נכסי הקרן'!$C$42*100</f>
        <v>0.15213850137983875</v>
      </c>
    </row>
    <row r="66" spans="2:20">
      <c r="B66" t="s">
        <v>488</v>
      </c>
      <c r="C66" t="s">
        <v>489</v>
      </c>
      <c r="D66" t="s">
        <v>106</v>
      </c>
      <c r="E66" t="s">
        <v>129</v>
      </c>
      <c r="F66" t="s">
        <v>490</v>
      </c>
      <c r="G66" t="s">
        <v>315</v>
      </c>
      <c r="H66" t="s">
        <v>476</v>
      </c>
      <c r="I66" t="s">
        <v>155</v>
      </c>
      <c r="J66" t="s">
        <v>329</v>
      </c>
      <c r="K66" s="79">
        <v>2.94</v>
      </c>
      <c r="L66" t="s">
        <v>108</v>
      </c>
      <c r="M66" s="79">
        <v>2</v>
      </c>
      <c r="N66" s="79">
        <v>0.9</v>
      </c>
      <c r="O66" s="79">
        <v>2100</v>
      </c>
      <c r="P66" s="79">
        <v>103.84</v>
      </c>
      <c r="Q66" s="79">
        <v>2.1806399999999999</v>
      </c>
      <c r="R66" s="79">
        <v>0</v>
      </c>
      <c r="S66" s="79">
        <f t="shared" si="0"/>
        <v>1.8569594033029928E-2</v>
      </c>
      <c r="T66" s="79">
        <f>Q66/'סכום נכסי הקרן'!$C$42*100</f>
        <v>3.2355403600661118E-3</v>
      </c>
    </row>
    <row r="67" spans="2:20">
      <c r="B67" t="s">
        <v>491</v>
      </c>
      <c r="C67" t="s">
        <v>492</v>
      </c>
      <c r="D67" t="s">
        <v>106</v>
      </c>
      <c r="E67" t="s">
        <v>129</v>
      </c>
      <c r="F67" t="s">
        <v>493</v>
      </c>
      <c r="G67" t="s">
        <v>343</v>
      </c>
      <c r="H67" t="s">
        <v>483</v>
      </c>
      <c r="I67" t="s">
        <v>156</v>
      </c>
      <c r="J67" t="s">
        <v>494</v>
      </c>
      <c r="K67" s="79">
        <v>7.03</v>
      </c>
      <c r="L67" t="s">
        <v>108</v>
      </c>
      <c r="M67" s="79">
        <v>1.58</v>
      </c>
      <c r="N67" s="79">
        <v>1.99</v>
      </c>
      <c r="O67" s="79">
        <v>56435</v>
      </c>
      <c r="P67" s="79">
        <v>97.69</v>
      </c>
      <c r="Q67" s="79">
        <v>55.131351500000001</v>
      </c>
      <c r="R67" s="79">
        <v>0.02</v>
      </c>
      <c r="S67" s="79">
        <f t="shared" si="0"/>
        <v>0.46947997645061801</v>
      </c>
      <c r="T67" s="79">
        <f>Q67/'סכום נכסי הקרן'!$C$42*100</f>
        <v>8.1801541237086994E-2</v>
      </c>
    </row>
    <row r="68" spans="2:20">
      <c r="B68" t="s">
        <v>495</v>
      </c>
      <c r="C68" t="s">
        <v>496</v>
      </c>
      <c r="D68" t="s">
        <v>106</v>
      </c>
      <c r="E68" t="s">
        <v>129</v>
      </c>
      <c r="F68" t="s">
        <v>497</v>
      </c>
      <c r="G68" t="s">
        <v>315</v>
      </c>
      <c r="H68" t="s">
        <v>476</v>
      </c>
      <c r="I68" t="s">
        <v>155</v>
      </c>
      <c r="J68" t="s">
        <v>353</v>
      </c>
      <c r="K68" s="79">
        <v>4.54</v>
      </c>
      <c r="L68" t="s">
        <v>108</v>
      </c>
      <c r="M68" s="79">
        <v>4.5</v>
      </c>
      <c r="N68" s="79">
        <v>1.7</v>
      </c>
      <c r="O68" s="79">
        <v>415</v>
      </c>
      <c r="P68" s="79">
        <v>135.15</v>
      </c>
      <c r="Q68" s="79">
        <v>0.5608725</v>
      </c>
      <c r="R68" s="79">
        <v>0</v>
      </c>
      <c r="S68" s="79">
        <f t="shared" si="0"/>
        <v>4.7762008535524331E-3</v>
      </c>
      <c r="T68" s="79">
        <f>Q68/'סכום נכסי הקרן'!$C$42*100</f>
        <v>8.3219862544995065E-4</v>
      </c>
    </row>
    <row r="69" spans="2:20">
      <c r="B69" t="s">
        <v>498</v>
      </c>
      <c r="C69" t="s">
        <v>499</v>
      </c>
      <c r="D69" t="s">
        <v>106</v>
      </c>
      <c r="E69" t="s">
        <v>129</v>
      </c>
      <c r="F69" t="s">
        <v>500</v>
      </c>
      <c r="G69" t="s">
        <v>343</v>
      </c>
      <c r="H69" t="s">
        <v>483</v>
      </c>
      <c r="I69" t="s">
        <v>156</v>
      </c>
      <c r="J69" t="s">
        <v>501</v>
      </c>
      <c r="K69" s="79">
        <v>5.34</v>
      </c>
      <c r="L69" t="s">
        <v>108</v>
      </c>
      <c r="M69" s="79">
        <v>2.74</v>
      </c>
      <c r="N69" s="79">
        <v>1.8</v>
      </c>
      <c r="O69" s="79">
        <v>20000</v>
      </c>
      <c r="P69" s="79">
        <v>104.93</v>
      </c>
      <c r="Q69" s="79">
        <v>20.986000000000001</v>
      </c>
      <c r="R69" s="79">
        <v>0</v>
      </c>
      <c r="S69" s="79">
        <f t="shared" si="0"/>
        <v>0.17870969090595701</v>
      </c>
      <c r="T69" s="79">
        <f>Q69/'סכום נכסי הקרן'!$C$42*100</f>
        <v>3.1138129171411798E-2</v>
      </c>
    </row>
    <row r="70" spans="2:20">
      <c r="B70" t="s">
        <v>502</v>
      </c>
      <c r="C70" t="s">
        <v>503</v>
      </c>
      <c r="D70" t="s">
        <v>106</v>
      </c>
      <c r="E70" t="s">
        <v>129</v>
      </c>
      <c r="F70" t="s">
        <v>500</v>
      </c>
      <c r="G70" t="s">
        <v>343</v>
      </c>
      <c r="H70" t="s">
        <v>483</v>
      </c>
      <c r="I70" t="s">
        <v>156</v>
      </c>
      <c r="J70" t="s">
        <v>504</v>
      </c>
      <c r="K70" s="79">
        <v>7.25</v>
      </c>
      <c r="L70" t="s">
        <v>108</v>
      </c>
      <c r="M70" s="79">
        <v>1.96</v>
      </c>
      <c r="N70" s="79">
        <v>2.29</v>
      </c>
      <c r="O70" s="79">
        <v>29000</v>
      </c>
      <c r="P70" s="79">
        <v>97.85</v>
      </c>
      <c r="Q70" s="79">
        <v>28.3765</v>
      </c>
      <c r="R70" s="79">
        <v>0.01</v>
      </c>
      <c r="S70" s="79">
        <f t="shared" si="0"/>
        <v>0.24164469379552503</v>
      </c>
      <c r="T70" s="79">
        <f>Q70/'סכום נכסי הקרן'!$C$42*100</f>
        <v>4.210383695952382E-2</v>
      </c>
    </row>
    <row r="71" spans="2:20">
      <c r="B71" t="s">
        <v>505</v>
      </c>
      <c r="C71" t="s">
        <v>506</v>
      </c>
      <c r="D71" t="s">
        <v>106</v>
      </c>
      <c r="E71" t="s">
        <v>129</v>
      </c>
      <c r="F71" t="s">
        <v>507</v>
      </c>
      <c r="G71" t="s">
        <v>138</v>
      </c>
      <c r="H71" t="s">
        <v>476</v>
      </c>
      <c r="I71" t="s">
        <v>155</v>
      </c>
      <c r="J71" t="s">
        <v>323</v>
      </c>
      <c r="K71" s="79">
        <v>0.5</v>
      </c>
      <c r="L71" t="s">
        <v>108</v>
      </c>
      <c r="M71" s="79">
        <v>5.19</v>
      </c>
      <c r="N71" s="79">
        <v>1.59</v>
      </c>
      <c r="O71" s="79">
        <v>2682</v>
      </c>
      <c r="P71" s="79">
        <v>121.21</v>
      </c>
      <c r="Q71" s="79">
        <v>3.2508522000000002</v>
      </c>
      <c r="R71" s="79">
        <v>0</v>
      </c>
      <c r="S71" s="79">
        <f t="shared" si="0"/>
        <v>2.768315981334939E-2</v>
      </c>
      <c r="T71" s="79">
        <f>Q71/'סכום נכסי הקרן'!$C$42*100</f>
        <v>4.8234754465247415E-3</v>
      </c>
    </row>
    <row r="72" spans="2:20">
      <c r="B72" t="s">
        <v>508</v>
      </c>
      <c r="C72" t="s">
        <v>509</v>
      </c>
      <c r="D72" t="s">
        <v>106</v>
      </c>
      <c r="E72" t="s">
        <v>129</v>
      </c>
      <c r="F72" t="s">
        <v>510</v>
      </c>
      <c r="G72" t="s">
        <v>138</v>
      </c>
      <c r="H72" t="s">
        <v>476</v>
      </c>
      <c r="I72" t="s">
        <v>155</v>
      </c>
      <c r="J72" t="s">
        <v>511</v>
      </c>
      <c r="K72" s="79">
        <v>1.47</v>
      </c>
      <c r="L72" t="s">
        <v>108</v>
      </c>
      <c r="M72" s="79">
        <v>3.35</v>
      </c>
      <c r="N72" s="79">
        <v>0.86</v>
      </c>
      <c r="O72" s="79">
        <v>857.33</v>
      </c>
      <c r="P72" s="79">
        <v>111.96</v>
      </c>
      <c r="Q72" s="79">
        <v>0.95986666799999998</v>
      </c>
      <c r="R72" s="79">
        <v>0</v>
      </c>
      <c r="S72" s="79">
        <f t="shared" si="0"/>
        <v>8.1739004836181659E-3</v>
      </c>
      <c r="T72" s="79">
        <f>Q72/'סכום נכסי הקרן'!$C$42*100</f>
        <v>1.4242091058570782E-3</v>
      </c>
    </row>
    <row r="73" spans="2:20">
      <c r="B73" t="s">
        <v>512</v>
      </c>
      <c r="C73" t="s">
        <v>513</v>
      </c>
      <c r="D73" t="s">
        <v>106</v>
      </c>
      <c r="E73" t="s">
        <v>129</v>
      </c>
      <c r="F73" t="s">
        <v>440</v>
      </c>
      <c r="G73" t="s">
        <v>315</v>
      </c>
      <c r="H73" t="s">
        <v>476</v>
      </c>
      <c r="I73" t="s">
        <v>155</v>
      </c>
      <c r="J73" t="s">
        <v>353</v>
      </c>
      <c r="K73" s="79">
        <v>2.99</v>
      </c>
      <c r="L73" t="s">
        <v>108</v>
      </c>
      <c r="M73" s="79">
        <v>6.4</v>
      </c>
      <c r="N73" s="79">
        <v>1.35</v>
      </c>
      <c r="O73" s="79">
        <v>846</v>
      </c>
      <c r="P73" s="79">
        <v>131.61000000000001</v>
      </c>
      <c r="Q73" s="79">
        <v>1.1134206</v>
      </c>
      <c r="R73" s="79">
        <v>0</v>
      </c>
      <c r="S73" s="79">
        <f t="shared" si="0"/>
        <v>9.4815139271097488E-3</v>
      </c>
      <c r="T73" s="79">
        <f>Q73/'סכום נכסי הקרן'!$C$42*100</f>
        <v>1.6520458622372451E-3</v>
      </c>
    </row>
    <row r="74" spans="2:20">
      <c r="B74" t="s">
        <v>514</v>
      </c>
      <c r="C74" t="s">
        <v>515</v>
      </c>
      <c r="D74" t="s">
        <v>106</v>
      </c>
      <c r="E74" t="s">
        <v>129</v>
      </c>
      <c r="F74" t="s">
        <v>516</v>
      </c>
      <c r="G74" t="s">
        <v>343</v>
      </c>
      <c r="H74" t="s">
        <v>517</v>
      </c>
      <c r="I74" t="s">
        <v>155</v>
      </c>
      <c r="J74" t="s">
        <v>518</v>
      </c>
      <c r="K74" s="79">
        <v>2.99</v>
      </c>
      <c r="L74" t="s">
        <v>108</v>
      </c>
      <c r="M74" s="79">
        <v>4.5999999999999996</v>
      </c>
      <c r="N74" s="79">
        <v>1.69</v>
      </c>
      <c r="O74" s="79">
        <v>54694</v>
      </c>
      <c r="P74" s="79">
        <v>109.4</v>
      </c>
      <c r="Q74" s="79">
        <v>59.835236000000002</v>
      </c>
      <c r="R74" s="79">
        <v>0.01</v>
      </c>
      <c r="S74" s="79">
        <f t="shared" si="0"/>
        <v>0.50953666877179982</v>
      </c>
      <c r="T74" s="79">
        <f>Q74/'סכום נכסי הקרן'!$C$42*100</f>
        <v>8.8780963860188189E-2</v>
      </c>
    </row>
    <row r="75" spans="2:20">
      <c r="B75" t="s">
        <v>519</v>
      </c>
      <c r="C75" t="s">
        <v>520</v>
      </c>
      <c r="D75" t="s">
        <v>106</v>
      </c>
      <c r="E75" t="s">
        <v>129</v>
      </c>
      <c r="F75" t="s">
        <v>516</v>
      </c>
      <c r="G75" t="s">
        <v>343</v>
      </c>
      <c r="H75" t="s">
        <v>517</v>
      </c>
      <c r="I75" t="s">
        <v>155</v>
      </c>
      <c r="J75" t="s">
        <v>521</v>
      </c>
      <c r="K75" s="79">
        <v>6.65</v>
      </c>
      <c r="L75" t="s">
        <v>108</v>
      </c>
      <c r="M75" s="79">
        <v>3.06</v>
      </c>
      <c r="N75" s="79">
        <v>3.01</v>
      </c>
      <c r="O75" s="79">
        <v>26000</v>
      </c>
      <c r="P75" s="79">
        <v>100.14</v>
      </c>
      <c r="Q75" s="79">
        <v>26.0364</v>
      </c>
      <c r="R75" s="79">
        <v>0.02</v>
      </c>
      <c r="S75" s="79">
        <f t="shared" si="0"/>
        <v>0.22171719223786612</v>
      </c>
      <c r="T75" s="79">
        <f>Q75/'סכום נכסי הקרן'!$C$42*100</f>
        <v>3.8631696671997812E-2</v>
      </c>
    </row>
    <row r="76" spans="2:20">
      <c r="B76" t="s">
        <v>522</v>
      </c>
      <c r="C76" t="s">
        <v>523</v>
      </c>
      <c r="D76" t="s">
        <v>106</v>
      </c>
      <c r="E76" t="s">
        <v>129</v>
      </c>
      <c r="F76" t="s">
        <v>524</v>
      </c>
      <c r="G76" t="s">
        <v>343</v>
      </c>
      <c r="H76" t="s">
        <v>517</v>
      </c>
      <c r="I76" t="s">
        <v>155</v>
      </c>
      <c r="J76" t="s">
        <v>395</v>
      </c>
      <c r="K76" s="79">
        <v>2.79</v>
      </c>
      <c r="L76" t="s">
        <v>108</v>
      </c>
      <c r="M76" s="79">
        <v>4.4000000000000004</v>
      </c>
      <c r="N76" s="79">
        <v>1.21</v>
      </c>
      <c r="O76" s="79">
        <v>119938</v>
      </c>
      <c r="P76" s="79">
        <v>109.3</v>
      </c>
      <c r="Q76" s="79">
        <v>131.09223399999999</v>
      </c>
      <c r="R76" s="79">
        <v>7.0000000000000007E-2</v>
      </c>
      <c r="S76" s="79">
        <f t="shared" ref="S76:S125" si="1">Q76/$Q$11*100</f>
        <v>1.1163372066287709</v>
      </c>
      <c r="T76" s="79">
        <f>Q76/'סכום נכסי הקרן'!$C$42*100</f>
        <v>0.19450904963599264</v>
      </c>
    </row>
    <row r="77" spans="2:20">
      <c r="B77" t="s">
        <v>525</v>
      </c>
      <c r="C77" t="s">
        <v>526</v>
      </c>
      <c r="D77" t="s">
        <v>106</v>
      </c>
      <c r="E77" t="s">
        <v>129</v>
      </c>
      <c r="F77" t="s">
        <v>527</v>
      </c>
      <c r="G77" t="s">
        <v>343</v>
      </c>
      <c r="H77" t="s">
        <v>528</v>
      </c>
      <c r="I77" t="s">
        <v>155</v>
      </c>
      <c r="J77" t="s">
        <v>420</v>
      </c>
      <c r="K77" s="79">
        <v>1.38</v>
      </c>
      <c r="L77" t="s">
        <v>108</v>
      </c>
      <c r="M77" s="79">
        <v>6.4</v>
      </c>
      <c r="N77" s="79">
        <v>3.17</v>
      </c>
      <c r="O77" s="79">
        <v>66176.47</v>
      </c>
      <c r="P77" s="79">
        <v>113.41</v>
      </c>
      <c r="Q77" s="79">
        <v>75.050734626999997</v>
      </c>
      <c r="R77" s="79">
        <v>0.06</v>
      </c>
      <c r="S77" s="79">
        <f t="shared" si="1"/>
        <v>0.63910671816716724</v>
      </c>
      <c r="T77" s="79">
        <f>Q77/'סכום נכסי הקרן'!$C$42*100</f>
        <v>0.11135706991446077</v>
      </c>
    </row>
    <row r="78" spans="2:20">
      <c r="B78" t="s">
        <v>529</v>
      </c>
      <c r="C78" t="s">
        <v>530</v>
      </c>
      <c r="D78" t="s">
        <v>106</v>
      </c>
      <c r="E78" t="s">
        <v>129</v>
      </c>
      <c r="F78" t="s">
        <v>531</v>
      </c>
      <c r="G78" t="s">
        <v>315</v>
      </c>
      <c r="H78" t="s">
        <v>528</v>
      </c>
      <c r="I78" t="s">
        <v>155</v>
      </c>
      <c r="J78" t="s">
        <v>395</v>
      </c>
      <c r="K78" s="79">
        <v>4.49</v>
      </c>
      <c r="L78" t="s">
        <v>108</v>
      </c>
      <c r="M78" s="79">
        <v>5.0999999999999996</v>
      </c>
      <c r="N78" s="79">
        <v>1.82</v>
      </c>
      <c r="O78" s="79">
        <v>72176</v>
      </c>
      <c r="P78" s="79">
        <v>138.15</v>
      </c>
      <c r="Q78" s="79">
        <v>99.711144000000004</v>
      </c>
      <c r="R78" s="79">
        <v>0.01</v>
      </c>
      <c r="S78" s="79">
        <f t="shared" si="1"/>
        <v>0.84910643877439096</v>
      </c>
      <c r="T78" s="79">
        <f>Q78/'סכום נכסי הקרן'!$C$42*100</f>
        <v>0.14794713054899661</v>
      </c>
    </row>
    <row r="79" spans="2:20">
      <c r="B79" t="s">
        <v>532</v>
      </c>
      <c r="C79" t="s">
        <v>533</v>
      </c>
      <c r="D79" t="s">
        <v>106</v>
      </c>
      <c r="E79" t="s">
        <v>129</v>
      </c>
      <c r="F79" t="s">
        <v>490</v>
      </c>
      <c r="G79" t="s">
        <v>315</v>
      </c>
      <c r="H79" t="s">
        <v>528</v>
      </c>
      <c r="I79" t="s">
        <v>155</v>
      </c>
      <c r="J79" t="s">
        <v>534</v>
      </c>
      <c r="K79" s="79">
        <v>3.37</v>
      </c>
      <c r="L79" t="s">
        <v>108</v>
      </c>
      <c r="M79" s="79">
        <v>2.4</v>
      </c>
      <c r="N79" s="79">
        <v>1.19</v>
      </c>
      <c r="O79" s="79">
        <v>9415</v>
      </c>
      <c r="P79" s="79">
        <v>104.78</v>
      </c>
      <c r="Q79" s="79">
        <v>9.8650369999999992</v>
      </c>
      <c r="R79" s="79">
        <v>0.01</v>
      </c>
      <c r="S79" s="79">
        <f t="shared" si="1"/>
        <v>8.4007324551883589E-2</v>
      </c>
      <c r="T79" s="79">
        <f>Q79/'סכום נכסי הקרן'!$C$42*100</f>
        <v>1.4637319946000035E-2</v>
      </c>
    </row>
    <row r="80" spans="2:20">
      <c r="B80" t="s">
        <v>535</v>
      </c>
      <c r="C80" t="s">
        <v>536</v>
      </c>
      <c r="D80" t="s">
        <v>106</v>
      </c>
      <c r="E80" t="s">
        <v>129</v>
      </c>
      <c r="F80" t="s">
        <v>537</v>
      </c>
      <c r="G80" t="s">
        <v>343</v>
      </c>
      <c r="H80" t="s">
        <v>528</v>
      </c>
      <c r="I80" t="s">
        <v>155</v>
      </c>
      <c r="J80" t="s">
        <v>538</v>
      </c>
      <c r="K80" s="79">
        <v>6.38</v>
      </c>
      <c r="L80" t="s">
        <v>108</v>
      </c>
      <c r="M80" s="79">
        <v>2.85</v>
      </c>
      <c r="N80" s="79">
        <v>2.09</v>
      </c>
      <c r="O80" s="79">
        <v>51249</v>
      </c>
      <c r="P80" s="79">
        <v>106.34</v>
      </c>
      <c r="Q80" s="79">
        <v>54.498186599999997</v>
      </c>
      <c r="R80" s="79">
        <v>0.01</v>
      </c>
      <c r="S80" s="79">
        <f t="shared" si="1"/>
        <v>0.46408815792533914</v>
      </c>
      <c r="T80" s="79">
        <f>Q80/'סכום נכסי הקרן'!$C$42*100</f>
        <v>8.0862078240660606E-2</v>
      </c>
    </row>
    <row r="81" spans="2:20">
      <c r="B81" t="s">
        <v>539</v>
      </c>
      <c r="C81" t="s">
        <v>540</v>
      </c>
      <c r="D81" t="s">
        <v>106</v>
      </c>
      <c r="E81" t="s">
        <v>129</v>
      </c>
      <c r="F81" t="s">
        <v>537</v>
      </c>
      <c r="G81" t="s">
        <v>343</v>
      </c>
      <c r="H81" t="s">
        <v>528</v>
      </c>
      <c r="I81" t="s">
        <v>155</v>
      </c>
      <c r="J81" t="s">
        <v>420</v>
      </c>
      <c r="K81" s="79">
        <v>1.84</v>
      </c>
      <c r="L81" t="s">
        <v>108</v>
      </c>
      <c r="M81" s="79">
        <v>6.1</v>
      </c>
      <c r="N81" s="79">
        <v>1.87</v>
      </c>
      <c r="O81" s="79">
        <v>80000</v>
      </c>
      <c r="P81" s="79">
        <v>109.05</v>
      </c>
      <c r="Q81" s="79">
        <v>87.24</v>
      </c>
      <c r="R81" s="79">
        <v>0.01</v>
      </c>
      <c r="S81" s="79">
        <f t="shared" si="1"/>
        <v>0.74290638685960586</v>
      </c>
      <c r="T81" s="79">
        <f>Q81/'סכום נכסי הקרן'!$C$42*100</f>
        <v>0.1294429805067171</v>
      </c>
    </row>
    <row r="82" spans="2:20">
      <c r="B82" t="s">
        <v>541</v>
      </c>
      <c r="C82" t="s">
        <v>542</v>
      </c>
      <c r="D82" t="s">
        <v>106</v>
      </c>
      <c r="E82" t="s">
        <v>129</v>
      </c>
      <c r="F82" t="s">
        <v>543</v>
      </c>
      <c r="G82" t="s">
        <v>430</v>
      </c>
      <c r="H82" t="s">
        <v>544</v>
      </c>
      <c r="I82" t="s">
        <v>155</v>
      </c>
      <c r="J82" t="s">
        <v>420</v>
      </c>
      <c r="K82" s="79">
        <v>1.93</v>
      </c>
      <c r="L82" t="s">
        <v>108</v>
      </c>
      <c r="M82" s="79">
        <v>4.8</v>
      </c>
      <c r="N82" s="79">
        <v>1.95</v>
      </c>
      <c r="O82" s="79">
        <v>42000.03</v>
      </c>
      <c r="P82" s="79">
        <v>123.1</v>
      </c>
      <c r="Q82" s="79">
        <v>51.702036929999998</v>
      </c>
      <c r="R82" s="79">
        <v>0.01</v>
      </c>
      <c r="S82" s="79">
        <f t="shared" si="1"/>
        <v>0.44027709134511928</v>
      </c>
      <c r="T82" s="79">
        <f>Q82/'סכום נכסי הקרן'!$C$42*100</f>
        <v>7.671327095927967E-2</v>
      </c>
    </row>
    <row r="83" spans="2:20">
      <c r="B83" t="s">
        <v>545</v>
      </c>
      <c r="C83" t="s">
        <v>546</v>
      </c>
      <c r="D83" t="s">
        <v>106</v>
      </c>
      <c r="E83" t="s">
        <v>129</v>
      </c>
      <c r="F83" t="s">
        <v>547</v>
      </c>
      <c r="G83" t="s">
        <v>343</v>
      </c>
      <c r="H83" t="s">
        <v>548</v>
      </c>
      <c r="I83" t="s">
        <v>156</v>
      </c>
      <c r="J83" t="s">
        <v>420</v>
      </c>
      <c r="K83" s="79">
        <v>0.99</v>
      </c>
      <c r="L83" t="s">
        <v>108</v>
      </c>
      <c r="M83" s="79">
        <v>5.35</v>
      </c>
      <c r="N83" s="79">
        <v>1.26</v>
      </c>
      <c r="O83" s="79">
        <v>3102.17</v>
      </c>
      <c r="P83" s="79">
        <v>124.21</v>
      </c>
      <c r="Q83" s="79">
        <v>3.8532053570000002</v>
      </c>
      <c r="R83" s="79">
        <v>0</v>
      </c>
      <c r="S83" s="79">
        <f t="shared" si="1"/>
        <v>3.2812595937608297E-2</v>
      </c>
      <c r="T83" s="79">
        <f>Q83/'סכום נכסי הקרן'!$C$42*100</f>
        <v>5.7172212965901983E-3</v>
      </c>
    </row>
    <row r="84" spans="2:20">
      <c r="B84" t="s">
        <v>549</v>
      </c>
      <c r="C84" t="s">
        <v>550</v>
      </c>
      <c r="D84" t="s">
        <v>106</v>
      </c>
      <c r="E84" t="s">
        <v>129</v>
      </c>
      <c r="F84" t="s">
        <v>547</v>
      </c>
      <c r="G84" t="s">
        <v>343</v>
      </c>
      <c r="H84" t="s">
        <v>548</v>
      </c>
      <c r="I84" t="s">
        <v>156</v>
      </c>
      <c r="J84" t="s">
        <v>551</v>
      </c>
      <c r="K84" s="79">
        <v>3.22</v>
      </c>
      <c r="L84" t="s">
        <v>108</v>
      </c>
      <c r="M84" s="79">
        <v>7</v>
      </c>
      <c r="N84" s="79">
        <v>2</v>
      </c>
      <c r="O84" s="79">
        <v>48949.25</v>
      </c>
      <c r="P84" s="79">
        <v>121.96</v>
      </c>
      <c r="Q84" s="79">
        <v>59.698505300000001</v>
      </c>
      <c r="R84" s="79">
        <v>0.01</v>
      </c>
      <c r="S84" s="79">
        <f t="shared" si="1"/>
        <v>0.50837231629232038</v>
      </c>
      <c r="T84" s="79">
        <f>Q84/'סכום נכסי הקרן'!$C$42*100</f>
        <v>8.8578088695873997E-2</v>
      </c>
    </row>
    <row r="85" spans="2:20">
      <c r="B85" s="80" t="s">
        <v>242</v>
      </c>
      <c r="C85" s="16"/>
      <c r="D85" s="16"/>
      <c r="E85" s="16"/>
      <c r="F85" s="16"/>
      <c r="K85" s="81">
        <v>4.03</v>
      </c>
      <c r="N85" s="81">
        <v>2.4700000000000002</v>
      </c>
      <c r="O85" s="81">
        <f>SUM(O86:O116)</f>
        <v>3237926.2199999997</v>
      </c>
      <c r="Q85" s="81">
        <f>SUM(Q86:Q116)</f>
        <v>3437.5507091549994</v>
      </c>
      <c r="S85" s="81">
        <f t="shared" si="1"/>
        <v>29.273021285935542</v>
      </c>
      <c r="T85" s="81">
        <f>Q85/'סכום נכסי הקרן'!$C$42*100</f>
        <v>5.100490708803326</v>
      </c>
    </row>
    <row r="86" spans="2:20">
      <c r="B86" t="s">
        <v>552</v>
      </c>
      <c r="C86" t="s">
        <v>553</v>
      </c>
      <c r="D86" t="s">
        <v>106</v>
      </c>
      <c r="E86" t="s">
        <v>129</v>
      </c>
      <c r="F86" t="s">
        <v>319</v>
      </c>
      <c r="G86" t="s">
        <v>315</v>
      </c>
      <c r="H86" t="s">
        <v>199</v>
      </c>
      <c r="I86" t="s">
        <v>155</v>
      </c>
      <c r="J86" t="s">
        <v>281</v>
      </c>
      <c r="K86" s="79">
        <v>7.47</v>
      </c>
      <c r="L86" t="s">
        <v>108</v>
      </c>
      <c r="M86" s="79">
        <v>2.98</v>
      </c>
      <c r="N86" s="79">
        <v>2.81</v>
      </c>
      <c r="O86" s="79">
        <v>281386</v>
      </c>
      <c r="P86" s="79">
        <v>102.9</v>
      </c>
      <c r="Q86" s="79">
        <v>289.54619400000001</v>
      </c>
      <c r="R86" s="79">
        <v>0.02</v>
      </c>
      <c r="S86" s="79">
        <f t="shared" si="1"/>
        <v>2.4656776342674291</v>
      </c>
      <c r="T86" s="79">
        <f>Q86/'סכום נכסי הקרן'!$C$42*100</f>
        <v>0.42961625797496711</v>
      </c>
    </row>
    <row r="87" spans="2:20">
      <c r="B87" t="s">
        <v>554</v>
      </c>
      <c r="C87" t="s">
        <v>555</v>
      </c>
      <c r="D87" t="s">
        <v>106</v>
      </c>
      <c r="E87" t="s">
        <v>129</v>
      </c>
      <c r="F87" t="s">
        <v>335</v>
      </c>
      <c r="G87" t="s">
        <v>315</v>
      </c>
      <c r="H87" t="s">
        <v>199</v>
      </c>
      <c r="I87" t="s">
        <v>155</v>
      </c>
      <c r="J87" t="s">
        <v>556</v>
      </c>
      <c r="K87" s="79">
        <v>1.38</v>
      </c>
      <c r="L87" t="s">
        <v>108</v>
      </c>
      <c r="M87" s="79">
        <v>5.9</v>
      </c>
      <c r="N87" s="79">
        <v>0.79</v>
      </c>
      <c r="O87" s="79">
        <v>73327</v>
      </c>
      <c r="P87" s="79">
        <v>107.68</v>
      </c>
      <c r="Q87" s="79">
        <v>78.958513600000003</v>
      </c>
      <c r="R87" s="79">
        <v>0</v>
      </c>
      <c r="S87" s="79">
        <f t="shared" si="1"/>
        <v>0.67238404459400569</v>
      </c>
      <c r="T87" s="79">
        <f>Q87/'סכום נכסי הקרן'!$C$42*100</f>
        <v>0.11715526520820906</v>
      </c>
    </row>
    <row r="88" spans="2:20">
      <c r="B88" t="s">
        <v>557</v>
      </c>
      <c r="C88" t="s">
        <v>558</v>
      </c>
      <c r="D88" t="s">
        <v>106</v>
      </c>
      <c r="E88" t="s">
        <v>129</v>
      </c>
      <c r="F88" t="s">
        <v>314</v>
      </c>
      <c r="G88" t="s">
        <v>315</v>
      </c>
      <c r="H88" t="s">
        <v>349</v>
      </c>
      <c r="I88" t="s">
        <v>155</v>
      </c>
      <c r="J88" t="s">
        <v>559</v>
      </c>
      <c r="K88" s="79">
        <v>0.69</v>
      </c>
      <c r="L88" t="s">
        <v>108</v>
      </c>
      <c r="M88" s="79">
        <v>5.4</v>
      </c>
      <c r="N88" s="79">
        <v>0.28000000000000003</v>
      </c>
      <c r="O88" s="79">
        <v>30755</v>
      </c>
      <c r="P88" s="79">
        <v>105.2</v>
      </c>
      <c r="Q88" s="79">
        <v>32.354259999999996</v>
      </c>
      <c r="R88" s="79">
        <v>0</v>
      </c>
      <c r="S88" s="79">
        <f t="shared" si="1"/>
        <v>0.27551795502196552</v>
      </c>
      <c r="T88" s="79">
        <f>Q88/'סכום נכסי הקרן'!$C$42*100</f>
        <v>4.8005867107854844E-2</v>
      </c>
    </row>
    <row r="89" spans="2:20">
      <c r="B89" t="s">
        <v>560</v>
      </c>
      <c r="C89" t="s">
        <v>561</v>
      </c>
      <c r="D89" t="s">
        <v>106</v>
      </c>
      <c r="E89" t="s">
        <v>129</v>
      </c>
      <c r="F89" t="s">
        <v>335</v>
      </c>
      <c r="G89" t="s">
        <v>315</v>
      </c>
      <c r="H89" t="s">
        <v>349</v>
      </c>
      <c r="I89" t="s">
        <v>155</v>
      </c>
      <c r="J89" t="s">
        <v>504</v>
      </c>
      <c r="K89" s="79">
        <v>2.11</v>
      </c>
      <c r="L89" t="s">
        <v>108</v>
      </c>
      <c r="M89" s="79">
        <v>6.1</v>
      </c>
      <c r="N89" s="79">
        <v>1.1200000000000001</v>
      </c>
      <c r="O89" s="79">
        <v>292052</v>
      </c>
      <c r="P89" s="79">
        <v>115.55</v>
      </c>
      <c r="Q89" s="79">
        <v>337.46608600000002</v>
      </c>
      <c r="R89" s="79">
        <v>0.02</v>
      </c>
      <c r="S89" s="79">
        <f t="shared" si="1"/>
        <v>2.8737472562805255</v>
      </c>
      <c r="T89" s="79">
        <f>Q89/'סכום נכסי הקרן'!$C$42*100</f>
        <v>0.50071774405979042</v>
      </c>
    </row>
    <row r="90" spans="2:20">
      <c r="B90" t="s">
        <v>562</v>
      </c>
      <c r="C90" t="s">
        <v>563</v>
      </c>
      <c r="D90" t="s">
        <v>106</v>
      </c>
      <c r="E90" t="s">
        <v>129</v>
      </c>
      <c r="F90" t="s">
        <v>366</v>
      </c>
      <c r="G90" t="s">
        <v>138</v>
      </c>
      <c r="H90" t="s">
        <v>362</v>
      </c>
      <c r="I90" t="s">
        <v>155</v>
      </c>
      <c r="J90" t="s">
        <v>564</v>
      </c>
      <c r="K90" s="79">
        <v>3.79</v>
      </c>
      <c r="L90" t="s">
        <v>108</v>
      </c>
      <c r="M90" s="79">
        <v>4.92</v>
      </c>
      <c r="N90" s="79">
        <v>1.19</v>
      </c>
      <c r="O90" s="79">
        <v>323830</v>
      </c>
      <c r="P90" s="79">
        <v>101.5</v>
      </c>
      <c r="Q90" s="79">
        <v>328.68745000000001</v>
      </c>
      <c r="R90" s="79">
        <v>0.04</v>
      </c>
      <c r="S90" s="79">
        <f t="shared" si="1"/>
        <v>2.7989913558642523</v>
      </c>
      <c r="T90" s="79">
        <f>Q90/'סכום נכסי הקרן'!$C$42*100</f>
        <v>0.48769237944924987</v>
      </c>
    </row>
    <row r="91" spans="2:20">
      <c r="B91" t="s">
        <v>565</v>
      </c>
      <c r="C91" t="s">
        <v>566</v>
      </c>
      <c r="D91" t="s">
        <v>106</v>
      </c>
      <c r="E91" t="s">
        <v>129</v>
      </c>
      <c r="F91" t="s">
        <v>366</v>
      </c>
      <c r="G91" t="s">
        <v>138</v>
      </c>
      <c r="H91" t="s">
        <v>362</v>
      </c>
      <c r="I91" t="s">
        <v>155</v>
      </c>
      <c r="J91" t="s">
        <v>417</v>
      </c>
      <c r="K91" s="79">
        <v>0.41</v>
      </c>
      <c r="L91" t="s">
        <v>108</v>
      </c>
      <c r="M91" s="79">
        <v>5.7</v>
      </c>
      <c r="N91" s="79">
        <v>0.26</v>
      </c>
      <c r="O91" s="79">
        <v>30775.119999999999</v>
      </c>
      <c r="P91" s="79">
        <v>102.74</v>
      </c>
      <c r="Q91" s="79">
        <v>31.618358288</v>
      </c>
      <c r="R91" s="79">
        <v>0.01</v>
      </c>
      <c r="S91" s="79">
        <f t="shared" si="1"/>
        <v>0.26925126449072162</v>
      </c>
      <c r="T91" s="79">
        <f>Q91/'סכום נכסי הקרן'!$C$42*100</f>
        <v>4.6913967624117162E-2</v>
      </c>
    </row>
    <row r="92" spans="2:20">
      <c r="B92" t="s">
        <v>567</v>
      </c>
      <c r="C92" t="s">
        <v>568</v>
      </c>
      <c r="D92" t="s">
        <v>106</v>
      </c>
      <c r="E92" t="s">
        <v>129</v>
      </c>
      <c r="F92" t="s">
        <v>366</v>
      </c>
      <c r="G92" t="s">
        <v>138</v>
      </c>
      <c r="H92" t="s">
        <v>362</v>
      </c>
      <c r="I92" t="s">
        <v>155</v>
      </c>
      <c r="J92" t="s">
        <v>367</v>
      </c>
      <c r="K92" s="79">
        <v>6.79</v>
      </c>
      <c r="L92" t="s">
        <v>108</v>
      </c>
      <c r="M92" s="79">
        <v>3.65</v>
      </c>
      <c r="N92" s="79">
        <v>3.13</v>
      </c>
      <c r="O92" s="79">
        <v>100000</v>
      </c>
      <c r="P92" s="79">
        <v>103.98</v>
      </c>
      <c r="Q92" s="79">
        <v>103.98</v>
      </c>
      <c r="R92" s="79">
        <v>0.01</v>
      </c>
      <c r="S92" s="79">
        <f t="shared" si="1"/>
        <v>0.88545857525976401</v>
      </c>
      <c r="T92" s="79">
        <f>Q92/'סכום נכסי הקרן'!$C$42*100</f>
        <v>0.15428107649115597</v>
      </c>
    </row>
    <row r="93" spans="2:20">
      <c r="B93" t="s">
        <v>569</v>
      </c>
      <c r="C93" t="s">
        <v>570</v>
      </c>
      <c r="D93" t="s">
        <v>106</v>
      </c>
      <c r="E93" t="s">
        <v>129</v>
      </c>
      <c r="F93" t="s">
        <v>378</v>
      </c>
      <c r="G93" t="s">
        <v>133</v>
      </c>
      <c r="H93" t="s">
        <v>362</v>
      </c>
      <c r="I93" t="s">
        <v>155</v>
      </c>
      <c r="J93" t="s">
        <v>379</v>
      </c>
      <c r="K93" s="79">
        <v>4.8099999999999996</v>
      </c>
      <c r="L93" t="s">
        <v>108</v>
      </c>
      <c r="M93" s="79">
        <v>4.8</v>
      </c>
      <c r="N93" s="79">
        <v>2.35</v>
      </c>
      <c r="O93" s="79">
        <v>272216.69</v>
      </c>
      <c r="P93" s="79">
        <v>113.44</v>
      </c>
      <c r="Q93" s="79">
        <v>308.80261313599999</v>
      </c>
      <c r="R93" s="79">
        <v>0.01</v>
      </c>
      <c r="S93" s="79">
        <f t="shared" si="1"/>
        <v>2.6296587984602295</v>
      </c>
      <c r="T93" s="79">
        <f>Q93/'סכום נכסי הקרן'!$C$42*100</f>
        <v>0.45818810903927726</v>
      </c>
    </row>
    <row r="94" spans="2:20">
      <c r="B94" t="s">
        <v>571</v>
      </c>
      <c r="C94" t="s">
        <v>572</v>
      </c>
      <c r="D94" t="s">
        <v>106</v>
      </c>
      <c r="E94" t="s">
        <v>129</v>
      </c>
      <c r="F94" t="s">
        <v>314</v>
      </c>
      <c r="G94" t="s">
        <v>315</v>
      </c>
      <c r="H94" t="s">
        <v>362</v>
      </c>
      <c r="I94" t="s">
        <v>155</v>
      </c>
      <c r="J94" t="s">
        <v>229</v>
      </c>
      <c r="K94" s="79">
        <v>3.82</v>
      </c>
      <c r="L94" t="s">
        <v>108</v>
      </c>
      <c r="M94" s="79">
        <v>3.25</v>
      </c>
      <c r="N94" s="79">
        <v>2.73</v>
      </c>
      <c r="O94" s="79">
        <v>1</v>
      </c>
      <c r="P94" s="79">
        <v>5105667</v>
      </c>
      <c r="Q94" s="79">
        <v>51.056669999999997</v>
      </c>
      <c r="R94" s="79">
        <v>0</v>
      </c>
      <c r="S94" s="79">
        <f t="shared" si="1"/>
        <v>0.43478136445189397</v>
      </c>
      <c r="T94" s="79">
        <f>Q94/'סכום נכסי הקרן'!$C$42*100</f>
        <v>7.5755703112653464E-2</v>
      </c>
    </row>
    <row r="95" spans="2:20">
      <c r="B95" t="s">
        <v>573</v>
      </c>
      <c r="C95" t="s">
        <v>574</v>
      </c>
      <c r="D95" t="s">
        <v>106</v>
      </c>
      <c r="E95" t="s">
        <v>129</v>
      </c>
      <c r="F95" t="s">
        <v>575</v>
      </c>
      <c r="G95" t="s">
        <v>315</v>
      </c>
      <c r="H95" t="s">
        <v>362</v>
      </c>
      <c r="I95" t="s">
        <v>155</v>
      </c>
      <c r="J95" t="s">
        <v>576</v>
      </c>
      <c r="K95" s="79">
        <v>4.95</v>
      </c>
      <c r="L95" t="s">
        <v>108</v>
      </c>
      <c r="M95" s="79">
        <v>2.0699999999999998</v>
      </c>
      <c r="N95" s="79">
        <v>1.89</v>
      </c>
      <c r="O95" s="79">
        <v>26000</v>
      </c>
      <c r="P95" s="79">
        <v>102.45</v>
      </c>
      <c r="Q95" s="79">
        <v>26.637</v>
      </c>
      <c r="R95" s="79">
        <v>0.01</v>
      </c>
      <c r="S95" s="79">
        <f t="shared" si="1"/>
        <v>0.22683169906899725</v>
      </c>
      <c r="T95" s="79">
        <f>Q95/'סכום נכסי הקרן'!$C$42*100</f>
        <v>3.9522841262693988E-2</v>
      </c>
    </row>
    <row r="96" spans="2:20">
      <c r="B96" t="s">
        <v>577</v>
      </c>
      <c r="C96" t="s">
        <v>578</v>
      </c>
      <c r="D96" t="s">
        <v>106</v>
      </c>
      <c r="E96" t="s">
        <v>129</v>
      </c>
      <c r="F96" t="s">
        <v>412</v>
      </c>
      <c r="G96" t="s">
        <v>118</v>
      </c>
      <c r="H96" t="s">
        <v>388</v>
      </c>
      <c r="I96" t="s">
        <v>155</v>
      </c>
      <c r="J96" t="s">
        <v>413</v>
      </c>
      <c r="K96" s="79">
        <v>5.46</v>
      </c>
      <c r="L96" t="s">
        <v>108</v>
      </c>
      <c r="M96" s="79">
        <v>2.95</v>
      </c>
      <c r="N96" s="79">
        <v>2.73</v>
      </c>
      <c r="O96" s="79">
        <v>71000</v>
      </c>
      <c r="P96" s="79">
        <v>101.63</v>
      </c>
      <c r="Q96" s="79">
        <v>72.157300000000006</v>
      </c>
      <c r="R96" s="79">
        <v>0.02</v>
      </c>
      <c r="S96" s="79">
        <f t="shared" si="1"/>
        <v>0.61446720573755886</v>
      </c>
      <c r="T96" s="79">
        <f>Q96/'סכום נכסי הקרן'!$C$42*100</f>
        <v>0.10706391537502681</v>
      </c>
    </row>
    <row r="97" spans="2:20">
      <c r="B97" t="s">
        <v>579</v>
      </c>
      <c r="C97" t="s">
        <v>580</v>
      </c>
      <c r="D97" t="s">
        <v>106</v>
      </c>
      <c r="E97" t="s">
        <v>129</v>
      </c>
      <c r="F97" t="s">
        <v>412</v>
      </c>
      <c r="G97" t="s">
        <v>118</v>
      </c>
      <c r="H97" t="s">
        <v>388</v>
      </c>
      <c r="I97" t="s">
        <v>155</v>
      </c>
      <c r="J97" t="s">
        <v>417</v>
      </c>
      <c r="K97" s="79">
        <v>2.33</v>
      </c>
      <c r="L97" t="s">
        <v>108</v>
      </c>
      <c r="M97" s="79">
        <v>2.2999999999999998</v>
      </c>
      <c r="N97" s="79">
        <v>1.27</v>
      </c>
      <c r="O97" s="79">
        <v>551187</v>
      </c>
      <c r="P97" s="79">
        <v>102.45</v>
      </c>
      <c r="Q97" s="79">
        <v>564.6910815</v>
      </c>
      <c r="R97" s="79">
        <v>0.02</v>
      </c>
      <c r="S97" s="79">
        <f t="shared" si="1"/>
        <v>4.8087186044132073</v>
      </c>
      <c r="T97" s="79">
        <f>Q97/'סכום נכסי הקרן'!$C$42*100</f>
        <v>0.83786447334848124</v>
      </c>
    </row>
    <row r="98" spans="2:20">
      <c r="B98" t="s">
        <v>581</v>
      </c>
      <c r="C98" t="s">
        <v>582</v>
      </c>
      <c r="D98" t="s">
        <v>106</v>
      </c>
      <c r="E98" t="s">
        <v>129</v>
      </c>
      <c r="F98" t="s">
        <v>412</v>
      </c>
      <c r="G98" t="s">
        <v>118</v>
      </c>
      <c r="H98" t="s">
        <v>388</v>
      </c>
      <c r="I98" t="s">
        <v>155</v>
      </c>
      <c r="J98" t="s">
        <v>583</v>
      </c>
      <c r="K98" s="79">
        <v>6.96</v>
      </c>
      <c r="L98" t="s">
        <v>108</v>
      </c>
      <c r="M98" s="79">
        <v>2.4</v>
      </c>
      <c r="N98" s="79">
        <v>1.92</v>
      </c>
      <c r="O98" s="79">
        <v>109106</v>
      </c>
      <c r="P98" s="79">
        <v>99.09</v>
      </c>
      <c r="Q98" s="79">
        <v>108.1131354</v>
      </c>
      <c r="R98" s="79">
        <v>0.01</v>
      </c>
      <c r="S98" s="79">
        <f t="shared" si="1"/>
        <v>0.92065496093623744</v>
      </c>
      <c r="T98" s="79">
        <f>Q98/'סכום נכסי הקרן'!$C$42*100</f>
        <v>0.16041364601217636</v>
      </c>
    </row>
    <row r="99" spans="2:20">
      <c r="B99" t="s">
        <v>584</v>
      </c>
      <c r="C99" t="s">
        <v>585</v>
      </c>
      <c r="D99" t="s">
        <v>106</v>
      </c>
      <c r="E99" t="s">
        <v>129</v>
      </c>
      <c r="F99" t="s">
        <v>586</v>
      </c>
      <c r="G99" t="s">
        <v>343</v>
      </c>
      <c r="H99" t="s">
        <v>388</v>
      </c>
      <c r="I99" t="s">
        <v>155</v>
      </c>
      <c r="J99" t="s">
        <v>587</v>
      </c>
      <c r="K99" s="79">
        <v>5.7</v>
      </c>
      <c r="L99" t="s">
        <v>108</v>
      </c>
      <c r="M99" s="79">
        <v>4.3499999999999996</v>
      </c>
      <c r="N99" s="79">
        <v>4.05</v>
      </c>
      <c r="O99" s="79">
        <v>43044</v>
      </c>
      <c r="P99" s="79">
        <v>102.48</v>
      </c>
      <c r="Q99" s="79">
        <v>44.111491200000003</v>
      </c>
      <c r="R99" s="79">
        <v>0.01</v>
      </c>
      <c r="S99" s="79">
        <f t="shared" si="1"/>
        <v>0.37563856655641104</v>
      </c>
      <c r="T99" s="79">
        <f>Q99/'סכום נכסי הקרן'!$C$42*100</f>
        <v>6.5450743873496378E-2</v>
      </c>
    </row>
    <row r="100" spans="2:20">
      <c r="B100" t="s">
        <v>588</v>
      </c>
      <c r="C100" t="s">
        <v>589</v>
      </c>
      <c r="D100" t="s">
        <v>106</v>
      </c>
      <c r="E100" t="s">
        <v>129</v>
      </c>
      <c r="F100" t="s">
        <v>586</v>
      </c>
      <c r="G100" t="s">
        <v>343</v>
      </c>
      <c r="H100" t="s">
        <v>388</v>
      </c>
      <c r="I100" t="s">
        <v>155</v>
      </c>
      <c r="J100" t="s">
        <v>590</v>
      </c>
      <c r="K100" s="79">
        <v>3.75</v>
      </c>
      <c r="L100" t="s">
        <v>108</v>
      </c>
      <c r="M100" s="79">
        <v>5.05</v>
      </c>
      <c r="N100" s="79">
        <v>2.82</v>
      </c>
      <c r="O100" s="79">
        <v>19776.150000000001</v>
      </c>
      <c r="P100" s="79">
        <v>111</v>
      </c>
      <c r="Q100" s="79">
        <v>21.9515265</v>
      </c>
      <c r="R100" s="79">
        <v>0</v>
      </c>
      <c r="S100" s="79">
        <f t="shared" si="1"/>
        <v>0.18693178860806842</v>
      </c>
      <c r="T100" s="79">
        <f>Q100/'סכום נכסי הקרן'!$C$42*100</f>
        <v>3.2570736093903992E-2</v>
      </c>
    </row>
    <row r="101" spans="2:20">
      <c r="B101" t="s">
        <v>591</v>
      </c>
      <c r="C101" t="s">
        <v>592</v>
      </c>
      <c r="D101" t="s">
        <v>106</v>
      </c>
      <c r="E101" t="s">
        <v>129</v>
      </c>
      <c r="F101" t="s">
        <v>452</v>
      </c>
      <c r="G101" t="s">
        <v>453</v>
      </c>
      <c r="H101" t="s">
        <v>388</v>
      </c>
      <c r="I101" t="s">
        <v>155</v>
      </c>
      <c r="J101" t="s">
        <v>593</v>
      </c>
      <c r="K101" s="79">
        <v>9.64</v>
      </c>
      <c r="L101" t="s">
        <v>108</v>
      </c>
      <c r="M101" s="79">
        <v>3.95</v>
      </c>
      <c r="N101" s="79">
        <v>4.21</v>
      </c>
      <c r="O101" s="79">
        <v>42378</v>
      </c>
      <c r="P101" s="79">
        <v>97.98</v>
      </c>
      <c r="Q101" s="79">
        <v>41.521964400000002</v>
      </c>
      <c r="R101" s="79">
        <v>0.02</v>
      </c>
      <c r="S101" s="79">
        <f t="shared" si="1"/>
        <v>0.35358703057905988</v>
      </c>
      <c r="T101" s="79">
        <f>Q101/'סכום נכסי הקרן'!$C$42*100</f>
        <v>6.1608514768796446E-2</v>
      </c>
    </row>
    <row r="102" spans="2:20">
      <c r="B102" t="s">
        <v>594</v>
      </c>
      <c r="C102" t="s">
        <v>595</v>
      </c>
      <c r="D102" t="s">
        <v>106</v>
      </c>
      <c r="E102" t="s">
        <v>129</v>
      </c>
      <c r="F102" t="s">
        <v>452</v>
      </c>
      <c r="G102" t="s">
        <v>453</v>
      </c>
      <c r="H102" t="s">
        <v>388</v>
      </c>
      <c r="I102" t="s">
        <v>155</v>
      </c>
      <c r="J102" t="s">
        <v>593</v>
      </c>
      <c r="K102" s="79">
        <v>10.24</v>
      </c>
      <c r="L102" t="s">
        <v>108</v>
      </c>
      <c r="M102" s="79">
        <v>3.95</v>
      </c>
      <c r="N102" s="79">
        <v>4.3</v>
      </c>
      <c r="O102" s="79">
        <v>4000</v>
      </c>
      <c r="P102" s="79">
        <v>97</v>
      </c>
      <c r="Q102" s="79">
        <v>3.88</v>
      </c>
      <c r="R102" s="79">
        <v>0</v>
      </c>
      <c r="S102" s="79">
        <f t="shared" si="1"/>
        <v>3.3040770071243356E-2</v>
      </c>
      <c r="T102" s="79">
        <f>Q102/'סכום נכסי הקרן'!$C$42*100</f>
        <v>5.7569780417934709E-3</v>
      </c>
    </row>
    <row r="103" spans="2:20">
      <c r="B103" t="s">
        <v>596</v>
      </c>
      <c r="C103" t="s">
        <v>597</v>
      </c>
      <c r="D103" t="s">
        <v>106</v>
      </c>
      <c r="E103" t="s">
        <v>129</v>
      </c>
      <c r="F103" t="s">
        <v>465</v>
      </c>
      <c r="G103" t="s">
        <v>453</v>
      </c>
      <c r="H103" t="s">
        <v>469</v>
      </c>
      <c r="I103" t="s">
        <v>156</v>
      </c>
      <c r="J103" t="s">
        <v>598</v>
      </c>
      <c r="K103" s="79">
        <v>6.54</v>
      </c>
      <c r="L103" t="s">
        <v>108</v>
      </c>
      <c r="M103" s="79">
        <v>3.92</v>
      </c>
      <c r="N103" s="79">
        <v>3.49</v>
      </c>
      <c r="O103" s="79">
        <v>43004</v>
      </c>
      <c r="P103" s="79">
        <v>104.7</v>
      </c>
      <c r="Q103" s="79">
        <v>45.025188</v>
      </c>
      <c r="R103" s="79">
        <v>0</v>
      </c>
      <c r="S103" s="79">
        <f t="shared" si="1"/>
        <v>0.3834193000315736</v>
      </c>
      <c r="T103" s="79">
        <f>Q103/'סכום נכסי הקרן'!$C$42*100</f>
        <v>6.6806448104026514E-2</v>
      </c>
    </row>
    <row r="104" spans="2:20">
      <c r="B104" t="s">
        <v>599</v>
      </c>
      <c r="C104" t="s">
        <v>600</v>
      </c>
      <c r="D104" t="s">
        <v>106</v>
      </c>
      <c r="E104" t="s">
        <v>129</v>
      </c>
      <c r="F104" t="s">
        <v>601</v>
      </c>
      <c r="G104" t="s">
        <v>343</v>
      </c>
      <c r="H104" t="s">
        <v>469</v>
      </c>
      <c r="I104" t="s">
        <v>156</v>
      </c>
      <c r="J104" t="s">
        <v>602</v>
      </c>
      <c r="K104" s="79">
        <v>3.61</v>
      </c>
      <c r="L104" t="s">
        <v>108</v>
      </c>
      <c r="M104" s="79">
        <v>4.2</v>
      </c>
      <c r="N104" s="79">
        <v>3.89</v>
      </c>
      <c r="O104" s="79">
        <v>276291</v>
      </c>
      <c r="P104" s="79">
        <v>101.28</v>
      </c>
      <c r="Q104" s="79">
        <v>279.82752479999999</v>
      </c>
      <c r="R104" s="79">
        <v>0.02</v>
      </c>
      <c r="S104" s="79">
        <f t="shared" si="1"/>
        <v>2.3829167284850383</v>
      </c>
      <c r="T104" s="79">
        <f>Q104/'סכום נכסי הקרן'!$C$42*100</f>
        <v>0.4151961123100561</v>
      </c>
    </row>
    <row r="105" spans="2:20">
      <c r="B105" t="s">
        <v>603</v>
      </c>
      <c r="C105" t="s">
        <v>604</v>
      </c>
      <c r="D105" t="s">
        <v>106</v>
      </c>
      <c r="E105" t="s">
        <v>129</v>
      </c>
      <c r="F105" t="s">
        <v>605</v>
      </c>
      <c r="G105" t="s">
        <v>343</v>
      </c>
      <c r="H105" t="s">
        <v>476</v>
      </c>
      <c r="I105" t="s">
        <v>155</v>
      </c>
      <c r="J105" t="s">
        <v>420</v>
      </c>
      <c r="K105" s="79">
        <v>3.88</v>
      </c>
      <c r="L105" t="s">
        <v>108</v>
      </c>
      <c r="M105" s="79">
        <v>6.05</v>
      </c>
      <c r="N105" s="79">
        <v>4.72</v>
      </c>
      <c r="O105" s="79">
        <v>151618</v>
      </c>
      <c r="P105" s="79">
        <v>105.9</v>
      </c>
      <c r="Q105" s="79">
        <v>160.56346199999999</v>
      </c>
      <c r="R105" s="79">
        <v>0.02</v>
      </c>
      <c r="S105" s="79">
        <f t="shared" si="1"/>
        <v>1.3673042344806237</v>
      </c>
      <c r="T105" s="79">
        <f>Q105/'סכום נכסי הקרן'!$C$42*100</f>
        <v>0.23823719717740729</v>
      </c>
    </row>
    <row r="106" spans="2:20">
      <c r="B106" t="s">
        <v>606</v>
      </c>
      <c r="C106" t="s">
        <v>607</v>
      </c>
      <c r="D106" t="s">
        <v>106</v>
      </c>
      <c r="E106" t="s">
        <v>129</v>
      </c>
      <c r="F106" t="s">
        <v>608</v>
      </c>
      <c r="G106" t="s">
        <v>133</v>
      </c>
      <c r="H106" t="s">
        <v>476</v>
      </c>
      <c r="I106" t="s">
        <v>155</v>
      </c>
      <c r="J106" t="s">
        <v>232</v>
      </c>
      <c r="K106" s="79">
        <v>3.98</v>
      </c>
      <c r="L106" t="s">
        <v>108</v>
      </c>
      <c r="M106" s="79">
        <v>2.95</v>
      </c>
      <c r="N106" s="79">
        <v>2.31</v>
      </c>
      <c r="O106" s="79">
        <v>52705.88</v>
      </c>
      <c r="P106" s="79">
        <v>102.61</v>
      </c>
      <c r="Q106" s="79">
        <v>54.081503468000001</v>
      </c>
      <c r="R106" s="79">
        <v>0.02</v>
      </c>
      <c r="S106" s="79">
        <f t="shared" si="1"/>
        <v>0.46053982504982949</v>
      </c>
      <c r="T106" s="79">
        <f>Q106/'סכום נכסי הקרן'!$C$42*100</f>
        <v>8.0243821632075621E-2</v>
      </c>
    </row>
    <row r="107" spans="2:20">
      <c r="B107" t="s">
        <v>609</v>
      </c>
      <c r="C107" t="s">
        <v>610</v>
      </c>
      <c r="D107" t="s">
        <v>106</v>
      </c>
      <c r="E107" t="s">
        <v>129</v>
      </c>
      <c r="F107" t="s">
        <v>507</v>
      </c>
      <c r="G107" t="s">
        <v>138</v>
      </c>
      <c r="H107" t="s">
        <v>476</v>
      </c>
      <c r="I107" t="s">
        <v>155</v>
      </c>
      <c r="J107" t="s">
        <v>611</v>
      </c>
      <c r="K107" s="79">
        <v>0.01</v>
      </c>
      <c r="L107" t="s">
        <v>108</v>
      </c>
      <c r="M107" s="79">
        <v>6.25</v>
      </c>
      <c r="N107" s="79">
        <v>4.6900000000000004</v>
      </c>
      <c r="O107" s="79">
        <v>5663</v>
      </c>
      <c r="P107" s="79">
        <v>106.21</v>
      </c>
      <c r="Q107" s="79">
        <v>6.0146723</v>
      </c>
      <c r="R107" s="79">
        <v>0</v>
      </c>
      <c r="S107" s="79">
        <f t="shared" si="1"/>
        <v>5.1218918690251664E-2</v>
      </c>
      <c r="T107" s="79">
        <f>Q107/'סכום נכסי הקרן'!$C$42*100</f>
        <v>8.9243134947637696E-3</v>
      </c>
    </row>
    <row r="108" spans="2:20">
      <c r="B108" t="s">
        <v>644</v>
      </c>
      <c r="C108" t="s">
        <v>645</v>
      </c>
      <c r="D108" t="s">
        <v>106</v>
      </c>
      <c r="E108" t="s">
        <v>129</v>
      </c>
      <c r="F108" t="s">
        <v>646</v>
      </c>
      <c r="G108" t="s">
        <v>647</v>
      </c>
      <c r="H108" s="82" t="s">
        <v>483</v>
      </c>
      <c r="I108" t="s">
        <v>156</v>
      </c>
      <c r="J108" s="84">
        <v>42726</v>
      </c>
      <c r="K108" s="79">
        <v>3.58</v>
      </c>
      <c r="L108" t="s">
        <v>108</v>
      </c>
      <c r="M108" s="79">
        <v>2.4</v>
      </c>
      <c r="N108" s="79">
        <v>2.29</v>
      </c>
      <c r="O108" s="79">
        <v>28000</v>
      </c>
      <c r="P108" s="79">
        <v>100.6</v>
      </c>
      <c r="Q108" s="79">
        <v>28.167999999999999</v>
      </c>
      <c r="R108" s="79">
        <v>0.01</v>
      </c>
      <c r="S108" s="79">
        <f t="shared" si="1"/>
        <v>0.23986917818731518</v>
      </c>
      <c r="T108" s="79">
        <f>Q108/'סכום נכסי הקרן'!$C$42*100</f>
        <v>4.1794473577638783E-2</v>
      </c>
    </row>
    <row r="109" spans="2:20">
      <c r="B109" t="s">
        <v>612</v>
      </c>
      <c r="C109" t="s">
        <v>613</v>
      </c>
      <c r="D109" t="s">
        <v>106</v>
      </c>
      <c r="E109" t="s">
        <v>129</v>
      </c>
      <c r="F109" t="s">
        <v>524</v>
      </c>
      <c r="G109" t="s">
        <v>343</v>
      </c>
      <c r="H109" t="s">
        <v>517</v>
      </c>
      <c r="I109" t="s">
        <v>155</v>
      </c>
      <c r="J109" t="s">
        <v>521</v>
      </c>
      <c r="K109" s="79">
        <v>4.91</v>
      </c>
      <c r="L109" t="s">
        <v>108</v>
      </c>
      <c r="M109" s="79">
        <v>3.7</v>
      </c>
      <c r="N109" s="79">
        <v>2.67</v>
      </c>
      <c r="O109" s="79">
        <v>12620.35</v>
      </c>
      <c r="P109" s="79">
        <v>105.18</v>
      </c>
      <c r="Q109" s="79">
        <v>13.27408413</v>
      </c>
      <c r="R109" s="79">
        <v>0.01</v>
      </c>
      <c r="S109" s="79">
        <f t="shared" si="1"/>
        <v>0.1130376189808429</v>
      </c>
      <c r="T109" s="79">
        <f>Q109/'סכום נכסי הקרן'!$C$42*100</f>
        <v>1.969551826322917E-2</v>
      </c>
    </row>
    <row r="110" spans="2:20">
      <c r="B110" t="s">
        <v>614</v>
      </c>
      <c r="C110" t="s">
        <v>615</v>
      </c>
      <c r="D110" t="s">
        <v>106</v>
      </c>
      <c r="E110" t="s">
        <v>129</v>
      </c>
      <c r="F110" t="s">
        <v>616</v>
      </c>
      <c r="G110" t="s">
        <v>343</v>
      </c>
      <c r="H110" t="s">
        <v>517</v>
      </c>
      <c r="I110" t="s">
        <v>155</v>
      </c>
      <c r="J110" t="s">
        <v>617</v>
      </c>
      <c r="K110" s="79">
        <v>3.11</v>
      </c>
      <c r="L110" t="s">
        <v>108</v>
      </c>
      <c r="M110" s="79">
        <v>3.4</v>
      </c>
      <c r="N110" s="79">
        <v>3.38</v>
      </c>
      <c r="O110" s="79">
        <v>44274.9</v>
      </c>
      <c r="P110" s="79">
        <v>100.68</v>
      </c>
      <c r="Q110" s="79">
        <v>44.575969319999999</v>
      </c>
      <c r="R110" s="79">
        <v>0.01</v>
      </c>
      <c r="S110" s="79">
        <f t="shared" si="1"/>
        <v>0.37959390541363869</v>
      </c>
      <c r="T110" s="79">
        <f>Q110/'סכום נכסי הקרן'!$C$42*100</f>
        <v>6.6139916640953464E-2</v>
      </c>
    </row>
    <row r="111" spans="2:20">
      <c r="B111" t="s">
        <v>618</v>
      </c>
      <c r="C111" t="s">
        <v>619</v>
      </c>
      <c r="D111" t="s">
        <v>106</v>
      </c>
      <c r="E111" t="s">
        <v>129</v>
      </c>
      <c r="F111" t="s">
        <v>527</v>
      </c>
      <c r="G111" t="s">
        <v>343</v>
      </c>
      <c r="H111" t="s">
        <v>528</v>
      </c>
      <c r="I111" t="s">
        <v>155</v>
      </c>
      <c r="J111" t="s">
        <v>620</v>
      </c>
      <c r="K111" s="79">
        <v>5.38</v>
      </c>
      <c r="L111" t="s">
        <v>108</v>
      </c>
      <c r="M111" s="79">
        <v>6.9</v>
      </c>
      <c r="N111" s="79">
        <v>7.52</v>
      </c>
      <c r="O111" s="79">
        <v>15000</v>
      </c>
      <c r="P111" s="79">
        <v>98.38</v>
      </c>
      <c r="Q111" s="79">
        <v>14.757</v>
      </c>
      <c r="R111" s="79">
        <v>0</v>
      </c>
      <c r="S111" s="79">
        <f t="shared" si="1"/>
        <v>0.1256656298817882</v>
      </c>
      <c r="T111" s="79">
        <f>Q111/'סכום נכסי הקרן'!$C$42*100</f>
        <v>2.1895805402769652E-2</v>
      </c>
    </row>
    <row r="112" spans="2:20">
      <c r="B112" t="s">
        <v>621</v>
      </c>
      <c r="C112" t="s">
        <v>622</v>
      </c>
      <c r="D112" t="s">
        <v>106</v>
      </c>
      <c r="E112" t="s">
        <v>129</v>
      </c>
      <c r="F112" t="s">
        <v>623</v>
      </c>
      <c r="G112" t="s">
        <v>343</v>
      </c>
      <c r="H112" t="s">
        <v>624</v>
      </c>
      <c r="I112" t="s">
        <v>156</v>
      </c>
      <c r="J112" t="s">
        <v>625</v>
      </c>
      <c r="K112" s="79">
        <v>4.9400000000000004</v>
      </c>
      <c r="L112" t="s">
        <v>108</v>
      </c>
      <c r="M112" s="79">
        <v>4.5999999999999996</v>
      </c>
      <c r="N112" s="79">
        <v>5.07</v>
      </c>
      <c r="O112" s="79">
        <v>111836</v>
      </c>
      <c r="P112" s="79">
        <v>99.18</v>
      </c>
      <c r="Q112" s="79">
        <v>110.91894480000001</v>
      </c>
      <c r="R112" s="79">
        <v>0.05</v>
      </c>
      <c r="S112" s="79">
        <f t="shared" si="1"/>
        <v>0.94454828651591094</v>
      </c>
      <c r="T112" s="79">
        <f>Q112/'סכום נכסי הקרן'!$C$42*100</f>
        <v>0.16457678598775827</v>
      </c>
    </row>
    <row r="113" spans="2:20">
      <c r="B113" t="s">
        <v>626</v>
      </c>
      <c r="C113" t="s">
        <v>627</v>
      </c>
      <c r="D113" t="s">
        <v>106</v>
      </c>
      <c r="E113" t="s">
        <v>129</v>
      </c>
      <c r="F113" t="s">
        <v>628</v>
      </c>
      <c r="G113" t="s">
        <v>133</v>
      </c>
      <c r="H113" t="s">
        <v>548</v>
      </c>
      <c r="I113" t="s">
        <v>156</v>
      </c>
      <c r="J113" t="s">
        <v>629</v>
      </c>
      <c r="K113" s="79">
        <v>2.04</v>
      </c>
      <c r="L113" t="s">
        <v>108</v>
      </c>
      <c r="M113" s="79">
        <v>4.3</v>
      </c>
      <c r="N113" s="79">
        <v>3.9</v>
      </c>
      <c r="O113" s="79">
        <v>117281.03</v>
      </c>
      <c r="P113" s="79">
        <v>101.31</v>
      </c>
      <c r="Q113" s="79">
        <v>118.81741149299999</v>
      </c>
      <c r="R113" s="79">
        <v>0.02</v>
      </c>
      <c r="S113" s="79">
        <f t="shared" si="1"/>
        <v>1.0118089622681756</v>
      </c>
      <c r="T113" s="79">
        <f>Q113/'סכום נכסי הקרן'!$C$42*100</f>
        <v>0.17629619302781963</v>
      </c>
    </row>
    <row r="114" spans="2:20">
      <c r="B114" t="s">
        <v>630</v>
      </c>
      <c r="C114" t="s">
        <v>631</v>
      </c>
      <c r="D114" t="s">
        <v>106</v>
      </c>
      <c r="E114" t="s">
        <v>129</v>
      </c>
      <c r="F114" t="s">
        <v>628</v>
      </c>
      <c r="G114" t="s">
        <v>133</v>
      </c>
      <c r="H114" t="s">
        <v>548</v>
      </c>
      <c r="I114" t="s">
        <v>156</v>
      </c>
      <c r="J114" t="s">
        <v>632</v>
      </c>
      <c r="K114" s="79">
        <v>2.72</v>
      </c>
      <c r="L114" t="s">
        <v>108</v>
      </c>
      <c r="M114" s="79">
        <v>4.25</v>
      </c>
      <c r="N114" s="79">
        <v>4.28</v>
      </c>
      <c r="O114" s="79">
        <v>33990</v>
      </c>
      <c r="P114" s="79">
        <v>100.72</v>
      </c>
      <c r="Q114" s="79">
        <v>34.234727999999997</v>
      </c>
      <c r="R114" s="79">
        <v>0</v>
      </c>
      <c r="S114" s="79">
        <f t="shared" si="1"/>
        <v>0.29153138564421571</v>
      </c>
      <c r="T114" s="79">
        <f>Q114/'סכום נכסי הקרן'!$C$42*100</f>
        <v>5.0796025093497961E-2</v>
      </c>
    </row>
    <row r="115" spans="2:20">
      <c r="B115" t="s">
        <v>633</v>
      </c>
      <c r="C115" t="s">
        <v>634</v>
      </c>
      <c r="D115" t="s">
        <v>106</v>
      </c>
      <c r="E115" t="s">
        <v>129</v>
      </c>
      <c r="F115" t="s">
        <v>543</v>
      </c>
      <c r="G115" t="s">
        <v>430</v>
      </c>
      <c r="H115" t="s">
        <v>544</v>
      </c>
      <c r="I115" t="s">
        <v>155</v>
      </c>
      <c r="J115" t="s">
        <v>413</v>
      </c>
      <c r="K115" s="79">
        <v>2.99</v>
      </c>
      <c r="L115" t="s">
        <v>108</v>
      </c>
      <c r="M115" s="79">
        <v>6</v>
      </c>
      <c r="N115" s="79">
        <v>2.95</v>
      </c>
      <c r="O115" s="79">
        <v>2681.1</v>
      </c>
      <c r="P115" s="79">
        <v>109.32</v>
      </c>
      <c r="Q115" s="79">
        <v>2.93097852</v>
      </c>
      <c r="R115" s="79">
        <v>0</v>
      </c>
      <c r="S115" s="79">
        <f t="shared" si="1"/>
        <v>2.4959223547183801E-2</v>
      </c>
      <c r="T115" s="79">
        <f>Q115/'סכום נכסי הקרן'!$C$42*100</f>
        <v>4.3488605620124543E-3</v>
      </c>
    </row>
    <row r="116" spans="2:20">
      <c r="B116" t="s">
        <v>635</v>
      </c>
      <c r="C116" t="s">
        <v>636</v>
      </c>
      <c r="D116" t="s">
        <v>106</v>
      </c>
      <c r="E116" t="s">
        <v>129</v>
      </c>
      <c r="F116" t="s">
        <v>543</v>
      </c>
      <c r="G116" t="s">
        <v>430</v>
      </c>
      <c r="H116" t="s">
        <v>544</v>
      </c>
      <c r="I116" t="s">
        <v>155</v>
      </c>
      <c r="J116" t="s">
        <v>457</v>
      </c>
      <c r="K116" s="79">
        <v>5.01</v>
      </c>
      <c r="L116" t="s">
        <v>108</v>
      </c>
      <c r="M116" s="79">
        <v>5.9</v>
      </c>
      <c r="N116" s="79">
        <v>4.12</v>
      </c>
      <c r="O116" s="79">
        <v>72127</v>
      </c>
      <c r="P116" s="79">
        <v>109.29</v>
      </c>
      <c r="Q116" s="79">
        <v>78.827598300000005</v>
      </c>
      <c r="R116" s="79">
        <v>0.01</v>
      </c>
      <c r="S116" s="79">
        <f t="shared" si="1"/>
        <v>0.67126921409758611</v>
      </c>
      <c r="T116" s="79">
        <f>Q116/'סכום נכסי הקרן'!$C$42*100</f>
        <v>0.11696101868567431</v>
      </c>
    </row>
    <row r="117" spans="2:20">
      <c r="B117" s="80" t="s">
        <v>309</v>
      </c>
      <c r="C117" s="16"/>
      <c r="D117" s="16"/>
      <c r="E117" s="16"/>
      <c r="F117" s="16"/>
      <c r="K117" s="81">
        <v>4.59</v>
      </c>
      <c r="N117" s="81">
        <v>5.24</v>
      </c>
      <c r="O117" s="81">
        <v>50100</v>
      </c>
      <c r="Q117" s="81">
        <v>53.321429999999999</v>
      </c>
      <c r="S117" s="81">
        <f t="shared" si="1"/>
        <v>0.4540672960051283</v>
      </c>
      <c r="T117" s="81">
        <f>Q117/'סכום נכסי הקרן'!$C$42*100</f>
        <v>7.9116057130677223E-2</v>
      </c>
    </row>
    <row r="118" spans="2:20">
      <c r="B118" t="s">
        <v>637</v>
      </c>
      <c r="C118" t="s">
        <v>638</v>
      </c>
      <c r="D118" t="s">
        <v>106</v>
      </c>
      <c r="E118" t="s">
        <v>129</v>
      </c>
      <c r="F118" t="s">
        <v>543</v>
      </c>
      <c r="G118" t="s">
        <v>430</v>
      </c>
      <c r="H118" t="s">
        <v>544</v>
      </c>
      <c r="I118" t="s">
        <v>155</v>
      </c>
      <c r="J118" t="s">
        <v>639</v>
      </c>
      <c r="K118" s="79">
        <v>4.59</v>
      </c>
      <c r="L118" t="s">
        <v>108</v>
      </c>
      <c r="M118" s="79">
        <v>6.7</v>
      </c>
      <c r="N118" s="79">
        <v>5.24</v>
      </c>
      <c r="O118" s="79">
        <v>50100</v>
      </c>
      <c r="P118" s="79">
        <v>106.43</v>
      </c>
      <c r="Q118" s="79">
        <v>53.321429999999999</v>
      </c>
      <c r="R118" s="79">
        <v>0</v>
      </c>
      <c r="S118" s="79">
        <f t="shared" si="1"/>
        <v>0.4540672960051283</v>
      </c>
      <c r="T118" s="79">
        <f>Q118/'סכום נכסי הקרן'!$C$42*100</f>
        <v>7.9116057130677223E-2</v>
      </c>
    </row>
    <row r="119" spans="2:20">
      <c r="B119" s="80" t="s">
        <v>640</v>
      </c>
      <c r="C119" s="16"/>
      <c r="D119" s="16"/>
      <c r="E119" s="16"/>
      <c r="F119" s="16"/>
      <c r="K119" s="81">
        <v>0</v>
      </c>
      <c r="N119" s="81">
        <v>0</v>
      </c>
      <c r="O119" s="81">
        <v>0</v>
      </c>
      <c r="Q119" s="81">
        <v>0</v>
      </c>
      <c r="S119" s="81">
        <f t="shared" si="1"/>
        <v>0</v>
      </c>
      <c r="T119" s="81">
        <f>Q119/'סכום נכסי הקרן'!$C$42*100</f>
        <v>0</v>
      </c>
    </row>
    <row r="120" spans="2:20">
      <c r="B120" t="s">
        <v>206</v>
      </c>
      <c r="C120" t="s">
        <v>206</v>
      </c>
      <c r="D120" s="16"/>
      <c r="E120" s="16"/>
      <c r="F120" s="16"/>
      <c r="G120" t="s">
        <v>206</v>
      </c>
      <c r="H120" t="s">
        <v>206</v>
      </c>
      <c r="K120" s="79">
        <v>0</v>
      </c>
      <c r="L120" t="s">
        <v>206</v>
      </c>
      <c r="M120" s="79">
        <v>0</v>
      </c>
      <c r="N120" s="79">
        <v>0</v>
      </c>
      <c r="O120" s="79">
        <v>0</v>
      </c>
      <c r="P120" s="79">
        <v>0</v>
      </c>
      <c r="Q120" s="79">
        <v>0</v>
      </c>
      <c r="R120" s="79">
        <v>0</v>
      </c>
      <c r="S120" s="79">
        <f t="shared" si="1"/>
        <v>0</v>
      </c>
      <c r="T120" s="79">
        <f>Q120/'סכום נכסי הקרן'!$C$42*100</f>
        <v>0</v>
      </c>
    </row>
    <row r="121" spans="2:20">
      <c r="B121" s="80" t="s">
        <v>211</v>
      </c>
      <c r="C121" s="16"/>
      <c r="D121" s="16"/>
      <c r="E121" s="16"/>
      <c r="F121" s="16"/>
      <c r="K121" s="81">
        <v>0</v>
      </c>
      <c r="N121" s="81">
        <v>0</v>
      </c>
      <c r="O121" s="81">
        <v>0</v>
      </c>
      <c r="Q121" s="81">
        <v>0</v>
      </c>
      <c r="S121" s="81">
        <f t="shared" si="1"/>
        <v>0</v>
      </c>
      <c r="T121" s="81">
        <f>Q121/'סכום נכסי הקרן'!$C$42*100</f>
        <v>0</v>
      </c>
    </row>
    <row r="122" spans="2:20">
      <c r="B122" s="80" t="s">
        <v>310</v>
      </c>
      <c r="C122" s="16"/>
      <c r="D122" s="16"/>
      <c r="E122" s="16"/>
      <c r="F122" s="16"/>
      <c r="K122" s="81">
        <v>0</v>
      </c>
      <c r="N122" s="81">
        <v>0</v>
      </c>
      <c r="O122" s="81">
        <v>0</v>
      </c>
      <c r="Q122" s="81">
        <v>0</v>
      </c>
      <c r="S122" s="81">
        <f t="shared" si="1"/>
        <v>0</v>
      </c>
      <c r="T122" s="81">
        <f>Q122/'סכום נכסי הקרן'!$C$42*100</f>
        <v>0</v>
      </c>
    </row>
    <row r="123" spans="2:20">
      <c r="B123" t="s">
        <v>206</v>
      </c>
      <c r="C123" t="s">
        <v>206</v>
      </c>
      <c r="D123" s="16"/>
      <c r="E123" s="16"/>
      <c r="F123" s="16"/>
      <c r="G123" t="s">
        <v>206</v>
      </c>
      <c r="H123" t="s">
        <v>206</v>
      </c>
      <c r="K123" s="79">
        <v>0</v>
      </c>
      <c r="L123" t="s">
        <v>206</v>
      </c>
      <c r="M123" s="79">
        <v>0</v>
      </c>
      <c r="N123" s="79">
        <v>0</v>
      </c>
      <c r="O123" s="79">
        <v>0</v>
      </c>
      <c r="P123" s="79">
        <v>0</v>
      </c>
      <c r="Q123" s="79">
        <v>0</v>
      </c>
      <c r="R123" s="79">
        <v>0</v>
      </c>
      <c r="S123" s="79">
        <f t="shared" si="1"/>
        <v>0</v>
      </c>
      <c r="T123" s="79">
        <f>Q123/'סכום נכסי הקרן'!$C$42*100</f>
        <v>0</v>
      </c>
    </row>
    <row r="124" spans="2:20">
      <c r="B124" s="80" t="s">
        <v>311</v>
      </c>
      <c r="C124" s="16"/>
      <c r="D124" s="16"/>
      <c r="E124" s="16"/>
      <c r="F124" s="16"/>
      <c r="K124" s="81">
        <v>0</v>
      </c>
      <c r="N124" s="81">
        <v>0</v>
      </c>
      <c r="O124" s="81">
        <v>0</v>
      </c>
      <c r="Q124" s="81">
        <v>0</v>
      </c>
      <c r="S124" s="81">
        <f t="shared" si="1"/>
        <v>0</v>
      </c>
      <c r="T124" s="81">
        <f>Q124/'סכום נכסי הקרן'!$C$42*100</f>
        <v>0</v>
      </c>
    </row>
    <row r="125" spans="2:20">
      <c r="B125" t="s">
        <v>206</v>
      </c>
      <c r="C125" t="s">
        <v>206</v>
      </c>
      <c r="D125" s="16"/>
      <c r="E125" s="16"/>
      <c r="F125" s="16"/>
      <c r="G125" t="s">
        <v>206</v>
      </c>
      <c r="H125" t="s">
        <v>206</v>
      </c>
      <c r="K125" s="79">
        <v>0</v>
      </c>
      <c r="L125" t="s">
        <v>206</v>
      </c>
      <c r="M125" s="79">
        <v>0</v>
      </c>
      <c r="N125" s="79">
        <v>0</v>
      </c>
      <c r="O125" s="79">
        <v>0</v>
      </c>
      <c r="P125" s="79">
        <v>0</v>
      </c>
      <c r="Q125" s="79">
        <v>0</v>
      </c>
      <c r="R125" s="79">
        <v>0</v>
      </c>
      <c r="S125" s="79">
        <f t="shared" si="1"/>
        <v>0</v>
      </c>
      <c r="T125" s="79">
        <f>Q125/'סכום נכסי הקרן'!$C$42*100</f>
        <v>0</v>
      </c>
    </row>
    <row r="126" spans="2:20">
      <c r="B126" t="s">
        <v>214</v>
      </c>
      <c r="C126" s="16"/>
      <c r="D126" s="16"/>
      <c r="E126" s="16"/>
      <c r="F126" s="16"/>
    </row>
    <row r="127" spans="2:20">
      <c r="C127" s="16"/>
      <c r="D127" s="16"/>
      <c r="E127" s="16"/>
      <c r="F127" s="16"/>
    </row>
    <row r="128" spans="2:20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6"/>
      <c r="C775" s="16"/>
      <c r="D775" s="16"/>
      <c r="E775" s="16"/>
      <c r="F775" s="16"/>
    </row>
    <row r="776" spans="2:6">
      <c r="B776" s="19"/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  <row r="808" spans="3:6">
      <c r="C808" s="16"/>
      <c r="D808" s="16"/>
      <c r="E808" s="16"/>
      <c r="F808" s="16"/>
    </row>
  </sheetData>
  <sheetProtection sheet="1" objects="1" scenarios="1"/>
  <mergeCells count="2">
    <mergeCell ref="B6:T6"/>
    <mergeCell ref="B7:T7"/>
  </mergeCells>
  <dataValidations count="8">
    <dataValidation type="list" allowBlank="1" showInputMessage="1" showErrorMessage="1" sqref="L12:L107 L109:L806">
      <formula1>$BM$7:$BM$11</formula1>
    </dataValidation>
    <dataValidation type="list" allowBlank="1" showInputMessage="1" showErrorMessage="1" sqref="E12:E107 E109:E800">
      <formula1>$BH$7:$BH$11</formula1>
    </dataValidation>
    <dataValidation type="list" allowBlank="1" showInputMessage="1" showErrorMessage="1" sqref="I12:I806">
      <formula1>$BL$7:$BL$10</formula1>
    </dataValidation>
    <dataValidation allowBlank="1" showInputMessage="1" showErrorMessage="1" sqref="H2"/>
    <dataValidation type="list" allowBlank="1" showInputMessage="1" showErrorMessage="1" sqref="G12:G107 G109:G806">
      <formula1>$BJ$7:$BJ$11</formula1>
    </dataValidation>
    <dataValidation type="list" allowBlank="1" showInputMessage="1" showErrorMessage="1" sqref="E108">
      <formula1>$BE$6:$BE$11</formula1>
    </dataValidation>
    <dataValidation type="list" allowBlank="1" showInputMessage="1" showErrorMessage="1" sqref="L108">
      <formula1>$BI$6:$BI$11</formula1>
    </dataValidation>
    <dataValidation type="list" allowBlank="1" showInputMessage="1" showErrorMessage="1" sqref="G108">
      <formula1>$BG$6:$BG$11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982</v>
      </c>
    </row>
    <row r="3" spans="2:61">
      <c r="B3" s="2" t="s">
        <v>2</v>
      </c>
      <c r="C3" s="82" t="s">
        <v>983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641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206</v>
      </c>
      <c r="C14" t="s">
        <v>206</v>
      </c>
      <c r="E14" s="16"/>
      <c r="F14" s="16"/>
      <c r="G14" t="s">
        <v>206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642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206</v>
      </c>
      <c r="C16" t="s">
        <v>206</v>
      </c>
      <c r="E16" s="16"/>
      <c r="F16" s="16"/>
      <c r="G16" t="s">
        <v>206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643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644</v>
      </c>
      <c r="C18" t="s">
        <v>206</v>
      </c>
      <c r="E18" s="16"/>
      <c r="F18" s="16"/>
      <c r="G18" t="s">
        <v>206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648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206</v>
      </c>
      <c r="C20" t="s">
        <v>206</v>
      </c>
      <c r="E20" s="16"/>
      <c r="F20" s="16"/>
      <c r="G20" t="s">
        <v>206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211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310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206</v>
      </c>
      <c r="C23" t="s">
        <v>206</v>
      </c>
      <c r="E23" s="16"/>
      <c r="F23" s="16"/>
      <c r="G23" t="s">
        <v>206</v>
      </c>
      <c r="H23" t="s">
        <v>206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311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206</v>
      </c>
      <c r="C25" t="s">
        <v>206</v>
      </c>
      <c r="E25" s="16"/>
      <c r="F25" s="16"/>
      <c r="G25" t="s">
        <v>206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214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2" t="s">
        <v>982</v>
      </c>
    </row>
    <row r="3" spans="2:62">
      <c r="B3" s="2" t="s">
        <v>2</v>
      </c>
      <c r="C3" s="82" t="s">
        <v>983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1152884</v>
      </c>
      <c r="I11" s="7"/>
      <c r="J11" s="78">
        <v>22283.375103810999</v>
      </c>
      <c r="K11" s="7"/>
      <c r="L11" s="78">
        <v>100</v>
      </c>
      <c r="M11" s="78">
        <v>33.06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1129473</v>
      </c>
      <c r="J12" s="81">
        <v>13190.963127200001</v>
      </c>
      <c r="L12" s="81">
        <v>59.2</v>
      </c>
      <c r="M12" s="81">
        <v>19.57</v>
      </c>
    </row>
    <row r="13" spans="2:62">
      <c r="B13" s="80" t="s">
        <v>649</v>
      </c>
      <c r="D13" s="16"/>
      <c r="E13" s="16"/>
      <c r="F13" s="16"/>
      <c r="G13" s="16"/>
      <c r="H13" s="81">
        <v>79890</v>
      </c>
      <c r="J13" s="81">
        <v>2306.3631599999999</v>
      </c>
      <c r="L13" s="81">
        <v>10.35</v>
      </c>
      <c r="M13" s="81">
        <v>3.42</v>
      </c>
    </row>
    <row r="14" spans="2:62">
      <c r="B14" t="s">
        <v>650</v>
      </c>
      <c r="C14" t="s">
        <v>651</v>
      </c>
      <c r="D14" t="s">
        <v>106</v>
      </c>
      <c r="E14" t="s">
        <v>652</v>
      </c>
      <c r="F14" t="s">
        <v>129</v>
      </c>
      <c r="G14" t="s">
        <v>108</v>
      </c>
      <c r="H14" s="79">
        <v>23360</v>
      </c>
      <c r="I14" s="79">
        <v>1278</v>
      </c>
      <c r="J14" s="79">
        <v>298.54079999999999</v>
      </c>
      <c r="K14" s="79">
        <v>0.02</v>
      </c>
      <c r="L14" s="79">
        <v>1.34</v>
      </c>
      <c r="M14" s="79">
        <v>0.44</v>
      </c>
    </row>
    <row r="15" spans="2:62">
      <c r="B15" t="s">
        <v>653</v>
      </c>
      <c r="C15" t="s">
        <v>654</v>
      </c>
      <c r="D15" t="s">
        <v>106</v>
      </c>
      <c r="E15" t="s">
        <v>655</v>
      </c>
      <c r="F15" t="s">
        <v>129</v>
      </c>
      <c r="G15" t="s">
        <v>108</v>
      </c>
      <c r="H15" s="79">
        <v>6640</v>
      </c>
      <c r="I15" s="79">
        <v>12770</v>
      </c>
      <c r="J15" s="79">
        <v>847.928</v>
      </c>
      <c r="K15" s="79">
        <v>0.01</v>
      </c>
      <c r="L15" s="79">
        <v>3.81</v>
      </c>
      <c r="M15" s="79">
        <v>1.26</v>
      </c>
    </row>
    <row r="16" spans="2:62">
      <c r="B16" t="s">
        <v>656</v>
      </c>
      <c r="C16" t="s">
        <v>657</v>
      </c>
      <c r="D16" t="s">
        <v>106</v>
      </c>
      <c r="E16" t="s">
        <v>658</v>
      </c>
      <c r="F16" t="s">
        <v>129</v>
      </c>
      <c r="G16" t="s">
        <v>108</v>
      </c>
      <c r="H16" s="79">
        <v>2200</v>
      </c>
      <c r="I16" s="79">
        <v>1156</v>
      </c>
      <c r="J16" s="79">
        <v>25.431999999999999</v>
      </c>
      <c r="K16" s="79">
        <v>0</v>
      </c>
      <c r="L16" s="79">
        <v>0.11</v>
      </c>
      <c r="M16" s="79">
        <v>0.04</v>
      </c>
    </row>
    <row r="17" spans="2:13">
      <c r="B17" t="s">
        <v>659</v>
      </c>
      <c r="C17" t="s">
        <v>660</v>
      </c>
      <c r="D17" t="s">
        <v>106</v>
      </c>
      <c r="E17" t="s">
        <v>661</v>
      </c>
      <c r="F17" t="s">
        <v>129</v>
      </c>
      <c r="G17" t="s">
        <v>108</v>
      </c>
      <c r="H17" s="79">
        <v>4532</v>
      </c>
      <c r="I17" s="79">
        <v>12760</v>
      </c>
      <c r="J17" s="79">
        <v>578.28319999999997</v>
      </c>
      <c r="K17" s="79">
        <v>0.01</v>
      </c>
      <c r="L17" s="79">
        <v>2.6</v>
      </c>
      <c r="M17" s="79">
        <v>0.86</v>
      </c>
    </row>
    <row r="18" spans="2:13">
      <c r="B18" t="s">
        <v>662</v>
      </c>
      <c r="C18" t="s">
        <v>663</v>
      </c>
      <c r="D18" t="s">
        <v>106</v>
      </c>
      <c r="E18" t="s">
        <v>664</v>
      </c>
      <c r="F18" t="s">
        <v>134</v>
      </c>
      <c r="G18" t="s">
        <v>108</v>
      </c>
      <c r="H18" s="79">
        <v>43108</v>
      </c>
      <c r="I18" s="79">
        <v>1277</v>
      </c>
      <c r="J18" s="79">
        <v>550.48915999999997</v>
      </c>
      <c r="K18" s="79">
        <v>0.02</v>
      </c>
      <c r="L18" s="79">
        <v>2.4700000000000002</v>
      </c>
      <c r="M18" s="79">
        <v>0.82</v>
      </c>
    </row>
    <row r="19" spans="2:13">
      <c r="B19" t="s">
        <v>665</v>
      </c>
      <c r="C19" t="s">
        <v>666</v>
      </c>
      <c r="D19" t="s">
        <v>106</v>
      </c>
      <c r="E19" t="s">
        <v>655</v>
      </c>
      <c r="F19" t="s">
        <v>134</v>
      </c>
      <c r="G19" t="s">
        <v>108</v>
      </c>
      <c r="H19" s="79">
        <v>50</v>
      </c>
      <c r="I19" s="79">
        <v>11380</v>
      </c>
      <c r="J19" s="79">
        <v>5.69</v>
      </c>
      <c r="K19" s="79">
        <v>0</v>
      </c>
      <c r="L19" s="79">
        <v>0.03</v>
      </c>
      <c r="M19" s="79">
        <v>0.01</v>
      </c>
    </row>
    <row r="20" spans="2:13">
      <c r="B20" s="80" t="s">
        <v>667</v>
      </c>
      <c r="D20" s="16"/>
      <c r="E20" s="16"/>
      <c r="F20" s="16"/>
      <c r="G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206</v>
      </c>
      <c r="C21" t="s">
        <v>206</v>
      </c>
      <c r="D21" s="16"/>
      <c r="E21" s="16"/>
      <c r="F21" t="s">
        <v>206</v>
      </c>
      <c r="G21" t="s">
        <v>206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668</v>
      </c>
      <c r="D22" s="16"/>
      <c r="E22" s="16"/>
      <c r="F22" s="16"/>
      <c r="G22" s="16"/>
      <c r="H22" s="81">
        <v>1049583</v>
      </c>
      <c r="J22" s="81">
        <v>10884.5999672</v>
      </c>
      <c r="L22" s="81">
        <v>48.85</v>
      </c>
      <c r="M22" s="81">
        <v>16.149999999999999</v>
      </c>
    </row>
    <row r="23" spans="2:13">
      <c r="B23" t="s">
        <v>669</v>
      </c>
      <c r="C23" t="s">
        <v>670</v>
      </c>
      <c r="D23" t="s">
        <v>106</v>
      </c>
      <c r="E23" t="s">
        <v>671</v>
      </c>
      <c r="F23" t="s">
        <v>129</v>
      </c>
      <c r="G23" t="s">
        <v>108</v>
      </c>
      <c r="H23" s="79">
        <v>5000</v>
      </c>
      <c r="I23" s="79">
        <v>3064.11</v>
      </c>
      <c r="J23" s="79">
        <v>153.2055</v>
      </c>
      <c r="K23" s="79">
        <v>0.01</v>
      </c>
      <c r="L23" s="79">
        <v>0.69</v>
      </c>
      <c r="M23" s="79">
        <v>0.23</v>
      </c>
    </row>
    <row r="24" spans="2:13">
      <c r="B24" t="s">
        <v>672</v>
      </c>
      <c r="C24" t="s">
        <v>673</v>
      </c>
      <c r="D24" t="s">
        <v>106</v>
      </c>
      <c r="E24" t="s">
        <v>674</v>
      </c>
      <c r="F24" t="s">
        <v>129</v>
      </c>
      <c r="G24" t="s">
        <v>108</v>
      </c>
      <c r="H24" s="79">
        <v>65464</v>
      </c>
      <c r="I24" s="79">
        <v>3093.46</v>
      </c>
      <c r="J24" s="79">
        <v>2025.1026543999999</v>
      </c>
      <c r="K24" s="79">
        <v>0.04</v>
      </c>
      <c r="L24" s="79">
        <v>9.09</v>
      </c>
      <c r="M24" s="79">
        <v>3</v>
      </c>
    </row>
    <row r="25" spans="2:13">
      <c r="B25" t="s">
        <v>675</v>
      </c>
      <c r="C25" t="s">
        <v>676</v>
      </c>
      <c r="D25" t="s">
        <v>106</v>
      </c>
      <c r="E25" t="s">
        <v>664</v>
      </c>
      <c r="F25" t="s">
        <v>134</v>
      </c>
      <c r="G25" t="s">
        <v>108</v>
      </c>
      <c r="H25" s="79">
        <v>193110</v>
      </c>
      <c r="I25" s="79">
        <v>307.91000000000003</v>
      </c>
      <c r="J25" s="79">
        <v>594.60500100000002</v>
      </c>
      <c r="K25" s="79">
        <v>7.0000000000000007E-2</v>
      </c>
      <c r="L25" s="79">
        <v>2.67</v>
      </c>
      <c r="M25" s="79">
        <v>0.88</v>
      </c>
    </row>
    <row r="26" spans="2:13">
      <c r="B26" t="s">
        <v>677</v>
      </c>
      <c r="C26" t="s">
        <v>678</v>
      </c>
      <c r="D26" t="s">
        <v>106</v>
      </c>
      <c r="E26" t="s">
        <v>664</v>
      </c>
      <c r="F26" t="s">
        <v>134</v>
      </c>
      <c r="G26" t="s">
        <v>108</v>
      </c>
      <c r="H26" s="79">
        <v>125882</v>
      </c>
      <c r="I26" s="79">
        <v>300.04000000000002</v>
      </c>
      <c r="J26" s="79">
        <v>377.6963528</v>
      </c>
      <c r="K26" s="79">
        <v>0.09</v>
      </c>
      <c r="L26" s="79">
        <v>1.69</v>
      </c>
      <c r="M26" s="79">
        <v>0.56000000000000005</v>
      </c>
    </row>
    <row r="27" spans="2:13">
      <c r="B27" t="s">
        <v>679</v>
      </c>
      <c r="C27" t="s">
        <v>680</v>
      </c>
      <c r="D27" t="s">
        <v>106</v>
      </c>
      <c r="E27" t="s">
        <v>681</v>
      </c>
      <c r="F27" t="s">
        <v>134</v>
      </c>
      <c r="G27" t="s">
        <v>108</v>
      </c>
      <c r="H27" s="79">
        <v>198000</v>
      </c>
      <c r="I27" s="79">
        <v>314.08</v>
      </c>
      <c r="J27" s="79">
        <v>621.87840000000006</v>
      </c>
      <c r="K27" s="79">
        <v>0.01</v>
      </c>
      <c r="L27" s="79">
        <v>2.79</v>
      </c>
      <c r="M27" s="79">
        <v>0.92</v>
      </c>
    </row>
    <row r="28" spans="2:13">
      <c r="B28" t="s">
        <v>682</v>
      </c>
      <c r="C28" t="s">
        <v>683</v>
      </c>
      <c r="D28" t="s">
        <v>106</v>
      </c>
      <c r="E28" t="s">
        <v>671</v>
      </c>
      <c r="F28" t="s">
        <v>134</v>
      </c>
      <c r="G28" t="s">
        <v>108</v>
      </c>
      <c r="H28" s="79">
        <v>268000</v>
      </c>
      <c r="I28" s="79">
        <v>343.32</v>
      </c>
      <c r="J28" s="79">
        <v>920.09760000000006</v>
      </c>
      <c r="K28" s="79">
        <v>0.05</v>
      </c>
      <c r="L28" s="79">
        <v>4.13</v>
      </c>
      <c r="M28" s="79">
        <v>1.37</v>
      </c>
    </row>
    <row r="29" spans="2:13">
      <c r="B29" t="s">
        <v>684</v>
      </c>
      <c r="C29" t="s">
        <v>685</v>
      </c>
      <c r="D29" t="s">
        <v>106</v>
      </c>
      <c r="E29" t="s">
        <v>671</v>
      </c>
      <c r="F29" t="s">
        <v>134</v>
      </c>
      <c r="G29" t="s">
        <v>108</v>
      </c>
      <c r="H29" s="79">
        <v>6000</v>
      </c>
      <c r="I29" s="79">
        <v>2989.4</v>
      </c>
      <c r="J29" s="79">
        <v>179.364</v>
      </c>
      <c r="K29" s="79">
        <v>0.02</v>
      </c>
      <c r="L29" s="79">
        <v>0.8</v>
      </c>
      <c r="M29" s="79">
        <v>0.27</v>
      </c>
    </row>
    <row r="30" spans="2:13">
      <c r="B30" t="s">
        <v>686</v>
      </c>
      <c r="C30" t="s">
        <v>687</v>
      </c>
      <c r="D30" t="s">
        <v>106</v>
      </c>
      <c r="E30" t="s">
        <v>671</v>
      </c>
      <c r="F30" t="s">
        <v>134</v>
      </c>
      <c r="G30" t="s">
        <v>108</v>
      </c>
      <c r="H30" s="79">
        <v>30000</v>
      </c>
      <c r="I30" s="79">
        <v>3157.15</v>
      </c>
      <c r="J30" s="79">
        <v>947.14499999999998</v>
      </c>
      <c r="K30" s="79">
        <v>0.1</v>
      </c>
      <c r="L30" s="79">
        <v>4.25</v>
      </c>
      <c r="M30" s="79">
        <v>1.41</v>
      </c>
    </row>
    <row r="31" spans="2:13">
      <c r="B31" t="s">
        <v>688</v>
      </c>
      <c r="C31" t="s">
        <v>689</v>
      </c>
      <c r="D31" t="s">
        <v>106</v>
      </c>
      <c r="E31" t="s">
        <v>655</v>
      </c>
      <c r="F31" t="s">
        <v>134</v>
      </c>
      <c r="G31" t="s">
        <v>108</v>
      </c>
      <c r="H31" s="79">
        <v>69700</v>
      </c>
      <c r="I31" s="79">
        <v>3074.02</v>
      </c>
      <c r="J31" s="79">
        <v>2142.5919399999998</v>
      </c>
      <c r="K31" s="79">
        <v>0.05</v>
      </c>
      <c r="L31" s="79">
        <v>9.6199999999999992</v>
      </c>
      <c r="M31" s="79">
        <v>3.18</v>
      </c>
    </row>
    <row r="32" spans="2:13">
      <c r="B32" t="s">
        <v>690</v>
      </c>
      <c r="C32" t="s">
        <v>691</v>
      </c>
      <c r="D32" t="s">
        <v>106</v>
      </c>
      <c r="E32" t="s">
        <v>655</v>
      </c>
      <c r="F32" t="s">
        <v>134</v>
      </c>
      <c r="G32" t="s">
        <v>108</v>
      </c>
      <c r="H32" s="79">
        <v>41210</v>
      </c>
      <c r="I32" s="79">
        <v>3438.22</v>
      </c>
      <c r="J32" s="79">
        <v>1416.8904620000001</v>
      </c>
      <c r="K32" s="79">
        <v>0.18</v>
      </c>
      <c r="L32" s="79">
        <v>6.36</v>
      </c>
      <c r="M32" s="79">
        <v>2.1</v>
      </c>
    </row>
    <row r="33" spans="2:13">
      <c r="B33" t="s">
        <v>692</v>
      </c>
      <c r="C33" t="s">
        <v>693</v>
      </c>
      <c r="D33" t="s">
        <v>106</v>
      </c>
      <c r="E33" t="s">
        <v>655</v>
      </c>
      <c r="F33" t="s">
        <v>134</v>
      </c>
      <c r="G33" t="s">
        <v>108</v>
      </c>
      <c r="H33" s="79">
        <v>16000</v>
      </c>
      <c r="I33" s="79">
        <v>3126.49</v>
      </c>
      <c r="J33" s="79">
        <v>500.23840000000001</v>
      </c>
      <c r="K33" s="79">
        <v>0.01</v>
      </c>
      <c r="L33" s="79">
        <v>2.2400000000000002</v>
      </c>
      <c r="M33" s="79">
        <v>0.74</v>
      </c>
    </row>
    <row r="34" spans="2:13">
      <c r="B34" t="s">
        <v>694</v>
      </c>
      <c r="C34" t="s">
        <v>695</v>
      </c>
      <c r="D34" t="s">
        <v>106</v>
      </c>
      <c r="E34" t="s">
        <v>658</v>
      </c>
      <c r="F34" t="s">
        <v>134</v>
      </c>
      <c r="G34" t="s">
        <v>108</v>
      </c>
      <c r="H34" s="79">
        <v>15317</v>
      </c>
      <c r="I34" s="79">
        <v>3433.1</v>
      </c>
      <c r="J34" s="79">
        <v>525.84792700000003</v>
      </c>
      <c r="K34" s="79">
        <v>0.03</v>
      </c>
      <c r="L34" s="79">
        <v>2.36</v>
      </c>
      <c r="M34" s="79">
        <v>0.78</v>
      </c>
    </row>
    <row r="35" spans="2:13">
      <c r="B35" t="s">
        <v>696</v>
      </c>
      <c r="C35" t="s">
        <v>697</v>
      </c>
      <c r="D35" t="s">
        <v>106</v>
      </c>
      <c r="E35" t="s">
        <v>674</v>
      </c>
      <c r="F35" t="s">
        <v>134</v>
      </c>
      <c r="G35" t="s">
        <v>108</v>
      </c>
      <c r="H35" s="79">
        <v>15900</v>
      </c>
      <c r="I35" s="79">
        <v>3018.47</v>
      </c>
      <c r="J35" s="79">
        <v>479.93673000000001</v>
      </c>
      <c r="K35" s="79">
        <v>0.01</v>
      </c>
      <c r="L35" s="79">
        <v>2.15</v>
      </c>
      <c r="M35" s="79">
        <v>0.71</v>
      </c>
    </row>
    <row r="36" spans="2:13">
      <c r="B36" s="80" t="s">
        <v>698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206</v>
      </c>
      <c r="C37" t="s">
        <v>206</v>
      </c>
      <c r="D37" s="16"/>
      <c r="E37" s="16"/>
      <c r="F37" t="s">
        <v>206</v>
      </c>
      <c r="G37" t="s">
        <v>206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640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206</v>
      </c>
      <c r="C39" t="s">
        <v>206</v>
      </c>
      <c r="D39" s="16"/>
      <c r="E39" s="16"/>
      <c r="F39" t="s">
        <v>206</v>
      </c>
      <c r="G39" t="s">
        <v>206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699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206</v>
      </c>
      <c r="C41" t="s">
        <v>206</v>
      </c>
      <c r="D41" s="16"/>
      <c r="E41" s="16"/>
      <c r="F41" t="s">
        <v>206</v>
      </c>
      <c r="G41" t="s">
        <v>206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211</v>
      </c>
      <c r="D42" s="16"/>
      <c r="E42" s="16"/>
      <c r="F42" s="16"/>
      <c r="G42" s="16"/>
      <c r="H42" s="81">
        <v>23411</v>
      </c>
      <c r="J42" s="81">
        <v>9092.4119766109998</v>
      </c>
      <c r="L42" s="81">
        <v>40.799999999999997</v>
      </c>
      <c r="M42" s="81">
        <v>13.49</v>
      </c>
    </row>
    <row r="43" spans="2:13">
      <c r="B43" s="80" t="s">
        <v>700</v>
      </c>
      <c r="D43" s="16"/>
      <c r="E43" s="16"/>
      <c r="F43" s="16"/>
      <c r="G43" s="16"/>
      <c r="H43" s="81">
        <v>7683</v>
      </c>
      <c r="J43" s="81">
        <v>3184.1414359790001</v>
      </c>
      <c r="L43" s="81">
        <v>14.29</v>
      </c>
      <c r="M43" s="81">
        <v>4.72</v>
      </c>
    </row>
    <row r="44" spans="2:13">
      <c r="B44" t="s">
        <v>701</v>
      </c>
      <c r="C44" t="s">
        <v>702</v>
      </c>
      <c r="D44" t="s">
        <v>703</v>
      </c>
      <c r="E44" t="s">
        <v>704</v>
      </c>
      <c r="F44" t="s">
        <v>705</v>
      </c>
      <c r="G44" t="s">
        <v>194</v>
      </c>
      <c r="H44" s="79">
        <v>298</v>
      </c>
      <c r="I44" s="79">
        <v>1966000</v>
      </c>
      <c r="J44" s="79">
        <v>193.09623411999999</v>
      </c>
      <c r="K44" s="79">
        <v>0</v>
      </c>
      <c r="L44" s="79">
        <v>0.87</v>
      </c>
      <c r="M44" s="79">
        <v>0.28999999999999998</v>
      </c>
    </row>
    <row r="45" spans="2:13">
      <c r="B45" t="s">
        <v>706</v>
      </c>
      <c r="C45" t="s">
        <v>707</v>
      </c>
      <c r="D45" t="s">
        <v>708</v>
      </c>
      <c r="E45" t="s">
        <v>709</v>
      </c>
      <c r="F45" t="s">
        <v>705</v>
      </c>
      <c r="G45" t="s">
        <v>116</v>
      </c>
      <c r="H45" s="79">
        <v>2397</v>
      </c>
      <c r="I45" s="79">
        <v>7087</v>
      </c>
      <c r="J45" s="79">
        <v>682.91605533899997</v>
      </c>
      <c r="K45" s="79">
        <v>0.02</v>
      </c>
      <c r="L45" s="79">
        <v>3.06</v>
      </c>
      <c r="M45" s="79">
        <v>1.01</v>
      </c>
    </row>
    <row r="46" spans="2:13">
      <c r="B46" t="s">
        <v>710</v>
      </c>
      <c r="C46" t="s">
        <v>711</v>
      </c>
      <c r="D46" t="s">
        <v>703</v>
      </c>
      <c r="E46" t="s">
        <v>712</v>
      </c>
      <c r="F46" t="s">
        <v>705</v>
      </c>
      <c r="G46" t="s">
        <v>112</v>
      </c>
      <c r="H46" s="79">
        <v>1016</v>
      </c>
      <c r="I46" s="79">
        <v>2774</v>
      </c>
      <c r="J46" s="79">
        <v>108.33868096</v>
      </c>
      <c r="K46" s="79">
        <v>0</v>
      </c>
      <c r="L46" s="79">
        <v>0.49</v>
      </c>
      <c r="M46" s="79">
        <v>0.16</v>
      </c>
    </row>
    <row r="47" spans="2:13">
      <c r="B47" t="s">
        <v>713</v>
      </c>
      <c r="C47" t="s">
        <v>714</v>
      </c>
      <c r="D47" t="s">
        <v>703</v>
      </c>
      <c r="E47" t="s">
        <v>715</v>
      </c>
      <c r="F47" t="s">
        <v>705</v>
      </c>
      <c r="G47" t="s">
        <v>112</v>
      </c>
      <c r="H47" s="79">
        <v>1215</v>
      </c>
      <c r="I47" s="79">
        <v>38938</v>
      </c>
      <c r="J47" s="79">
        <v>1818.5837148000001</v>
      </c>
      <c r="K47" s="79">
        <v>0</v>
      </c>
      <c r="L47" s="79">
        <v>8.16</v>
      </c>
      <c r="M47" s="79">
        <v>2.7</v>
      </c>
    </row>
    <row r="48" spans="2:13">
      <c r="B48" t="s">
        <v>716</v>
      </c>
      <c r="C48" t="s">
        <v>717</v>
      </c>
      <c r="D48" t="s">
        <v>718</v>
      </c>
      <c r="E48" t="s">
        <v>719</v>
      </c>
      <c r="F48" t="s">
        <v>705</v>
      </c>
      <c r="G48" t="s">
        <v>112</v>
      </c>
      <c r="H48" s="79">
        <v>2757</v>
      </c>
      <c r="I48" s="79">
        <v>3597</v>
      </c>
      <c r="J48" s="79">
        <v>381.20675075999998</v>
      </c>
      <c r="K48" s="79">
        <v>0</v>
      </c>
      <c r="L48" s="79">
        <v>1.71</v>
      </c>
      <c r="M48" s="79">
        <v>0.56999999999999995</v>
      </c>
    </row>
    <row r="49" spans="2:13">
      <c r="B49" s="80" t="s">
        <v>720</v>
      </c>
      <c r="D49" s="16"/>
      <c r="E49" s="16"/>
      <c r="F49" s="16"/>
      <c r="G49" s="16"/>
      <c r="H49" s="81">
        <v>15728</v>
      </c>
      <c r="J49" s="81">
        <v>5908.2705406320001</v>
      </c>
      <c r="L49" s="81">
        <v>26.51</v>
      </c>
      <c r="M49" s="81">
        <v>8.77</v>
      </c>
    </row>
    <row r="50" spans="2:13">
      <c r="B50" t="s">
        <v>721</v>
      </c>
      <c r="C50" t="s">
        <v>722</v>
      </c>
      <c r="D50" t="s">
        <v>703</v>
      </c>
      <c r="E50" t="s">
        <v>723</v>
      </c>
      <c r="F50" t="s">
        <v>705</v>
      </c>
      <c r="G50" t="s">
        <v>116</v>
      </c>
      <c r="H50" s="79">
        <v>948</v>
      </c>
      <c r="I50" s="79">
        <v>20915</v>
      </c>
      <c r="J50" s="79">
        <v>797.08211142000005</v>
      </c>
      <c r="K50" s="79">
        <v>0.13</v>
      </c>
      <c r="L50" s="79">
        <v>3.58</v>
      </c>
      <c r="M50" s="79">
        <v>1.18</v>
      </c>
    </row>
    <row r="51" spans="2:13">
      <c r="B51" t="s">
        <v>724</v>
      </c>
      <c r="C51" t="s">
        <v>725</v>
      </c>
      <c r="D51" t="s">
        <v>703</v>
      </c>
      <c r="E51" t="s">
        <v>726</v>
      </c>
      <c r="F51" t="s">
        <v>705</v>
      </c>
      <c r="G51" t="s">
        <v>116</v>
      </c>
      <c r="H51" s="79">
        <v>1084</v>
      </c>
      <c r="I51" s="79">
        <v>18133</v>
      </c>
      <c r="J51" s="79">
        <v>790.19777057199997</v>
      </c>
      <c r="K51" s="79">
        <v>0.11</v>
      </c>
      <c r="L51" s="79">
        <v>3.55</v>
      </c>
      <c r="M51" s="79">
        <v>1.17</v>
      </c>
    </row>
    <row r="52" spans="2:13">
      <c r="B52" t="s">
        <v>727</v>
      </c>
      <c r="C52" t="s">
        <v>728</v>
      </c>
      <c r="D52" t="s">
        <v>703</v>
      </c>
      <c r="E52" t="s">
        <v>729</v>
      </c>
      <c r="F52" t="s">
        <v>705</v>
      </c>
      <c r="G52" t="s">
        <v>112</v>
      </c>
      <c r="H52" s="79">
        <v>2510</v>
      </c>
      <c r="I52" s="79">
        <v>11280</v>
      </c>
      <c r="J52" s="79">
        <v>1088.344032</v>
      </c>
      <c r="K52" s="79">
        <v>0.02</v>
      </c>
      <c r="L52" s="79">
        <v>4.88</v>
      </c>
      <c r="M52" s="79">
        <v>1.61</v>
      </c>
    </row>
    <row r="53" spans="2:13">
      <c r="B53" t="s">
        <v>730</v>
      </c>
      <c r="C53" t="s">
        <v>731</v>
      </c>
      <c r="D53" t="s">
        <v>703</v>
      </c>
      <c r="E53" t="s">
        <v>732</v>
      </c>
      <c r="F53" t="s">
        <v>705</v>
      </c>
      <c r="G53" t="s">
        <v>112</v>
      </c>
      <c r="H53" s="79">
        <v>1284</v>
      </c>
      <c r="I53" s="79">
        <v>9867</v>
      </c>
      <c r="J53" s="79">
        <v>487.00512431999999</v>
      </c>
      <c r="K53" s="79">
        <v>0.05</v>
      </c>
      <c r="L53" s="79">
        <v>2.19</v>
      </c>
      <c r="M53" s="79">
        <v>0.72</v>
      </c>
    </row>
    <row r="54" spans="2:13">
      <c r="B54" t="s">
        <v>733</v>
      </c>
      <c r="C54" t="s">
        <v>734</v>
      </c>
      <c r="D54" t="s">
        <v>703</v>
      </c>
      <c r="E54" t="s">
        <v>735</v>
      </c>
      <c r="F54" t="s">
        <v>705</v>
      </c>
      <c r="G54" t="s">
        <v>112</v>
      </c>
      <c r="H54" s="79">
        <v>1401</v>
      </c>
      <c r="I54" s="79">
        <v>10380</v>
      </c>
      <c r="J54" s="79">
        <v>559.00908719999995</v>
      </c>
      <c r="K54" s="79">
        <v>0.02</v>
      </c>
      <c r="L54" s="79">
        <v>2.5099999999999998</v>
      </c>
      <c r="M54" s="79">
        <v>0.83</v>
      </c>
    </row>
    <row r="55" spans="2:13">
      <c r="B55" t="s">
        <v>736</v>
      </c>
      <c r="C55" t="s">
        <v>737</v>
      </c>
      <c r="D55" t="s">
        <v>703</v>
      </c>
      <c r="E55" t="s">
        <v>738</v>
      </c>
      <c r="F55" t="s">
        <v>705</v>
      </c>
      <c r="G55" t="s">
        <v>112</v>
      </c>
      <c r="H55" s="79">
        <v>2249</v>
      </c>
      <c r="I55" s="79">
        <v>3640</v>
      </c>
      <c r="J55" s="79">
        <v>314.68367840000002</v>
      </c>
      <c r="K55" s="79">
        <v>0</v>
      </c>
      <c r="L55" s="79">
        <v>1.41</v>
      </c>
      <c r="M55" s="79">
        <v>0.47</v>
      </c>
    </row>
    <row r="56" spans="2:13">
      <c r="B56" t="s">
        <v>739</v>
      </c>
      <c r="C56" t="s">
        <v>740</v>
      </c>
      <c r="D56" t="s">
        <v>703</v>
      </c>
      <c r="E56" t="s">
        <v>741</v>
      </c>
      <c r="F56" t="s">
        <v>705</v>
      </c>
      <c r="G56" t="s">
        <v>112</v>
      </c>
      <c r="H56" s="79">
        <v>922</v>
      </c>
      <c r="I56" s="79">
        <v>7004</v>
      </c>
      <c r="J56" s="79">
        <v>248.23352671999999</v>
      </c>
      <c r="K56" s="79">
        <v>0</v>
      </c>
      <c r="L56" s="79">
        <v>1.1100000000000001</v>
      </c>
      <c r="M56" s="79">
        <v>0.37</v>
      </c>
    </row>
    <row r="57" spans="2:13">
      <c r="B57" t="s">
        <v>742</v>
      </c>
      <c r="C57" t="s">
        <v>743</v>
      </c>
      <c r="D57" t="s">
        <v>703</v>
      </c>
      <c r="E57" t="s">
        <v>744</v>
      </c>
      <c r="F57" t="s">
        <v>705</v>
      </c>
      <c r="G57" t="s">
        <v>112</v>
      </c>
      <c r="H57" s="79">
        <v>5330</v>
      </c>
      <c r="I57" s="79">
        <v>7925</v>
      </c>
      <c r="J57" s="79">
        <v>1623.7152100000001</v>
      </c>
      <c r="K57" s="79">
        <v>0.01</v>
      </c>
      <c r="L57" s="79">
        <v>7.29</v>
      </c>
      <c r="M57" s="79">
        <v>2.41</v>
      </c>
    </row>
    <row r="58" spans="2:13">
      <c r="B58" s="80" t="s">
        <v>640</v>
      </c>
      <c r="D58" s="16"/>
      <c r="E58" s="16"/>
      <c r="F58" s="16"/>
      <c r="G58" s="16"/>
      <c r="H58" s="81">
        <v>0</v>
      </c>
      <c r="J58" s="81">
        <v>0</v>
      </c>
      <c r="L58" s="81">
        <v>0</v>
      </c>
      <c r="M58" s="81">
        <v>0</v>
      </c>
    </row>
    <row r="59" spans="2:13">
      <c r="B59" t="s">
        <v>206</v>
      </c>
      <c r="C59" t="s">
        <v>206</v>
      </c>
      <c r="D59" s="16"/>
      <c r="E59" s="16"/>
      <c r="F59" t="s">
        <v>206</v>
      </c>
      <c r="G59" t="s">
        <v>206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</row>
    <row r="60" spans="2:13">
      <c r="B60" s="80" t="s">
        <v>699</v>
      </c>
      <c r="D60" s="16"/>
      <c r="E60" s="16"/>
      <c r="F60" s="16"/>
      <c r="G60" s="16"/>
      <c r="H60" s="81">
        <v>0</v>
      </c>
      <c r="J60" s="81">
        <v>0</v>
      </c>
      <c r="L60" s="81">
        <v>0</v>
      </c>
      <c r="M60" s="81">
        <v>0</v>
      </c>
    </row>
    <row r="61" spans="2:13">
      <c r="B61" t="s">
        <v>206</v>
      </c>
      <c r="C61" t="s">
        <v>206</v>
      </c>
      <c r="D61" s="16"/>
      <c r="E61" s="16"/>
      <c r="F61" t="s">
        <v>206</v>
      </c>
      <c r="G61" t="s">
        <v>206</v>
      </c>
      <c r="H61" s="79">
        <v>0</v>
      </c>
      <c r="I61" s="79">
        <v>0</v>
      </c>
      <c r="J61" s="79">
        <v>0</v>
      </c>
      <c r="K61" s="79">
        <v>0</v>
      </c>
      <c r="L61" s="79">
        <v>0</v>
      </c>
      <c r="M61" s="79">
        <v>0</v>
      </c>
    </row>
    <row r="62" spans="2:13">
      <c r="B62" t="s">
        <v>214</v>
      </c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982</v>
      </c>
    </row>
    <row r="3" spans="2:65">
      <c r="B3" s="2" t="s">
        <v>2</v>
      </c>
      <c r="C3" s="82" t="s">
        <v>983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32547.64</v>
      </c>
      <c r="K11" s="7"/>
      <c r="L11" s="78">
        <v>3366.2257557983999</v>
      </c>
      <c r="M11" s="7"/>
      <c r="N11" s="78">
        <v>100</v>
      </c>
      <c r="O11" s="78">
        <v>4.99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745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211</v>
      </c>
      <c r="C15" s="16"/>
      <c r="D15" s="16"/>
      <c r="E15" s="16"/>
      <c r="J15" s="81">
        <v>32547.64</v>
      </c>
      <c r="L15" s="81">
        <v>3366.2257557983999</v>
      </c>
      <c r="N15" s="81">
        <v>100</v>
      </c>
      <c r="O15" s="81">
        <v>4.99</v>
      </c>
    </row>
    <row r="16" spans="2:65">
      <c r="B16" s="80" t="s">
        <v>746</v>
      </c>
      <c r="C16" s="16"/>
      <c r="D16" s="16"/>
      <c r="E16" s="16"/>
      <c r="J16" s="81">
        <v>32547.64</v>
      </c>
      <c r="L16" s="81">
        <v>3366.2257557983999</v>
      </c>
      <c r="N16" s="81">
        <v>100</v>
      </c>
      <c r="O16" s="81">
        <v>4.99</v>
      </c>
    </row>
    <row r="17" spans="2:15">
      <c r="B17" t="s">
        <v>747</v>
      </c>
      <c r="C17" t="s">
        <v>748</v>
      </c>
      <c r="D17" t="s">
        <v>129</v>
      </c>
      <c r="E17" t="s">
        <v>749</v>
      </c>
      <c r="F17" t="s">
        <v>750</v>
      </c>
      <c r="G17" t="s">
        <v>751</v>
      </c>
      <c r="H17" t="s">
        <v>157</v>
      </c>
      <c r="I17" t="s">
        <v>112</v>
      </c>
      <c r="J17" s="79">
        <v>27258.400000000001</v>
      </c>
      <c r="K17" s="79">
        <v>1188</v>
      </c>
      <c r="L17" s="79">
        <v>1244.801720448</v>
      </c>
      <c r="M17" s="79">
        <v>0</v>
      </c>
      <c r="N17" s="79">
        <v>36.979999999999997</v>
      </c>
      <c r="O17" s="79">
        <v>1.85</v>
      </c>
    </row>
    <row r="18" spans="2:15">
      <c r="B18" t="s">
        <v>752</v>
      </c>
      <c r="C18" t="s">
        <v>753</v>
      </c>
      <c r="D18" t="s">
        <v>129</v>
      </c>
      <c r="E18" t="s">
        <v>754</v>
      </c>
      <c r="F18" t="s">
        <v>705</v>
      </c>
      <c r="G18" t="s">
        <v>206</v>
      </c>
      <c r="H18" t="s">
        <v>755</v>
      </c>
      <c r="I18" t="s">
        <v>112</v>
      </c>
      <c r="J18" s="79">
        <v>5289.24</v>
      </c>
      <c r="K18" s="79">
        <v>10434</v>
      </c>
      <c r="L18" s="79">
        <v>2121.4240353504001</v>
      </c>
      <c r="M18" s="79">
        <v>0.19</v>
      </c>
      <c r="N18" s="79">
        <v>63.02</v>
      </c>
      <c r="O18" s="79">
        <v>3.15</v>
      </c>
    </row>
    <row r="19" spans="2:15">
      <c r="B19" t="s">
        <v>214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982</v>
      </c>
    </row>
    <row r="3" spans="2:60">
      <c r="B3" s="2" t="s">
        <v>2</v>
      </c>
      <c r="C3" s="82" t="s">
        <v>983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756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211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757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2017-04-06T05:18:01+00:00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CF88EFC-7CEF-4BA7-A075-20A794342F16}"/>
</file>

<file path=customXml/itemProps2.xml><?xml version="1.0" encoding="utf-8"?>
<ds:datastoreItem xmlns:ds="http://schemas.openxmlformats.org/officeDocument/2006/customXml" ds:itemID="{CAB9E2C5-4DAE-47BE-9140-2A1BC671C2AE}"/>
</file>

<file path=customXml/itemProps3.xml><?xml version="1.0" encoding="utf-8"?>
<ds:datastoreItem xmlns:ds="http://schemas.openxmlformats.org/officeDocument/2006/customXml" ds:itemID="{601C4A24-DD25-4C5B-A2B8-1DC09DD50B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2017-04-24T14:10:10Z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