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N56" i="6" l="1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K12" i="6"/>
  <c r="K11" i="6"/>
  <c r="I12" i="6"/>
  <c r="I11" i="6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Q12" i="5"/>
  <c r="Q11" i="5"/>
  <c r="C15" i="1" s="1"/>
  <c r="O12" i="5"/>
  <c r="O11" i="5"/>
  <c r="Q63" i="5"/>
  <c r="O63" i="5"/>
  <c r="K45" i="6"/>
  <c r="I45" i="6"/>
  <c r="C16" i="1"/>
  <c r="J39" i="26" l="1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I12" i="26"/>
  <c r="I11" i="26" s="1"/>
  <c r="C37" i="1" s="1"/>
  <c r="I37" i="26"/>
  <c r="H37" i="26"/>
  <c r="H11" i="26" s="1"/>
  <c r="H12" i="26"/>
  <c r="I13" i="26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12" i="2"/>
  <c r="J11" i="2" s="1"/>
  <c r="C11" i="1" s="1"/>
  <c r="I11" i="2"/>
  <c r="I12" i="2"/>
  <c r="J13" i="2"/>
  <c r="I13" i="2"/>
  <c r="J15" i="2"/>
  <c r="I15" i="2"/>
  <c r="J16" i="2"/>
  <c r="C43" i="1" l="1"/>
  <c r="C42" i="1"/>
  <c r="T97" i="5" l="1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5" i="5"/>
  <c r="T63" i="5"/>
  <c r="T61" i="5"/>
  <c r="T59" i="5"/>
  <c r="T57" i="5"/>
  <c r="T55" i="5"/>
  <c r="T51" i="5"/>
  <c r="T49" i="5"/>
  <c r="T45" i="5"/>
  <c r="T41" i="5"/>
  <c r="T37" i="5"/>
  <c r="T31" i="5"/>
  <c r="T25" i="5"/>
  <c r="T21" i="5"/>
  <c r="T17" i="5"/>
  <c r="T13" i="5"/>
  <c r="T40" i="5"/>
  <c r="T30" i="5"/>
  <c r="T20" i="5"/>
  <c r="T12" i="5"/>
  <c r="T96" i="5"/>
  <c r="T90" i="5"/>
  <c r="T86" i="5"/>
  <c r="T80" i="5"/>
  <c r="T76" i="5"/>
  <c r="T74" i="5"/>
  <c r="T70" i="5"/>
  <c r="T66" i="5"/>
  <c r="T62" i="5"/>
  <c r="T58" i="5"/>
  <c r="T54" i="5"/>
  <c r="T52" i="5"/>
  <c r="T48" i="5"/>
  <c r="T44" i="5"/>
  <c r="T42" i="5"/>
  <c r="T36" i="5"/>
  <c r="T32" i="5"/>
  <c r="T26" i="5"/>
  <c r="T18" i="5"/>
  <c r="T14" i="5"/>
  <c r="T94" i="5"/>
  <c r="T92" i="5"/>
  <c r="T88" i="5"/>
  <c r="T84" i="5"/>
  <c r="T82" i="5"/>
  <c r="T78" i="5"/>
  <c r="T72" i="5"/>
  <c r="T68" i="5"/>
  <c r="T64" i="5"/>
  <c r="T60" i="5"/>
  <c r="T56" i="5"/>
  <c r="T50" i="5"/>
  <c r="T46" i="5"/>
  <c r="T38" i="5"/>
  <c r="T34" i="5"/>
  <c r="T28" i="5"/>
  <c r="T24" i="5"/>
  <c r="T67" i="5"/>
  <c r="T53" i="5"/>
  <c r="T47" i="5"/>
  <c r="T43" i="5"/>
  <c r="T39" i="5"/>
  <c r="T35" i="5"/>
  <c r="T33" i="5"/>
  <c r="T29" i="5"/>
  <c r="T27" i="5"/>
  <c r="T23" i="5"/>
  <c r="T19" i="5"/>
  <c r="T15" i="5"/>
  <c r="T11" i="5"/>
  <c r="T22" i="5"/>
  <c r="T16" i="5"/>
  <c r="K39" i="26"/>
  <c r="K37" i="26"/>
  <c r="K35" i="26"/>
  <c r="K33" i="26"/>
  <c r="K31" i="26"/>
  <c r="K29" i="26"/>
  <c r="K27" i="26"/>
  <c r="K25" i="26"/>
  <c r="K23" i="26"/>
  <c r="K21" i="26"/>
  <c r="K19" i="26"/>
  <c r="K17" i="26"/>
  <c r="K15" i="26"/>
  <c r="K13" i="26"/>
  <c r="K11" i="26"/>
  <c r="K38" i="26"/>
  <c r="K36" i="26"/>
  <c r="K34" i="26"/>
  <c r="K32" i="26"/>
  <c r="K30" i="26"/>
  <c r="K28" i="26"/>
  <c r="K26" i="26"/>
  <c r="K24" i="26"/>
  <c r="K22" i="26"/>
  <c r="K20" i="26"/>
  <c r="K18" i="26"/>
  <c r="K16" i="26"/>
  <c r="K14" i="26"/>
  <c r="K12" i="26"/>
  <c r="D40" i="1"/>
  <c r="L33" i="2"/>
  <c r="L29" i="2"/>
  <c r="L27" i="2"/>
  <c r="L25" i="2"/>
  <c r="L23" i="2"/>
  <c r="L19" i="2"/>
  <c r="L15" i="2"/>
  <c r="L11" i="2"/>
  <c r="L31" i="2"/>
  <c r="L21" i="2"/>
  <c r="L17" i="2"/>
  <c r="L13" i="2"/>
  <c r="L12" i="2"/>
  <c r="L34" i="2"/>
  <c r="L32" i="2"/>
  <c r="L30" i="2"/>
  <c r="L28" i="2"/>
  <c r="L26" i="2"/>
  <c r="L24" i="2"/>
  <c r="L22" i="2"/>
  <c r="L20" i="2"/>
  <c r="L18" i="2"/>
  <c r="L16" i="2"/>
  <c r="L14" i="2"/>
  <c r="D24" i="1"/>
  <c r="D36" i="1"/>
  <c r="D41" i="1"/>
  <c r="D15" i="1"/>
  <c r="D32" i="1"/>
  <c r="D16" i="1"/>
  <c r="D25" i="1"/>
  <c r="D33" i="1"/>
  <c r="D43" i="1"/>
  <c r="D19" i="1"/>
  <c r="D28" i="1"/>
  <c r="D11" i="1"/>
  <c r="D20" i="1"/>
  <c r="D29" i="1"/>
  <c r="D37" i="1"/>
  <c r="D42" i="1"/>
  <c r="D13" i="1"/>
  <c r="D17" i="1"/>
  <c r="D21" i="1"/>
  <c r="D26" i="1"/>
  <c r="D30" i="1"/>
  <c r="D34" i="1"/>
  <c r="D39" i="1"/>
  <c r="D14" i="1"/>
  <c r="D18" i="1"/>
  <c r="D22" i="1"/>
  <c r="D27" i="1"/>
  <c r="D31" i="1"/>
  <c r="D35" i="1"/>
</calcChain>
</file>

<file path=xl/sharedStrings.xml><?xml version="1.0" encoding="utf-8"?>
<sst xmlns="http://schemas.openxmlformats.org/spreadsheetml/2006/main" count="3911" uniqueCount="891">
  <si>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</si>
  <si>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</si>
  <si>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</si>
  <si>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</si>
  <si>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</si>
  <si>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</si>
  <si>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</si>
  <si>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</si>
  <si>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</si>
  <si>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</si>
  <si>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</si>
  <si>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</si>
  <si>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</si>
  <si>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</si>
  <si>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</si>
  <si>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</si>
  <si>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</si>
  <si>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</si>
  <si>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</si>
  <si>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</si>
  <si>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</si>
  <si>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</si>
  <si>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</si>
  <si>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</si>
  <si>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</si>
  <si>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</si>
  <si>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</si>
  <si>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</si>
  <si>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</si>
  <si>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</si>
  <si>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</si>
  <si>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</si>
  <si>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</si>
  <si>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</si>
  <si>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</si>
  <si>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</si>
  <si>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</si>
  <si>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</si>
  <si>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</si>
  <si>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</si>
  <si>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</si>
  <si>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</si>
  <si>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</si>
  <si>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</si>
  <si>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</si>
  <si>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</si>
  <si>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</si>
  <si>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</si>
  <si>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</si>
  <si>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</si>
  <si>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</si>
  <si>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</si>
  <si>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</si>
  <si>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</si>
  <si>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</si>
  <si>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</si>
  <si>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</si>
  <si>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</si>
  <si>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</si>
  <si>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</si>
  <si>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</si>
  <si>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</si>
  <si>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</si>
  <si>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</si>
  <si>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</si>
  <si>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</si>
  <si>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</si>
  <si>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</si>
  <si>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</si>
  <si>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</si>
  <si>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</si>
  <si>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</si>
  <si>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</si>
  <si>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</si>
  <si>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</si>
  <si>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</si>
  <si>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</si>
  <si>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</si>
  <si>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</si>
  <si>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</si>
  <si>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</si>
  <si>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</si>
  <si>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</si>
  <si>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</si>
  <si>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</si>
  <si>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</si>
  <si>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</si>
  <si>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</si>
  <si>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</si>
  <si>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</si>
  <si>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</si>
  <si>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</si>
  <si>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</si>
  <si>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</si>
  <si>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</si>
  <si>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</si>
  <si>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</si>
  <si>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</si>
  <si>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</si>
  <si>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</si>
  <si>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</si>
  <si>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</si>
  <si>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</si>
  <si>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</si>
  <si>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</si>
  <si>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</si>
  <si>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</si>
  <si>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</si>
  <si>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</si>
  <si>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</si>
  <si>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</si>
  <si>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</si>
  <si>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</si>
  <si>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</si>
  <si>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</si>
  <si>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</si>
  <si>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</si>
  <si>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</si>
  <si>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</si>
  <si>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</si>
  <si>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</si>
  <si>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</si>
  <si>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</si>
  <si>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</si>
  <si>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</si>
  <si>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</si>
  <si>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</si>
  <si>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</si>
  <si>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</si>
  <si>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</si>
  <si>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</si>
  <si>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</si>
  <si>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</si>
  <si>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</si>
  <si>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</si>
  <si>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</si>
  <si>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</si>
  <si>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</si>
  <si>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</si>
  <si>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</si>
  <si>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</si>
  <si>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</si>
  <si>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</si>
  <si>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</si>
  <si>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</si>
  <si>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</si>
  <si>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</si>
  <si>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</si>
  <si>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</si>
  <si>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</si>
  <si>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</si>
  <si>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</si>
  <si>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</si>
  <si>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</si>
  <si>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</si>
  <si>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</si>
  <si>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</si>
  <si>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</si>
  <si>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</si>
  <si>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</si>
  <si>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</si>
  <si>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</si>
  <si>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</si>
  <si>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</si>
  <si>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</si>
  <si>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</si>
  <si>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</si>
  <si>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</si>
  <si>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</si>
  <si>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</si>
  <si>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</si>
  <si>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</si>
  <si>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</si>
  <si>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</si>
  <si>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</si>
  <si>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</si>
  <si>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</si>
  <si>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</si>
  <si>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</si>
  <si>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</si>
  <si>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</si>
  <si>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</si>
  <si>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</si>
  <si>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</si>
  <si>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</si>
  <si>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</si>
  <si>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</si>
  <si>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</si>
  <si>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</si>
  <si>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</si>
  <si>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</si>
  <si>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9779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</si>
  <si>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</si>
  <si>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</si>
  <si>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</si>
  <si>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</si>
  <si>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</si>
  <si>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</si>
  <si>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</si>
  <si>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</si>
  <si>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</si>
  <si>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</si>
  <si>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</si>
  <si>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</si>
  <si>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</si>
  <si>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</si>
  <si>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</si>
  <si>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</si>
  <si>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</si>
  <si>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</si>
  <si>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</si>
  <si>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</si>
  <si>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</si>
  <si>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</si>
  <si>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</si>
  <si>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</si>
  <si>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</si>
  <si>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</si>
  <si>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</si>
  <si>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</si>
  <si>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</si>
  <si>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</si>
  <si>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</si>
  <si>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</si>
  <si>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</si>
  <si>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</si>
  <si>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</si>
  <si>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</si>
  <si>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</si>
  <si>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</si>
  <si>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</si>
  <si>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</si>
  <si>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 1020- גליל</t>
  </si>
  <si>
    <t>1137181</t>
  </si>
  <si>
    <t>15/12/16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</si>
  <si>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</si>
  <si>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</si>
  <si>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</si>
  <si>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</si>
  <si>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</si>
  <si>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</si>
  <si>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ממשלתית צמודה 517- גליל</t>
  </si>
  <si>
    <t>1125905</t>
  </si>
  <si>
    <t>סה"כ לא צמודות</t>
  </si>
  <si>
    <t>סה"כ מלווה קצר מועד</t>
  </si>
  <si>
    <t>סה"כ שחר</t>
  </si>
  <si>
    <t>ממשל שקלית 0118- שחר</t>
  </si>
  <si>
    <t>1126218</t>
  </si>
  <si>
    <t>09/10/16</t>
  </si>
  <si>
    <t>ממשל שקלית 0122- שחר</t>
  </si>
  <si>
    <t>1123272</t>
  </si>
  <si>
    <t>26/10/16</t>
  </si>
  <si>
    <t>ממשל שקלית 0217- שחר</t>
  </si>
  <si>
    <t>1101575</t>
  </si>
  <si>
    <t>29/08/16</t>
  </si>
  <si>
    <t>ממשל שקלית 0327- שחר</t>
  </si>
  <si>
    <t>1139344</t>
  </si>
  <si>
    <t>15/11/16</t>
  </si>
  <si>
    <t>ממשל שקלית 0825- שחר</t>
  </si>
  <si>
    <t>1135557</t>
  </si>
  <si>
    <t>02/05/16</t>
  </si>
  <si>
    <t>ממשל שקלית 1018- שחר</t>
  </si>
  <si>
    <t>1136548</t>
  </si>
  <si>
    <t>06/10/16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</si>
  <si>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</si>
  <si>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</si>
  <si>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</si>
  <si>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</si>
  <si>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</si>
  <si>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</si>
  <si>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</si>
  <si>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</si>
  <si>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</si>
  <si>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</si>
  <si>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</si>
  <si>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</si>
  <si>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</si>
  <si>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</si>
  <si>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</si>
  <si>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</si>
  <si>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</si>
  <si>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</si>
  <si>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</si>
  <si>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</si>
  <si>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</si>
  <si>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</si>
  <si>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</si>
  <si>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</si>
  <si>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</si>
  <si>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</si>
  <si>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</si>
  <si>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</si>
  <si>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09/06/16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</si>
  <si>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</si>
  <si>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</si>
  <si>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</si>
  <si>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</si>
  <si>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</si>
  <si>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</si>
  <si>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</si>
  <si>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</si>
  <si>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</si>
  <si>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</si>
  <si>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</si>
  <si>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</si>
  <si>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</si>
  <si>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פועלים הנפ אגח 32- הפועלים הנפקות בע"מ</t>
  </si>
  <si>
    <t>1940535</t>
  </si>
  <si>
    <t>194</t>
  </si>
  <si>
    <t>29/05/16</t>
  </si>
  <si>
    <t>פועלים הנפקות סדרה 34- הפועלים הנפקות בע"מ</t>
  </si>
  <si>
    <t>1940576</t>
  </si>
  <si>
    <t>*עזריאלי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</si>
  <si>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</si>
  <si>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</si>
  <si>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</si>
  <si>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</si>
  <si>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</si>
  <si>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בינלאומי הנפק ט- הבינלאומי הראשון הנפקות בע"מ</t>
  </si>
  <si>
    <t>1135177</t>
  </si>
  <si>
    <t>1153</t>
  </si>
  <si>
    <t>AA+</t>
  </si>
  <si>
    <t>01/09/16</t>
  </si>
  <si>
    <t>לאומי התח נד יד- בנק לאומי לישראל בע"מ</t>
  </si>
  <si>
    <t>6040299</t>
  </si>
  <si>
    <t>13/11/16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</si>
  <si>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</si>
  <si>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</si>
  <si>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</si>
  <si>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</si>
  <si>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</si>
  <si>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</si>
  <si>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</si>
  <si>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</si>
  <si>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</si>
  <si>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05/09/16</t>
  </si>
  <si>
    <t>בזק אגח 6- בזק החברה הישראלית לתקשורת בע"מ</t>
  </si>
  <si>
    <t>2300143</t>
  </si>
  <si>
    <t>230</t>
  </si>
  <si>
    <t>14/06/16</t>
  </si>
  <si>
    <t>בינל הנפק התח כא- הבינלאומי הראשון הנפקות בע"מ</t>
  </si>
  <si>
    <t>1126598</t>
  </si>
  <si>
    <t>08/08/16</t>
  </si>
  <si>
    <t>בינלאומי הנפקות כ נדחה- הבינלאומי הראשון הנפקות בע"מ</t>
  </si>
  <si>
    <t>1121953</t>
  </si>
  <si>
    <t>06/07/16</t>
  </si>
  <si>
    <t>חשמל אגח 27- חברת החשמל לישראל בע"מ</t>
  </si>
  <si>
    <t>6000210</t>
  </si>
  <si>
    <t>600</t>
  </si>
  <si>
    <t>12/09/16</t>
  </si>
  <si>
    <t>*אמות אגח ב- אמות השקעות בע"מ</t>
  </si>
  <si>
    <t>1126630</t>
  </si>
  <si>
    <t>1328</t>
  </si>
  <si>
    <t>AA-</t>
  </si>
  <si>
    <t>27/11/16</t>
  </si>
  <si>
    <t>*אמות השקעות אג"ח ד- אמות השקעות בע"מ</t>
  </si>
  <si>
    <t>1133149</t>
  </si>
  <si>
    <t>14/12/16</t>
  </si>
  <si>
    <t>*גב ים סד' ו'- חברת גב-ים לקרקעות בע"מ</t>
  </si>
  <si>
    <t>7590128</t>
  </si>
  <si>
    <t>759</t>
  </si>
  <si>
    <t>*מליסרון אג"ח יג- מליסרון בע"מ</t>
  </si>
  <si>
    <t>3230224</t>
  </si>
  <si>
    <t>323</t>
  </si>
  <si>
    <t>23/11/16</t>
  </si>
  <si>
    <t>*מליסרון אגח יא- מליסרון בע"מ</t>
  </si>
  <si>
    <t>3230208</t>
  </si>
  <si>
    <t>*מליסרון אגח יד- מליסרון בע"מ</t>
  </si>
  <si>
    <t>3230232</t>
  </si>
  <si>
    <t>*פז נפט  ו- פז חברת הנפט בע"מ</t>
  </si>
  <si>
    <t>1139542</t>
  </si>
  <si>
    <t>1363</t>
  </si>
  <si>
    <t>01/12/16</t>
  </si>
  <si>
    <t>*ריט 1 אגח ו- ריט 1 בע"מ</t>
  </si>
  <si>
    <t>1138544</t>
  </si>
  <si>
    <t>1357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</si>
  <si>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</si>
  <si>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</si>
  <si>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</si>
  <si>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</si>
  <si>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</si>
  <si>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</si>
  <si>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1063</t>
  </si>
  <si>
    <t>כימיה, גומי ופלסטיק</t>
  </si>
  <si>
    <t>17/07/16</t>
  </si>
  <si>
    <t>דקסיה הנפקות ז 3.55- דקסיה ישראל הנפקות בע"מ</t>
  </si>
  <si>
    <t>1119825</t>
  </si>
  <si>
    <t>1291</t>
  </si>
  <si>
    <t>26/05/16</t>
  </si>
  <si>
    <t>הראל הנפק אגח ו- הראל ביטוח מימון והנפקות בע"מ</t>
  </si>
  <si>
    <t>1126069</t>
  </si>
  <si>
    <t>1367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</si>
  <si>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</si>
  <si>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</si>
  <si>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</si>
  <si>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</si>
  <si>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</si>
  <si>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</si>
  <si>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</si>
  <si>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</si>
  <si>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</si>
  <si>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</si>
  <si>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05/07/16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</si>
  <si>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</si>
  <si>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</si>
  <si>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</si>
  <si>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</si>
  <si>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</si>
  <si>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</si>
  <si>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31/05/16</t>
  </si>
  <si>
    <t>מנורה מבטחים אגח א- מנורה מבטחים החזקות בע"מ</t>
  </si>
  <si>
    <t>5660048</t>
  </si>
  <si>
    <t>566</t>
  </si>
  <si>
    <t>21/06/16</t>
  </si>
  <si>
    <t>ביג אגח ג- ביג מרכזי קניות (2004) בע"מ</t>
  </si>
  <si>
    <t>1106947</t>
  </si>
  <si>
    <t>1327</t>
  </si>
  <si>
    <t>A+</t>
  </si>
  <si>
    <t>20/09/16</t>
  </si>
  <si>
    <t>ביג אגח ז- ביג מרכזי קניות (2004) בע"מ</t>
  </si>
  <si>
    <t>1136084</t>
  </si>
  <si>
    <t>A1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</si>
  <si>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</si>
  <si>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</si>
  <si>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</si>
  <si>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</si>
  <si>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</si>
  <si>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</si>
  <si>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1248</t>
  </si>
  <si>
    <t>ישרס אגח טו- ישרס חברה להשקעות בע"מ</t>
  </si>
  <si>
    <t>6130207</t>
  </si>
  <si>
    <t>613</t>
  </si>
  <si>
    <t>04/09/16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</si>
  <si>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</si>
  <si>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</si>
  <si>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</si>
  <si>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</si>
  <si>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</si>
  <si>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</si>
  <si>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</si>
  <si>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אשטרום נכ אגח 8- אשטרום נכסים בע"מ</t>
  </si>
  <si>
    <t>2510162</t>
  </si>
  <si>
    <t>251</t>
  </si>
  <si>
    <t>A</t>
  </si>
  <si>
    <t>28/12/16</t>
  </si>
  <si>
    <t>אשטרום נכסים אגח 10- אשטרום נכסים בע"מ</t>
  </si>
  <si>
    <t>2510204</t>
  </si>
  <si>
    <t>29/09/16</t>
  </si>
  <si>
    <t>מגה אור ג- מגה אור החזקות בע"מ</t>
  </si>
  <si>
    <t>1127323</t>
  </si>
  <si>
    <t>1450</t>
  </si>
  <si>
    <t>29/11/16</t>
  </si>
  <si>
    <t>ירושלים הנ סדרה 10 נ- ירושלים מימון והנפקות (2005) בע"מ</t>
  </si>
  <si>
    <t>1127414</t>
  </si>
  <si>
    <t>A-</t>
  </si>
  <si>
    <t>מבני תעשיה יח- מבני תעשיה בע"מ</t>
  </si>
  <si>
    <t>2260479</t>
  </si>
  <si>
    <t>226</t>
  </si>
  <si>
    <t>13/07/16</t>
  </si>
  <si>
    <t>מבני תעשייה אגח יד- מבני תעשיה בע"מ</t>
  </si>
  <si>
    <t>2260412</t>
  </si>
  <si>
    <t>כלכלית ים אגח י- כלכלית ירושלים בע"מ</t>
  </si>
  <si>
    <t>1980317</t>
  </si>
  <si>
    <t>198</t>
  </si>
  <si>
    <t>Baa1</t>
  </si>
  <si>
    <t>פועלים הנפקות אגח 29- הפועלים הנפקות בע"מ</t>
  </si>
  <si>
    <t>1940485</t>
  </si>
  <si>
    <t>25/07/16</t>
  </si>
  <si>
    <t>לאומי התח נד יג- בנק לאומי לישראל בע"מ</t>
  </si>
  <si>
    <t>6040281</t>
  </si>
  <si>
    <t>26/07/16</t>
  </si>
  <si>
    <t>בזק אגח 7- בזק החברה הישראלית לתקשורת בע"מ</t>
  </si>
  <si>
    <t>2300150</t>
  </si>
  <si>
    <t>חברת חשמל 26 4.8% 2016/2023- חברת החשמל לישראל בע"מ</t>
  </si>
  <si>
    <t>6000202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</si>
  <si>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</si>
  <si>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</si>
  <si>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</si>
  <si>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</si>
  <si>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</si>
  <si>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</si>
  <si>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</si>
  <si>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</si>
  <si>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</si>
  <si>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</si>
  <si>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</si>
  <si>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</si>
  <si>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</si>
  <si>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</si>
  <si>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</si>
  <si>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כה דיסקונט סידרה יא 6.2010- בנק דיסקונט לישראל בע"מ</t>
  </si>
  <si>
    <t>6910137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</si>
  <si>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</si>
  <si>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</si>
  <si>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</si>
  <si>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</si>
  <si>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</si>
  <si>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קרסו מוטורס אגח א- קרסו מוטורס בע"מ</t>
  </si>
  <si>
    <t>1136464</t>
  </si>
  <si>
    <t>1585</t>
  </si>
  <si>
    <t>מסחר</t>
  </si>
  <si>
    <t>לייטסטון אגח א- לייטסטון אנטרפרייזס לימיטד</t>
  </si>
  <si>
    <t>1133891</t>
  </si>
  <si>
    <t>1630</t>
  </si>
  <si>
    <t>ממן אגח ב- ממן-מסופי מטען וניטול בע"מ</t>
  </si>
  <si>
    <t>2380046</t>
  </si>
  <si>
    <t>238</t>
  </si>
  <si>
    <t>סלקום אגח ה- סלקום ישראל בע"מ</t>
  </si>
  <si>
    <t>1113661</t>
  </si>
  <si>
    <t>2066</t>
  </si>
  <si>
    <t>מגה אור אגח ה- מגה אור החזקות בע"מ</t>
  </si>
  <si>
    <t>1132687</t>
  </si>
  <si>
    <t>קרדן רכב אגח ח- קרדן רכב בע"מ</t>
  </si>
  <si>
    <t>4590147</t>
  </si>
  <si>
    <t>459</t>
  </si>
  <si>
    <t>דה לסר ה- דה לסר גרופ לימיטד</t>
  </si>
  <si>
    <t>1135664</t>
  </si>
  <si>
    <t>1513</t>
  </si>
  <si>
    <t>אלדן תחבורה  א- אלדן בע"מ</t>
  </si>
  <si>
    <t>1134840</t>
  </si>
  <si>
    <t>10503</t>
  </si>
  <si>
    <t>24/05/16</t>
  </si>
  <si>
    <t>אלדן תחבורה  ב- אלדן בע"מ</t>
  </si>
  <si>
    <t>1138254</t>
  </si>
  <si>
    <t>בזן אגח ד- בתי זקוק לנפט בע"מ</t>
  </si>
  <si>
    <t>2590362</t>
  </si>
  <si>
    <t>259</t>
  </si>
  <si>
    <t>BBB+</t>
  </si>
  <si>
    <t>בזן אגח ה- בתי זקוק לנפט בע"מ</t>
  </si>
  <si>
    <t>2590388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</si>
  <si>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</si>
  <si>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</si>
  <si>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</si>
  <si>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</si>
  <si>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</si>
  <si>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</si>
  <si>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</si>
  <si>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</si>
  <si>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</si>
  <si>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</si>
  <si>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</si>
  <si>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</si>
  <si>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</si>
  <si>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</si>
  <si>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</si>
  <si>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</si>
  <si>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</si>
  <si>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</si>
  <si>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</si>
  <si>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</si>
  <si>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</si>
  <si>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</si>
  <si>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</si>
  <si>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</si>
  <si>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</si>
  <si>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</si>
  <si>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</si>
  <si>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</si>
  <si>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</si>
  <si>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</si>
  <si>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</si>
  <si>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</si>
  <si>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</si>
  <si>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</si>
  <si>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</si>
  <si>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</si>
  <si>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</si>
  <si>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</si>
  <si>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</si>
  <si>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</si>
  <si>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</si>
  <si>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גזית גלוב- גזית-גלוב בע"מ</t>
  </si>
  <si>
    <t>126011</t>
  </si>
  <si>
    <t>126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</si>
  <si>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</si>
  <si>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</si>
  <si>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</si>
  <si>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</si>
  <si>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</si>
  <si>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</si>
  <si>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</si>
  <si>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</si>
  <si>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</si>
  <si>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</si>
  <si>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</si>
  <si>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איידיאיי ביטוח- איי.די.איי. חברה לביטוח בע"מ</t>
  </si>
  <si>
    <t>1129501</t>
  </si>
  <si>
    <t>1608</t>
  </si>
  <si>
    <t>רציו יהש- רציו חיפושי נפט (1992) - שותפות מוגבלת</t>
  </si>
  <si>
    <t>394015</t>
  </si>
  <si>
    <t>394</t>
  </si>
  <si>
    <t>טאואר- טאואר סמיקונדקטור בע"מ</t>
  </si>
  <si>
    <t>1082379</t>
  </si>
  <si>
    <t>2028</t>
  </si>
  <si>
    <t>מוליכים למחצה</t>
  </si>
  <si>
    <t>*מזור רובוטיקה- מזור רובוטיקה ניתוחיות בע"מ</t>
  </si>
  <si>
    <t>1106855</t>
  </si>
  <si>
    <t>1487</t>
  </si>
  <si>
    <t>מכשור רפואי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</si>
  <si>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</si>
  <si>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</si>
  <si>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</si>
  <si>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</si>
  <si>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</si>
  <si>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</si>
  <si>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</si>
  <si>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</si>
  <si>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</si>
  <si>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</si>
  <si>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</si>
  <si>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</si>
  <si>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*גב ים- חברת גב-ים לקרקעות בע"מ</t>
  </si>
  <si>
    <t>759019</t>
  </si>
  <si>
    <t>*שיכון ובינוי- שיכון ובינוי - אחזקות בע"מ</t>
  </si>
  <si>
    <t>1081942</t>
  </si>
  <si>
    <t>1068</t>
  </si>
  <si>
    <t>*ספאנטק- נ.ר. ספאנטק תעשיות בע"מ</t>
  </si>
  <si>
    <t>1090117</t>
  </si>
  <si>
    <t>1182</t>
  </si>
  <si>
    <t>עץ, נייר ודפוס</t>
  </si>
  <si>
    <t>*חילן טק- חילן טק בע"מ</t>
  </si>
  <si>
    <t>1084698</t>
  </si>
  <si>
    <t>1110</t>
  </si>
  <si>
    <t>שירותי מידע</t>
  </si>
  <si>
    <t>סה"כ מניות היתר</t>
  </si>
  <si>
    <t>רדהיל- רדהיל ביופארמה בע"מ</t>
  </si>
  <si>
    <t>1122381</t>
  </si>
  <si>
    <t>1573</t>
  </si>
  <si>
    <t>ביוטכנולוגיה</t>
  </si>
  <si>
    <t>קרסו ב- קרסו מוטורס בע"מ</t>
  </si>
  <si>
    <t>1139591</t>
  </si>
  <si>
    <t>אוברסיז מניה- אוברסיז</t>
  </si>
  <si>
    <t>1139617</t>
  </si>
  <si>
    <t>27350</t>
  </si>
  <si>
    <t>סה"כ call 001 אופציות</t>
  </si>
  <si>
    <t>Mobileye NV- Mobileye NV</t>
  </si>
  <si>
    <t>nl0010831061</t>
  </si>
  <si>
    <t>NASDAQ</t>
  </si>
  <si>
    <t>בלומברג</t>
  </si>
  <si>
    <t>11272</t>
  </si>
  <si>
    <t>Diversified Financials</t>
  </si>
  <si>
    <t>CAESAR STONE SDOT- CAESAR STON SDOT</t>
  </si>
  <si>
    <t>IL0011259137</t>
  </si>
  <si>
    <t>12277</t>
  </si>
  <si>
    <t>Materials</t>
  </si>
  <si>
    <t>REDHILL BIOPHARMA- REDHILL BIOPHARMA LTD</t>
  </si>
  <si>
    <t>US7574681034</t>
  </si>
  <si>
    <t>12904</t>
  </si>
  <si>
    <t>Pharmaceuticals &amp; Biotechnology</t>
  </si>
  <si>
    <t>סה"כ שמחקות מדדי מניות בישראל</t>
  </si>
  <si>
    <t>מיטבמ ב תא 100- פסגות מוצרי מדדים בע"מ</t>
  </si>
  <si>
    <t>1125327</t>
  </si>
  <si>
    <t>1249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</si>
  <si>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</si>
  <si>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</si>
  <si>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</si>
  <si>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</si>
  <si>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</si>
  <si>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</si>
  <si>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ב' ת"א 100-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</si>
  <si>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</si>
  <si>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</si>
  <si>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</si>
  <si>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</si>
  <si>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</si>
  <si>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</si>
  <si>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</si>
  <si>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</si>
  <si>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</si>
  <si>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</si>
  <si>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</si>
  <si>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</si>
  <si>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</si>
  <si>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</si>
  <si>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</si>
  <si>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1446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</si>
  <si>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</si>
  <si>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</si>
  <si>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</si>
  <si>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</si>
  <si>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</si>
  <si>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</si>
  <si>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</si>
  <si>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</si>
  <si>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</si>
  <si>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</si>
  <si>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1337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</si>
  <si>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</si>
  <si>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</si>
  <si>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</si>
  <si>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</si>
  <si>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</si>
  <si>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</si>
  <si>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</si>
  <si>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</si>
  <si>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</si>
  <si>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</si>
  <si>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</si>
  <si>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</si>
  <si>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</si>
  <si>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</si>
  <si>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</si>
  <si>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</si>
  <si>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</si>
  <si>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</si>
  <si>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</si>
  <si>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</si>
  <si>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</si>
  <si>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</si>
  <si>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</si>
  <si>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</si>
  <si>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</si>
  <si>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</si>
  <si>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</si>
  <si>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</si>
  <si>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</si>
  <si>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</si>
  <si>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</si>
  <si>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</si>
  <si>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</si>
  <si>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</si>
  <si>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</si>
  <si>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</si>
  <si>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</si>
  <si>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</si>
  <si>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</si>
  <si>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</si>
  <si>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</si>
  <si>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</si>
  <si>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</si>
  <si>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</si>
  <si>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</si>
  <si>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</si>
  <si>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</si>
  <si>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</si>
  <si>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</si>
  <si>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</si>
  <si>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</si>
  <si>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</si>
  <si>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</si>
  <si>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</si>
  <si>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</si>
  <si>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</si>
  <si>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</si>
  <si>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</si>
  <si>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</si>
  <si>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</si>
  <si>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</si>
  <si>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</si>
  <si>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</si>
  <si>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</si>
  <si>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</si>
  <si>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</si>
  <si>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</si>
  <si>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</si>
  <si>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</si>
  <si>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</si>
  <si>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</si>
  <si>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</si>
  <si>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</si>
  <si>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</si>
  <si>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</si>
  <si>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</si>
  <si>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</si>
  <si>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</si>
  <si>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</si>
  <si>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</si>
  <si>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</si>
  <si>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</si>
  <si>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</si>
  <si>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</si>
  <si>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</si>
  <si>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</si>
  <si>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</si>
  <si>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</si>
  <si>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</si>
  <si>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</si>
  <si>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</si>
  <si>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</si>
  <si>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</si>
  <si>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</si>
  <si>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</si>
  <si>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</si>
  <si>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</si>
  <si>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מתם מרכז תעשיות מדע חיפה אגח א לס- מת"ם - מרכז תעשיות מדע חיפה בע"מ</t>
  </si>
  <si>
    <t>1138999</t>
  </si>
  <si>
    <t>1666</t>
  </si>
  <si>
    <t>Aa2</t>
  </si>
  <si>
    <t>18/08/16</t>
  </si>
  <si>
    <t>*אורמת 3 MG- אורמת טכנולגיות אינק דואלי</t>
  </si>
  <si>
    <t>443862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</si>
  <si>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</si>
  <si>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</si>
  <si>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</si>
  <si>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</si>
  <si>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</si>
  <si>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</si>
  <si>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</si>
  <si>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</si>
  <si>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</si>
  <si>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</si>
  <si>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</si>
  <si>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</si>
  <si>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</si>
  <si>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</si>
  <si>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</si>
  <si>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סה"כ מטבע</t>
  </si>
  <si>
    <t>FWD CCY\ILS 20160928 USD\ILS 3.7422000 20170103- בנק לאומי לישראל בע"מ</t>
  </si>
  <si>
    <t>90002560</t>
  </si>
  <si>
    <t>28/09/16</t>
  </si>
  <si>
    <t>FWD CCY\ILS 20160928 USD\ILS 3.7497000 20170103- בנק לאומי לישראל בע"מ</t>
  </si>
  <si>
    <t>90002556</t>
  </si>
  <si>
    <t>FWD CCY\ILS 20160929 USD\ILS 3.7470000 20170103- בנק לאומי לישראל בע"מ</t>
  </si>
  <si>
    <t>90002566</t>
  </si>
  <si>
    <t>FWD CCY\ILS 20161121 USD\ILS 3.8620000 20170103- בנק לאומי לישראל בע"מ</t>
  </si>
  <si>
    <t>90002949</t>
  </si>
  <si>
    <t>21/11/16</t>
  </si>
  <si>
    <t>FWD CCY\ILS 20161123 USD\ILS 3.8650000 20170103- בנק לאומי לישראל בע"מ</t>
  </si>
  <si>
    <t>90002997</t>
  </si>
  <si>
    <t>FWD CCY\ILS 20161206 USD\ILS 3.8053000 20170103- בנק לאומי לישראל בע"מ</t>
  </si>
  <si>
    <t>90003083</t>
  </si>
  <si>
    <t>06/12/16</t>
  </si>
  <si>
    <t>FWD CCY\ILS 20161214 USD\ILS 3.8000000 20170103- בנק לאומי לישראל בע"מ</t>
  </si>
  <si>
    <t>90003135</t>
  </si>
  <si>
    <t>FWD CCY\ILS 20161221 USD\ILS 3.8365000 20170103- בנק לאומי לישראל בע"מ</t>
  </si>
  <si>
    <t>90003196</t>
  </si>
  <si>
    <t>21/12/16</t>
  </si>
  <si>
    <t>FWD CCY\ILS 20161222 USD\ILS 3.8200000 20170228- בנק לאומי לישראל בע"מ</t>
  </si>
  <si>
    <t>90003207</t>
  </si>
  <si>
    <t>FWD CCY\ILS 20161222 USD\ILS 3.8263000 20170103- בנק לאומי לישראל בע"מ</t>
  </si>
  <si>
    <t>90003206</t>
  </si>
  <si>
    <t>FWD CCY\ILS 20161227 USD\ILS 3.8434000 20170228- בנק לאומי לישראל בע"מ</t>
  </si>
  <si>
    <t>90003216</t>
  </si>
  <si>
    <t>27/12/16</t>
  </si>
  <si>
    <t>FWD CCY\CCY 20161129 EUR\USD 1.0646300 20170301- בנק לאומי לישראל בע"מ</t>
  </si>
  <si>
    <t>90003038</t>
  </si>
  <si>
    <t>FWD CCY\CCY 20161130 EUR\USD 1.0691000 20170301- בנק לאומי לישראל בע"מ</t>
  </si>
  <si>
    <t>90003051</t>
  </si>
  <si>
    <t>30/11/16</t>
  </si>
  <si>
    <t>FWD CCY\CCY 20161221 EUR\USD 1.0449000 20170301- בנק לאומי לישראל בע"מ</t>
  </si>
  <si>
    <t>90003195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</si>
  <si>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</si>
  <si>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</si>
  <si>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</si>
  <si>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</si>
  <si>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</si>
  <si>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</si>
  <si>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</si>
  <si>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</si>
  <si>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</si>
  <si>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</si>
  <si>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</si>
  <si>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</si>
  <si>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</si>
  <si>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</si>
  <si>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</si>
  <si>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</si>
  <si>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</si>
  <si>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</si>
  <si>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</si>
  <si>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</si>
  <si>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</si>
  <si>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</si>
  <si>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</si>
  <si>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הראל הנפקות יב ש(ריבית לקבל)</t>
  </si>
  <si>
    <t>לאומי אגח 177(ריבית לקבל)</t>
  </si>
  <si>
    <t>ירושלים הנ סדרה 10 נ(ריבית לקבל)</t>
  </si>
  <si>
    <t>ירושלים הנ סדרה ט(ריבית לקבל)</t>
  </si>
  <si>
    <t>*פז נפט אגח ג(ריבית לקבל)</t>
  </si>
  <si>
    <t>*פז נפט(דיבידנד לקבל)</t>
  </si>
  <si>
    <t>בזן אגח ד(פדיון לקבל)</t>
  </si>
  <si>
    <t>בזן אגח ד(ריבית לקבל)</t>
  </si>
  <si>
    <t>בזן אגח ה(ריבית לקבל)</t>
  </si>
  <si>
    <t>כיל(דיבידנד לקבל)</t>
  </si>
  <si>
    <t>אשטרום נכסים אגח 10(ריבית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</si>
  <si>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</si>
  <si>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</si>
  <si>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</si>
  <si>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</si>
  <si>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</si>
  <si>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אגח יא(פדיון לקבל)</t>
  </si>
  <si>
    <t>*מליסרון אגח יא(ריבית לקבל)</t>
  </si>
  <si>
    <t>ממן אגח ב(פדיון לקבל)</t>
  </si>
  <si>
    <t>ממן אגח ב(ריבית לקבל)</t>
  </si>
  <si>
    <t>ISHARES EMER MKTS(דיבידנד לקבל)</t>
  </si>
  <si>
    <t>70197868</t>
  </si>
  <si>
    <t>Vanguard shortterm bnd etf(דיבידנד לקבל)</t>
  </si>
  <si>
    <t>70253331</t>
  </si>
  <si>
    <t>בנק לאומי</t>
  </si>
  <si>
    <t>מגדל מקפת קרנות פנסיה וקופות גמל בע"מ</t>
  </si>
  <si>
    <t>מגדל לתגמולים ולפיצויים מסלול לבני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</si>
</sst>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[$-1010000]d/m/yy;@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67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2" sqref="C2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889</v>
      </c>
    </row>
    <row r="3" spans="1:36">
      <c r="B3" s="2" t="s">
        <v>2</v>
      </c>
      <c r="C3" s="82" t="s">
        <v>890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5018.83502683388</v>
      </c>
      <c r="D11" s="78">
        <f>C11/$C$42*100</f>
        <v>6.8942063878230444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13557.545452099999</v>
      </c>
      <c r="D13" s="79">
        <f t="shared" ref="D13:D22" si="0">C13/$C$42*100</f>
        <v>18.623548285474023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f>'אג"ח קונצרני'!Q11</f>
        <v>6164.2552574879992</v>
      </c>
      <c r="D15" s="79">
        <f t="shared" si="0"/>
        <v>8.4676319793589805</v>
      </c>
    </row>
    <row r="16" spans="1:36">
      <c r="A16" s="10" t="s">
        <v>13</v>
      </c>
      <c r="B16" s="73" t="s">
        <v>19</v>
      </c>
      <c r="C16" s="79">
        <f>מניות!K11</f>
        <v>6660.6283077200005</v>
      </c>
      <c r="D16" s="79">
        <f t="shared" si="0"/>
        <v>9.1494830932840188</v>
      </c>
    </row>
    <row r="17" spans="1:4">
      <c r="A17" s="10" t="s">
        <v>13</v>
      </c>
      <c r="B17" s="73" t="s">
        <v>20</v>
      </c>
      <c r="C17" s="79">
        <v>39418.978112992998</v>
      </c>
      <c r="D17" s="79">
        <f t="shared" si="0"/>
        <v>54.14853631471005</v>
      </c>
    </row>
    <row r="18" spans="1:4">
      <c r="A18" s="10" t="s">
        <v>13</v>
      </c>
      <c r="B18" s="73" t="s">
        <v>21</v>
      </c>
      <c r="C18" s="79">
        <v>2295.5183356080001</v>
      </c>
      <c r="D18" s="79">
        <f t="shared" si="0"/>
        <v>3.1532770230738687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186.81643917919999</v>
      </c>
      <c r="D26" s="79">
        <f t="shared" si="1"/>
        <v>0.25662351550776052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1.2328243238559999</v>
      </c>
      <c r="D29" s="79">
        <f t="shared" si="1"/>
        <v>1.69348968100142E-3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-189.74257567101344</v>
      </c>
      <c r="D31" s="79">
        <f t="shared" si="1"/>
        <v>-0.26064305167215779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1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f>'השקעות אחרות '!I11</f>
        <v>-316.20264755999995</v>
      </c>
      <c r="D37" s="79">
        <f t="shared" si="1"/>
        <v>-0.43435703724056002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72797.864533014901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0</v>
      </c>
      <c r="D43" s="79">
        <f t="shared" si="2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889</v>
      </c>
    </row>
    <row r="3" spans="2:61">
      <c r="B3" s="2" t="s">
        <v>2</v>
      </c>
      <c r="C3" s="82" t="s">
        <v>890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757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758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759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530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757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759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760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530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889</v>
      </c>
    </row>
    <row r="3" spans="1:60">
      <c r="B3" s="2" t="s">
        <v>2</v>
      </c>
      <c r="C3" s="82" t="s">
        <v>890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889</v>
      </c>
    </row>
    <row r="3" spans="2:81">
      <c r="B3" s="2" t="s">
        <v>2</v>
      </c>
      <c r="C3" s="82" t="s">
        <v>890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761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762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763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764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765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766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767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761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762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763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764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765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766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767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889</v>
      </c>
    </row>
    <row r="3" spans="2:72">
      <c r="B3" s="2" t="s">
        <v>2</v>
      </c>
      <c r="C3" s="82" t="s">
        <v>890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768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769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770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771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530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772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889</v>
      </c>
    </row>
    <row r="3" spans="2:65">
      <c r="B3" s="2" t="s">
        <v>2</v>
      </c>
      <c r="C3" s="82" t="s">
        <v>890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773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774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285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530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775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776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889</v>
      </c>
    </row>
    <row r="3" spans="2:81">
      <c r="B3" s="2" t="s">
        <v>2</v>
      </c>
      <c r="C3" s="82" t="s">
        <v>890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8.69</v>
      </c>
      <c r="K11" s="7"/>
      <c r="L11" s="7"/>
      <c r="M11" s="78">
        <v>3.06</v>
      </c>
      <c r="N11" s="78">
        <v>136943</v>
      </c>
      <c r="O11" s="7"/>
      <c r="P11" s="78">
        <v>186.81643917919999</v>
      </c>
      <c r="Q11" s="7"/>
      <c r="R11" s="78">
        <v>100</v>
      </c>
      <c r="S11" s="78">
        <v>0.26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8.69</v>
      </c>
      <c r="M12" s="81">
        <v>3.06</v>
      </c>
      <c r="N12" s="81">
        <v>136943</v>
      </c>
      <c r="P12" s="81">
        <v>186.81643917919999</v>
      </c>
      <c r="R12" s="81">
        <v>100</v>
      </c>
      <c r="S12" s="81">
        <v>0.26</v>
      </c>
    </row>
    <row r="13" spans="2:81">
      <c r="B13" s="80" t="s">
        <v>773</v>
      </c>
      <c r="C13" s="16"/>
      <c r="D13" s="16"/>
      <c r="E13" s="16"/>
      <c r="J13" s="81">
        <v>11.58</v>
      </c>
      <c r="M13" s="81">
        <v>2.31</v>
      </c>
      <c r="N13" s="81">
        <v>71472</v>
      </c>
      <c r="P13" s="81">
        <v>92.535719999999998</v>
      </c>
      <c r="R13" s="81">
        <v>49.53</v>
      </c>
      <c r="S13" s="81">
        <v>0.13</v>
      </c>
    </row>
    <row r="14" spans="2:81">
      <c r="B14" t="s">
        <v>777</v>
      </c>
      <c r="C14" t="s">
        <v>778</v>
      </c>
      <c r="D14" t="s">
        <v>129</v>
      </c>
      <c r="E14" t="s">
        <v>779</v>
      </c>
      <c r="F14" t="s">
        <v>133</v>
      </c>
      <c r="G14" t="s">
        <v>199</v>
      </c>
      <c r="H14" t="s">
        <v>155</v>
      </c>
      <c r="I14" t="s">
        <v>780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13472</v>
      </c>
      <c r="O14" s="79">
        <v>153.5</v>
      </c>
      <c r="P14" s="79">
        <v>20.67952</v>
      </c>
      <c r="Q14" s="79">
        <v>0</v>
      </c>
      <c r="R14" s="79">
        <v>11.07</v>
      </c>
      <c r="S14" s="79">
        <v>0.03</v>
      </c>
    </row>
    <row r="15" spans="2:81">
      <c r="B15" t="s">
        <v>781</v>
      </c>
      <c r="C15" t="s">
        <v>782</v>
      </c>
      <c r="D15" t="s">
        <v>129</v>
      </c>
      <c r="E15" t="s">
        <v>779</v>
      </c>
      <c r="F15" t="s">
        <v>133</v>
      </c>
      <c r="G15" t="s">
        <v>199</v>
      </c>
      <c r="H15" t="s">
        <v>155</v>
      </c>
      <c r="I15" t="s">
        <v>783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58000</v>
      </c>
      <c r="O15" s="79">
        <v>123.89</v>
      </c>
      <c r="P15" s="79">
        <v>71.856200000000001</v>
      </c>
      <c r="Q15" s="79">
        <v>0</v>
      </c>
      <c r="R15" s="79">
        <v>38.46</v>
      </c>
      <c r="S15" s="79">
        <v>0.1</v>
      </c>
    </row>
    <row r="16" spans="2:81">
      <c r="B16" s="80" t="s">
        <v>774</v>
      </c>
      <c r="C16" s="16"/>
      <c r="D16" s="16"/>
      <c r="E16" s="16"/>
      <c r="J16" s="81">
        <v>5.86</v>
      </c>
      <c r="M16" s="81">
        <v>3.8</v>
      </c>
      <c r="N16" s="81">
        <v>65471</v>
      </c>
      <c r="P16" s="81">
        <v>94.280719179200005</v>
      </c>
      <c r="R16" s="81">
        <v>50.47</v>
      </c>
      <c r="S16" s="81">
        <v>0.13</v>
      </c>
    </row>
    <row r="17" spans="2:19">
      <c r="B17" t="s">
        <v>784</v>
      </c>
      <c r="C17" t="s">
        <v>785</v>
      </c>
      <c r="D17" t="s">
        <v>129</v>
      </c>
      <c r="E17" t="s">
        <v>786</v>
      </c>
      <c r="F17" t="s">
        <v>315</v>
      </c>
      <c r="G17" t="s">
        <v>787</v>
      </c>
      <c r="H17" t="s">
        <v>156</v>
      </c>
      <c r="I17" t="s">
        <v>788</v>
      </c>
      <c r="J17" s="79">
        <v>6.47</v>
      </c>
      <c r="K17" t="s">
        <v>108</v>
      </c>
      <c r="L17" s="79">
        <v>3.1</v>
      </c>
      <c r="M17" s="79">
        <v>2.81</v>
      </c>
      <c r="N17" s="79">
        <v>55000</v>
      </c>
      <c r="O17" s="79">
        <v>98.91</v>
      </c>
      <c r="P17" s="79">
        <v>54.400500000000001</v>
      </c>
      <c r="Q17" s="79">
        <v>0.01</v>
      </c>
      <c r="R17" s="79">
        <v>29.12</v>
      </c>
      <c r="S17" s="79">
        <v>7.0000000000000007E-2</v>
      </c>
    </row>
    <row r="18" spans="2:19">
      <c r="B18" t="s">
        <v>789</v>
      </c>
      <c r="C18" t="s">
        <v>790</v>
      </c>
      <c r="D18" t="s">
        <v>129</v>
      </c>
      <c r="E18" t="s">
        <v>578</v>
      </c>
      <c r="F18" t="s">
        <v>131</v>
      </c>
      <c r="G18" t="s">
        <v>443</v>
      </c>
      <c r="H18" t="s">
        <v>157</v>
      </c>
      <c r="I18" t="s">
        <v>349</v>
      </c>
      <c r="J18" s="79">
        <v>5.03</v>
      </c>
      <c r="K18" t="s">
        <v>112</v>
      </c>
      <c r="L18" s="79">
        <v>4.45</v>
      </c>
      <c r="M18" s="79">
        <v>5.15</v>
      </c>
      <c r="N18" s="79">
        <v>10471</v>
      </c>
      <c r="O18" s="79">
        <v>99.08</v>
      </c>
      <c r="P18" s="79">
        <v>39.880219179199997</v>
      </c>
      <c r="Q18" s="79">
        <v>0</v>
      </c>
      <c r="R18" s="79">
        <v>21.35</v>
      </c>
      <c r="S18" s="79">
        <v>0.05</v>
      </c>
    </row>
    <row r="19" spans="2:19">
      <c r="B19" s="80" t="s">
        <v>285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530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J22" s="79">
        <v>0</v>
      </c>
      <c r="K22" t="s">
        <v>206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211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791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792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J27" s="79">
        <v>0</v>
      </c>
      <c r="K27" t="s">
        <v>206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214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889</v>
      </c>
    </row>
    <row r="3" spans="2:98">
      <c r="B3" s="2" t="s">
        <v>2</v>
      </c>
      <c r="C3" s="82" t="s">
        <v>890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286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889</v>
      </c>
    </row>
    <row r="3" spans="2:55">
      <c r="B3" s="2" t="s">
        <v>2</v>
      </c>
      <c r="C3" s="82" t="s">
        <v>890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793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794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795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796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797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798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799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800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889</v>
      </c>
    </row>
    <row r="3" spans="2:59">
      <c r="B3" s="2" t="s">
        <v>2</v>
      </c>
      <c r="C3" s="82" t="s">
        <v>890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138.5</v>
      </c>
      <c r="H11" s="7"/>
      <c r="I11" s="78">
        <v>1.2328243238559999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801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756</v>
      </c>
      <c r="C14" s="16"/>
      <c r="D14" s="16"/>
      <c r="G14" s="81">
        <v>138.5</v>
      </c>
      <c r="I14" s="81">
        <v>1.2328243238559999</v>
      </c>
      <c r="K14" s="81">
        <v>100</v>
      </c>
      <c r="L14" s="81">
        <v>0</v>
      </c>
    </row>
    <row r="15" spans="2:59">
      <c r="B15" t="s">
        <v>802</v>
      </c>
      <c r="C15" t="s">
        <v>803</v>
      </c>
      <c r="D15" t="s">
        <v>648</v>
      </c>
      <c r="E15" t="s">
        <v>112</v>
      </c>
      <c r="F15" t="s">
        <v>804</v>
      </c>
      <c r="G15" s="79">
        <v>138.5</v>
      </c>
      <c r="H15" s="79">
        <v>231.5624</v>
      </c>
      <c r="I15" s="79">
        <v>1.2328243238559999</v>
      </c>
      <c r="J15" s="79">
        <v>0</v>
      </c>
      <c r="K15" s="79">
        <v>100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889</v>
      </c>
    </row>
    <row r="3" spans="2:52">
      <c r="B3" s="2" t="s">
        <v>2</v>
      </c>
      <c r="C3" s="82" t="s">
        <v>890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757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758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805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759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530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757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806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759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760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530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889</v>
      </c>
    </row>
    <row r="3" spans="2:13">
      <c r="B3" s="2" t="s">
        <v>2</v>
      </c>
      <c r="C3" s="82" t="s">
        <v>890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I12+I30</f>
        <v>0</v>
      </c>
      <c r="J11" s="78">
        <f>J12+J30</f>
        <v>5018.83502683388</v>
      </c>
      <c r="K11" s="78">
        <f>J11/$J$11*100</f>
        <v>100</v>
      </c>
      <c r="L11" s="78">
        <f>J11/'סכום נכסי הקרן'!$C$42*100</f>
        <v>6.8942063878230444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f>I13+I15+I20+I22++I24+I26+I28</f>
        <v>0</v>
      </c>
      <c r="J12" s="81">
        <f>J13+J15+J20+J22++J24+J26+J28</f>
        <v>5018.83502683388</v>
      </c>
      <c r="K12" s="81">
        <f t="shared" ref="K12:K34" si="0">J12/$J$11*100</f>
        <v>100</v>
      </c>
      <c r="L12" s="81">
        <f>J12/'סכום נכסי הקרן'!$C$42*100</f>
        <v>6.8942063878230444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f>SUM(I14)</f>
        <v>0</v>
      </c>
      <c r="J13" s="81">
        <f>SUM(J14)</f>
        <v>4552.2331299999996</v>
      </c>
      <c r="K13" s="81">
        <f t="shared" si="0"/>
        <v>90.702983972592648</v>
      </c>
      <c r="L13" s="81">
        <f>J13/'סכום נכסי הקרן'!$C$42*100</f>
        <v>6.2532509149845943</v>
      </c>
    </row>
    <row r="14" spans="2:13">
      <c r="B14" s="82" t="s">
        <v>888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4552.2331299999996</v>
      </c>
      <c r="K14" s="79">
        <f t="shared" si="0"/>
        <v>90.702983972592648</v>
      </c>
      <c r="L14" s="79">
        <f>J14/'סכום נכסי הקרן'!$C$42*100</f>
        <v>6.2532509149845943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f>SUM(I16:I19)</f>
        <v>0</v>
      </c>
      <c r="J15" s="81">
        <f>SUM(J16:J19)</f>
        <v>466.60189683388006</v>
      </c>
      <c r="K15" s="81">
        <f t="shared" si="0"/>
        <v>9.2970160274073557</v>
      </c>
      <c r="L15" s="81">
        <f>J15/'סכום נכסי הקרן'!$C$42*100</f>
        <v>0.64095547283845011</v>
      </c>
    </row>
    <row r="16" spans="2:13">
      <c r="B16" s="82" t="s">
        <v>888</v>
      </c>
      <c r="C16" t="s">
        <v>201</v>
      </c>
      <c r="D16" t="s">
        <v>198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f>74.63445052+252509.48/1000</f>
        <v>327.14393052000003</v>
      </c>
      <c r="K16" s="79">
        <f t="shared" si="0"/>
        <v>6.5183240487260639</v>
      </c>
      <c r="L16" s="79">
        <f>J16/'סכום נכסי הקרן'!$C$42*100</f>
        <v>0.44938671294627802</v>
      </c>
    </row>
    <row r="17" spans="2:12">
      <c r="B17" s="82" t="s">
        <v>888</v>
      </c>
      <c r="C17" t="s">
        <v>202</v>
      </c>
      <c r="D17" t="s">
        <v>198</v>
      </c>
      <c r="E17" t="s">
        <v>199</v>
      </c>
      <c r="F17" t="s">
        <v>155</v>
      </c>
      <c r="G17" t="s">
        <v>116</v>
      </c>
      <c r="H17" s="79">
        <v>0</v>
      </c>
      <c r="I17" s="79">
        <v>0</v>
      </c>
      <c r="J17" s="79">
        <v>138.19049528900001</v>
      </c>
      <c r="K17" s="79">
        <f t="shared" si="0"/>
        <v>2.7534376912200909</v>
      </c>
      <c r="L17" s="79">
        <f>J17/'סכום נכסי הקרן'!$C$42*100</f>
        <v>0.18982767719282284</v>
      </c>
    </row>
    <row r="18" spans="2:12">
      <c r="B18" s="82" t="s">
        <v>888</v>
      </c>
      <c r="C18" t="s">
        <v>203</v>
      </c>
      <c r="D18" t="s">
        <v>198</v>
      </c>
      <c r="E18" t="s">
        <v>199</v>
      </c>
      <c r="F18" t="s">
        <v>155</v>
      </c>
      <c r="G18" t="s">
        <v>194</v>
      </c>
      <c r="H18" s="79">
        <v>0</v>
      </c>
      <c r="I18" s="79">
        <v>0</v>
      </c>
      <c r="J18" s="79">
        <v>0.19064540288000001</v>
      </c>
      <c r="K18" s="79">
        <f t="shared" si="0"/>
        <v>3.7985987158511607E-3</v>
      </c>
      <c r="L18" s="79">
        <f>J18/'סכום נכסי הקרן'!$C$42*100</f>
        <v>2.6188323531597485E-4</v>
      </c>
    </row>
    <row r="19" spans="2:12">
      <c r="B19" s="82" t="s">
        <v>888</v>
      </c>
      <c r="C19" t="s">
        <v>204</v>
      </c>
      <c r="D19" t="s">
        <v>198</v>
      </c>
      <c r="E19" t="s">
        <v>199</v>
      </c>
      <c r="F19" t="s">
        <v>155</v>
      </c>
      <c r="G19" t="s">
        <v>119</v>
      </c>
      <c r="H19" s="79">
        <v>0</v>
      </c>
      <c r="I19" s="79">
        <v>0</v>
      </c>
      <c r="J19" s="79">
        <v>1.0768256220000001</v>
      </c>
      <c r="K19" s="79">
        <f t="shared" si="0"/>
        <v>2.1455688745348398E-2</v>
      </c>
      <c r="L19" s="79">
        <f>J19/'סכום נכסי הקרן'!$C$42*100</f>
        <v>1.4791994640332394E-3</v>
      </c>
    </row>
    <row r="20" spans="2:12">
      <c r="B20" s="80" t="s">
        <v>205</v>
      </c>
      <c r="D20" s="16"/>
      <c r="I20" s="81">
        <v>0</v>
      </c>
      <c r="J20" s="81">
        <v>0</v>
      </c>
      <c r="K20" s="81">
        <f t="shared" si="0"/>
        <v>0</v>
      </c>
      <c r="L20" s="81">
        <f>J20/'סכום נכסי הקרן'!$C$42*100</f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f t="shared" si="0"/>
        <v>0</v>
      </c>
      <c r="L21" s="79">
        <f>J21/'סכום נכסי הקרן'!$C$42*100</f>
        <v>0</v>
      </c>
    </row>
    <row r="22" spans="2:12">
      <c r="B22" s="80" t="s">
        <v>207</v>
      </c>
      <c r="D22" s="16"/>
      <c r="I22" s="81">
        <v>0</v>
      </c>
      <c r="J22" s="81">
        <v>0</v>
      </c>
      <c r="K22" s="81">
        <f t="shared" si="0"/>
        <v>0</v>
      </c>
      <c r="L22" s="81">
        <f>J22/'סכום נכסי הקרן'!$C$42*100</f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f t="shared" si="0"/>
        <v>0</v>
      </c>
      <c r="L23" s="79">
        <f>J23/'סכום נכסי הקרן'!$C$42*100</f>
        <v>0</v>
      </c>
    </row>
    <row r="24" spans="2:12">
      <c r="B24" s="80" t="s">
        <v>208</v>
      </c>
      <c r="D24" s="16"/>
      <c r="I24" s="81">
        <v>0</v>
      </c>
      <c r="J24" s="81">
        <v>0</v>
      </c>
      <c r="K24" s="81">
        <f t="shared" si="0"/>
        <v>0</v>
      </c>
      <c r="L24" s="81">
        <f>J24/'סכום נכסי הקרן'!$C$42*100</f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f t="shared" si="0"/>
        <v>0</v>
      </c>
      <c r="L25" s="79">
        <f>J25/'סכום נכסי הקרן'!$C$42*100</f>
        <v>0</v>
      </c>
    </row>
    <row r="26" spans="2:12">
      <c r="B26" s="80" t="s">
        <v>209</v>
      </c>
      <c r="D26" s="16"/>
      <c r="I26" s="81">
        <v>0</v>
      </c>
      <c r="J26" s="81">
        <v>0</v>
      </c>
      <c r="K26" s="81">
        <f t="shared" si="0"/>
        <v>0</v>
      </c>
      <c r="L26" s="81">
        <f>J26/'סכום נכסי הקרן'!$C$42*100</f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9">
        <v>0</v>
      </c>
      <c r="I27" s="79">
        <v>0</v>
      </c>
      <c r="J27" s="79">
        <v>0</v>
      </c>
      <c r="K27" s="79">
        <f t="shared" si="0"/>
        <v>0</v>
      </c>
      <c r="L27" s="79">
        <f>J27/'סכום נכסי הקרן'!$C$42*100</f>
        <v>0</v>
      </c>
    </row>
    <row r="28" spans="2:12">
      <c r="B28" s="80" t="s">
        <v>210</v>
      </c>
      <c r="D28" s="16"/>
      <c r="I28" s="81">
        <v>0</v>
      </c>
      <c r="J28" s="81">
        <v>0</v>
      </c>
      <c r="K28" s="81">
        <f t="shared" si="0"/>
        <v>0</v>
      </c>
      <c r="L28" s="81">
        <f>J28/'סכום נכסי הקרן'!$C$42*100</f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s="80" t="s">
        <v>211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f t="shared" si="0"/>
        <v>0</v>
      </c>
      <c r="L31" s="81">
        <f>J31/'סכום נכסי הקרן'!$C$42*100</f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f t="shared" si="0"/>
        <v>0</v>
      </c>
      <c r="L33" s="81">
        <f>J33/'סכום נכסי הקרן'!$C$42*100</f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f t="shared" si="0"/>
        <v>0</v>
      </c>
      <c r="L34" s="79">
        <f>J34/'סכום נכסי הקרן'!$C$42*100</f>
        <v>0</v>
      </c>
    </row>
    <row r="35" spans="2:12">
      <c r="B35" t="s">
        <v>214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889</v>
      </c>
    </row>
    <row r="3" spans="2:49">
      <c r="B3" s="2" t="s">
        <v>2</v>
      </c>
      <c r="C3" s="82" t="s">
        <v>890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-2937950</v>
      </c>
      <c r="H11" s="7"/>
      <c r="I11" s="78">
        <v>-189.74257567101344</v>
      </c>
      <c r="J11" s="78">
        <v>100</v>
      </c>
      <c r="K11" s="78">
        <v>-0.26</v>
      </c>
      <c r="AW11" s="16"/>
    </row>
    <row r="12" spans="2:49">
      <c r="B12" s="80" t="s">
        <v>195</v>
      </c>
      <c r="C12" s="16"/>
      <c r="D12" s="16"/>
      <c r="G12" s="81">
        <v>-2937950</v>
      </c>
      <c r="I12" s="81">
        <v>-189.74257567101344</v>
      </c>
      <c r="J12" s="81">
        <v>100</v>
      </c>
      <c r="K12" s="81">
        <v>-0.26</v>
      </c>
    </row>
    <row r="13" spans="2:49">
      <c r="B13" s="80" t="s">
        <v>757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758</v>
      </c>
      <c r="C15" s="16"/>
      <c r="D15" s="16"/>
      <c r="G15" s="81">
        <v>-2731750</v>
      </c>
      <c r="I15" s="81">
        <v>-199.58705092887507</v>
      </c>
      <c r="J15" s="81">
        <v>105.19</v>
      </c>
      <c r="K15" s="81">
        <v>-0.27</v>
      </c>
    </row>
    <row r="16" spans="2:49">
      <c r="B16" t="s">
        <v>807</v>
      </c>
      <c r="C16" t="s">
        <v>808</v>
      </c>
      <c r="D16" t="s">
        <v>129</v>
      </c>
      <c r="E16" t="s">
        <v>112</v>
      </c>
      <c r="F16" t="s">
        <v>809</v>
      </c>
      <c r="G16" s="79">
        <v>-1746750</v>
      </c>
      <c r="H16" s="79">
        <v>10.14793546459522</v>
      </c>
      <c r="I16" s="79">
        <v>-177.259062727817</v>
      </c>
      <c r="J16" s="79">
        <v>93.42</v>
      </c>
      <c r="K16" s="79">
        <v>-0.24</v>
      </c>
    </row>
    <row r="17" spans="2:11">
      <c r="B17" t="s">
        <v>810</v>
      </c>
      <c r="C17" t="s">
        <v>811</v>
      </c>
      <c r="D17" t="s">
        <v>129</v>
      </c>
      <c r="E17" t="s">
        <v>112</v>
      </c>
      <c r="F17" t="s">
        <v>809</v>
      </c>
      <c r="G17" s="79">
        <v>65000</v>
      </c>
      <c r="H17" s="79">
        <v>9.3979714285714309</v>
      </c>
      <c r="I17" s="79">
        <v>6.1086814285714297</v>
      </c>
      <c r="J17" s="79">
        <v>-3.22</v>
      </c>
      <c r="K17" s="79">
        <v>0.01</v>
      </c>
    </row>
    <row r="18" spans="2:11">
      <c r="B18" t="s">
        <v>812</v>
      </c>
      <c r="C18" t="s">
        <v>813</v>
      </c>
      <c r="D18" t="s">
        <v>129</v>
      </c>
      <c r="E18" t="s">
        <v>112</v>
      </c>
      <c r="F18" t="s">
        <v>447</v>
      </c>
      <c r="G18" s="79">
        <v>-200000</v>
      </c>
      <c r="H18" s="79">
        <v>9.6679499999999994</v>
      </c>
      <c r="I18" s="79">
        <v>-19.335899999999999</v>
      </c>
      <c r="J18" s="79">
        <v>10.19</v>
      </c>
      <c r="K18" s="79">
        <v>-0.03</v>
      </c>
    </row>
    <row r="19" spans="2:11">
      <c r="B19" t="s">
        <v>814</v>
      </c>
      <c r="C19" t="s">
        <v>815</v>
      </c>
      <c r="D19" t="s">
        <v>129</v>
      </c>
      <c r="E19" t="s">
        <v>112</v>
      </c>
      <c r="F19" t="s">
        <v>816</v>
      </c>
      <c r="G19" s="79">
        <v>-100000</v>
      </c>
      <c r="H19" s="79">
        <v>-1.8313900000000001</v>
      </c>
      <c r="I19" s="79">
        <v>1.8313900000000001</v>
      </c>
      <c r="J19" s="79">
        <v>-0.97</v>
      </c>
      <c r="K19" s="79">
        <v>0</v>
      </c>
    </row>
    <row r="20" spans="2:11">
      <c r="B20" t="s">
        <v>817</v>
      </c>
      <c r="C20" t="s">
        <v>818</v>
      </c>
      <c r="D20" t="s">
        <v>129</v>
      </c>
      <c r="E20" t="s">
        <v>112</v>
      </c>
      <c r="F20" t="s">
        <v>364</v>
      </c>
      <c r="G20" s="79">
        <v>-200000</v>
      </c>
      <c r="H20" s="79">
        <v>-2.1313749999999998</v>
      </c>
      <c r="I20" s="79">
        <v>4.2627499999999996</v>
      </c>
      <c r="J20" s="79">
        <v>-2.25</v>
      </c>
      <c r="K20" s="79">
        <v>0.01</v>
      </c>
    </row>
    <row r="21" spans="2:11">
      <c r="B21" t="s">
        <v>819</v>
      </c>
      <c r="C21" t="s">
        <v>820</v>
      </c>
      <c r="D21" t="s">
        <v>129</v>
      </c>
      <c r="E21" t="s">
        <v>112</v>
      </c>
      <c r="F21" t="s">
        <v>821</v>
      </c>
      <c r="G21" s="79">
        <v>-120000</v>
      </c>
      <c r="H21" s="79">
        <v>3.8382916666666667</v>
      </c>
      <c r="I21" s="79">
        <v>-4.60595</v>
      </c>
      <c r="J21" s="79">
        <v>2.4300000000000002</v>
      </c>
      <c r="K21" s="79">
        <v>-0.01</v>
      </c>
    </row>
    <row r="22" spans="2:11">
      <c r="B22" t="s">
        <v>822</v>
      </c>
      <c r="C22" t="s">
        <v>823</v>
      </c>
      <c r="D22" t="s">
        <v>129</v>
      </c>
      <c r="E22" t="s">
        <v>112</v>
      </c>
      <c r="F22" t="s">
        <v>357</v>
      </c>
      <c r="G22" s="79">
        <v>-230000</v>
      </c>
      <c r="H22" s="79">
        <v>4.3682592592592613</v>
      </c>
      <c r="I22" s="79">
        <v>-10.0469962962963</v>
      </c>
      <c r="J22" s="79">
        <v>5.3</v>
      </c>
      <c r="K22" s="79">
        <v>-0.01</v>
      </c>
    </row>
    <row r="23" spans="2:11">
      <c r="B23" t="s">
        <v>824</v>
      </c>
      <c r="C23" t="s">
        <v>825</v>
      </c>
      <c r="D23" t="s">
        <v>129</v>
      </c>
      <c r="E23" t="s">
        <v>112</v>
      </c>
      <c r="F23" t="s">
        <v>826</v>
      </c>
      <c r="G23" s="79">
        <v>-100000</v>
      </c>
      <c r="H23" s="79">
        <v>0.71845999999999999</v>
      </c>
      <c r="I23" s="79">
        <v>-0.71845999999999999</v>
      </c>
      <c r="J23" s="79">
        <v>0.38</v>
      </c>
      <c r="K23" s="79">
        <v>0</v>
      </c>
    </row>
    <row r="24" spans="2:11">
      <c r="B24" t="s">
        <v>827</v>
      </c>
      <c r="C24" t="s">
        <v>828</v>
      </c>
      <c r="D24" t="s">
        <v>129</v>
      </c>
      <c r="E24" t="s">
        <v>112</v>
      </c>
      <c r="F24" t="s">
        <v>299</v>
      </c>
      <c r="G24" s="79">
        <v>-2631750</v>
      </c>
      <c r="H24" s="79">
        <v>1.7544444444444418</v>
      </c>
      <c r="I24" s="79">
        <v>-46.172591666666598</v>
      </c>
      <c r="J24" s="79">
        <v>24.33</v>
      </c>
      <c r="K24" s="79">
        <v>-0.06</v>
      </c>
    </row>
    <row r="25" spans="2:11">
      <c r="B25" t="s">
        <v>829</v>
      </c>
      <c r="C25" t="s">
        <v>830</v>
      </c>
      <c r="D25" t="s">
        <v>129</v>
      </c>
      <c r="E25" t="s">
        <v>112</v>
      </c>
      <c r="F25" t="s">
        <v>299</v>
      </c>
      <c r="G25" s="79">
        <v>2631750</v>
      </c>
      <c r="H25" s="79">
        <v>1.7388888888888914</v>
      </c>
      <c r="I25" s="79">
        <v>45.763208333333402</v>
      </c>
      <c r="J25" s="79">
        <v>-24.12</v>
      </c>
      <c r="K25" s="79">
        <v>0.06</v>
      </c>
    </row>
    <row r="26" spans="2:11">
      <c r="B26" t="s">
        <v>831</v>
      </c>
      <c r="C26" t="s">
        <v>832</v>
      </c>
      <c r="D26" t="s">
        <v>129</v>
      </c>
      <c r="E26" t="s">
        <v>112</v>
      </c>
      <c r="F26" t="s">
        <v>833</v>
      </c>
      <c r="G26" s="79">
        <v>-100000</v>
      </c>
      <c r="H26" s="79">
        <v>-0.58587999999999996</v>
      </c>
      <c r="I26" s="79">
        <v>0.58587999999999996</v>
      </c>
      <c r="J26" s="79">
        <v>-0.31</v>
      </c>
      <c r="K26" s="79">
        <v>0</v>
      </c>
    </row>
    <row r="27" spans="2:11">
      <c r="B27" s="80" t="s">
        <v>805</v>
      </c>
      <c r="C27" s="16"/>
      <c r="D27" s="16"/>
      <c r="G27" s="81">
        <v>-206200</v>
      </c>
      <c r="I27" s="81">
        <v>9.8444752578616335</v>
      </c>
      <c r="J27" s="81">
        <v>-5.19</v>
      </c>
      <c r="K27" s="81">
        <v>0.01</v>
      </c>
    </row>
    <row r="28" spans="2:11">
      <c r="B28" t="s">
        <v>834</v>
      </c>
      <c r="C28" t="s">
        <v>835</v>
      </c>
      <c r="D28" t="s">
        <v>129</v>
      </c>
      <c r="E28" t="s">
        <v>116</v>
      </c>
      <c r="F28" t="s">
        <v>451</v>
      </c>
      <c r="G28" s="79">
        <v>-148600</v>
      </c>
      <c r="H28" s="79">
        <v>-5.3579622641509426</v>
      </c>
      <c r="I28" s="79">
        <v>7.9619319245283</v>
      </c>
      <c r="J28" s="79">
        <v>-4.2</v>
      </c>
      <c r="K28" s="79">
        <v>0.01</v>
      </c>
    </row>
    <row r="29" spans="2:11">
      <c r="B29" t="s">
        <v>836</v>
      </c>
      <c r="C29" t="s">
        <v>837</v>
      </c>
      <c r="D29" t="s">
        <v>129</v>
      </c>
      <c r="E29" t="s">
        <v>116</v>
      </c>
      <c r="F29" t="s">
        <v>838</v>
      </c>
      <c r="G29" s="79">
        <v>-34000</v>
      </c>
      <c r="H29" s="79">
        <v>-7.0732058823529416</v>
      </c>
      <c r="I29" s="79">
        <v>2.40489</v>
      </c>
      <c r="J29" s="79">
        <v>-1.27</v>
      </c>
      <c r="K29" s="79">
        <v>0</v>
      </c>
    </row>
    <row r="30" spans="2:11">
      <c r="B30" t="s">
        <v>839</v>
      </c>
      <c r="C30" t="s">
        <v>840</v>
      </c>
      <c r="D30" t="s">
        <v>129</v>
      </c>
      <c r="E30" t="s">
        <v>116</v>
      </c>
      <c r="F30" t="s">
        <v>826</v>
      </c>
      <c r="G30" s="79">
        <v>-23600</v>
      </c>
      <c r="H30" s="79">
        <v>2.2133333333333307</v>
      </c>
      <c r="I30" s="79">
        <v>-0.52234666666666596</v>
      </c>
      <c r="J30" s="79">
        <v>0.28000000000000003</v>
      </c>
      <c r="K30" s="79">
        <v>0</v>
      </c>
    </row>
    <row r="31" spans="2:11">
      <c r="B31" s="80" t="s">
        <v>759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530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206</v>
      </c>
      <c r="C34" t="s">
        <v>206</v>
      </c>
      <c r="D34" t="s">
        <v>206</v>
      </c>
      <c r="E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211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s="80" t="s">
        <v>757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206</v>
      </c>
      <c r="C37" t="s">
        <v>206</v>
      </c>
      <c r="D37" t="s">
        <v>206</v>
      </c>
      <c r="E37" t="s">
        <v>206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806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206</v>
      </c>
      <c r="C39" t="s">
        <v>206</v>
      </c>
      <c r="D39" t="s">
        <v>206</v>
      </c>
      <c r="E39" t="s">
        <v>206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759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206</v>
      </c>
      <c r="C41" t="s">
        <v>206</v>
      </c>
      <c r="D41" t="s">
        <v>206</v>
      </c>
      <c r="E41" t="s">
        <v>206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s="80" t="s">
        <v>530</v>
      </c>
      <c r="C42" s="16"/>
      <c r="D42" s="16"/>
      <c r="G42" s="81">
        <v>0</v>
      </c>
      <c r="I42" s="81">
        <v>0</v>
      </c>
      <c r="J42" s="81">
        <v>0</v>
      </c>
      <c r="K42" s="81">
        <v>0</v>
      </c>
    </row>
    <row r="43" spans="2:11">
      <c r="B43" t="s">
        <v>206</v>
      </c>
      <c r="C43" t="s">
        <v>206</v>
      </c>
      <c r="D43" t="s">
        <v>206</v>
      </c>
      <c r="E43" t="s">
        <v>206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</row>
    <row r="44" spans="2:11">
      <c r="B44" t="s">
        <v>214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889</v>
      </c>
    </row>
    <row r="3" spans="2:78">
      <c r="B3" s="2" t="s">
        <v>2</v>
      </c>
      <c r="C3" s="82" t="s">
        <v>890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761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762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763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764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765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766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767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761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762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763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764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765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766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767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889</v>
      </c>
    </row>
    <row r="3" spans="2:59">
      <c r="B3" s="2" t="s">
        <v>2</v>
      </c>
      <c r="C3" s="82" t="s">
        <v>890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841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842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843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844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845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846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847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848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849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850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851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843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844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850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889</v>
      </c>
    </row>
    <row r="3" spans="2:64">
      <c r="B3" s="2" t="s">
        <v>2</v>
      </c>
      <c r="C3" s="82" t="s">
        <v>890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773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774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852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853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530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889</v>
      </c>
    </row>
    <row r="3" spans="2:55">
      <c r="B3" s="2" t="s">
        <v>2</v>
      </c>
      <c r="C3" s="82" t="s">
        <v>890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854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855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854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855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889</v>
      </c>
    </row>
    <row r="3" spans="2:60">
      <c r="B3" s="2" t="s">
        <v>2</v>
      </c>
      <c r="C3" s="82" t="s">
        <v>890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889</v>
      </c>
    </row>
    <row r="3" spans="2:60">
      <c r="B3" s="2" t="s">
        <v>2</v>
      </c>
      <c r="C3" s="82" t="s">
        <v>890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f>H12+H37</f>
        <v>0</v>
      </c>
      <c r="I11" s="78">
        <f>I12+I37</f>
        <v>-316.20264755999995</v>
      </c>
      <c r="J11" s="78">
        <f>I11/$I$11*100</f>
        <v>100</v>
      </c>
      <c r="K11" s="78">
        <f>I11/'סכום נכסי הקרן'!$C$42*100</f>
        <v>-0.43435703724056002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f>SUM(H13:H36)</f>
        <v>0</v>
      </c>
      <c r="I12" s="81">
        <f>SUM(I13:I36)</f>
        <v>-324.86513999999994</v>
      </c>
      <c r="J12" s="81">
        <f t="shared" ref="J12:J39" si="0">I12/$I$11*100</f>
        <v>102.73953823816618</v>
      </c>
      <c r="K12" s="81">
        <f>I12/'סכום נכסי הקרן'!$C$42*100</f>
        <v>-0.44625641436593078</v>
      </c>
    </row>
    <row r="13" spans="2:60">
      <c r="B13" t="s">
        <v>856</v>
      </c>
      <c r="C13" t="s">
        <v>857</v>
      </c>
      <c r="D13" t="s">
        <v>206</v>
      </c>
      <c r="E13" t="s">
        <v>754</v>
      </c>
      <c r="F13" s="79">
        <v>0</v>
      </c>
      <c r="G13" t="s">
        <v>108</v>
      </c>
      <c r="H13" s="79">
        <v>0</v>
      </c>
      <c r="I13" s="79">
        <f>-32.26502-252509.48/1000</f>
        <v>-284.77449999999999</v>
      </c>
      <c r="J13" s="79">
        <f t="shared" si="0"/>
        <v>90.060757617775351</v>
      </c>
      <c r="K13" s="79">
        <f>I13/'סכום נכסי הקרן'!$C$42*100</f>
        <v>-0.39118523850497094</v>
      </c>
    </row>
    <row r="14" spans="2:60">
      <c r="B14" t="s">
        <v>858</v>
      </c>
      <c r="C14" t="s">
        <v>859</v>
      </c>
      <c r="D14" t="s">
        <v>206</v>
      </c>
      <c r="E14" t="s">
        <v>754</v>
      </c>
      <c r="F14" s="79">
        <v>0</v>
      </c>
      <c r="G14" t="s">
        <v>108</v>
      </c>
      <c r="H14" s="79">
        <v>0</v>
      </c>
      <c r="I14" s="79">
        <v>-43.707859999999997</v>
      </c>
      <c r="J14" s="79">
        <f t="shared" si="0"/>
        <v>13.822736886384343</v>
      </c>
      <c r="K14" s="79">
        <f>I14/'סכום נכסי הקרן'!$C$42*100</f>
        <v>-6.0040030405257065E-2</v>
      </c>
    </row>
    <row r="15" spans="2:60">
      <c r="B15" t="s">
        <v>860</v>
      </c>
      <c r="C15" t="s">
        <v>861</v>
      </c>
      <c r="D15" t="s">
        <v>206</v>
      </c>
      <c r="E15" t="s">
        <v>754</v>
      </c>
      <c r="F15" s="79">
        <v>0</v>
      </c>
      <c r="G15" t="s">
        <v>108</v>
      </c>
      <c r="H15" s="79">
        <v>0</v>
      </c>
      <c r="I15" s="79">
        <v>2.0155599999999998</v>
      </c>
      <c r="J15" s="79">
        <f t="shared" si="0"/>
        <v>-0.63742666785152202</v>
      </c>
      <c r="K15" s="79">
        <f>I15/'סכום נכסי הקרן'!$C$42*100</f>
        <v>2.7687075890610964E-3</v>
      </c>
    </row>
    <row r="16" spans="2:60">
      <c r="B16" t="s">
        <v>862</v>
      </c>
      <c r="C16" t="s">
        <v>863</v>
      </c>
      <c r="D16" t="s">
        <v>206</v>
      </c>
      <c r="E16" t="s">
        <v>155</v>
      </c>
      <c r="F16" s="79">
        <v>0</v>
      </c>
      <c r="G16" t="s">
        <v>108</v>
      </c>
      <c r="H16" s="79">
        <v>0</v>
      </c>
      <c r="I16" s="79">
        <v>-25.346979999999999</v>
      </c>
      <c r="J16" s="79">
        <f t="shared" si="0"/>
        <v>8.0160555882728239</v>
      </c>
      <c r="K16" s="79">
        <f>I16/'סכום נכסי הקרן'!$C$42*100</f>
        <v>-3.4818301556778182E-2</v>
      </c>
    </row>
    <row r="17" spans="2:11">
      <c r="B17" t="s">
        <v>864</v>
      </c>
      <c r="C17" t="s">
        <v>489</v>
      </c>
      <c r="D17" t="s">
        <v>206</v>
      </c>
      <c r="E17" t="s">
        <v>155</v>
      </c>
      <c r="F17" s="79">
        <v>0</v>
      </c>
      <c r="G17" t="s">
        <v>108</v>
      </c>
      <c r="H17" s="79">
        <v>0</v>
      </c>
      <c r="I17" s="79">
        <v>0.78239000000000003</v>
      </c>
      <c r="J17" s="79">
        <f t="shared" si="0"/>
        <v>-0.24743309584450596</v>
      </c>
      <c r="K17" s="79">
        <f>I17/'סכום נכסי הקרן'!$C$42*100</f>
        <v>1.0747430642627912E-3</v>
      </c>
    </row>
    <row r="18" spans="2:11">
      <c r="B18" t="s">
        <v>865</v>
      </c>
      <c r="C18" t="s">
        <v>289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0.41258</v>
      </c>
      <c r="J18" s="79">
        <f t="shared" si="0"/>
        <v>-0.13047961589939322</v>
      </c>
      <c r="K18" s="79">
        <f>I18/'סכום נכסי הקרן'!$C$42*100</f>
        <v>5.6674739382346704E-4</v>
      </c>
    </row>
    <row r="19" spans="2:11">
      <c r="B19" t="s">
        <v>866</v>
      </c>
      <c r="C19" t="s">
        <v>453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3.9640000000000002E-2</v>
      </c>
      <c r="J19" s="79">
        <f t="shared" si="0"/>
        <v>-1.2536264419632428E-2</v>
      </c>
      <c r="K19" s="79">
        <f>I19/'סכום נכסי הקרן'!$C$42*100</f>
        <v>5.4452146713757896E-5</v>
      </c>
    </row>
    <row r="20" spans="2:11">
      <c r="B20" t="s">
        <v>867</v>
      </c>
      <c r="C20" t="s">
        <v>427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2.1184099999999999</v>
      </c>
      <c r="J20" s="79">
        <f t="shared" si="0"/>
        <v>-0.66995327722486198</v>
      </c>
      <c r="K20" s="79">
        <f>I20/'סכום נכסי הקרן'!$C$42*100</f>
        <v>2.909989205849946E-3</v>
      </c>
    </row>
    <row r="21" spans="2:11">
      <c r="B21" t="s">
        <v>868</v>
      </c>
      <c r="C21" t="s">
        <v>478</v>
      </c>
      <c r="D21" t="s">
        <v>206</v>
      </c>
      <c r="E21" t="s">
        <v>155</v>
      </c>
      <c r="F21" s="79">
        <v>0</v>
      </c>
      <c r="G21" t="s">
        <v>108</v>
      </c>
      <c r="H21" s="79">
        <v>0</v>
      </c>
      <c r="I21" s="79">
        <v>1.9069400000000001</v>
      </c>
      <c r="J21" s="79">
        <f t="shared" si="0"/>
        <v>-0.60307527932325589</v>
      </c>
      <c r="K21" s="79">
        <f>I21/'סכום נכסי הקרן'!$C$42*100</f>
        <v>2.6194999155987261E-3</v>
      </c>
    </row>
    <row r="22" spans="2:11">
      <c r="B22" t="s">
        <v>869</v>
      </c>
      <c r="C22" t="s">
        <v>548</v>
      </c>
      <c r="D22" t="s">
        <v>206</v>
      </c>
      <c r="E22" t="s">
        <v>155</v>
      </c>
      <c r="F22" s="79">
        <v>0</v>
      </c>
      <c r="G22" t="s">
        <v>108</v>
      </c>
      <c r="H22" s="79">
        <v>0</v>
      </c>
      <c r="I22" s="79">
        <v>9.3705400000000001</v>
      </c>
      <c r="J22" s="79">
        <f t="shared" si="0"/>
        <v>-2.9634603227735234</v>
      </c>
      <c r="K22" s="79">
        <f>I22/'סכום נכסי הקרן'!$C$42*100</f>
        <v>1.2871998457798611E-2</v>
      </c>
    </row>
    <row r="23" spans="2:11">
      <c r="B23" t="s">
        <v>870</v>
      </c>
      <c r="C23" t="s">
        <v>525</v>
      </c>
      <c r="D23" t="s">
        <v>206</v>
      </c>
      <c r="E23" t="s">
        <v>155</v>
      </c>
      <c r="F23" s="79">
        <v>0</v>
      </c>
      <c r="G23" t="s">
        <v>108</v>
      </c>
      <c r="H23" s="79">
        <v>0</v>
      </c>
      <c r="I23" s="79">
        <v>0.30170000000000002</v>
      </c>
      <c r="J23" s="79">
        <f t="shared" si="0"/>
        <v>-9.5413495847706961E-2</v>
      </c>
      <c r="K23" s="79">
        <f>I23/'סכום נכסי הקרן'!$C$42*100</f>
        <v>4.1443523369174472E-4</v>
      </c>
    </row>
    <row r="24" spans="2:11">
      <c r="B24" t="s">
        <v>871</v>
      </c>
      <c r="C24" t="s">
        <v>525</v>
      </c>
      <c r="D24" t="s">
        <v>206</v>
      </c>
      <c r="E24" t="s">
        <v>155</v>
      </c>
      <c r="F24" s="79">
        <v>0</v>
      </c>
      <c r="G24" t="s">
        <v>108</v>
      </c>
      <c r="H24" s="79">
        <v>0</v>
      </c>
      <c r="I24" s="79">
        <v>9.0509999999999993E-2</v>
      </c>
      <c r="J24" s="79">
        <f t="shared" si="0"/>
        <v>-2.8624048754312084E-2</v>
      </c>
      <c r="K24" s="79">
        <f>I24/'סכום נכסי הקרן'!$C$42*100</f>
        <v>1.2433057010752339E-4</v>
      </c>
    </row>
    <row r="25" spans="2:11">
      <c r="B25" t="s">
        <v>872</v>
      </c>
      <c r="C25" t="s">
        <v>529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0.68918000000000001</v>
      </c>
      <c r="J25" s="79">
        <f t="shared" si="0"/>
        <v>-0.21795516429672751</v>
      </c>
      <c r="K25" s="79">
        <f>I25/'סכום נכסי הקרן'!$C$42*100</f>
        <v>9.4670359415206025E-4</v>
      </c>
    </row>
    <row r="26" spans="2:11">
      <c r="B26" t="s">
        <v>873</v>
      </c>
      <c r="C26" t="s">
        <v>563</v>
      </c>
      <c r="D26" t="s">
        <v>206</v>
      </c>
      <c r="E26" t="s">
        <v>155</v>
      </c>
      <c r="F26" s="79">
        <v>0</v>
      </c>
      <c r="G26" t="s">
        <v>108</v>
      </c>
      <c r="H26" s="79">
        <v>0</v>
      </c>
      <c r="I26" s="79">
        <v>4.7904</v>
      </c>
      <c r="J26" s="79">
        <f t="shared" si="0"/>
        <v>-1.5149778273412509</v>
      </c>
      <c r="K26" s="79">
        <f>I26/'סכום נכסי הקרן'!$C$42*100</f>
        <v>6.5804128056908629E-3</v>
      </c>
    </row>
    <row r="27" spans="2:11">
      <c r="B27" t="s">
        <v>874</v>
      </c>
      <c r="C27" t="s">
        <v>446</v>
      </c>
      <c r="D27" t="s">
        <v>206</v>
      </c>
      <c r="E27" t="s">
        <v>155</v>
      </c>
      <c r="F27" s="79">
        <v>0</v>
      </c>
      <c r="G27" t="s">
        <v>108</v>
      </c>
      <c r="H27" s="79">
        <v>0</v>
      </c>
      <c r="I27" s="79">
        <v>0.12075</v>
      </c>
      <c r="J27" s="79">
        <f t="shared" si="0"/>
        <v>-3.8187536041135617E-2</v>
      </c>
      <c r="K27" s="79">
        <f>I27/'סכום נכסי הקרן'!$C$42*100</f>
        <v>1.6587025014344769E-4</v>
      </c>
    </row>
    <row r="28" spans="2:11">
      <c r="B28" t="s">
        <v>875</v>
      </c>
      <c r="C28" t="s">
        <v>511</v>
      </c>
      <c r="D28" t="s">
        <v>206</v>
      </c>
      <c r="E28" t="s">
        <v>155</v>
      </c>
      <c r="F28" s="79">
        <v>0</v>
      </c>
      <c r="G28" t="s">
        <v>108</v>
      </c>
      <c r="H28" s="79">
        <v>0</v>
      </c>
      <c r="I28" s="79">
        <v>0.38769999999999999</v>
      </c>
      <c r="J28" s="79">
        <f t="shared" si="0"/>
        <v>-0.1226112440840437</v>
      </c>
      <c r="K28" s="79">
        <f>I28/'סכום נכסי הקרן'!$C$42*100</f>
        <v>5.3257056712724361E-4</v>
      </c>
    </row>
    <row r="29" spans="2:11">
      <c r="B29" t="s">
        <v>876</v>
      </c>
      <c r="C29" t="s">
        <v>511</v>
      </c>
      <c r="D29" t="s">
        <v>206</v>
      </c>
      <c r="E29" t="s">
        <v>155</v>
      </c>
      <c r="F29" s="79">
        <v>0</v>
      </c>
      <c r="G29" t="s">
        <v>108</v>
      </c>
      <c r="H29" s="79">
        <v>0</v>
      </c>
      <c r="I29" s="79">
        <v>0.16496</v>
      </c>
      <c r="J29" s="79">
        <f t="shared" si="0"/>
        <v>-5.2169076151931518E-2</v>
      </c>
      <c r="K29" s="79">
        <f>I29/'סכום נכסי הקרן'!$C$42*100</f>
        <v>2.2660005352930128E-4</v>
      </c>
    </row>
    <row r="30" spans="2:11">
      <c r="B30" t="s">
        <v>877</v>
      </c>
      <c r="C30" t="s">
        <v>449</v>
      </c>
      <c r="D30" t="s">
        <v>206</v>
      </c>
      <c r="E30" t="s">
        <v>155</v>
      </c>
      <c r="F30" s="79">
        <v>0</v>
      </c>
      <c r="G30" t="s">
        <v>108</v>
      </c>
      <c r="H30" s="79">
        <v>0</v>
      </c>
      <c r="I30" s="79">
        <v>0.12559999999999999</v>
      </c>
      <c r="J30" s="79">
        <f t="shared" si="0"/>
        <v>-3.9721362540510417E-2</v>
      </c>
      <c r="K30" s="79">
        <f>I30/'סכום נכסי הקרן'!$C$42*100</f>
        <v>1.7253253348254265E-4</v>
      </c>
    </row>
    <row r="31" spans="2:11">
      <c r="B31" t="s">
        <v>878</v>
      </c>
      <c r="C31" t="s">
        <v>449</v>
      </c>
      <c r="D31" t="s">
        <v>206</v>
      </c>
      <c r="E31" t="s">
        <v>155</v>
      </c>
      <c r="F31" s="79">
        <v>0</v>
      </c>
      <c r="G31" t="s">
        <v>108</v>
      </c>
      <c r="H31" s="79">
        <v>0</v>
      </c>
      <c r="I31" s="79">
        <v>8.6580000000000004E-2</v>
      </c>
      <c r="J31" s="79">
        <f t="shared" si="0"/>
        <v>-2.7381174910488793E-2</v>
      </c>
      <c r="K31" s="79">
        <f>I31/'סכום נכסי הקרן'!$C$42*100</f>
        <v>1.1893206010285468E-4</v>
      </c>
    </row>
    <row r="32" spans="2:11">
      <c r="B32" t="s">
        <v>879</v>
      </c>
      <c r="C32" t="s">
        <v>495</v>
      </c>
      <c r="D32" t="s">
        <v>206</v>
      </c>
      <c r="E32" t="s">
        <v>156</v>
      </c>
      <c r="F32" s="79">
        <v>0</v>
      </c>
      <c r="G32" t="s">
        <v>108</v>
      </c>
      <c r="H32" s="79">
        <v>0</v>
      </c>
      <c r="I32" s="79">
        <v>2.1324700000000001</v>
      </c>
      <c r="J32" s="79">
        <f t="shared" si="0"/>
        <v>-0.67439979280861673</v>
      </c>
      <c r="K32" s="79">
        <f>I32/'סכום נכסי הקרן'!$C$42*100</f>
        <v>2.9293029591999824E-3</v>
      </c>
    </row>
    <row r="33" spans="2:11">
      <c r="B33" t="s">
        <v>880</v>
      </c>
      <c r="C33" t="s">
        <v>366</v>
      </c>
      <c r="D33" t="s">
        <v>206</v>
      </c>
      <c r="E33" t="s">
        <v>155</v>
      </c>
      <c r="F33" s="79">
        <v>0</v>
      </c>
      <c r="G33" t="s">
        <v>108</v>
      </c>
      <c r="H33" s="79">
        <v>0</v>
      </c>
      <c r="I33" s="79">
        <v>0.33195999999999998</v>
      </c>
      <c r="J33" s="79">
        <f t="shared" si="0"/>
        <v>-0.10498330819225984</v>
      </c>
      <c r="K33" s="79">
        <f>I33/'סכום נכסי הקרן'!$C$42*100</f>
        <v>4.5600238706102603E-4</v>
      </c>
    </row>
    <row r="34" spans="2:11">
      <c r="B34" t="s">
        <v>881</v>
      </c>
      <c r="C34" t="s">
        <v>366</v>
      </c>
      <c r="D34" t="s">
        <v>206</v>
      </c>
      <c r="E34" t="s">
        <v>155</v>
      </c>
      <c r="F34" s="79">
        <v>0</v>
      </c>
      <c r="G34" t="s">
        <v>108</v>
      </c>
      <c r="H34" s="79">
        <v>0</v>
      </c>
      <c r="I34" s="79">
        <v>0.37411</v>
      </c>
      <c r="J34" s="79">
        <f t="shared" si="0"/>
        <v>-0.11831336735692957</v>
      </c>
      <c r="K34" s="79">
        <f>I34/'סכום נכסי הקרן'!$C$42*100</f>
        <v>5.1390243711109905E-4</v>
      </c>
    </row>
    <row r="35" spans="2:11">
      <c r="B35" t="s">
        <v>882</v>
      </c>
      <c r="C35" t="s">
        <v>505</v>
      </c>
      <c r="D35" t="s">
        <v>206</v>
      </c>
      <c r="E35" t="s">
        <v>155</v>
      </c>
      <c r="F35" s="79">
        <v>0</v>
      </c>
      <c r="G35" t="s">
        <v>108</v>
      </c>
      <c r="H35" s="79">
        <v>0</v>
      </c>
      <c r="I35" s="79">
        <v>2.1764700000000001</v>
      </c>
      <c r="J35" s="79">
        <f t="shared" si="0"/>
        <v>-0.6883149198132541</v>
      </c>
      <c r="K35" s="79">
        <f>I35/'סכום נכסי הקרן'!$C$42*100</f>
        <v>2.9897442925855867E-3</v>
      </c>
    </row>
    <row r="36" spans="2:11">
      <c r="B36" t="s">
        <v>883</v>
      </c>
      <c r="C36" t="s">
        <v>505</v>
      </c>
      <c r="D36" t="s">
        <v>206</v>
      </c>
      <c r="E36" t="s">
        <v>155</v>
      </c>
      <c r="F36" s="79">
        <v>0</v>
      </c>
      <c r="G36" t="s">
        <v>108</v>
      </c>
      <c r="H36" s="79">
        <v>0</v>
      </c>
      <c r="I36" s="79">
        <v>0.54574999999999996</v>
      </c>
      <c r="J36" s="79">
        <f t="shared" si="0"/>
        <v>-0.17259501279047418</v>
      </c>
      <c r="K36" s="79">
        <f>I36/'סכום נכסי הקרן'!$C$42*100</f>
        <v>7.4967858398166927E-4</v>
      </c>
    </row>
    <row r="37" spans="2:11">
      <c r="B37" s="80" t="s">
        <v>211</v>
      </c>
      <c r="D37" s="19"/>
      <c r="E37" s="19"/>
      <c r="F37" s="19"/>
      <c r="G37" s="19"/>
      <c r="H37" s="81">
        <f>SUM(H38:H39)</f>
        <v>0</v>
      </c>
      <c r="I37" s="81">
        <f>SUM(I38:I39)</f>
        <v>8.6624924400000012</v>
      </c>
      <c r="J37" s="81">
        <f t="shared" si="0"/>
        <v>-2.7395382381661686</v>
      </c>
      <c r="K37" s="81">
        <f>I37/'סכום נכסי הקרן'!$C$42*100</f>
        <v>1.1899377125370805E-2</v>
      </c>
    </row>
    <row r="38" spans="2:11">
      <c r="B38" t="s">
        <v>884</v>
      </c>
      <c r="C38" t="s">
        <v>885</v>
      </c>
      <c r="D38" t="s">
        <v>206</v>
      </c>
      <c r="E38" t="s">
        <v>754</v>
      </c>
      <c r="F38" s="79">
        <v>0</v>
      </c>
      <c r="G38" t="s">
        <v>112</v>
      </c>
      <c r="H38" s="79">
        <v>0</v>
      </c>
      <c r="I38" s="79">
        <v>6.1653531600000004</v>
      </c>
      <c r="J38" s="79">
        <f t="shared" si="0"/>
        <v>-1.9498107329509677</v>
      </c>
      <c r="K38" s="79">
        <f>I38/'סכום נכסי הקרן'!$C$42*100</f>
        <v>8.4691401314442704E-3</v>
      </c>
    </row>
    <row r="39" spans="2:11">
      <c r="B39" t="s">
        <v>886</v>
      </c>
      <c r="C39" t="s">
        <v>887</v>
      </c>
      <c r="D39" t="s">
        <v>206</v>
      </c>
      <c r="E39" t="s">
        <v>754</v>
      </c>
      <c r="F39" s="79">
        <v>0</v>
      </c>
      <c r="G39" t="s">
        <v>112</v>
      </c>
      <c r="H39" s="79">
        <v>0</v>
      </c>
      <c r="I39" s="79">
        <v>2.4971392799999999</v>
      </c>
      <c r="J39" s="79">
        <f t="shared" si="0"/>
        <v>-0.78972750521520019</v>
      </c>
      <c r="K39" s="79">
        <f>I39/'סכום נכסי הקרן'!$C$42*100</f>
        <v>3.4302369939265328E-3</v>
      </c>
    </row>
    <row r="40" spans="2:11">
      <c r="B40" t="s">
        <v>214</v>
      </c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889</v>
      </c>
    </row>
    <row r="3" spans="2:17">
      <c r="B3" s="2" t="s">
        <v>2</v>
      </c>
      <c r="C3" s="82" t="s">
        <v>890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889</v>
      </c>
    </row>
    <row r="3" spans="2:18">
      <c r="B3" s="2" t="s">
        <v>2</v>
      </c>
      <c r="C3" s="82" t="s">
        <v>890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530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889</v>
      </c>
    </row>
    <row r="3" spans="2:18">
      <c r="B3" s="2" t="s">
        <v>2</v>
      </c>
      <c r="C3" s="82" t="s">
        <v>890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773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774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530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792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889</v>
      </c>
    </row>
    <row r="3" spans="2:52">
      <c r="B3" s="2" t="s">
        <v>2</v>
      </c>
      <c r="C3" s="82" t="s">
        <v>890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6.6</v>
      </c>
      <c r="I11" s="7"/>
      <c r="J11" s="7"/>
      <c r="K11" s="78">
        <v>0.98</v>
      </c>
      <c r="L11" s="78">
        <v>10745496</v>
      </c>
      <c r="M11" s="7"/>
      <c r="N11" s="78">
        <v>13557.545452099999</v>
      </c>
      <c r="O11" s="7"/>
      <c r="P11" s="78">
        <v>100</v>
      </c>
      <c r="Q11" s="78">
        <v>18.62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6.6</v>
      </c>
      <c r="K12" s="81">
        <v>0.98</v>
      </c>
      <c r="L12" s="81">
        <v>10745496</v>
      </c>
      <c r="N12" s="81">
        <v>13557.545452099999</v>
      </c>
      <c r="P12" s="81">
        <v>100</v>
      </c>
      <c r="Q12" s="81">
        <v>18.62</v>
      </c>
    </row>
    <row r="13" spans="2:52">
      <c r="B13" s="80" t="s">
        <v>215</v>
      </c>
      <c r="C13" s="16"/>
      <c r="D13" s="16"/>
      <c r="H13" s="81">
        <v>6.59</v>
      </c>
      <c r="K13" s="81">
        <v>0.49</v>
      </c>
      <c r="L13" s="81">
        <v>5684037</v>
      </c>
      <c r="N13" s="81">
        <v>7638.0685780000003</v>
      </c>
      <c r="P13" s="81">
        <v>56.34</v>
      </c>
      <c r="Q13" s="81">
        <v>10.49</v>
      </c>
    </row>
    <row r="14" spans="2:52">
      <c r="B14" s="80" t="s">
        <v>216</v>
      </c>
      <c r="C14" s="16"/>
      <c r="D14" s="16"/>
      <c r="H14" s="81">
        <v>6.59</v>
      </c>
      <c r="K14" s="81">
        <v>0.49</v>
      </c>
      <c r="L14" s="81">
        <v>5684037</v>
      </c>
      <c r="N14" s="81">
        <v>7638.0685780000003</v>
      </c>
      <c r="P14" s="81">
        <v>56.34</v>
      </c>
      <c r="Q14" s="81">
        <v>10.49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539000</v>
      </c>
      <c r="M15" s="79">
        <v>154.33000000000001</v>
      </c>
      <c r="N15" s="79">
        <v>831.83870000000002</v>
      </c>
      <c r="O15" s="79">
        <v>3.47E-3</v>
      </c>
      <c r="P15" s="79">
        <v>6.14</v>
      </c>
      <c r="Q15" s="79">
        <v>1.1399999999999999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1.29</v>
      </c>
      <c r="I16" t="s">
        <v>108</v>
      </c>
      <c r="J16" s="79">
        <v>3.5</v>
      </c>
      <c r="K16" s="79">
        <v>0.3</v>
      </c>
      <c r="L16" s="79">
        <v>2027630</v>
      </c>
      <c r="M16" s="79">
        <v>123.8</v>
      </c>
      <c r="N16" s="79">
        <v>2510.2059399999998</v>
      </c>
      <c r="O16" s="79">
        <v>1.031E-2</v>
      </c>
      <c r="P16" s="79">
        <v>18.52</v>
      </c>
      <c r="Q16" s="79">
        <v>3.45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6.41</v>
      </c>
      <c r="I17" t="s">
        <v>108</v>
      </c>
      <c r="J17" s="79">
        <v>1.75</v>
      </c>
      <c r="K17" s="79">
        <v>0.4</v>
      </c>
      <c r="L17" s="79">
        <v>13550</v>
      </c>
      <c r="M17" s="79">
        <v>110.03</v>
      </c>
      <c r="N17" s="79">
        <v>14.909065</v>
      </c>
      <c r="O17" s="79">
        <v>1E-4</v>
      </c>
      <c r="P17" s="79">
        <v>0.11</v>
      </c>
      <c r="Q17" s="79">
        <v>0.02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10000</v>
      </c>
      <c r="M18" s="79">
        <v>118.92</v>
      </c>
      <c r="N18" s="79">
        <v>11.891999999999999</v>
      </c>
      <c r="O18" s="79">
        <v>7.0000000000000007E-5</v>
      </c>
      <c r="P18" s="79">
        <v>0.09</v>
      </c>
      <c r="Q18" s="79">
        <v>0.02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229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83162</v>
      </c>
      <c r="M19" s="79">
        <v>100.95</v>
      </c>
      <c r="N19" s="79">
        <v>83.952038999999999</v>
      </c>
      <c r="O19" s="79">
        <v>8.1000000000000006E-4</v>
      </c>
      <c r="P19" s="79">
        <v>0.62</v>
      </c>
      <c r="Q19" s="79">
        <v>0.12</v>
      </c>
    </row>
    <row r="20" spans="2:17">
      <c r="B20" t="s">
        <v>232</v>
      </c>
      <c r="C20" t="s">
        <v>233</v>
      </c>
      <c r="D20" t="s">
        <v>106</v>
      </c>
      <c r="E20" t="s">
        <v>219</v>
      </c>
      <c r="F20" t="s">
        <v>157</v>
      </c>
      <c r="G20" t="s">
        <v>234</v>
      </c>
      <c r="H20" s="79">
        <v>3.82</v>
      </c>
      <c r="I20" t="s">
        <v>108</v>
      </c>
      <c r="J20" s="79">
        <v>0.1</v>
      </c>
      <c r="K20" s="79">
        <v>0.01</v>
      </c>
      <c r="L20" s="79">
        <v>790000</v>
      </c>
      <c r="M20" s="79">
        <v>100.08</v>
      </c>
      <c r="N20" s="79">
        <v>790.63199999999995</v>
      </c>
      <c r="O20" s="79">
        <v>9.859999999999999E-3</v>
      </c>
      <c r="P20" s="79">
        <v>5.83</v>
      </c>
      <c r="Q20" s="79">
        <v>1.0900000000000001</v>
      </c>
    </row>
    <row r="21" spans="2:17">
      <c r="B21" t="s">
        <v>235</v>
      </c>
      <c r="C21" t="s">
        <v>236</v>
      </c>
      <c r="D21" t="s">
        <v>106</v>
      </c>
      <c r="E21" t="s">
        <v>219</v>
      </c>
      <c r="F21" t="s">
        <v>157</v>
      </c>
      <c r="G21" t="s">
        <v>237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1287545</v>
      </c>
      <c r="M21" s="79">
        <v>178.62</v>
      </c>
      <c r="N21" s="79">
        <v>2299.8128790000001</v>
      </c>
      <c r="O21" s="79">
        <v>7.9400000000000009E-3</v>
      </c>
      <c r="P21" s="79">
        <v>16.96</v>
      </c>
      <c r="Q21" s="79">
        <v>3.16</v>
      </c>
    </row>
    <row r="22" spans="2:17">
      <c r="B22" t="s">
        <v>238</v>
      </c>
      <c r="C22" t="s">
        <v>239</v>
      </c>
      <c r="D22" t="s">
        <v>106</v>
      </c>
      <c r="E22" t="s">
        <v>219</v>
      </c>
      <c r="F22" t="s">
        <v>157</v>
      </c>
      <c r="G22" t="s">
        <v>240</v>
      </c>
      <c r="H22" s="79">
        <v>5.39</v>
      </c>
      <c r="I22" t="s">
        <v>108</v>
      </c>
      <c r="J22" s="79">
        <v>2.75</v>
      </c>
      <c r="K22" s="79">
        <v>0.23</v>
      </c>
      <c r="L22" s="79">
        <v>900800</v>
      </c>
      <c r="M22" s="79">
        <v>117.85</v>
      </c>
      <c r="N22" s="79">
        <v>1061.5927999999999</v>
      </c>
      <c r="O22" s="79">
        <v>5.5500000000000002E-3</v>
      </c>
      <c r="P22" s="79">
        <v>7.83</v>
      </c>
      <c r="Q22" s="79">
        <v>1.46</v>
      </c>
    </row>
    <row r="23" spans="2:17">
      <c r="B23" t="s">
        <v>241</v>
      </c>
      <c r="C23" t="s">
        <v>242</v>
      </c>
      <c r="D23" t="s">
        <v>106</v>
      </c>
      <c r="E23" t="s">
        <v>219</v>
      </c>
      <c r="F23" t="s">
        <v>157</v>
      </c>
      <c r="G23" t="s">
        <v>226</v>
      </c>
      <c r="H23" s="79">
        <v>0.41</v>
      </c>
      <c r="I23" t="s">
        <v>108</v>
      </c>
      <c r="J23" s="79">
        <v>1</v>
      </c>
      <c r="K23" s="79">
        <v>0.79</v>
      </c>
      <c r="L23" s="79">
        <v>32350</v>
      </c>
      <c r="M23" s="79">
        <v>102.73</v>
      </c>
      <c r="N23" s="79">
        <v>33.233154999999996</v>
      </c>
      <c r="O23" s="79">
        <v>2.3999999999999998E-4</v>
      </c>
      <c r="P23" s="79">
        <v>0.25</v>
      </c>
      <c r="Q23" s="79">
        <v>0.05</v>
      </c>
    </row>
    <row r="24" spans="2:17">
      <c r="B24" s="80" t="s">
        <v>243</v>
      </c>
      <c r="C24" s="16"/>
      <c r="D24" s="16"/>
      <c r="H24" s="81">
        <v>6.61</v>
      </c>
      <c r="K24" s="81">
        <v>1.61</v>
      </c>
      <c r="L24" s="81">
        <v>5061459</v>
      </c>
      <c r="N24" s="81">
        <v>5919.4768740999998</v>
      </c>
      <c r="P24" s="81">
        <v>43.66</v>
      </c>
      <c r="Q24" s="81">
        <v>8.1300000000000008</v>
      </c>
    </row>
    <row r="25" spans="2:17">
      <c r="B25" s="80" t="s">
        <v>244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9">
        <v>0</v>
      </c>
      <c r="I26" t="s">
        <v>206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245</v>
      </c>
      <c r="C27" s="16"/>
      <c r="D27" s="16"/>
      <c r="H27" s="81">
        <v>6.61</v>
      </c>
      <c r="K27" s="81">
        <v>1.61</v>
      </c>
      <c r="L27" s="81">
        <v>5061459</v>
      </c>
      <c r="N27" s="81">
        <v>5919.4768740999998</v>
      </c>
      <c r="P27" s="81">
        <v>43.66</v>
      </c>
      <c r="Q27" s="81">
        <v>8.1300000000000008</v>
      </c>
    </row>
    <row r="28" spans="2:17">
      <c r="B28" t="s">
        <v>246</v>
      </c>
      <c r="C28" t="s">
        <v>247</v>
      </c>
      <c r="D28" t="s">
        <v>106</v>
      </c>
      <c r="E28" t="s">
        <v>219</v>
      </c>
      <c r="F28" t="s">
        <v>157</v>
      </c>
      <c r="G28" t="s">
        <v>248</v>
      </c>
      <c r="H28" s="79">
        <v>1.04</v>
      </c>
      <c r="I28" t="s">
        <v>108</v>
      </c>
      <c r="J28" s="79">
        <v>4</v>
      </c>
      <c r="K28" s="79">
        <v>0.21</v>
      </c>
      <c r="L28" s="79">
        <v>120000</v>
      </c>
      <c r="M28" s="79">
        <v>107.78</v>
      </c>
      <c r="N28" s="79">
        <v>129.33600000000001</v>
      </c>
      <c r="O28" s="79">
        <v>7.1999999999999994E-4</v>
      </c>
      <c r="P28" s="79">
        <v>0.95</v>
      </c>
      <c r="Q28" s="79">
        <v>0.18</v>
      </c>
    </row>
    <row r="29" spans="2:17">
      <c r="B29" t="s">
        <v>249</v>
      </c>
      <c r="C29" t="s">
        <v>250</v>
      </c>
      <c r="D29" t="s">
        <v>106</v>
      </c>
      <c r="E29" t="s">
        <v>219</v>
      </c>
      <c r="F29" t="s">
        <v>157</v>
      </c>
      <c r="G29" t="s">
        <v>251</v>
      </c>
      <c r="H29" s="79">
        <v>4.4400000000000004</v>
      </c>
      <c r="I29" t="s">
        <v>108</v>
      </c>
      <c r="J29" s="79">
        <v>5.5</v>
      </c>
      <c r="K29" s="79">
        <v>1.1399999999999999</v>
      </c>
      <c r="L29" s="79">
        <v>100000</v>
      </c>
      <c r="M29" s="79">
        <v>126.49</v>
      </c>
      <c r="N29" s="79">
        <v>126.49</v>
      </c>
      <c r="O29" s="79">
        <v>5.6000000000000006E-4</v>
      </c>
      <c r="P29" s="79">
        <v>0.93</v>
      </c>
      <c r="Q29" s="79">
        <v>0.17</v>
      </c>
    </row>
    <row r="30" spans="2:17">
      <c r="B30" t="s">
        <v>252</v>
      </c>
      <c r="C30" t="s">
        <v>253</v>
      </c>
      <c r="D30" t="s">
        <v>106</v>
      </c>
      <c r="E30" t="s">
        <v>219</v>
      </c>
      <c r="F30" t="s">
        <v>157</v>
      </c>
      <c r="G30" t="s">
        <v>254</v>
      </c>
      <c r="H30" s="79">
        <v>0.16</v>
      </c>
      <c r="I30" t="s">
        <v>108</v>
      </c>
      <c r="J30" s="79">
        <v>5.5</v>
      </c>
      <c r="K30" s="79">
        <v>0.18</v>
      </c>
      <c r="L30" s="79">
        <v>640000</v>
      </c>
      <c r="M30" s="79">
        <v>105.47</v>
      </c>
      <c r="N30" s="79">
        <v>675.00800000000004</v>
      </c>
      <c r="O30" s="79">
        <v>5.0300000000000006E-3</v>
      </c>
      <c r="P30" s="79">
        <v>4.9800000000000004</v>
      </c>
      <c r="Q30" s="79">
        <v>0.93</v>
      </c>
    </row>
    <row r="31" spans="2:17">
      <c r="B31" t="s">
        <v>255</v>
      </c>
      <c r="C31" t="s">
        <v>256</v>
      </c>
      <c r="D31" t="s">
        <v>106</v>
      </c>
      <c r="E31" t="s">
        <v>219</v>
      </c>
      <c r="F31" t="s">
        <v>157</v>
      </c>
      <c r="G31" t="s">
        <v>257</v>
      </c>
      <c r="H31" s="79">
        <v>9.32</v>
      </c>
      <c r="I31" t="s">
        <v>108</v>
      </c>
      <c r="J31" s="79">
        <v>0</v>
      </c>
      <c r="K31" s="79">
        <v>2.25</v>
      </c>
      <c r="L31" s="79">
        <v>201940</v>
      </c>
      <c r="M31" s="79">
        <v>98.08</v>
      </c>
      <c r="N31" s="79">
        <v>198.06275199999999</v>
      </c>
      <c r="O31" s="79">
        <v>1.055E-2</v>
      </c>
      <c r="P31" s="79">
        <v>1.46</v>
      </c>
      <c r="Q31" s="79">
        <v>0.27</v>
      </c>
    </row>
    <row r="32" spans="2:17">
      <c r="B32" t="s">
        <v>258</v>
      </c>
      <c r="C32" t="s">
        <v>259</v>
      </c>
      <c r="D32" t="s">
        <v>106</v>
      </c>
      <c r="E32" t="s">
        <v>219</v>
      </c>
      <c r="F32" t="s">
        <v>157</v>
      </c>
      <c r="G32" t="s">
        <v>260</v>
      </c>
      <c r="H32" s="79">
        <v>8.06</v>
      </c>
      <c r="I32" t="s">
        <v>108</v>
      </c>
      <c r="J32" s="79">
        <v>1.75</v>
      </c>
      <c r="K32" s="79">
        <v>2.06</v>
      </c>
      <c r="L32" s="79">
        <v>100700</v>
      </c>
      <c r="M32" s="79">
        <v>98.14</v>
      </c>
      <c r="N32" s="79">
        <v>98.826980000000006</v>
      </c>
      <c r="O32" s="79">
        <v>6.8999999999999997E-4</v>
      </c>
      <c r="P32" s="79">
        <v>0.73</v>
      </c>
      <c r="Q32" s="79">
        <v>0.14000000000000001</v>
      </c>
    </row>
    <row r="33" spans="2:17">
      <c r="B33" t="s">
        <v>261</v>
      </c>
      <c r="C33" t="s">
        <v>262</v>
      </c>
      <c r="D33" t="s">
        <v>106</v>
      </c>
      <c r="E33" t="s">
        <v>219</v>
      </c>
      <c r="F33" t="s">
        <v>157</v>
      </c>
      <c r="G33" t="s">
        <v>263</v>
      </c>
      <c r="H33" s="79">
        <v>1.82</v>
      </c>
      <c r="I33" t="s">
        <v>108</v>
      </c>
      <c r="J33" s="79">
        <v>0.5</v>
      </c>
      <c r="K33" s="79">
        <v>0.32</v>
      </c>
      <c r="L33" s="79">
        <v>200000</v>
      </c>
      <c r="M33" s="79">
        <v>100.42</v>
      </c>
      <c r="N33" s="79">
        <v>200.84</v>
      </c>
      <c r="O33" s="79">
        <v>1.5200000000000001E-3</v>
      </c>
      <c r="P33" s="79">
        <v>1.48</v>
      </c>
      <c r="Q33" s="79">
        <v>0.28000000000000003</v>
      </c>
    </row>
    <row r="34" spans="2:17">
      <c r="B34" t="s">
        <v>264</v>
      </c>
      <c r="C34" t="s">
        <v>265</v>
      </c>
      <c r="D34" t="s">
        <v>106</v>
      </c>
      <c r="E34" t="s">
        <v>219</v>
      </c>
      <c r="F34" t="s">
        <v>157</v>
      </c>
      <c r="G34" t="s">
        <v>260</v>
      </c>
      <c r="H34" s="79">
        <v>2.83</v>
      </c>
      <c r="I34" t="s">
        <v>108</v>
      </c>
      <c r="J34" s="79">
        <v>5</v>
      </c>
      <c r="K34" s="79">
        <v>0.63</v>
      </c>
      <c r="L34" s="79">
        <v>15000</v>
      </c>
      <c r="M34" s="79">
        <v>117.91</v>
      </c>
      <c r="N34" s="79">
        <v>17.686499999999999</v>
      </c>
      <c r="O34" s="79">
        <v>8.0000000000000007E-5</v>
      </c>
      <c r="P34" s="79">
        <v>0.13</v>
      </c>
      <c r="Q34" s="79">
        <v>0.02</v>
      </c>
    </row>
    <row r="35" spans="2:17">
      <c r="B35" t="s">
        <v>266</v>
      </c>
      <c r="C35" t="s">
        <v>267</v>
      </c>
      <c r="D35" t="s">
        <v>106</v>
      </c>
      <c r="E35" t="s">
        <v>219</v>
      </c>
      <c r="F35" t="s">
        <v>157</v>
      </c>
      <c r="G35" t="s">
        <v>268</v>
      </c>
      <c r="H35" s="79">
        <v>5.52</v>
      </c>
      <c r="I35" t="s">
        <v>108</v>
      </c>
      <c r="J35" s="79">
        <v>4.25</v>
      </c>
      <c r="K35" s="79">
        <v>1.46</v>
      </c>
      <c r="L35" s="79">
        <v>1190042</v>
      </c>
      <c r="M35" s="79">
        <v>119.77</v>
      </c>
      <c r="N35" s="79">
        <v>1425.3133034</v>
      </c>
      <c r="O35" s="79">
        <v>6.7400000000000003E-3</v>
      </c>
      <c r="P35" s="79">
        <v>10.51</v>
      </c>
      <c r="Q35" s="79">
        <v>1.96</v>
      </c>
    </row>
    <row r="36" spans="2:17">
      <c r="B36" t="s">
        <v>269</v>
      </c>
      <c r="C36" t="s">
        <v>270</v>
      </c>
      <c r="D36" t="s">
        <v>106</v>
      </c>
      <c r="E36" t="s">
        <v>219</v>
      </c>
      <c r="F36" t="s">
        <v>157</v>
      </c>
      <c r="G36" t="s">
        <v>271</v>
      </c>
      <c r="H36" s="79">
        <v>4.2300000000000004</v>
      </c>
      <c r="I36" t="s">
        <v>108</v>
      </c>
      <c r="J36" s="79">
        <v>1</v>
      </c>
      <c r="K36" s="79">
        <v>0.99</v>
      </c>
      <c r="L36" s="79">
        <v>238805</v>
      </c>
      <c r="M36" s="79">
        <v>100.71</v>
      </c>
      <c r="N36" s="79">
        <v>240.50051550000001</v>
      </c>
      <c r="O36" s="79">
        <v>3.0899999999999999E-3</v>
      </c>
      <c r="P36" s="79">
        <v>1.77</v>
      </c>
      <c r="Q36" s="79">
        <v>0.33</v>
      </c>
    </row>
    <row r="37" spans="2:17">
      <c r="B37" t="s">
        <v>272</v>
      </c>
      <c r="C37" t="s">
        <v>273</v>
      </c>
      <c r="D37" t="s">
        <v>106</v>
      </c>
      <c r="E37" t="s">
        <v>219</v>
      </c>
      <c r="F37" t="s">
        <v>157</v>
      </c>
      <c r="G37" t="s">
        <v>268</v>
      </c>
      <c r="H37" s="79">
        <v>2.34</v>
      </c>
      <c r="I37" t="s">
        <v>108</v>
      </c>
      <c r="J37" s="79">
        <v>2.25</v>
      </c>
      <c r="K37" s="79">
        <v>0.46</v>
      </c>
      <c r="L37" s="79">
        <v>36600</v>
      </c>
      <c r="M37" s="79">
        <v>105.61</v>
      </c>
      <c r="N37" s="79">
        <v>38.653260000000003</v>
      </c>
      <c r="O37" s="79">
        <v>2.3999999999999998E-4</v>
      </c>
      <c r="P37" s="79">
        <v>0.28999999999999998</v>
      </c>
      <c r="Q37" s="79">
        <v>0.05</v>
      </c>
    </row>
    <row r="38" spans="2:17">
      <c r="B38" t="s">
        <v>274</v>
      </c>
      <c r="C38" t="s">
        <v>275</v>
      </c>
      <c r="D38" t="s">
        <v>106</v>
      </c>
      <c r="E38" t="s">
        <v>219</v>
      </c>
      <c r="F38" t="s">
        <v>157</v>
      </c>
      <c r="G38" t="s">
        <v>276</v>
      </c>
      <c r="H38" s="79">
        <v>6.38</v>
      </c>
      <c r="I38" t="s">
        <v>108</v>
      </c>
      <c r="J38" s="79">
        <v>3.75</v>
      </c>
      <c r="K38" s="79">
        <v>1.71</v>
      </c>
      <c r="L38" s="79">
        <v>1546078</v>
      </c>
      <c r="M38" s="79">
        <v>116.64</v>
      </c>
      <c r="N38" s="79">
        <v>1803.3453792</v>
      </c>
      <c r="O38" s="79">
        <v>1.04E-2</v>
      </c>
      <c r="P38" s="79">
        <v>13.3</v>
      </c>
      <c r="Q38" s="79">
        <v>2.48</v>
      </c>
    </row>
    <row r="39" spans="2:17">
      <c r="B39" t="s">
        <v>277</v>
      </c>
      <c r="C39" t="s">
        <v>278</v>
      </c>
      <c r="D39" t="s">
        <v>106</v>
      </c>
      <c r="E39" t="s">
        <v>219</v>
      </c>
      <c r="F39" t="s">
        <v>157</v>
      </c>
      <c r="G39" t="s">
        <v>279</v>
      </c>
      <c r="H39" s="79">
        <v>15.29</v>
      </c>
      <c r="I39" t="s">
        <v>108</v>
      </c>
      <c r="J39" s="79">
        <v>5.5</v>
      </c>
      <c r="K39" s="79">
        <v>3.23</v>
      </c>
      <c r="L39" s="79">
        <v>672294</v>
      </c>
      <c r="M39" s="79">
        <v>143.6</v>
      </c>
      <c r="N39" s="79">
        <v>965.41418399999998</v>
      </c>
      <c r="O39" s="79">
        <v>3.98E-3</v>
      </c>
      <c r="P39" s="79">
        <v>7.12</v>
      </c>
      <c r="Q39" s="79">
        <v>1.33</v>
      </c>
    </row>
    <row r="40" spans="2:17">
      <c r="B40" s="80" t="s">
        <v>280</v>
      </c>
      <c r="C40" s="16"/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206</v>
      </c>
      <c r="C41" t="s">
        <v>206</v>
      </c>
      <c r="D41" s="16"/>
      <c r="E41" t="s">
        <v>206</v>
      </c>
      <c r="H41" s="79">
        <v>0</v>
      </c>
      <c r="I41" t="s">
        <v>206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s="80" t="s">
        <v>281</v>
      </c>
      <c r="C42" s="16"/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206</v>
      </c>
      <c r="C43" t="s">
        <v>206</v>
      </c>
      <c r="D43" s="16"/>
      <c r="E43" t="s">
        <v>206</v>
      </c>
      <c r="H43" s="79">
        <v>0</v>
      </c>
      <c r="I43" t="s">
        <v>206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s="80" t="s">
        <v>211</v>
      </c>
      <c r="C44" s="16"/>
      <c r="D44" s="16"/>
      <c r="H44" s="81">
        <v>0</v>
      </c>
      <c r="K44" s="81">
        <v>0</v>
      </c>
      <c r="L44" s="81">
        <v>0</v>
      </c>
      <c r="N44" s="81">
        <v>0</v>
      </c>
      <c r="P44" s="81">
        <v>0</v>
      </c>
      <c r="Q44" s="81">
        <v>0</v>
      </c>
    </row>
    <row r="45" spans="2:17">
      <c r="B45" s="80" t="s">
        <v>282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206</v>
      </c>
      <c r="C46" t="s">
        <v>206</v>
      </c>
      <c r="D46" s="16"/>
      <c r="E46" t="s">
        <v>206</v>
      </c>
      <c r="H46" s="79">
        <v>0</v>
      </c>
      <c r="I46" t="s">
        <v>206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283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206</v>
      </c>
      <c r="C48" t="s">
        <v>206</v>
      </c>
      <c r="D48" s="16"/>
      <c r="E48" t="s">
        <v>206</v>
      </c>
      <c r="H48" s="79">
        <v>0</v>
      </c>
      <c r="I48" t="s">
        <v>206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889</v>
      </c>
    </row>
    <row r="3" spans="2:23">
      <c r="B3" s="2" t="s">
        <v>2</v>
      </c>
      <c r="C3" s="82" t="s">
        <v>890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773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774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530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889</v>
      </c>
    </row>
    <row r="3" spans="2:67">
      <c r="B3" s="2" t="s">
        <v>2</v>
      </c>
      <c r="C3" s="82" t="s">
        <v>890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284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285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286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889</v>
      </c>
    </row>
    <row r="3" spans="2:65">
      <c r="B3" s="2" t="s">
        <v>2</v>
      </c>
      <c r="C3" s="82" t="s">
        <v>890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4.34</v>
      </c>
      <c r="L11" s="7"/>
      <c r="M11" s="7"/>
      <c r="N11" s="78">
        <v>1.63</v>
      </c>
      <c r="O11" s="78">
        <f>O12+O93</f>
        <v>5638713.4100000001</v>
      </c>
      <c r="P11" s="33"/>
      <c r="Q11" s="78">
        <f>Q12+Q93</f>
        <v>6164.2552574879992</v>
      </c>
      <c r="R11" s="7"/>
      <c r="S11" s="78">
        <f>Q11/$Q$11*100</f>
        <v>100</v>
      </c>
      <c r="T11" s="78">
        <f>Q11/'סכום נכסי הקרן'!$C$42*100</f>
        <v>8.4676319793589805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4.34</v>
      </c>
      <c r="N12" s="81">
        <v>1.63</v>
      </c>
      <c r="O12" s="81">
        <f>O13+O63+O89+O91</f>
        <v>5638713.4100000001</v>
      </c>
      <c r="Q12" s="81">
        <f>Q13+Q63+Q89+Q91</f>
        <v>6164.2552574879992</v>
      </c>
      <c r="S12" s="81">
        <f t="shared" ref="S12:S75" si="0">Q12/$Q$11*100</f>
        <v>100</v>
      </c>
      <c r="T12" s="81">
        <f>Q12/'סכום נכסי הקרן'!$C$42*100</f>
        <v>8.4676319793589805</v>
      </c>
    </row>
    <row r="13" spans="2:65">
      <c r="B13" s="80" t="s">
        <v>284</v>
      </c>
      <c r="C13" s="16"/>
      <c r="D13" s="16"/>
      <c r="E13" s="16"/>
      <c r="F13" s="16"/>
      <c r="K13" s="81">
        <v>4.51</v>
      </c>
      <c r="N13" s="81">
        <v>1.39</v>
      </c>
      <c r="O13" s="81">
        <v>4311391.88</v>
      </c>
      <c r="Q13" s="81">
        <v>4786.6631664119996</v>
      </c>
      <c r="S13" s="81">
        <f t="shared" si="0"/>
        <v>77.651929819055169</v>
      </c>
      <c r="T13" s="81">
        <f>Q13/'סכום נכסי הקרן'!$C$42*100</f>
        <v>6.5752796419477084</v>
      </c>
    </row>
    <row r="14" spans="2:65">
      <c r="B14" t="s">
        <v>288</v>
      </c>
      <c r="C14" t="s">
        <v>289</v>
      </c>
      <c r="D14" t="s">
        <v>106</v>
      </c>
      <c r="E14" t="s">
        <v>129</v>
      </c>
      <c r="F14" t="s">
        <v>290</v>
      </c>
      <c r="G14" t="s">
        <v>291</v>
      </c>
      <c r="H14" t="s">
        <v>199</v>
      </c>
      <c r="I14" t="s">
        <v>155</v>
      </c>
      <c r="J14" t="s">
        <v>292</v>
      </c>
      <c r="K14" s="79">
        <v>3.46</v>
      </c>
      <c r="L14" t="s">
        <v>108</v>
      </c>
      <c r="M14" s="79">
        <v>0.59</v>
      </c>
      <c r="N14" s="79">
        <v>0.61</v>
      </c>
      <c r="O14" s="79">
        <v>187974</v>
      </c>
      <c r="P14" s="79">
        <v>98.95</v>
      </c>
      <c r="Q14" s="79">
        <v>186.00027299999999</v>
      </c>
      <c r="R14" s="79">
        <v>0</v>
      </c>
      <c r="S14" s="79">
        <f t="shared" si="0"/>
        <v>3.0174005655274749</v>
      </c>
      <c r="T14" s="79">
        <f>Q14/'סכום נכסי הקרן'!$C$42*100</f>
        <v>0.25550237523196317</v>
      </c>
    </row>
    <row r="15" spans="2:65">
      <c r="B15" t="s">
        <v>293</v>
      </c>
      <c r="C15" t="s">
        <v>294</v>
      </c>
      <c r="D15" t="s">
        <v>106</v>
      </c>
      <c r="E15" t="s">
        <v>129</v>
      </c>
      <c r="F15" t="s">
        <v>295</v>
      </c>
      <c r="G15" t="s">
        <v>291</v>
      </c>
      <c r="H15" t="s">
        <v>199</v>
      </c>
      <c r="I15" t="s">
        <v>155</v>
      </c>
      <c r="J15" t="s">
        <v>296</v>
      </c>
      <c r="K15" s="79">
        <v>5.59</v>
      </c>
      <c r="L15" t="s">
        <v>108</v>
      </c>
      <c r="M15" s="79">
        <v>0.99</v>
      </c>
      <c r="N15" s="79">
        <v>1.05</v>
      </c>
      <c r="O15" s="79">
        <v>337723</v>
      </c>
      <c r="P15" s="79">
        <v>99.61</v>
      </c>
      <c r="Q15" s="79">
        <v>336.40588029999998</v>
      </c>
      <c r="R15" s="79">
        <v>0.01</v>
      </c>
      <c r="S15" s="79">
        <f t="shared" si="0"/>
        <v>5.457364535502526</v>
      </c>
      <c r="T15" s="79">
        <f>Q15/'סכום נכסי הקרן'!$C$42*100</f>
        <v>0.46210954463840759</v>
      </c>
    </row>
    <row r="16" spans="2:65">
      <c r="B16" t="s">
        <v>297</v>
      </c>
      <c r="C16" t="s">
        <v>298</v>
      </c>
      <c r="D16" t="s">
        <v>106</v>
      </c>
      <c r="E16" t="s">
        <v>129</v>
      </c>
      <c r="F16" t="s">
        <v>295</v>
      </c>
      <c r="G16" t="s">
        <v>291</v>
      </c>
      <c r="H16" t="s">
        <v>199</v>
      </c>
      <c r="I16" t="s">
        <v>155</v>
      </c>
      <c r="J16" t="s">
        <v>299</v>
      </c>
      <c r="K16" s="79">
        <v>2.68</v>
      </c>
      <c r="L16" t="s">
        <v>108</v>
      </c>
      <c r="M16" s="79">
        <v>0.41</v>
      </c>
      <c r="N16" s="79">
        <v>0.41</v>
      </c>
      <c r="O16" s="79">
        <v>210000</v>
      </c>
      <c r="P16" s="79">
        <v>98.63</v>
      </c>
      <c r="Q16" s="79">
        <v>207.12299999999999</v>
      </c>
      <c r="R16" s="79">
        <v>0.01</v>
      </c>
      <c r="S16" s="79">
        <f t="shared" si="0"/>
        <v>3.3600652690103696</v>
      </c>
      <c r="T16" s="79">
        <f>Q16/'סכום נכסי הקרן'!$C$42*100</f>
        <v>0.28451796124605644</v>
      </c>
    </row>
    <row r="17" spans="2:20">
      <c r="B17" t="s">
        <v>300</v>
      </c>
      <c r="C17" t="s">
        <v>301</v>
      </c>
      <c r="D17" t="s">
        <v>106</v>
      </c>
      <c r="E17" t="s">
        <v>129</v>
      </c>
      <c r="F17" t="s">
        <v>295</v>
      </c>
      <c r="G17" t="s">
        <v>291</v>
      </c>
      <c r="H17" t="s">
        <v>199</v>
      </c>
      <c r="I17" t="s">
        <v>155</v>
      </c>
      <c r="J17" t="s">
        <v>302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1432</v>
      </c>
      <c r="P17" s="79">
        <v>99.57</v>
      </c>
      <c r="Q17" s="79">
        <v>1.4258424000000001</v>
      </c>
      <c r="R17" s="79">
        <v>0</v>
      </c>
      <c r="S17" s="79">
        <f t="shared" si="0"/>
        <v>2.3130813706456508E-2</v>
      </c>
      <c r="T17" s="79">
        <f>Q17/'סכום נכסי הקרן'!$C$42*100</f>
        <v>1.9586321784938617E-3</v>
      </c>
    </row>
    <row r="18" spans="2:20">
      <c r="B18" t="s">
        <v>303</v>
      </c>
      <c r="C18" t="s">
        <v>304</v>
      </c>
      <c r="D18" t="s">
        <v>106</v>
      </c>
      <c r="E18" t="s">
        <v>129</v>
      </c>
      <c r="F18" t="s">
        <v>295</v>
      </c>
      <c r="G18" t="s">
        <v>291</v>
      </c>
      <c r="H18" t="s">
        <v>199</v>
      </c>
      <c r="I18" t="s">
        <v>155</v>
      </c>
      <c r="J18" t="s">
        <v>305</v>
      </c>
      <c r="K18" s="79">
        <v>4.24</v>
      </c>
      <c r="L18" t="s">
        <v>108</v>
      </c>
      <c r="M18" s="79">
        <v>4</v>
      </c>
      <c r="N18" s="79">
        <v>0.8</v>
      </c>
      <c r="O18" s="79">
        <v>29402</v>
      </c>
      <c r="P18" s="79">
        <v>116.35</v>
      </c>
      <c r="Q18" s="79">
        <v>34.209226999999998</v>
      </c>
      <c r="R18" s="79">
        <v>0</v>
      </c>
      <c r="S18" s="79">
        <f t="shared" si="0"/>
        <v>0.55496123328839286</v>
      </c>
      <c r="T18" s="79">
        <f>Q18/'סכום נכסי הקרן'!$C$42*100</f>
        <v>4.6992074862972952E-2</v>
      </c>
    </row>
    <row r="19" spans="2:20">
      <c r="B19" t="s">
        <v>306</v>
      </c>
      <c r="C19" t="s">
        <v>307</v>
      </c>
      <c r="D19" t="s">
        <v>106</v>
      </c>
      <c r="E19" t="s">
        <v>129</v>
      </c>
      <c r="F19" t="s">
        <v>308</v>
      </c>
      <c r="G19" t="s">
        <v>291</v>
      </c>
      <c r="H19" t="s">
        <v>199</v>
      </c>
      <c r="I19" t="s">
        <v>155</v>
      </c>
      <c r="J19" t="s">
        <v>309</v>
      </c>
      <c r="K19" s="79">
        <v>4.95</v>
      </c>
      <c r="L19" t="s">
        <v>108</v>
      </c>
      <c r="M19" s="79">
        <v>5</v>
      </c>
      <c r="N19" s="79">
        <v>0.96</v>
      </c>
      <c r="O19" s="79">
        <v>131286</v>
      </c>
      <c r="P19" s="79">
        <v>126.5</v>
      </c>
      <c r="Q19" s="79">
        <v>166.07678999999999</v>
      </c>
      <c r="R19" s="79">
        <v>0</v>
      </c>
      <c r="S19" s="79">
        <f t="shared" si="0"/>
        <v>2.6941906696394344</v>
      </c>
      <c r="T19" s="79">
        <f>Q19/'סכום נכסי הקרן'!$C$42*100</f>
        <v>0.22813415072729465</v>
      </c>
    </row>
    <row r="20" spans="2:20">
      <c r="B20" t="s">
        <v>310</v>
      </c>
      <c r="C20" t="s">
        <v>311</v>
      </c>
      <c r="D20" t="s">
        <v>106</v>
      </c>
      <c r="E20" t="s">
        <v>129</v>
      </c>
      <c r="F20" t="s">
        <v>308</v>
      </c>
      <c r="G20" t="s">
        <v>291</v>
      </c>
      <c r="H20" t="s">
        <v>199</v>
      </c>
      <c r="I20" t="s">
        <v>155</v>
      </c>
      <c r="J20" t="s">
        <v>305</v>
      </c>
      <c r="K20" s="79">
        <v>3.18</v>
      </c>
      <c r="L20" t="s">
        <v>108</v>
      </c>
      <c r="M20" s="79">
        <v>0.7</v>
      </c>
      <c r="N20" s="79">
        <v>0.59</v>
      </c>
      <c r="O20" s="79">
        <v>154340</v>
      </c>
      <c r="P20" s="79">
        <v>101.29</v>
      </c>
      <c r="Q20" s="79">
        <v>156.330986</v>
      </c>
      <c r="R20" s="79">
        <v>0</v>
      </c>
      <c r="S20" s="79">
        <f t="shared" si="0"/>
        <v>2.5360887807184445</v>
      </c>
      <c r="T20" s="79">
        <f>Q20/'סכום נכסי הקרן'!$C$42*100</f>
        <v>0.21474666462105024</v>
      </c>
    </row>
    <row r="21" spans="2:20">
      <c r="B21" t="s">
        <v>312</v>
      </c>
      <c r="C21" t="s">
        <v>313</v>
      </c>
      <c r="D21" t="s">
        <v>106</v>
      </c>
      <c r="E21" t="s">
        <v>129</v>
      </c>
      <c r="F21" t="s">
        <v>314</v>
      </c>
      <c r="G21" t="s">
        <v>315</v>
      </c>
      <c r="H21" t="s">
        <v>316</v>
      </c>
      <c r="I21" t="s">
        <v>156</v>
      </c>
      <c r="J21" t="s">
        <v>317</v>
      </c>
      <c r="K21" s="79">
        <v>7.03</v>
      </c>
      <c r="L21" t="s">
        <v>108</v>
      </c>
      <c r="M21" s="79">
        <v>1.34</v>
      </c>
      <c r="N21" s="79">
        <v>1.84</v>
      </c>
      <c r="O21" s="79">
        <v>382463</v>
      </c>
      <c r="P21" s="79">
        <v>97.37</v>
      </c>
      <c r="Q21" s="79">
        <v>372.40422310000002</v>
      </c>
      <c r="R21" s="79">
        <v>0.02</v>
      </c>
      <c r="S21" s="79">
        <f t="shared" si="0"/>
        <v>6.0413498069799072</v>
      </c>
      <c r="T21" s="79">
        <f>Q21/'סכום נכסי הקרן'!$C$42*100</f>
        <v>0.51155926824077269</v>
      </c>
    </row>
    <row r="22" spans="2:20">
      <c r="B22" t="s">
        <v>318</v>
      </c>
      <c r="C22" t="s">
        <v>319</v>
      </c>
      <c r="D22" t="s">
        <v>106</v>
      </c>
      <c r="E22" t="s">
        <v>129</v>
      </c>
      <c r="F22" t="s">
        <v>320</v>
      </c>
      <c r="G22" t="s">
        <v>291</v>
      </c>
      <c r="H22" t="s">
        <v>321</v>
      </c>
      <c r="I22" t="s">
        <v>155</v>
      </c>
      <c r="J22" t="s">
        <v>322</v>
      </c>
      <c r="K22" s="79">
        <v>3.19</v>
      </c>
      <c r="L22" t="s">
        <v>108</v>
      </c>
      <c r="M22" s="79">
        <v>0.8</v>
      </c>
      <c r="N22" s="79">
        <v>0.75</v>
      </c>
      <c r="O22" s="79">
        <v>395825</v>
      </c>
      <c r="P22" s="79">
        <v>101.19</v>
      </c>
      <c r="Q22" s="79">
        <v>400.53531750000002</v>
      </c>
      <c r="R22" s="79">
        <v>0.06</v>
      </c>
      <c r="S22" s="79">
        <f t="shared" si="0"/>
        <v>6.4977081702360024</v>
      </c>
      <c r="T22" s="79">
        <f>Q22/'סכום נכסי הקרן'!$C$42*100</f>
        <v>0.55020201494832499</v>
      </c>
    </row>
    <row r="23" spans="2:20">
      <c r="B23" t="s">
        <v>323</v>
      </c>
      <c r="C23" t="s">
        <v>324</v>
      </c>
      <c r="D23" t="s">
        <v>106</v>
      </c>
      <c r="E23" t="s">
        <v>129</v>
      </c>
      <c r="F23" t="s">
        <v>290</v>
      </c>
      <c r="G23" t="s">
        <v>291</v>
      </c>
      <c r="H23" t="s">
        <v>321</v>
      </c>
      <c r="I23" t="s">
        <v>155</v>
      </c>
      <c r="J23" t="s">
        <v>325</v>
      </c>
      <c r="K23" s="79">
        <v>3.67</v>
      </c>
      <c r="L23" t="s">
        <v>108</v>
      </c>
      <c r="M23" s="79">
        <v>3.4</v>
      </c>
      <c r="N23" s="79">
        <v>0.79</v>
      </c>
      <c r="O23" s="79">
        <v>38396</v>
      </c>
      <c r="P23" s="79">
        <v>112.62</v>
      </c>
      <c r="Q23" s="79">
        <v>43.2415752</v>
      </c>
      <c r="R23" s="79">
        <v>0</v>
      </c>
      <c r="S23" s="79">
        <f t="shared" si="0"/>
        <v>0.70148904277564605</v>
      </c>
      <c r="T23" s="79">
        <f>Q23/'סכום נכסי הקרן'!$C$42*100</f>
        <v>5.9399510517769809E-2</v>
      </c>
    </row>
    <row r="24" spans="2:20">
      <c r="B24" t="s">
        <v>326</v>
      </c>
      <c r="C24" t="s">
        <v>327</v>
      </c>
      <c r="D24" t="s">
        <v>106</v>
      </c>
      <c r="E24" t="s">
        <v>129</v>
      </c>
      <c r="F24" t="s">
        <v>308</v>
      </c>
      <c r="G24" t="s">
        <v>291</v>
      </c>
      <c r="H24" t="s">
        <v>321</v>
      </c>
      <c r="I24" t="s">
        <v>155</v>
      </c>
      <c r="J24" t="s">
        <v>328</v>
      </c>
      <c r="K24" s="79">
        <v>2.15</v>
      </c>
      <c r="L24" t="s">
        <v>108</v>
      </c>
      <c r="M24" s="79">
        <v>4.0999999999999996</v>
      </c>
      <c r="N24" s="79">
        <v>0.82</v>
      </c>
      <c r="O24" s="79">
        <v>270000</v>
      </c>
      <c r="P24" s="79">
        <v>132.30000000000001</v>
      </c>
      <c r="Q24" s="79">
        <v>357.21</v>
      </c>
      <c r="R24" s="79">
        <v>0.01</v>
      </c>
      <c r="S24" s="79">
        <f t="shared" si="0"/>
        <v>5.794860612984527</v>
      </c>
      <c r="T24" s="79">
        <f>Q24/'סכום נכסי הקרן'!$C$42*100</f>
        <v>0.49068747042435562</v>
      </c>
    </row>
    <row r="25" spans="2:20">
      <c r="B25" t="s">
        <v>329</v>
      </c>
      <c r="C25" t="s">
        <v>330</v>
      </c>
      <c r="D25" t="s">
        <v>106</v>
      </c>
      <c r="E25" t="s">
        <v>129</v>
      </c>
      <c r="F25" t="s">
        <v>308</v>
      </c>
      <c r="G25" t="s">
        <v>291</v>
      </c>
      <c r="H25" t="s">
        <v>321</v>
      </c>
      <c r="I25" t="s">
        <v>155</v>
      </c>
      <c r="J25" t="s">
        <v>325</v>
      </c>
      <c r="K25" s="79">
        <v>4.13</v>
      </c>
      <c r="L25" t="s">
        <v>108</v>
      </c>
      <c r="M25" s="79">
        <v>4</v>
      </c>
      <c r="N25" s="79">
        <v>0.84</v>
      </c>
      <c r="O25" s="79">
        <v>80000</v>
      </c>
      <c r="P25" s="79">
        <v>119.39</v>
      </c>
      <c r="Q25" s="79">
        <v>95.512</v>
      </c>
      <c r="R25" s="79">
        <v>0</v>
      </c>
      <c r="S25" s="79">
        <f t="shared" si="0"/>
        <v>1.5494491387905662</v>
      </c>
      <c r="T25" s="79">
        <f>Q25/'סכום נכסי הקרן'!$C$42*100</f>
        <v>0.1312016507801323</v>
      </c>
    </row>
    <row r="26" spans="2:20">
      <c r="B26" t="s">
        <v>331</v>
      </c>
      <c r="C26" t="s">
        <v>332</v>
      </c>
      <c r="D26" t="s">
        <v>106</v>
      </c>
      <c r="E26" t="s">
        <v>129</v>
      </c>
      <c r="F26" t="s">
        <v>333</v>
      </c>
      <c r="G26" t="s">
        <v>315</v>
      </c>
      <c r="H26" t="s">
        <v>334</v>
      </c>
      <c r="I26" t="s">
        <v>155</v>
      </c>
      <c r="J26" t="s">
        <v>335</v>
      </c>
      <c r="K26" s="79">
        <v>6.61</v>
      </c>
      <c r="L26" t="s">
        <v>108</v>
      </c>
      <c r="M26" s="79">
        <v>2.34</v>
      </c>
      <c r="N26" s="79">
        <v>2.15</v>
      </c>
      <c r="O26" s="79">
        <v>174290</v>
      </c>
      <c r="P26" s="79">
        <v>101.81</v>
      </c>
      <c r="Q26" s="79">
        <v>177.444649</v>
      </c>
      <c r="R26" s="79">
        <v>0.01</v>
      </c>
      <c r="S26" s="79">
        <f t="shared" si="0"/>
        <v>2.8786064429186311</v>
      </c>
      <c r="T26" s="79">
        <f>Q26/'סכום נכסי הקרן'!$C$42*100</f>
        <v>0.24374979972046604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338</v>
      </c>
      <c r="G27" t="s">
        <v>138</v>
      </c>
      <c r="H27" t="s">
        <v>334</v>
      </c>
      <c r="I27" t="s">
        <v>155</v>
      </c>
      <c r="J27" t="s">
        <v>339</v>
      </c>
      <c r="K27" s="79">
        <v>3.7</v>
      </c>
      <c r="L27" t="s">
        <v>108</v>
      </c>
      <c r="M27" s="79">
        <v>3.7</v>
      </c>
      <c r="N27" s="79">
        <v>1.0900000000000001</v>
      </c>
      <c r="O27" s="79">
        <v>152667</v>
      </c>
      <c r="P27" s="79">
        <v>112.98</v>
      </c>
      <c r="Q27" s="79">
        <v>172.48317660000001</v>
      </c>
      <c r="R27" s="79">
        <v>0.01</v>
      </c>
      <c r="S27" s="79">
        <f t="shared" si="0"/>
        <v>2.7981186598409744</v>
      </c>
      <c r="T27" s="79">
        <f>Q27/'סכום נכסי הקרן'!$C$42*100</f>
        <v>0.23693439046110532</v>
      </c>
    </row>
    <row r="28" spans="2:20">
      <c r="B28" t="s">
        <v>340</v>
      </c>
      <c r="C28" t="s">
        <v>341</v>
      </c>
      <c r="D28" t="s">
        <v>106</v>
      </c>
      <c r="E28" t="s">
        <v>129</v>
      </c>
      <c r="F28" t="s">
        <v>320</v>
      </c>
      <c r="G28" t="s">
        <v>291</v>
      </c>
      <c r="H28" t="s">
        <v>334</v>
      </c>
      <c r="I28" t="s">
        <v>155</v>
      </c>
      <c r="J28" t="s">
        <v>342</v>
      </c>
      <c r="K28" s="79">
        <v>2.44</v>
      </c>
      <c r="L28" t="s">
        <v>108</v>
      </c>
      <c r="M28" s="79">
        <v>2.8</v>
      </c>
      <c r="N28" s="79">
        <v>0.77</v>
      </c>
      <c r="O28" s="79">
        <v>359100</v>
      </c>
      <c r="P28" s="79">
        <v>107.21</v>
      </c>
      <c r="Q28" s="79">
        <v>384.99110999999999</v>
      </c>
      <c r="R28" s="79">
        <v>0.04</v>
      </c>
      <c r="S28" s="79">
        <f t="shared" si="0"/>
        <v>6.2455413333562708</v>
      </c>
      <c r="T28" s="79">
        <f>Q28/'סכום נכסי הקרן'!$C$42*100</f>
        <v>0.52884945522735882</v>
      </c>
    </row>
    <row r="29" spans="2:20">
      <c r="B29" t="s">
        <v>343</v>
      </c>
      <c r="C29" t="s">
        <v>344</v>
      </c>
      <c r="D29" t="s">
        <v>106</v>
      </c>
      <c r="E29" t="s">
        <v>129</v>
      </c>
      <c r="F29" t="s">
        <v>320</v>
      </c>
      <c r="G29" t="s">
        <v>291</v>
      </c>
      <c r="H29" t="s">
        <v>334</v>
      </c>
      <c r="I29" t="s">
        <v>155</v>
      </c>
      <c r="J29" t="s">
        <v>345</v>
      </c>
      <c r="K29" s="79">
        <v>2</v>
      </c>
      <c r="L29" t="s">
        <v>108</v>
      </c>
      <c r="M29" s="79">
        <v>3.1</v>
      </c>
      <c r="N29" s="79">
        <v>0.78</v>
      </c>
      <c r="O29" s="79">
        <v>68814</v>
      </c>
      <c r="P29" s="79">
        <v>112.61</v>
      </c>
      <c r="Q29" s="79">
        <v>77.491445400000003</v>
      </c>
      <c r="R29" s="79">
        <v>0.01</v>
      </c>
      <c r="S29" s="79">
        <f t="shared" si="0"/>
        <v>1.2571096128095547</v>
      </c>
      <c r="T29" s="79">
        <f>Q29/'סכום נכסי הקרן'!$C$42*100</f>
        <v>0.10644741558985772</v>
      </c>
    </row>
    <row r="30" spans="2:20">
      <c r="B30" t="s">
        <v>346</v>
      </c>
      <c r="C30" t="s">
        <v>347</v>
      </c>
      <c r="D30" t="s">
        <v>106</v>
      </c>
      <c r="E30" t="s">
        <v>129</v>
      </c>
      <c r="F30" t="s">
        <v>348</v>
      </c>
      <c r="G30" t="s">
        <v>133</v>
      </c>
      <c r="H30" t="s">
        <v>334</v>
      </c>
      <c r="I30" t="s">
        <v>155</v>
      </c>
      <c r="J30" t="s">
        <v>349</v>
      </c>
      <c r="K30" s="79">
        <v>8.9600000000000009</v>
      </c>
      <c r="L30" t="s">
        <v>108</v>
      </c>
      <c r="M30" s="79">
        <v>3.85</v>
      </c>
      <c r="N30" s="79">
        <v>2.54</v>
      </c>
      <c r="O30" s="79">
        <v>120454</v>
      </c>
      <c r="P30" s="79">
        <v>112.62</v>
      </c>
      <c r="Q30" s="79">
        <v>135.65529480000001</v>
      </c>
      <c r="R30" s="79">
        <v>0</v>
      </c>
      <c r="S30" s="79">
        <f t="shared" si="0"/>
        <v>2.2006761422673633</v>
      </c>
      <c r="T30" s="79">
        <f>Q30/'סכום נכסי הקרן'!$C$42*100</f>
        <v>0.18634515678475477</v>
      </c>
    </row>
    <row r="31" spans="2:20">
      <c r="B31" t="s">
        <v>350</v>
      </c>
      <c r="C31" t="s">
        <v>351</v>
      </c>
      <c r="D31" t="s">
        <v>106</v>
      </c>
      <c r="E31" t="s">
        <v>129</v>
      </c>
      <c r="F31" t="s">
        <v>352</v>
      </c>
      <c r="G31" t="s">
        <v>315</v>
      </c>
      <c r="H31" t="s">
        <v>353</v>
      </c>
      <c r="I31" t="s">
        <v>155</v>
      </c>
      <c r="J31" t="s">
        <v>354</v>
      </c>
      <c r="K31" s="79">
        <v>3.94</v>
      </c>
      <c r="L31" t="s">
        <v>108</v>
      </c>
      <c r="M31" s="79">
        <v>4.8</v>
      </c>
      <c r="N31" s="79">
        <v>1.23</v>
      </c>
      <c r="O31" s="79">
        <v>790</v>
      </c>
      <c r="P31" s="79">
        <v>118.14</v>
      </c>
      <c r="Q31" s="79">
        <v>0.93330599999999997</v>
      </c>
      <c r="R31" s="79">
        <v>0</v>
      </c>
      <c r="S31" s="79">
        <f t="shared" si="0"/>
        <v>1.5140612466790226E-2</v>
      </c>
      <c r="T31" s="79">
        <f>Q31/'סכום נכסי הקרן'!$C$42*100</f>
        <v>1.2820513431087419E-3</v>
      </c>
    </row>
    <row r="32" spans="2:20">
      <c r="B32" t="s">
        <v>355</v>
      </c>
      <c r="C32" t="s">
        <v>356</v>
      </c>
      <c r="D32" t="s">
        <v>106</v>
      </c>
      <c r="E32" t="s">
        <v>129</v>
      </c>
      <c r="F32" t="s">
        <v>352</v>
      </c>
      <c r="G32" t="s">
        <v>315</v>
      </c>
      <c r="H32" t="s">
        <v>353</v>
      </c>
      <c r="I32" t="s">
        <v>155</v>
      </c>
      <c r="J32" t="s">
        <v>357</v>
      </c>
      <c r="K32" s="79">
        <v>7.71</v>
      </c>
      <c r="L32" t="s">
        <v>108</v>
      </c>
      <c r="M32" s="79">
        <v>3.2</v>
      </c>
      <c r="N32" s="79">
        <v>2.38</v>
      </c>
      <c r="O32" s="79">
        <v>5026</v>
      </c>
      <c r="P32" s="79">
        <v>106.49</v>
      </c>
      <c r="Q32" s="79">
        <v>5.3521874</v>
      </c>
      <c r="R32" s="79">
        <v>0</v>
      </c>
      <c r="S32" s="79">
        <f t="shared" si="0"/>
        <v>8.682618055925663E-2</v>
      </c>
      <c r="T32" s="79">
        <f>Q32/'סכום נכסי הקרן'!$C$42*100</f>
        <v>7.3521214314915843E-3</v>
      </c>
    </row>
    <row r="33" spans="2:20">
      <c r="B33" t="s">
        <v>358</v>
      </c>
      <c r="C33" t="s">
        <v>359</v>
      </c>
      <c r="D33" t="s">
        <v>106</v>
      </c>
      <c r="E33" t="s">
        <v>129</v>
      </c>
      <c r="F33" t="s">
        <v>360</v>
      </c>
      <c r="G33" t="s">
        <v>315</v>
      </c>
      <c r="H33" t="s">
        <v>353</v>
      </c>
      <c r="I33" t="s">
        <v>155</v>
      </c>
      <c r="J33" t="s">
        <v>325</v>
      </c>
      <c r="K33" s="79">
        <v>5.88</v>
      </c>
      <c r="L33" t="s">
        <v>108</v>
      </c>
      <c r="M33" s="79">
        <v>4.75</v>
      </c>
      <c r="N33" s="79">
        <v>1.98</v>
      </c>
      <c r="O33" s="79">
        <v>128722</v>
      </c>
      <c r="P33" s="79">
        <v>142.25</v>
      </c>
      <c r="Q33" s="79">
        <v>183.107045</v>
      </c>
      <c r="R33" s="79">
        <v>0.01</v>
      </c>
      <c r="S33" s="79">
        <f t="shared" si="0"/>
        <v>2.9704650010651585</v>
      </c>
      <c r="T33" s="79">
        <f>Q33/'סכום נכסי הקרן'!$C$42*100</f>
        <v>0.25152804436585946</v>
      </c>
    </row>
    <row r="34" spans="2:20">
      <c r="B34" t="s">
        <v>361</v>
      </c>
      <c r="C34" t="s">
        <v>362</v>
      </c>
      <c r="D34" t="s">
        <v>106</v>
      </c>
      <c r="E34" t="s">
        <v>129</v>
      </c>
      <c r="F34" t="s">
        <v>363</v>
      </c>
      <c r="G34" t="s">
        <v>315</v>
      </c>
      <c r="H34" t="s">
        <v>353</v>
      </c>
      <c r="I34" t="s">
        <v>155</v>
      </c>
      <c r="J34" t="s">
        <v>364</v>
      </c>
      <c r="K34" s="79">
        <v>3.19</v>
      </c>
      <c r="L34" t="s">
        <v>108</v>
      </c>
      <c r="M34" s="79">
        <v>5.85</v>
      </c>
      <c r="N34" s="79">
        <v>1.51</v>
      </c>
      <c r="O34" s="79">
        <v>167156.64000000001</v>
      </c>
      <c r="P34" s="79">
        <v>122.89</v>
      </c>
      <c r="Q34" s="79">
        <v>205.41879489600001</v>
      </c>
      <c r="R34" s="79">
        <v>0.01</v>
      </c>
      <c r="S34" s="79">
        <f t="shared" si="0"/>
        <v>3.3324186996712788</v>
      </c>
      <c r="T34" s="79">
        <f>Q34/'סכום נכסי הקרן'!$C$42*100</f>
        <v>0.28217695149950389</v>
      </c>
    </row>
    <row r="35" spans="2:20">
      <c r="B35" t="s">
        <v>365</v>
      </c>
      <c r="C35" t="s">
        <v>366</v>
      </c>
      <c r="D35" t="s">
        <v>106</v>
      </c>
      <c r="E35" t="s">
        <v>129</v>
      </c>
      <c r="F35" t="s">
        <v>363</v>
      </c>
      <c r="G35" t="s">
        <v>315</v>
      </c>
      <c r="H35" t="s">
        <v>353</v>
      </c>
      <c r="I35" t="s">
        <v>155</v>
      </c>
      <c r="J35" t="s">
        <v>257</v>
      </c>
      <c r="K35" s="79">
        <v>7.15</v>
      </c>
      <c r="L35" t="s">
        <v>108</v>
      </c>
      <c r="M35" s="79">
        <v>2.2999999999999998</v>
      </c>
      <c r="N35" s="79">
        <v>2.67</v>
      </c>
      <c r="O35" s="79">
        <v>32069.39</v>
      </c>
      <c r="P35" s="79">
        <v>97.88</v>
      </c>
      <c r="Q35" s="79">
        <v>31.389518932000001</v>
      </c>
      <c r="R35" s="79">
        <v>0.01</v>
      </c>
      <c r="S35" s="79">
        <f t="shared" si="0"/>
        <v>0.50921835032495988</v>
      </c>
      <c r="T35" s="79">
        <f>Q35/'סכום נכסי הקרן'!$C$42*100</f>
        <v>4.3118735876880553E-2</v>
      </c>
    </row>
    <row r="36" spans="2:20">
      <c r="B36" t="s">
        <v>367</v>
      </c>
      <c r="C36" t="s">
        <v>368</v>
      </c>
      <c r="D36" t="s">
        <v>106</v>
      </c>
      <c r="E36" t="s">
        <v>129</v>
      </c>
      <c r="F36" t="s">
        <v>363</v>
      </c>
      <c r="G36" t="s">
        <v>315</v>
      </c>
      <c r="H36" t="s">
        <v>353</v>
      </c>
      <c r="I36" t="s">
        <v>155</v>
      </c>
      <c r="J36" t="s">
        <v>339</v>
      </c>
      <c r="K36" s="79">
        <v>7.67</v>
      </c>
      <c r="L36" t="s">
        <v>108</v>
      </c>
      <c r="M36" s="79">
        <v>2.15</v>
      </c>
      <c r="N36" s="79">
        <v>2.64</v>
      </c>
      <c r="O36" s="79">
        <v>19613.88</v>
      </c>
      <c r="P36" s="79">
        <v>97.4</v>
      </c>
      <c r="Q36" s="79">
        <v>19.10391912</v>
      </c>
      <c r="R36" s="79">
        <v>0</v>
      </c>
      <c r="S36" s="79">
        <f t="shared" si="0"/>
        <v>0.30991447177327069</v>
      </c>
      <c r="T36" s="79">
        <f>Q36/'סכום נכסי הקרן'!$C$42*100</f>
        <v>2.6242416920534931E-2</v>
      </c>
    </row>
    <row r="37" spans="2:20">
      <c r="B37" t="s">
        <v>369</v>
      </c>
      <c r="C37" t="s">
        <v>370</v>
      </c>
      <c r="D37" t="s">
        <v>106</v>
      </c>
      <c r="E37" t="s">
        <v>129</v>
      </c>
      <c r="F37" t="s">
        <v>371</v>
      </c>
      <c r="G37" t="s">
        <v>118</v>
      </c>
      <c r="H37" t="s">
        <v>353</v>
      </c>
      <c r="I37" t="s">
        <v>155</v>
      </c>
      <c r="J37" t="s">
        <v>372</v>
      </c>
      <c r="K37" s="79">
        <v>5.97</v>
      </c>
      <c r="L37" t="s">
        <v>108</v>
      </c>
      <c r="M37" s="79">
        <v>1.94</v>
      </c>
      <c r="N37" s="79">
        <v>1.77</v>
      </c>
      <c r="O37" s="79">
        <v>47000</v>
      </c>
      <c r="P37" s="79">
        <v>100.81</v>
      </c>
      <c r="Q37" s="79">
        <v>47.380699999999997</v>
      </c>
      <c r="R37" s="79">
        <v>0.01</v>
      </c>
      <c r="S37" s="79">
        <f t="shared" si="0"/>
        <v>0.76863624267415787</v>
      </c>
      <c r="T37" s="79">
        <f>Q37/'סכום נכסי הקרן'!$C$42*100</f>
        <v>6.5085288289620305E-2</v>
      </c>
    </row>
    <row r="38" spans="2:20">
      <c r="B38" t="s">
        <v>373</v>
      </c>
      <c r="C38" t="s">
        <v>374</v>
      </c>
      <c r="D38" t="s">
        <v>106</v>
      </c>
      <c r="E38" t="s">
        <v>129</v>
      </c>
      <c r="F38" t="s">
        <v>375</v>
      </c>
      <c r="G38" t="s">
        <v>315</v>
      </c>
      <c r="H38" t="s">
        <v>353</v>
      </c>
      <c r="I38" t="s">
        <v>155</v>
      </c>
      <c r="J38" t="s">
        <v>376</v>
      </c>
      <c r="K38" s="79">
        <v>8.49</v>
      </c>
      <c r="L38" t="s">
        <v>108</v>
      </c>
      <c r="M38" s="79">
        <v>3.5</v>
      </c>
      <c r="N38" s="79">
        <v>2.48</v>
      </c>
      <c r="O38" s="79">
        <v>2468</v>
      </c>
      <c r="P38" s="79">
        <v>110.45</v>
      </c>
      <c r="Q38" s="79">
        <v>2.7259060000000002</v>
      </c>
      <c r="R38" s="79">
        <v>0</v>
      </c>
      <c r="S38" s="79">
        <f t="shared" si="0"/>
        <v>4.4221173298894773E-2</v>
      </c>
      <c r="T38" s="79">
        <f>Q38/'סכום נכסי הקרן'!$C$42*100</f>
        <v>3.7444862119049684E-3</v>
      </c>
    </row>
    <row r="39" spans="2:20">
      <c r="B39" t="s">
        <v>377</v>
      </c>
      <c r="C39" t="s">
        <v>378</v>
      </c>
      <c r="D39" t="s">
        <v>106</v>
      </c>
      <c r="E39" t="s">
        <v>129</v>
      </c>
      <c r="F39" t="s">
        <v>375</v>
      </c>
      <c r="G39" t="s">
        <v>315</v>
      </c>
      <c r="H39" t="s">
        <v>353</v>
      </c>
      <c r="I39" t="s">
        <v>155</v>
      </c>
      <c r="J39" t="s">
        <v>379</v>
      </c>
      <c r="K39" s="79">
        <v>7.13</v>
      </c>
      <c r="L39" t="s">
        <v>108</v>
      </c>
      <c r="M39" s="79">
        <v>4</v>
      </c>
      <c r="N39" s="79">
        <v>2.17</v>
      </c>
      <c r="O39" s="79">
        <v>12000</v>
      </c>
      <c r="P39" s="79">
        <v>114.15</v>
      </c>
      <c r="Q39" s="79">
        <v>13.698</v>
      </c>
      <c r="R39" s="79">
        <v>0.01</v>
      </c>
      <c r="S39" s="79">
        <f t="shared" si="0"/>
        <v>0.22221662516912194</v>
      </c>
      <c r="T39" s="79">
        <f>Q39/'סכום נכסי הקרן'!$C$42*100</f>
        <v>1.8816486016272848E-2</v>
      </c>
    </row>
    <row r="40" spans="2:20">
      <c r="B40" t="s">
        <v>380</v>
      </c>
      <c r="C40" t="s">
        <v>381</v>
      </c>
      <c r="D40" t="s">
        <v>106</v>
      </c>
      <c r="E40" t="s">
        <v>129</v>
      </c>
      <c r="F40" t="s">
        <v>382</v>
      </c>
      <c r="G40" t="s">
        <v>383</v>
      </c>
      <c r="H40" t="s">
        <v>353</v>
      </c>
      <c r="I40" t="s">
        <v>155</v>
      </c>
      <c r="J40" t="s">
        <v>384</v>
      </c>
      <c r="K40" s="79">
        <v>8.92</v>
      </c>
      <c r="L40" t="s">
        <v>108</v>
      </c>
      <c r="M40" s="79">
        <v>5.15</v>
      </c>
      <c r="N40" s="79">
        <v>4.2699999999999996</v>
      </c>
      <c r="O40" s="79">
        <v>189895</v>
      </c>
      <c r="P40" s="79">
        <v>129.56</v>
      </c>
      <c r="Q40" s="79">
        <v>246.027962</v>
      </c>
      <c r="R40" s="79">
        <v>0.01</v>
      </c>
      <c r="S40" s="79">
        <f t="shared" si="0"/>
        <v>3.9912033444938664</v>
      </c>
      <c r="T40" s="79">
        <f>Q40/'סכום נכסי הקרן'!$C$42*100</f>
        <v>0.33796041075960781</v>
      </c>
    </row>
    <row r="41" spans="2:20">
      <c r="B41" t="s">
        <v>385</v>
      </c>
      <c r="C41" t="s">
        <v>386</v>
      </c>
      <c r="D41" t="s">
        <v>106</v>
      </c>
      <c r="E41" t="s">
        <v>129</v>
      </c>
      <c r="F41" t="s">
        <v>387</v>
      </c>
      <c r="G41" t="s">
        <v>291</v>
      </c>
      <c r="H41" t="s">
        <v>353</v>
      </c>
      <c r="I41" t="s">
        <v>155</v>
      </c>
      <c r="J41" t="s">
        <v>388</v>
      </c>
      <c r="K41" s="79">
        <v>3.42</v>
      </c>
      <c r="L41" t="s">
        <v>108</v>
      </c>
      <c r="M41" s="79">
        <v>3.55</v>
      </c>
      <c r="N41" s="79">
        <v>0.83</v>
      </c>
      <c r="O41" s="79">
        <v>5900.12</v>
      </c>
      <c r="P41" s="79">
        <v>118.35</v>
      </c>
      <c r="Q41" s="79">
        <v>6.9827920199999998</v>
      </c>
      <c r="R41" s="79">
        <v>0</v>
      </c>
      <c r="S41" s="79">
        <f t="shared" si="0"/>
        <v>0.11327876163982156</v>
      </c>
      <c r="T41" s="79">
        <f>Q41/'סכום נכסי הקרן'!$C$42*100</f>
        <v>9.592028646435366E-3</v>
      </c>
    </row>
    <row r="42" spans="2:20">
      <c r="B42" t="s">
        <v>389</v>
      </c>
      <c r="C42" t="s">
        <v>390</v>
      </c>
      <c r="D42" t="s">
        <v>106</v>
      </c>
      <c r="E42" t="s">
        <v>129</v>
      </c>
      <c r="F42" t="s">
        <v>391</v>
      </c>
      <c r="G42" t="s">
        <v>392</v>
      </c>
      <c r="H42" t="s">
        <v>353</v>
      </c>
      <c r="I42" t="s">
        <v>155</v>
      </c>
      <c r="J42" t="s">
        <v>393</v>
      </c>
      <c r="K42" s="79">
        <v>5.77</v>
      </c>
      <c r="L42" t="s">
        <v>108</v>
      </c>
      <c r="M42" s="79">
        <v>3.85</v>
      </c>
      <c r="N42" s="79">
        <v>1.75</v>
      </c>
      <c r="O42" s="79">
        <v>11594</v>
      </c>
      <c r="P42" s="79">
        <v>115.4</v>
      </c>
      <c r="Q42" s="79">
        <v>13.379476</v>
      </c>
      <c r="R42" s="79">
        <v>0</v>
      </c>
      <c r="S42" s="79">
        <f t="shared" si="0"/>
        <v>0.21704935050746557</v>
      </c>
      <c r="T42" s="79">
        <f>Q42/'סכום נכסי הקרן'!$C$42*100</f>
        <v>1.8378940214561119E-2</v>
      </c>
    </row>
    <row r="43" spans="2:20">
      <c r="B43" t="s">
        <v>394</v>
      </c>
      <c r="C43" t="s">
        <v>395</v>
      </c>
      <c r="D43" t="s">
        <v>106</v>
      </c>
      <c r="E43" t="s">
        <v>129</v>
      </c>
      <c r="F43" t="s">
        <v>391</v>
      </c>
      <c r="G43" t="s">
        <v>392</v>
      </c>
      <c r="H43" t="s">
        <v>353</v>
      </c>
      <c r="I43" t="s">
        <v>155</v>
      </c>
      <c r="J43" t="s">
        <v>396</v>
      </c>
      <c r="K43" s="79">
        <v>6.57</v>
      </c>
      <c r="L43" t="s">
        <v>108</v>
      </c>
      <c r="M43" s="79">
        <v>3.85</v>
      </c>
      <c r="N43" s="79">
        <v>1.91</v>
      </c>
      <c r="O43" s="79">
        <v>7805</v>
      </c>
      <c r="P43" s="79">
        <v>116.04</v>
      </c>
      <c r="Q43" s="79">
        <v>9.0569220000000001</v>
      </c>
      <c r="R43" s="79">
        <v>0</v>
      </c>
      <c r="S43" s="79">
        <f t="shared" si="0"/>
        <v>0.14692645942911187</v>
      </c>
      <c r="T43" s="79">
        <f>Q43/'סכום נכסי הקרן'!$C$42*100</f>
        <v>1.2441191864759376E-2</v>
      </c>
    </row>
    <row r="44" spans="2:20">
      <c r="B44" t="s">
        <v>397</v>
      </c>
      <c r="C44" t="s">
        <v>398</v>
      </c>
      <c r="D44" t="s">
        <v>106</v>
      </c>
      <c r="E44" t="s">
        <v>129</v>
      </c>
      <c r="F44" t="s">
        <v>391</v>
      </c>
      <c r="G44" t="s">
        <v>392</v>
      </c>
      <c r="H44" t="s">
        <v>353</v>
      </c>
      <c r="I44" t="s">
        <v>155</v>
      </c>
      <c r="J44" t="s">
        <v>388</v>
      </c>
      <c r="K44" s="79">
        <v>4.0999999999999996</v>
      </c>
      <c r="L44" t="s">
        <v>108</v>
      </c>
      <c r="M44" s="79">
        <v>3.9</v>
      </c>
      <c r="N44" s="79">
        <v>1.44</v>
      </c>
      <c r="O44" s="79">
        <v>10661</v>
      </c>
      <c r="P44" s="79">
        <v>118.62</v>
      </c>
      <c r="Q44" s="79">
        <v>12.6460782</v>
      </c>
      <c r="R44" s="79">
        <v>0</v>
      </c>
      <c r="S44" s="79">
        <f t="shared" si="0"/>
        <v>0.20515176078469882</v>
      </c>
      <c r="T44" s="79">
        <f>Q44/'סכום נכסי הקרן'!$C$42*100</f>
        <v>1.7371496102423192E-2</v>
      </c>
    </row>
    <row r="45" spans="2:20">
      <c r="B45" t="s">
        <v>399</v>
      </c>
      <c r="C45" t="s">
        <v>400</v>
      </c>
      <c r="D45" t="s">
        <v>106</v>
      </c>
      <c r="E45" t="s">
        <v>129</v>
      </c>
      <c r="F45" t="s">
        <v>401</v>
      </c>
      <c r="G45" t="s">
        <v>291</v>
      </c>
      <c r="H45" t="s">
        <v>353</v>
      </c>
      <c r="I45" t="s">
        <v>155</v>
      </c>
      <c r="J45" t="s">
        <v>402</v>
      </c>
      <c r="K45" s="79">
        <v>3.71</v>
      </c>
      <c r="L45" t="s">
        <v>108</v>
      </c>
      <c r="M45" s="79">
        <v>3.85</v>
      </c>
      <c r="N45" s="79">
        <v>0.85</v>
      </c>
      <c r="O45" s="79">
        <v>13875</v>
      </c>
      <c r="P45" s="79">
        <v>119.25</v>
      </c>
      <c r="Q45" s="79">
        <v>16.545937500000001</v>
      </c>
      <c r="R45" s="79">
        <v>0</v>
      </c>
      <c r="S45" s="79">
        <f t="shared" si="0"/>
        <v>0.26841746178341502</v>
      </c>
      <c r="T45" s="79">
        <f>Q45/'סכום נכסי הקרן'!$C$42*100</f>
        <v>2.2728602832156122E-2</v>
      </c>
    </row>
    <row r="46" spans="2:20">
      <c r="B46" t="s">
        <v>403</v>
      </c>
      <c r="C46" t="s">
        <v>404</v>
      </c>
      <c r="D46" t="s">
        <v>106</v>
      </c>
      <c r="E46" t="s">
        <v>129</v>
      </c>
      <c r="F46" t="s">
        <v>405</v>
      </c>
      <c r="G46" t="s">
        <v>392</v>
      </c>
      <c r="H46" t="s">
        <v>353</v>
      </c>
      <c r="I46" t="s">
        <v>155</v>
      </c>
      <c r="J46" t="s">
        <v>393</v>
      </c>
      <c r="K46" s="79">
        <v>4.21</v>
      </c>
      <c r="L46" t="s">
        <v>108</v>
      </c>
      <c r="M46" s="79">
        <v>3.75</v>
      </c>
      <c r="N46" s="79">
        <v>1.43</v>
      </c>
      <c r="O46" s="79">
        <v>83773</v>
      </c>
      <c r="P46" s="79">
        <v>118.93</v>
      </c>
      <c r="Q46" s="79">
        <v>99.631228899999996</v>
      </c>
      <c r="R46" s="79">
        <v>0.01</v>
      </c>
      <c r="S46" s="79">
        <f t="shared" si="0"/>
        <v>1.6162735762600591</v>
      </c>
      <c r="T46" s="79">
        <f>Q46/'סכום נכסי הקרן'!$C$42*100</f>
        <v>0.13686009821732584</v>
      </c>
    </row>
    <row r="47" spans="2:20">
      <c r="B47" t="s">
        <v>406</v>
      </c>
      <c r="C47" t="s">
        <v>407</v>
      </c>
      <c r="D47" t="s">
        <v>106</v>
      </c>
      <c r="E47" t="s">
        <v>129</v>
      </c>
      <c r="F47" t="s">
        <v>405</v>
      </c>
      <c r="G47" t="s">
        <v>392</v>
      </c>
      <c r="H47" t="s">
        <v>408</v>
      </c>
      <c r="I47" t="s">
        <v>156</v>
      </c>
      <c r="J47" t="s">
        <v>409</v>
      </c>
      <c r="K47" s="79">
        <v>7.71</v>
      </c>
      <c r="L47" t="s">
        <v>108</v>
      </c>
      <c r="M47" s="79">
        <v>2.48</v>
      </c>
      <c r="N47" s="79">
        <v>2.37</v>
      </c>
      <c r="O47" s="79">
        <v>11239</v>
      </c>
      <c r="P47" s="79">
        <v>100.95</v>
      </c>
      <c r="Q47" s="79">
        <v>11.3457705</v>
      </c>
      <c r="R47" s="79">
        <v>0</v>
      </c>
      <c r="S47" s="79">
        <f t="shared" si="0"/>
        <v>0.18405744126539506</v>
      </c>
      <c r="T47" s="79">
        <f>Q47/'סכום נכסי הקרן'!$C$42*100</f>
        <v>1.5585306756978463E-2</v>
      </c>
    </row>
    <row r="48" spans="2:20">
      <c r="B48" t="s">
        <v>410</v>
      </c>
      <c r="C48" t="s">
        <v>411</v>
      </c>
      <c r="D48" t="s">
        <v>106</v>
      </c>
      <c r="E48" t="s">
        <v>129</v>
      </c>
      <c r="F48" t="s">
        <v>412</v>
      </c>
      <c r="G48" t="s">
        <v>392</v>
      </c>
      <c r="H48" t="s">
        <v>408</v>
      </c>
      <c r="I48" t="s">
        <v>156</v>
      </c>
      <c r="J48" t="s">
        <v>413</v>
      </c>
      <c r="K48" s="79">
        <v>1.5</v>
      </c>
      <c r="L48" t="s">
        <v>108</v>
      </c>
      <c r="M48" s="79">
        <v>4.28</v>
      </c>
      <c r="N48" s="79">
        <v>0.89</v>
      </c>
      <c r="O48" s="79">
        <v>75000.06</v>
      </c>
      <c r="P48" s="79">
        <v>127.54</v>
      </c>
      <c r="Q48" s="79">
        <v>95.655076523999995</v>
      </c>
      <c r="R48" s="79">
        <v>0.03</v>
      </c>
      <c r="S48" s="79">
        <f t="shared" si="0"/>
        <v>1.5517702062678773</v>
      </c>
      <c r="T48" s="79">
        <f>Q48/'סכום נכסי הקרן'!$C$42*100</f>
        <v>0.13139819023210358</v>
      </c>
    </row>
    <row r="49" spans="2:20">
      <c r="B49" t="s">
        <v>414</v>
      </c>
      <c r="C49" t="s">
        <v>415</v>
      </c>
      <c r="D49" t="s">
        <v>106</v>
      </c>
      <c r="E49" t="s">
        <v>129</v>
      </c>
      <c r="F49" t="s">
        <v>416</v>
      </c>
      <c r="G49" t="s">
        <v>315</v>
      </c>
      <c r="H49" t="s">
        <v>417</v>
      </c>
      <c r="I49" t="s">
        <v>155</v>
      </c>
      <c r="J49" t="s">
        <v>418</v>
      </c>
      <c r="K49" s="79">
        <v>1.22</v>
      </c>
      <c r="L49" t="s">
        <v>108</v>
      </c>
      <c r="M49" s="79">
        <v>4.8499999999999996</v>
      </c>
      <c r="N49" s="79">
        <v>1.1100000000000001</v>
      </c>
      <c r="O49" s="79">
        <v>1769</v>
      </c>
      <c r="P49" s="79">
        <v>126.9</v>
      </c>
      <c r="Q49" s="79">
        <v>2.2448610000000002</v>
      </c>
      <c r="R49" s="79">
        <v>0</v>
      </c>
      <c r="S49" s="79">
        <f t="shared" si="0"/>
        <v>3.641739198377722E-2</v>
      </c>
      <c r="T49" s="79">
        <f>Q49/'סכום נכסי הקרן'!$C$42*100</f>
        <v>3.0836907296668339E-3</v>
      </c>
    </row>
    <row r="50" spans="2:20">
      <c r="B50" t="s">
        <v>419</v>
      </c>
      <c r="C50" t="s">
        <v>420</v>
      </c>
      <c r="D50" t="s">
        <v>106</v>
      </c>
      <c r="E50" t="s">
        <v>129</v>
      </c>
      <c r="F50" t="s">
        <v>416</v>
      </c>
      <c r="G50" t="s">
        <v>315</v>
      </c>
      <c r="H50" t="s">
        <v>421</v>
      </c>
      <c r="I50" t="s">
        <v>156</v>
      </c>
      <c r="J50" t="s">
        <v>422</v>
      </c>
      <c r="K50" s="79">
        <v>6</v>
      </c>
      <c r="L50" t="s">
        <v>108</v>
      </c>
      <c r="M50" s="79">
        <v>2.5</v>
      </c>
      <c r="N50" s="79">
        <v>2.25</v>
      </c>
      <c r="O50" s="79">
        <v>84000</v>
      </c>
      <c r="P50" s="79">
        <v>100.94</v>
      </c>
      <c r="Q50" s="79">
        <v>84.789599999999993</v>
      </c>
      <c r="R50" s="79">
        <v>0.02</v>
      </c>
      <c r="S50" s="79">
        <f t="shared" si="0"/>
        <v>1.3755043627857921</v>
      </c>
      <c r="T50" s="79">
        <f>Q50/'סכום נכסי הקרן'!$C$42*100</f>
        <v>0.11647264730072771</v>
      </c>
    </row>
    <row r="51" spans="2:20">
      <c r="B51" t="s">
        <v>423</v>
      </c>
      <c r="C51" t="s">
        <v>424</v>
      </c>
      <c r="D51" t="s">
        <v>106</v>
      </c>
      <c r="E51" t="s">
        <v>129</v>
      </c>
      <c r="F51" t="s">
        <v>320</v>
      </c>
      <c r="G51" t="s">
        <v>291</v>
      </c>
      <c r="H51" t="s">
        <v>417</v>
      </c>
      <c r="I51" t="s">
        <v>155</v>
      </c>
      <c r="J51" t="s">
        <v>425</v>
      </c>
      <c r="K51" s="79">
        <v>4.22</v>
      </c>
      <c r="L51" t="s">
        <v>108</v>
      </c>
      <c r="M51" s="79">
        <v>2.8</v>
      </c>
      <c r="N51" s="79">
        <v>2.56</v>
      </c>
      <c r="O51" s="79">
        <v>1</v>
      </c>
      <c r="P51" s="79">
        <v>5126799</v>
      </c>
      <c r="Q51" s="79">
        <v>51.267989999999998</v>
      </c>
      <c r="R51" s="79">
        <v>0</v>
      </c>
      <c r="S51" s="79">
        <f t="shared" si="0"/>
        <v>0.83169803745103599</v>
      </c>
      <c r="T51" s="79">
        <f>Q51/'סכום נכסי הקרן'!$C$42*100</f>
        <v>7.0425128990904959E-2</v>
      </c>
    </row>
    <row r="52" spans="2:20">
      <c r="B52" t="s">
        <v>426</v>
      </c>
      <c r="C52" t="s">
        <v>427</v>
      </c>
      <c r="D52" t="s">
        <v>106</v>
      </c>
      <c r="E52" t="s">
        <v>129</v>
      </c>
      <c r="F52" t="s">
        <v>428</v>
      </c>
      <c r="G52" t="s">
        <v>291</v>
      </c>
      <c r="H52" t="s">
        <v>417</v>
      </c>
      <c r="I52" t="s">
        <v>155</v>
      </c>
      <c r="J52" t="s">
        <v>413</v>
      </c>
      <c r="K52" s="79">
        <v>2.94</v>
      </c>
      <c r="L52" t="s">
        <v>108</v>
      </c>
      <c r="M52" s="79">
        <v>2</v>
      </c>
      <c r="N52" s="79">
        <v>0.9</v>
      </c>
      <c r="O52" s="79">
        <v>105298</v>
      </c>
      <c r="P52" s="79">
        <v>103.84</v>
      </c>
      <c r="Q52" s="79">
        <v>109.3414432</v>
      </c>
      <c r="R52" s="79">
        <v>0.01</v>
      </c>
      <c r="S52" s="79">
        <f t="shared" si="0"/>
        <v>1.7737981091418629</v>
      </c>
      <c r="T52" s="79">
        <f>Q52/'סכום נכסי הקרן'!$C$42*100</f>
        <v>0.15019869593896129</v>
      </c>
    </row>
    <row r="53" spans="2:20">
      <c r="B53" t="s">
        <v>429</v>
      </c>
      <c r="C53" t="s">
        <v>430</v>
      </c>
      <c r="D53" t="s">
        <v>106</v>
      </c>
      <c r="E53" t="s">
        <v>129</v>
      </c>
      <c r="F53" t="s">
        <v>431</v>
      </c>
      <c r="G53" t="s">
        <v>315</v>
      </c>
      <c r="H53" t="s">
        <v>421</v>
      </c>
      <c r="I53" t="s">
        <v>156</v>
      </c>
      <c r="J53" t="s">
        <v>432</v>
      </c>
      <c r="K53" s="79">
        <v>7.03</v>
      </c>
      <c r="L53" t="s">
        <v>108</v>
      </c>
      <c r="M53" s="79">
        <v>1.58</v>
      </c>
      <c r="N53" s="79">
        <v>1.99</v>
      </c>
      <c r="O53" s="79">
        <v>37244</v>
      </c>
      <c r="P53" s="79">
        <v>97.69</v>
      </c>
      <c r="Q53" s="79">
        <v>36.383663599999998</v>
      </c>
      <c r="R53" s="79">
        <v>0.01</v>
      </c>
      <c r="S53" s="79">
        <f t="shared" si="0"/>
        <v>0.59023616122650213</v>
      </c>
      <c r="T53" s="79">
        <f>Q53/'סכום נכסי הקרן'!$C$42*100</f>
        <v>4.9979025941756128E-2</v>
      </c>
    </row>
    <row r="54" spans="2:20">
      <c r="B54" t="s">
        <v>433</v>
      </c>
      <c r="C54" t="s">
        <v>434</v>
      </c>
      <c r="D54" t="s">
        <v>106</v>
      </c>
      <c r="E54" t="s">
        <v>129</v>
      </c>
      <c r="F54" t="s">
        <v>435</v>
      </c>
      <c r="G54" t="s">
        <v>315</v>
      </c>
      <c r="H54" t="s">
        <v>421</v>
      </c>
      <c r="I54" t="s">
        <v>156</v>
      </c>
      <c r="J54" t="s">
        <v>436</v>
      </c>
      <c r="K54" s="79">
        <v>5.34</v>
      </c>
      <c r="L54" t="s">
        <v>108</v>
      </c>
      <c r="M54" s="79">
        <v>2.74</v>
      </c>
      <c r="N54" s="79">
        <v>1.8</v>
      </c>
      <c r="O54" s="79">
        <v>13000</v>
      </c>
      <c r="P54" s="79">
        <v>104.93</v>
      </c>
      <c r="Q54" s="79">
        <v>13.6409</v>
      </c>
      <c r="R54" s="79">
        <v>0</v>
      </c>
      <c r="S54" s="79">
        <f t="shared" si="0"/>
        <v>0.22129031700025373</v>
      </c>
      <c r="T54" s="79">
        <f>Q54/'סכום נכסי הקרן'!$C$42*100</f>
        <v>1.8738049649538346E-2</v>
      </c>
    </row>
    <row r="55" spans="2:20">
      <c r="B55" t="s">
        <v>437</v>
      </c>
      <c r="C55" t="s">
        <v>438</v>
      </c>
      <c r="D55" t="s">
        <v>106</v>
      </c>
      <c r="E55" t="s">
        <v>129</v>
      </c>
      <c r="F55" t="s">
        <v>435</v>
      </c>
      <c r="G55" t="s">
        <v>315</v>
      </c>
      <c r="H55" t="s">
        <v>421</v>
      </c>
      <c r="I55" t="s">
        <v>156</v>
      </c>
      <c r="J55" t="s">
        <v>439</v>
      </c>
      <c r="K55" s="79">
        <v>7.25</v>
      </c>
      <c r="L55" t="s">
        <v>108</v>
      </c>
      <c r="M55" s="79">
        <v>1.96</v>
      </c>
      <c r="N55" s="79">
        <v>2.29</v>
      </c>
      <c r="O55" s="79">
        <v>18000</v>
      </c>
      <c r="P55" s="79">
        <v>97.85</v>
      </c>
      <c r="Q55" s="79">
        <v>17.613</v>
      </c>
      <c r="R55" s="79">
        <v>0.01</v>
      </c>
      <c r="S55" s="79">
        <f t="shared" si="0"/>
        <v>0.28572794708013904</v>
      </c>
      <c r="T55" s="79">
        <f>Q55/'סכום נכסי הקרן'!$C$42*100</f>
        <v>2.4194391020923758E-2</v>
      </c>
    </row>
    <row r="56" spans="2:20">
      <c r="B56" t="s">
        <v>440</v>
      </c>
      <c r="C56" t="s">
        <v>441</v>
      </c>
      <c r="D56" t="s">
        <v>106</v>
      </c>
      <c r="E56" t="s">
        <v>129</v>
      </c>
      <c r="F56" t="s">
        <v>442</v>
      </c>
      <c r="G56" t="s">
        <v>315</v>
      </c>
      <c r="H56" t="s">
        <v>443</v>
      </c>
      <c r="I56" t="s">
        <v>155</v>
      </c>
      <c r="J56" t="s">
        <v>444</v>
      </c>
      <c r="K56" s="79">
        <v>2.99</v>
      </c>
      <c r="L56" t="s">
        <v>108</v>
      </c>
      <c r="M56" s="79">
        <v>4.5999999999999996</v>
      </c>
      <c r="N56" s="79">
        <v>1.69</v>
      </c>
      <c r="O56" s="79">
        <v>41476</v>
      </c>
      <c r="P56" s="79">
        <v>109.4</v>
      </c>
      <c r="Q56" s="79">
        <v>45.374744</v>
      </c>
      <c r="R56" s="79">
        <v>0.01</v>
      </c>
      <c r="S56" s="79">
        <f t="shared" si="0"/>
        <v>0.73609450135734156</v>
      </c>
      <c r="T56" s="79">
        <f>Q56/'סכום נכסי הקרן'!$C$42*100</f>
        <v>6.2329773395237278E-2</v>
      </c>
    </row>
    <row r="57" spans="2:20">
      <c r="B57" t="s">
        <v>445</v>
      </c>
      <c r="C57" t="s">
        <v>446</v>
      </c>
      <c r="D57" t="s">
        <v>106</v>
      </c>
      <c r="E57" t="s">
        <v>129</v>
      </c>
      <c r="F57" t="s">
        <v>442</v>
      </c>
      <c r="G57" t="s">
        <v>315</v>
      </c>
      <c r="H57" t="s">
        <v>443</v>
      </c>
      <c r="I57" t="s">
        <v>155</v>
      </c>
      <c r="J57" t="s">
        <v>447</v>
      </c>
      <c r="K57" s="79">
        <v>6.65</v>
      </c>
      <c r="L57" t="s">
        <v>108</v>
      </c>
      <c r="M57" s="79">
        <v>3.06</v>
      </c>
      <c r="N57" s="79">
        <v>3.01</v>
      </c>
      <c r="O57" s="79">
        <v>15000</v>
      </c>
      <c r="P57" s="79">
        <v>100.14</v>
      </c>
      <c r="Q57" s="79">
        <v>15.021000000000001</v>
      </c>
      <c r="R57" s="79">
        <v>0.01</v>
      </c>
      <c r="S57" s="79">
        <f t="shared" si="0"/>
        <v>0.24367907188387947</v>
      </c>
      <c r="T57" s="79">
        <f>Q57/'סכום נכסי הקרן'!$C$42*100</f>
        <v>2.0633847017844535E-2</v>
      </c>
    </row>
    <row r="58" spans="2:20">
      <c r="B58" t="s">
        <v>448</v>
      </c>
      <c r="C58" t="s">
        <v>449</v>
      </c>
      <c r="D58" t="s">
        <v>106</v>
      </c>
      <c r="E58" t="s">
        <v>129</v>
      </c>
      <c r="F58" t="s">
        <v>450</v>
      </c>
      <c r="G58" t="s">
        <v>315</v>
      </c>
      <c r="H58" t="s">
        <v>443</v>
      </c>
      <c r="I58" t="s">
        <v>155</v>
      </c>
      <c r="J58" t="s">
        <v>451</v>
      </c>
      <c r="K58" s="79">
        <v>2.79</v>
      </c>
      <c r="L58" t="s">
        <v>108</v>
      </c>
      <c r="M58" s="79">
        <v>4.4000000000000004</v>
      </c>
      <c r="N58" s="79">
        <v>1.21</v>
      </c>
      <c r="O58" s="79">
        <v>3805.54</v>
      </c>
      <c r="P58" s="79">
        <v>109.3</v>
      </c>
      <c r="Q58" s="79">
        <v>4.1594552199999999</v>
      </c>
      <c r="R58" s="79">
        <v>0</v>
      </c>
      <c r="S58" s="79">
        <f t="shared" si="0"/>
        <v>6.7477011354247884E-2</v>
      </c>
      <c r="T58" s="79">
        <f>Q58/'סכום נכסי הקרן'!$C$42*100</f>
        <v>5.7137049921479853E-3</v>
      </c>
    </row>
    <row r="59" spans="2:20">
      <c r="B59" t="s">
        <v>452</v>
      </c>
      <c r="C59" t="s">
        <v>453</v>
      </c>
      <c r="D59" t="s">
        <v>106</v>
      </c>
      <c r="E59" t="s">
        <v>129</v>
      </c>
      <c r="F59" t="s">
        <v>428</v>
      </c>
      <c r="G59" t="s">
        <v>291</v>
      </c>
      <c r="H59" t="s">
        <v>454</v>
      </c>
      <c r="I59" t="s">
        <v>155</v>
      </c>
      <c r="J59" t="s">
        <v>388</v>
      </c>
      <c r="K59" s="79">
        <v>3.37</v>
      </c>
      <c r="L59" t="s">
        <v>108</v>
      </c>
      <c r="M59" s="79">
        <v>2.4</v>
      </c>
      <c r="N59" s="79">
        <v>1.19</v>
      </c>
      <c r="O59" s="79">
        <v>3284</v>
      </c>
      <c r="P59" s="79">
        <v>104.78</v>
      </c>
      <c r="Q59" s="79">
        <v>3.4409752</v>
      </c>
      <c r="R59" s="79">
        <v>0</v>
      </c>
      <c r="S59" s="79">
        <f t="shared" si="0"/>
        <v>5.5821426210734736E-2</v>
      </c>
      <c r="T59" s="79">
        <f>Q59/'סכום נכסי הקרן'!$C$42*100</f>
        <v>4.7267529371544503E-3</v>
      </c>
    </row>
    <row r="60" spans="2:20">
      <c r="B60" t="s">
        <v>455</v>
      </c>
      <c r="C60" t="s">
        <v>456</v>
      </c>
      <c r="D60" t="s">
        <v>106</v>
      </c>
      <c r="E60" t="s">
        <v>129</v>
      </c>
      <c r="F60" t="s">
        <v>457</v>
      </c>
      <c r="G60" t="s">
        <v>315</v>
      </c>
      <c r="H60" t="s">
        <v>454</v>
      </c>
      <c r="I60" t="s">
        <v>155</v>
      </c>
      <c r="J60" t="s">
        <v>458</v>
      </c>
      <c r="K60" s="79">
        <v>6.38</v>
      </c>
      <c r="L60" t="s">
        <v>108</v>
      </c>
      <c r="M60" s="79">
        <v>2.85</v>
      </c>
      <c r="N60" s="79">
        <v>2.09</v>
      </c>
      <c r="O60" s="79">
        <v>21690</v>
      </c>
      <c r="P60" s="79">
        <v>106.34</v>
      </c>
      <c r="Q60" s="79">
        <v>23.065145999999999</v>
      </c>
      <c r="R60" s="79">
        <v>0</v>
      </c>
      <c r="S60" s="79">
        <f t="shared" si="0"/>
        <v>0.37417571201292688</v>
      </c>
      <c r="T60" s="79">
        <f>Q60/'סכום נכסי הקרן'!$C$42*100</f>
        <v>3.1683822249400757E-2</v>
      </c>
    </row>
    <row r="61" spans="2:20">
      <c r="B61" t="s">
        <v>459</v>
      </c>
      <c r="C61" t="s">
        <v>460</v>
      </c>
      <c r="D61" t="s">
        <v>106</v>
      </c>
      <c r="E61" t="s">
        <v>129</v>
      </c>
      <c r="F61" t="s">
        <v>457</v>
      </c>
      <c r="G61" t="s">
        <v>315</v>
      </c>
      <c r="H61" t="s">
        <v>454</v>
      </c>
      <c r="I61" t="s">
        <v>155</v>
      </c>
      <c r="J61" t="s">
        <v>413</v>
      </c>
      <c r="K61" s="79">
        <v>1.84</v>
      </c>
      <c r="L61" t="s">
        <v>108</v>
      </c>
      <c r="M61" s="79">
        <v>6.1</v>
      </c>
      <c r="N61" s="79">
        <v>1.87</v>
      </c>
      <c r="O61" s="79">
        <v>25000</v>
      </c>
      <c r="P61" s="79">
        <v>109.05</v>
      </c>
      <c r="Q61" s="79">
        <v>27.262499999999999</v>
      </c>
      <c r="R61" s="79">
        <v>0</v>
      </c>
      <c r="S61" s="79">
        <f t="shared" si="0"/>
        <v>0.44226753859491796</v>
      </c>
      <c r="T61" s="79">
        <f>Q61/'סכום נכסי הקרן'!$C$42*100</f>
        <v>3.7449587532387106E-2</v>
      </c>
    </row>
    <row r="62" spans="2:20">
      <c r="B62" t="s">
        <v>461</v>
      </c>
      <c r="C62" t="s">
        <v>462</v>
      </c>
      <c r="D62" t="s">
        <v>106</v>
      </c>
      <c r="E62" t="s">
        <v>129</v>
      </c>
      <c r="F62" t="s">
        <v>463</v>
      </c>
      <c r="G62" t="s">
        <v>315</v>
      </c>
      <c r="H62" t="s">
        <v>464</v>
      </c>
      <c r="I62" t="s">
        <v>156</v>
      </c>
      <c r="J62" t="s">
        <v>328</v>
      </c>
      <c r="K62" s="79">
        <v>3.22</v>
      </c>
      <c r="L62" t="s">
        <v>108</v>
      </c>
      <c r="M62" s="79">
        <v>7</v>
      </c>
      <c r="N62" s="79">
        <v>2</v>
      </c>
      <c r="O62" s="79">
        <v>23070.25</v>
      </c>
      <c r="P62" s="79">
        <v>121.96</v>
      </c>
      <c r="Q62" s="79">
        <v>28.136476900000002</v>
      </c>
      <c r="R62" s="79">
        <v>0</v>
      </c>
      <c r="S62" s="79">
        <f t="shared" si="0"/>
        <v>0.45644568118462248</v>
      </c>
      <c r="T62" s="79">
        <f>Q62/'סכום נכסי הקרן'!$C$42*100</f>
        <v>3.8650140468392033E-2</v>
      </c>
    </row>
    <row r="63" spans="2:20">
      <c r="B63" s="80" t="s">
        <v>243</v>
      </c>
      <c r="C63" s="16"/>
      <c r="D63" s="16"/>
      <c r="E63" s="16"/>
      <c r="F63" s="16"/>
      <c r="K63" s="81">
        <v>3.71</v>
      </c>
      <c r="N63" s="81">
        <v>2.46</v>
      </c>
      <c r="O63" s="81">
        <f>SUM(O64:O88)</f>
        <v>1327321.53</v>
      </c>
      <c r="Q63" s="81">
        <f>SUM(Q64:Q88)</f>
        <v>1377.5920910760001</v>
      </c>
      <c r="S63" s="81">
        <f t="shared" si="0"/>
        <v>22.348070180944841</v>
      </c>
      <c r="T63" s="81">
        <f>Q63/'סכום נכסי הקרן'!$C$42*100</f>
        <v>1.8923523374112738</v>
      </c>
    </row>
    <row r="64" spans="2:20">
      <c r="B64" t="s">
        <v>465</v>
      </c>
      <c r="C64" t="s">
        <v>466</v>
      </c>
      <c r="D64" t="s">
        <v>106</v>
      </c>
      <c r="E64" t="s">
        <v>129</v>
      </c>
      <c r="F64" t="s">
        <v>308</v>
      </c>
      <c r="G64" t="s">
        <v>291</v>
      </c>
      <c r="H64" t="s">
        <v>199</v>
      </c>
      <c r="I64" t="s">
        <v>155</v>
      </c>
      <c r="J64" t="s">
        <v>467</v>
      </c>
      <c r="K64" s="79">
        <v>1.38</v>
      </c>
      <c r="L64" t="s">
        <v>108</v>
      </c>
      <c r="M64" s="79">
        <v>5.9</v>
      </c>
      <c r="N64" s="79">
        <v>0.79</v>
      </c>
      <c r="O64" s="79">
        <v>39987</v>
      </c>
      <c r="P64" s="79">
        <v>107.68</v>
      </c>
      <c r="Q64" s="79">
        <v>43.058001599999997</v>
      </c>
      <c r="R64" s="79">
        <v>0</v>
      </c>
      <c r="S64" s="79">
        <f t="shared" si="0"/>
        <v>0.69851100905815833</v>
      </c>
      <c r="T64" s="79">
        <f>Q64/'סכום נכסי הקרן'!$C$42*100</f>
        <v>5.9147341582351722E-2</v>
      </c>
    </row>
    <row r="65" spans="2:20">
      <c r="B65" t="s">
        <v>468</v>
      </c>
      <c r="C65" t="s">
        <v>469</v>
      </c>
      <c r="D65" t="s">
        <v>106</v>
      </c>
      <c r="E65" t="s">
        <v>129</v>
      </c>
      <c r="F65" t="s">
        <v>290</v>
      </c>
      <c r="G65" t="s">
        <v>291</v>
      </c>
      <c r="H65" t="s">
        <v>321</v>
      </c>
      <c r="I65" t="s">
        <v>155</v>
      </c>
      <c r="J65" t="s">
        <v>470</v>
      </c>
      <c r="K65" s="79">
        <v>0.69</v>
      </c>
      <c r="L65" t="s">
        <v>108</v>
      </c>
      <c r="M65" s="79">
        <v>5.4</v>
      </c>
      <c r="N65" s="79">
        <v>0.28000000000000003</v>
      </c>
      <c r="O65" s="79">
        <v>20542</v>
      </c>
      <c r="P65" s="79">
        <v>105.2</v>
      </c>
      <c r="Q65" s="79">
        <v>21.610184</v>
      </c>
      <c r="R65" s="79">
        <v>0</v>
      </c>
      <c r="S65" s="79">
        <f t="shared" si="0"/>
        <v>0.35057250385193139</v>
      </c>
      <c r="T65" s="79">
        <f>Q65/'סכום נכסי הקרן'!$C$42*100</f>
        <v>2.9685189447005638E-2</v>
      </c>
    </row>
    <row r="66" spans="2:20">
      <c r="B66" t="s">
        <v>471</v>
      </c>
      <c r="C66" t="s">
        <v>472</v>
      </c>
      <c r="D66" t="s">
        <v>106</v>
      </c>
      <c r="E66" t="s">
        <v>129</v>
      </c>
      <c r="F66" t="s">
        <v>338</v>
      </c>
      <c r="G66" t="s">
        <v>138</v>
      </c>
      <c r="H66" t="s">
        <v>334</v>
      </c>
      <c r="I66" t="s">
        <v>155</v>
      </c>
      <c r="J66" t="s">
        <v>328</v>
      </c>
      <c r="K66" s="79">
        <v>3.79</v>
      </c>
      <c r="L66" t="s">
        <v>108</v>
      </c>
      <c r="M66" s="79">
        <v>4.92</v>
      </c>
      <c r="N66" s="79">
        <v>1.19</v>
      </c>
      <c r="O66" s="79">
        <v>50000</v>
      </c>
      <c r="P66" s="79">
        <v>101.5</v>
      </c>
      <c r="Q66" s="79">
        <v>50.75</v>
      </c>
      <c r="R66" s="79">
        <v>0.01</v>
      </c>
      <c r="S66" s="79">
        <f t="shared" si="0"/>
        <v>0.82329491366133301</v>
      </c>
      <c r="T66" s="79">
        <f>Q66/'סכום נכסי הקרן'!$C$42*100</f>
        <v>6.9713583393622935E-2</v>
      </c>
    </row>
    <row r="67" spans="2:20">
      <c r="B67" t="s">
        <v>473</v>
      </c>
      <c r="C67" t="s">
        <v>474</v>
      </c>
      <c r="D67" t="s">
        <v>106</v>
      </c>
      <c r="E67" t="s">
        <v>129</v>
      </c>
      <c r="F67" t="s">
        <v>348</v>
      </c>
      <c r="G67" t="s">
        <v>133</v>
      </c>
      <c r="H67" t="s">
        <v>334</v>
      </c>
      <c r="I67" t="s">
        <v>155</v>
      </c>
      <c r="J67" t="s">
        <v>349</v>
      </c>
      <c r="K67" s="79">
        <v>4.8099999999999996</v>
      </c>
      <c r="L67" t="s">
        <v>108</v>
      </c>
      <c r="M67" s="79">
        <v>4.8</v>
      </c>
      <c r="N67" s="79">
        <v>2.35</v>
      </c>
      <c r="O67" s="79">
        <v>92750.85</v>
      </c>
      <c r="P67" s="79">
        <v>113.44</v>
      </c>
      <c r="Q67" s="79">
        <v>105.21656424</v>
      </c>
      <c r="R67" s="79">
        <v>0</v>
      </c>
      <c r="S67" s="79">
        <f t="shared" si="0"/>
        <v>1.7068820132357221</v>
      </c>
      <c r="T67" s="79">
        <f>Q67/'סכום נכסי הקרן'!$C$42*100</f>
        <v>0.14453248720267436</v>
      </c>
    </row>
    <row r="68" spans="2:20">
      <c r="B68" t="s">
        <v>475</v>
      </c>
      <c r="C68" t="s">
        <v>476</v>
      </c>
      <c r="D68" t="s">
        <v>106</v>
      </c>
      <c r="E68" t="s">
        <v>129</v>
      </c>
      <c r="F68" t="s">
        <v>371</v>
      </c>
      <c r="G68" t="s">
        <v>118</v>
      </c>
      <c r="H68" t="s">
        <v>353</v>
      </c>
      <c r="I68" t="s">
        <v>155</v>
      </c>
      <c r="J68" t="s">
        <v>372</v>
      </c>
      <c r="K68" s="79">
        <v>5.46</v>
      </c>
      <c r="L68" t="s">
        <v>108</v>
      </c>
      <c r="M68" s="79">
        <v>2.95</v>
      </c>
      <c r="N68" s="79">
        <v>2.73</v>
      </c>
      <c r="O68" s="79">
        <v>47000</v>
      </c>
      <c r="P68" s="79">
        <v>101.63</v>
      </c>
      <c r="Q68" s="79">
        <v>47.766100000000002</v>
      </c>
      <c r="R68" s="79">
        <v>0.01</v>
      </c>
      <c r="S68" s="79">
        <f t="shared" si="0"/>
        <v>0.77488841725002167</v>
      </c>
      <c r="T68" s="79">
        <f>Q68/'סכום נכסי הקרן'!$C$42*100</f>
        <v>6.5614699423411485E-2</v>
      </c>
    </row>
    <row r="69" spans="2:20">
      <c r="B69" t="s">
        <v>477</v>
      </c>
      <c r="C69" t="s">
        <v>478</v>
      </c>
      <c r="D69" t="s">
        <v>106</v>
      </c>
      <c r="E69" t="s">
        <v>129</v>
      </c>
      <c r="F69" t="s">
        <v>371</v>
      </c>
      <c r="G69" t="s">
        <v>118</v>
      </c>
      <c r="H69" t="s">
        <v>353</v>
      </c>
      <c r="I69" t="s">
        <v>155</v>
      </c>
      <c r="J69" t="s">
        <v>422</v>
      </c>
      <c r="K69" s="79">
        <v>2.33</v>
      </c>
      <c r="L69" t="s">
        <v>108</v>
      </c>
      <c r="M69" s="79">
        <v>2.2999999999999998</v>
      </c>
      <c r="N69" s="79">
        <v>1.27</v>
      </c>
      <c r="O69" s="79">
        <v>327996</v>
      </c>
      <c r="P69" s="79">
        <v>102.45</v>
      </c>
      <c r="Q69" s="79">
        <v>336.031902</v>
      </c>
      <c r="R69" s="79">
        <v>0.01</v>
      </c>
      <c r="S69" s="79">
        <f t="shared" si="0"/>
        <v>5.4512976501387884</v>
      </c>
      <c r="T69" s="79">
        <f>Q69/'סכום נכסי הקרן'!$C$42*100</f>
        <v>0.46159582311319669</v>
      </c>
    </row>
    <row r="70" spans="2:20">
      <c r="B70" t="s">
        <v>479</v>
      </c>
      <c r="C70" t="s">
        <v>480</v>
      </c>
      <c r="D70" t="s">
        <v>106</v>
      </c>
      <c r="E70" t="s">
        <v>129</v>
      </c>
      <c r="F70" t="s">
        <v>371</v>
      </c>
      <c r="G70" t="s">
        <v>118</v>
      </c>
      <c r="H70" t="s">
        <v>353</v>
      </c>
      <c r="I70" t="s">
        <v>155</v>
      </c>
      <c r="J70" t="s">
        <v>481</v>
      </c>
      <c r="K70" s="79">
        <v>6.96</v>
      </c>
      <c r="L70" t="s">
        <v>108</v>
      </c>
      <c r="M70" s="79">
        <v>2.4</v>
      </c>
      <c r="N70" s="79">
        <v>1.92</v>
      </c>
      <c r="O70" s="79">
        <v>54476</v>
      </c>
      <c r="P70" s="79">
        <v>99.09</v>
      </c>
      <c r="Q70" s="79">
        <v>53.9802684</v>
      </c>
      <c r="R70" s="79">
        <v>0</v>
      </c>
      <c r="S70" s="79">
        <f t="shared" si="0"/>
        <v>0.87569813619297698</v>
      </c>
      <c r="T70" s="79">
        <f>Q70/'סכום נכסי הקרן'!$C$42*100</f>
        <v>7.4150895422927077E-2</v>
      </c>
    </row>
    <row r="71" spans="2:20">
      <c r="B71" t="s">
        <v>482</v>
      </c>
      <c r="C71" t="s">
        <v>483</v>
      </c>
      <c r="D71" t="s">
        <v>106</v>
      </c>
      <c r="E71" t="s">
        <v>129</v>
      </c>
      <c r="F71" t="s">
        <v>484</v>
      </c>
      <c r="G71" t="s">
        <v>315</v>
      </c>
      <c r="H71" t="s">
        <v>353</v>
      </c>
      <c r="I71" t="s">
        <v>155</v>
      </c>
      <c r="J71" t="s">
        <v>485</v>
      </c>
      <c r="K71" s="79">
        <v>5.7</v>
      </c>
      <c r="L71" t="s">
        <v>108</v>
      </c>
      <c r="M71" s="79">
        <v>4.3499999999999996</v>
      </c>
      <c r="N71" s="79">
        <v>4.05</v>
      </c>
      <c r="O71" s="79">
        <v>24539</v>
      </c>
      <c r="P71" s="79">
        <v>102.48</v>
      </c>
      <c r="Q71" s="79">
        <v>25.147567200000001</v>
      </c>
      <c r="R71" s="79">
        <v>0</v>
      </c>
      <c r="S71" s="79">
        <f t="shared" si="0"/>
        <v>0.40795791461510478</v>
      </c>
      <c r="T71" s="79">
        <f>Q71/'סכום נכסי הקרן'!$C$42*100</f>
        <v>3.4544374840274623E-2</v>
      </c>
    </row>
    <row r="72" spans="2:20">
      <c r="B72" t="s">
        <v>486</v>
      </c>
      <c r="C72" t="s">
        <v>487</v>
      </c>
      <c r="D72" t="s">
        <v>106</v>
      </c>
      <c r="E72" t="s">
        <v>129</v>
      </c>
      <c r="F72" t="s">
        <v>484</v>
      </c>
      <c r="G72" t="s">
        <v>315</v>
      </c>
      <c r="H72" t="s">
        <v>353</v>
      </c>
      <c r="I72" t="s">
        <v>155</v>
      </c>
      <c r="J72" t="s">
        <v>409</v>
      </c>
      <c r="K72" s="79">
        <v>3.75</v>
      </c>
      <c r="L72" t="s">
        <v>108</v>
      </c>
      <c r="M72" s="79">
        <v>5.05</v>
      </c>
      <c r="N72" s="79">
        <v>2.82</v>
      </c>
      <c r="O72" s="79">
        <v>6777.3</v>
      </c>
      <c r="P72" s="79">
        <v>111</v>
      </c>
      <c r="Q72" s="79">
        <v>7.5228029999999997</v>
      </c>
      <c r="R72" s="79">
        <v>0</v>
      </c>
      <c r="S72" s="79">
        <f t="shared" si="0"/>
        <v>0.12203912209608307</v>
      </c>
      <c r="T72" s="79">
        <f>Q72/'סכום נכסי הקרן'!$C$42*100</f>
        <v>1.0333823729936882E-2</v>
      </c>
    </row>
    <row r="73" spans="2:20">
      <c r="B73" t="s">
        <v>488</v>
      </c>
      <c r="C73" t="s">
        <v>489</v>
      </c>
      <c r="D73" t="s">
        <v>106</v>
      </c>
      <c r="E73" t="s">
        <v>129</v>
      </c>
      <c r="F73" t="s">
        <v>391</v>
      </c>
      <c r="G73" t="s">
        <v>392</v>
      </c>
      <c r="H73" t="s">
        <v>353</v>
      </c>
      <c r="I73" t="s">
        <v>155</v>
      </c>
      <c r="J73" t="s">
        <v>271</v>
      </c>
      <c r="K73" s="79">
        <v>9.64</v>
      </c>
      <c r="L73" t="s">
        <v>108</v>
      </c>
      <c r="M73" s="79">
        <v>3.95</v>
      </c>
      <c r="N73" s="79">
        <v>4.21</v>
      </c>
      <c r="O73" s="79">
        <v>26678</v>
      </c>
      <c r="P73" s="79">
        <v>97.98</v>
      </c>
      <c r="Q73" s="79">
        <v>26.139104400000001</v>
      </c>
      <c r="R73" s="79">
        <v>0.01</v>
      </c>
      <c r="S73" s="79">
        <f t="shared" si="0"/>
        <v>0.42404318621049397</v>
      </c>
      <c r="T73" s="79">
        <f>Q73/'סכום נכסי הקרן'!$C$42*100</f>
        <v>3.5906416441852537E-2</v>
      </c>
    </row>
    <row r="74" spans="2:20">
      <c r="B74" t="s">
        <v>490</v>
      </c>
      <c r="C74" t="s">
        <v>491</v>
      </c>
      <c r="D74" t="s">
        <v>106</v>
      </c>
      <c r="E74" t="s">
        <v>129</v>
      </c>
      <c r="F74" t="s">
        <v>401</v>
      </c>
      <c r="G74" t="s">
        <v>118</v>
      </c>
      <c r="H74" t="s">
        <v>353</v>
      </c>
      <c r="I74" t="s">
        <v>155</v>
      </c>
      <c r="J74" t="s">
        <v>413</v>
      </c>
      <c r="K74" s="79">
        <v>3.59</v>
      </c>
      <c r="L74" t="s">
        <v>108</v>
      </c>
      <c r="M74" s="79">
        <v>6.4</v>
      </c>
      <c r="N74" s="79">
        <v>1.54</v>
      </c>
      <c r="O74" s="79">
        <v>40000</v>
      </c>
      <c r="P74" s="79">
        <v>118.88</v>
      </c>
      <c r="Q74" s="79">
        <v>47.552</v>
      </c>
      <c r="R74" s="79">
        <v>0.01</v>
      </c>
      <c r="S74" s="79">
        <f t="shared" si="0"/>
        <v>0.77141516718076264</v>
      </c>
      <c r="T74" s="79">
        <f>Q74/'סכום נכסי הקרן'!$C$42*100</f>
        <v>6.5320597389823806E-2</v>
      </c>
    </row>
    <row r="75" spans="2:20">
      <c r="B75" t="s">
        <v>492</v>
      </c>
      <c r="C75" t="s">
        <v>493</v>
      </c>
      <c r="D75" t="s">
        <v>106</v>
      </c>
      <c r="E75" t="s">
        <v>129</v>
      </c>
      <c r="F75" t="s">
        <v>405</v>
      </c>
      <c r="G75" t="s">
        <v>392</v>
      </c>
      <c r="H75" t="s">
        <v>408</v>
      </c>
      <c r="I75" t="s">
        <v>156</v>
      </c>
      <c r="J75" t="s">
        <v>393</v>
      </c>
      <c r="K75" s="79">
        <v>6.54</v>
      </c>
      <c r="L75" t="s">
        <v>108</v>
      </c>
      <c r="M75" s="79">
        <v>3.92</v>
      </c>
      <c r="N75" s="79">
        <v>3.49</v>
      </c>
      <c r="O75" s="79">
        <v>10836</v>
      </c>
      <c r="P75" s="79">
        <v>104.7</v>
      </c>
      <c r="Q75" s="79">
        <v>11.345292000000001</v>
      </c>
      <c r="R75" s="79">
        <v>0</v>
      </c>
      <c r="S75" s="79">
        <f t="shared" si="0"/>
        <v>0.18404967877049483</v>
      </c>
      <c r="T75" s="79">
        <f>Q75/'סכום נכסי הקרן'!$C$42*100</f>
        <v>1.5584649457477895E-2</v>
      </c>
    </row>
    <row r="76" spans="2:20">
      <c r="B76" t="s">
        <v>494</v>
      </c>
      <c r="C76" t="s">
        <v>495</v>
      </c>
      <c r="D76" t="s">
        <v>106</v>
      </c>
      <c r="E76" t="s">
        <v>129</v>
      </c>
      <c r="F76" t="s">
        <v>496</v>
      </c>
      <c r="G76" t="s">
        <v>315</v>
      </c>
      <c r="H76" t="s">
        <v>408</v>
      </c>
      <c r="I76" t="s">
        <v>156</v>
      </c>
      <c r="J76" t="s">
        <v>396</v>
      </c>
      <c r="K76" s="79">
        <v>3.61</v>
      </c>
      <c r="L76" t="s">
        <v>108</v>
      </c>
      <c r="M76" s="79">
        <v>4.2</v>
      </c>
      <c r="N76" s="79">
        <v>3.89</v>
      </c>
      <c r="O76" s="79">
        <v>101546</v>
      </c>
      <c r="P76" s="79">
        <v>101.28</v>
      </c>
      <c r="Q76" s="79">
        <v>102.84578879999999</v>
      </c>
      <c r="R76" s="79">
        <v>0.01</v>
      </c>
      <c r="S76" s="79">
        <f t="shared" ref="S76:S97" si="1">Q76/$Q$11*100</f>
        <v>1.6684219667099049</v>
      </c>
      <c r="T76" s="79">
        <f>Q76/'סכום נכסי הקרן'!$C$42*100</f>
        <v>0.14127583200377797</v>
      </c>
    </row>
    <row r="77" spans="2:20">
      <c r="B77" t="s">
        <v>497</v>
      </c>
      <c r="C77" t="s">
        <v>498</v>
      </c>
      <c r="D77" t="s">
        <v>106</v>
      </c>
      <c r="E77" t="s">
        <v>129</v>
      </c>
      <c r="F77" t="s">
        <v>499</v>
      </c>
      <c r="G77" t="s">
        <v>500</v>
      </c>
      <c r="H77" t="s">
        <v>408</v>
      </c>
      <c r="I77" t="s">
        <v>156</v>
      </c>
      <c r="J77" t="s">
        <v>422</v>
      </c>
      <c r="K77" s="79">
        <v>4.5199999999999996</v>
      </c>
      <c r="L77" t="s">
        <v>108</v>
      </c>
      <c r="M77" s="79">
        <v>2.75</v>
      </c>
      <c r="N77" s="79">
        <v>2.46</v>
      </c>
      <c r="O77" s="79">
        <v>183701.07</v>
      </c>
      <c r="P77" s="79">
        <v>102.29</v>
      </c>
      <c r="Q77" s="79">
        <v>187.907824503</v>
      </c>
      <c r="R77" s="79">
        <v>0.03</v>
      </c>
      <c r="S77" s="79">
        <f t="shared" si="1"/>
        <v>3.0483459339997299</v>
      </c>
      <c r="T77" s="79">
        <f>Q77/'סכום נכסי הקרן'!$C$42*100</f>
        <v>0.25812271514885032</v>
      </c>
    </row>
    <row r="78" spans="2:20">
      <c r="B78" t="s">
        <v>501</v>
      </c>
      <c r="C78" t="s">
        <v>502</v>
      </c>
      <c r="D78" t="s">
        <v>106</v>
      </c>
      <c r="E78" t="s">
        <v>129</v>
      </c>
      <c r="F78" t="s">
        <v>503</v>
      </c>
      <c r="G78" t="s">
        <v>315</v>
      </c>
      <c r="H78" t="s">
        <v>417</v>
      </c>
      <c r="I78" t="s">
        <v>155</v>
      </c>
      <c r="J78" t="s">
        <v>485</v>
      </c>
      <c r="K78" s="79">
        <v>3.88</v>
      </c>
      <c r="L78" t="s">
        <v>108</v>
      </c>
      <c r="M78" s="79">
        <v>6.05</v>
      </c>
      <c r="N78" s="79">
        <v>4.72</v>
      </c>
      <c r="O78" s="79">
        <v>26940</v>
      </c>
      <c r="P78" s="79">
        <v>105.9</v>
      </c>
      <c r="Q78" s="79">
        <v>28.52946</v>
      </c>
      <c r="R78" s="79">
        <v>0</v>
      </c>
      <c r="S78" s="79">
        <f t="shared" si="1"/>
        <v>0.46282087305427494</v>
      </c>
      <c r="T78" s="79">
        <f>Q78/'סכום נכסי הקרן'!$C$42*100</f>
        <v>3.9189968253892218E-2</v>
      </c>
    </row>
    <row r="79" spans="2:20">
      <c r="B79" t="s">
        <v>504</v>
      </c>
      <c r="C79" t="s">
        <v>505</v>
      </c>
      <c r="D79" t="s">
        <v>106</v>
      </c>
      <c r="E79" t="s">
        <v>129</v>
      </c>
      <c r="F79" t="s">
        <v>506</v>
      </c>
      <c r="G79" t="s">
        <v>133</v>
      </c>
      <c r="H79" t="s">
        <v>417</v>
      </c>
      <c r="I79" t="s">
        <v>155</v>
      </c>
      <c r="J79" t="s">
        <v>357</v>
      </c>
      <c r="K79" s="79">
        <v>3.98</v>
      </c>
      <c r="L79" t="s">
        <v>108</v>
      </c>
      <c r="M79" s="79">
        <v>2.95</v>
      </c>
      <c r="N79" s="79">
        <v>2.31</v>
      </c>
      <c r="O79" s="79">
        <v>34823.53</v>
      </c>
      <c r="P79" s="79">
        <v>102.61</v>
      </c>
      <c r="Q79" s="79">
        <v>35.732424133000002</v>
      </c>
      <c r="R79" s="79">
        <v>0.01</v>
      </c>
      <c r="S79" s="79">
        <f t="shared" si="1"/>
        <v>0.57967138998006629</v>
      </c>
      <c r="T79" s="79">
        <f>Q79/'סכום נכסי הקרן'!$C$42*100</f>
        <v>4.9084439993146808E-2</v>
      </c>
    </row>
    <row r="80" spans="2:20">
      <c r="B80" t="s">
        <v>507</v>
      </c>
      <c r="C80" t="s">
        <v>508</v>
      </c>
      <c r="D80" t="s">
        <v>106</v>
      </c>
      <c r="E80" t="s">
        <v>129</v>
      </c>
      <c r="F80" t="s">
        <v>509</v>
      </c>
      <c r="G80" t="s">
        <v>138</v>
      </c>
      <c r="H80" t="s">
        <v>417</v>
      </c>
      <c r="I80" t="s">
        <v>155</v>
      </c>
      <c r="J80" t="s">
        <v>481</v>
      </c>
      <c r="K80" s="79">
        <v>0.01</v>
      </c>
      <c r="L80" t="s">
        <v>108</v>
      </c>
      <c r="M80" s="79">
        <v>6.25</v>
      </c>
      <c r="N80" s="79">
        <v>4.6900000000000004</v>
      </c>
      <c r="O80" s="79">
        <v>4103</v>
      </c>
      <c r="P80" s="79">
        <v>106.21</v>
      </c>
      <c r="Q80" s="79">
        <v>4.3577963000000004</v>
      </c>
      <c r="R80" s="79">
        <v>0</v>
      </c>
      <c r="S80" s="79">
        <f t="shared" si="1"/>
        <v>7.0694611400239929E-2</v>
      </c>
      <c r="T80" s="79">
        <f>Q80/'סכום נכסי הקרן'!$C$42*100</f>
        <v>5.9861595226102767E-3</v>
      </c>
    </row>
    <row r="81" spans="2:20">
      <c r="B81" t="s">
        <v>629</v>
      </c>
      <c r="C81" t="s">
        <v>630</v>
      </c>
      <c r="D81" t="s">
        <v>106</v>
      </c>
      <c r="E81" t="s">
        <v>129</v>
      </c>
      <c r="F81" t="s">
        <v>499</v>
      </c>
      <c r="G81" t="s">
        <v>500</v>
      </c>
      <c r="H81" t="s">
        <v>421</v>
      </c>
      <c r="I81" t="s">
        <v>156</v>
      </c>
      <c r="J81" s="83">
        <v>42726</v>
      </c>
      <c r="K81" s="79">
        <v>3.58</v>
      </c>
      <c r="L81" t="s">
        <v>108</v>
      </c>
      <c r="M81" s="79">
        <v>2.4</v>
      </c>
      <c r="N81" s="79">
        <v>2.29</v>
      </c>
      <c r="O81" s="79">
        <v>19000</v>
      </c>
      <c r="P81" s="79">
        <v>100.6</v>
      </c>
      <c r="Q81" s="79">
        <v>19.114000000000001</v>
      </c>
      <c r="R81" s="79">
        <v>0.01</v>
      </c>
      <c r="S81" s="79">
        <f t="shared" si="1"/>
        <v>0.31007800945266439</v>
      </c>
      <c r="T81" s="79">
        <f>Q81/'סכום נכסי הקרן'!$C$42*100</f>
        <v>2.6256264689373577E-2</v>
      </c>
    </row>
    <row r="82" spans="2:20">
      <c r="B82" t="s">
        <v>510</v>
      </c>
      <c r="C82" t="s">
        <v>511</v>
      </c>
      <c r="D82" t="s">
        <v>106</v>
      </c>
      <c r="E82" t="s">
        <v>129</v>
      </c>
      <c r="F82" t="s">
        <v>450</v>
      </c>
      <c r="G82" t="s">
        <v>315</v>
      </c>
      <c r="H82" t="s">
        <v>443</v>
      </c>
      <c r="I82" t="s">
        <v>155</v>
      </c>
      <c r="J82" t="s">
        <v>447</v>
      </c>
      <c r="K82" s="79">
        <v>4.91</v>
      </c>
      <c r="L82" t="s">
        <v>108</v>
      </c>
      <c r="M82" s="79">
        <v>3.7</v>
      </c>
      <c r="N82" s="79">
        <v>2.67</v>
      </c>
      <c r="O82" s="79">
        <v>8529.2999999999993</v>
      </c>
      <c r="P82" s="79">
        <v>105.18</v>
      </c>
      <c r="Q82" s="79">
        <v>8.9711177400000004</v>
      </c>
      <c r="R82" s="79">
        <v>0</v>
      </c>
      <c r="S82" s="79">
        <f t="shared" si="1"/>
        <v>0.1455344946837232</v>
      </c>
      <c r="T82" s="79">
        <f>Q82/'סכום נכסי הקרן'!$C$42*100</f>
        <v>1.2323325412837443E-2</v>
      </c>
    </row>
    <row r="83" spans="2:20">
      <c r="B83" t="s">
        <v>512</v>
      </c>
      <c r="C83" t="s">
        <v>513</v>
      </c>
      <c r="D83" t="s">
        <v>106</v>
      </c>
      <c r="E83" t="s">
        <v>129</v>
      </c>
      <c r="F83" t="s">
        <v>514</v>
      </c>
      <c r="G83" t="s">
        <v>315</v>
      </c>
      <c r="H83" t="s">
        <v>443</v>
      </c>
      <c r="I83" t="s">
        <v>155</v>
      </c>
      <c r="J83" t="s">
        <v>388</v>
      </c>
      <c r="K83" s="79">
        <v>3.11</v>
      </c>
      <c r="L83" t="s">
        <v>108</v>
      </c>
      <c r="M83" s="79">
        <v>3.4</v>
      </c>
      <c r="N83" s="79">
        <v>3.38</v>
      </c>
      <c r="O83" s="79">
        <v>15151.66</v>
      </c>
      <c r="P83" s="79">
        <v>100.68</v>
      </c>
      <c r="Q83" s="79">
        <v>15.254691288</v>
      </c>
      <c r="R83" s="79">
        <v>0</v>
      </c>
      <c r="S83" s="79">
        <f t="shared" si="1"/>
        <v>0.24747014279574872</v>
      </c>
      <c r="T83" s="79">
        <f>Q83/'סכום נכסי הקרן'!$C$42*100</f>
        <v>2.0954860950738154E-2</v>
      </c>
    </row>
    <row r="84" spans="2:20">
      <c r="B84" t="s">
        <v>515</v>
      </c>
      <c r="C84" t="s">
        <v>516</v>
      </c>
      <c r="D84" t="s">
        <v>106</v>
      </c>
      <c r="E84" t="s">
        <v>129</v>
      </c>
      <c r="F84" t="s">
        <v>517</v>
      </c>
      <c r="G84" t="s">
        <v>315</v>
      </c>
      <c r="H84" t="s">
        <v>454</v>
      </c>
      <c r="I84" t="s">
        <v>155</v>
      </c>
      <c r="J84" t="s">
        <v>223</v>
      </c>
      <c r="K84" s="79">
        <v>5.38</v>
      </c>
      <c r="L84" t="s">
        <v>108</v>
      </c>
      <c r="M84" s="79">
        <v>6.9</v>
      </c>
      <c r="N84" s="79">
        <v>7.52</v>
      </c>
      <c r="O84" s="79">
        <v>7000</v>
      </c>
      <c r="P84" s="79">
        <v>98.38</v>
      </c>
      <c r="Q84" s="79">
        <v>6.8865999999999996</v>
      </c>
      <c r="R84" s="79">
        <v>0</v>
      </c>
      <c r="S84" s="79">
        <f t="shared" si="1"/>
        <v>0.11171828083586474</v>
      </c>
      <c r="T84" s="79">
        <f>Q84/'סכום נכסי הקרן'!$C$42*100</f>
        <v>9.4598928748477577E-3</v>
      </c>
    </row>
    <row r="85" spans="2:20">
      <c r="B85" t="s">
        <v>518</v>
      </c>
      <c r="C85" t="s">
        <v>519</v>
      </c>
      <c r="D85" t="s">
        <v>106</v>
      </c>
      <c r="E85" t="s">
        <v>129</v>
      </c>
      <c r="F85" t="s">
        <v>520</v>
      </c>
      <c r="G85" t="s">
        <v>133</v>
      </c>
      <c r="H85" t="s">
        <v>464</v>
      </c>
      <c r="I85" t="s">
        <v>156</v>
      </c>
      <c r="J85" t="s">
        <v>521</v>
      </c>
      <c r="K85" s="79">
        <v>2.04</v>
      </c>
      <c r="L85" t="s">
        <v>108</v>
      </c>
      <c r="M85" s="79">
        <v>4.3</v>
      </c>
      <c r="N85" s="79">
        <v>3.9</v>
      </c>
      <c r="O85" s="79">
        <v>121967.52</v>
      </c>
      <c r="P85" s="79">
        <v>101.31</v>
      </c>
      <c r="Q85" s="79">
        <v>123.56529451199999</v>
      </c>
      <c r="R85" s="79">
        <v>0.02</v>
      </c>
      <c r="S85" s="79">
        <f t="shared" si="1"/>
        <v>2.0045453887053046</v>
      </c>
      <c r="T85" s="79">
        <f>Q85/'סכום נכסי הקרן'!$C$42*100</f>
        <v>0.16973752637477618</v>
      </c>
    </row>
    <row r="86" spans="2:20">
      <c r="B86" t="s">
        <v>522</v>
      </c>
      <c r="C86" t="s">
        <v>523</v>
      </c>
      <c r="D86" t="s">
        <v>106</v>
      </c>
      <c r="E86" t="s">
        <v>129</v>
      </c>
      <c r="F86" t="s">
        <v>520</v>
      </c>
      <c r="G86" t="s">
        <v>133</v>
      </c>
      <c r="H86" t="s">
        <v>464</v>
      </c>
      <c r="I86" t="s">
        <v>156</v>
      </c>
      <c r="J86" t="s">
        <v>409</v>
      </c>
      <c r="K86" s="79">
        <v>2.72</v>
      </c>
      <c r="L86" t="s">
        <v>108</v>
      </c>
      <c r="M86" s="79">
        <v>4.25</v>
      </c>
      <c r="N86" s="79">
        <v>4.28</v>
      </c>
      <c r="O86" s="79">
        <v>6084</v>
      </c>
      <c r="P86" s="79">
        <v>100.72</v>
      </c>
      <c r="Q86" s="79">
        <v>6.1278047999999998</v>
      </c>
      <c r="R86" s="79">
        <v>0</v>
      </c>
      <c r="S86" s="79">
        <f t="shared" si="1"/>
        <v>9.9408680270926142E-2</v>
      </c>
      <c r="T86" s="79">
        <f>Q86/'סכום נכסי הקרן'!$C$42*100</f>
        <v>8.4175612008796641E-3</v>
      </c>
    </row>
    <row r="87" spans="2:20">
      <c r="B87" t="s">
        <v>524</v>
      </c>
      <c r="C87" t="s">
        <v>525</v>
      </c>
      <c r="D87" t="s">
        <v>106</v>
      </c>
      <c r="E87" t="s">
        <v>129</v>
      </c>
      <c r="F87" t="s">
        <v>526</v>
      </c>
      <c r="G87" t="s">
        <v>383</v>
      </c>
      <c r="H87" t="s">
        <v>527</v>
      </c>
      <c r="I87" t="s">
        <v>155</v>
      </c>
      <c r="J87" t="s">
        <v>372</v>
      </c>
      <c r="K87" s="79">
        <v>2.99</v>
      </c>
      <c r="L87" t="s">
        <v>108</v>
      </c>
      <c r="M87" s="79">
        <v>6</v>
      </c>
      <c r="N87" s="79">
        <v>2.95</v>
      </c>
      <c r="O87" s="79">
        <v>2715.3</v>
      </c>
      <c r="P87" s="79">
        <v>109.32</v>
      </c>
      <c r="Q87" s="79">
        <v>2.9683659599999999</v>
      </c>
      <c r="R87" s="79">
        <v>0</v>
      </c>
      <c r="S87" s="79">
        <f t="shared" si="1"/>
        <v>4.8154494517309153E-2</v>
      </c>
      <c r="T87" s="79">
        <f>Q87/'סכום נכסי הקרן'!$C$42*100</f>
        <v>4.0775453772463376E-3</v>
      </c>
    </row>
    <row r="88" spans="2:20">
      <c r="B88" t="s">
        <v>528</v>
      </c>
      <c r="C88" t="s">
        <v>529</v>
      </c>
      <c r="D88" t="s">
        <v>106</v>
      </c>
      <c r="E88" t="s">
        <v>129</v>
      </c>
      <c r="F88" t="s">
        <v>526</v>
      </c>
      <c r="G88" t="s">
        <v>383</v>
      </c>
      <c r="H88" t="s">
        <v>527</v>
      </c>
      <c r="I88" t="s">
        <v>155</v>
      </c>
      <c r="J88" t="s">
        <v>396</v>
      </c>
      <c r="K88" s="79">
        <v>5.01</v>
      </c>
      <c r="L88" t="s">
        <v>108</v>
      </c>
      <c r="M88" s="79">
        <v>5.9</v>
      </c>
      <c r="N88" s="79">
        <v>4.12</v>
      </c>
      <c r="O88" s="79">
        <v>54178</v>
      </c>
      <c r="P88" s="79">
        <v>109.29</v>
      </c>
      <c r="Q88" s="79">
        <v>59.211136199999999</v>
      </c>
      <c r="R88" s="79">
        <v>0.01</v>
      </c>
      <c r="S88" s="79">
        <f t="shared" si="1"/>
        <v>0.96055620227721039</v>
      </c>
      <c r="T88" s="79">
        <f>Q88/'סכום נכסי הקרן'!$C$42*100</f>
        <v>8.1336364163741209E-2</v>
      </c>
    </row>
    <row r="89" spans="2:20">
      <c r="B89" s="80" t="s">
        <v>285</v>
      </c>
      <c r="C89" s="16"/>
      <c r="D89" s="16"/>
      <c r="E89" s="16"/>
      <c r="F89" s="16"/>
      <c r="K89" s="81">
        <v>0</v>
      </c>
      <c r="N89" s="81">
        <v>0</v>
      </c>
      <c r="O89" s="81">
        <v>0</v>
      </c>
      <c r="Q89" s="81">
        <v>0</v>
      </c>
      <c r="S89" s="81">
        <f t="shared" si="1"/>
        <v>0</v>
      </c>
      <c r="T89" s="81">
        <f>Q89/'סכום נכסי הקרן'!$C$42*100</f>
        <v>0</v>
      </c>
    </row>
    <row r="90" spans="2:20">
      <c r="B90" t="s">
        <v>206</v>
      </c>
      <c r="C90" t="s">
        <v>206</v>
      </c>
      <c r="D90" s="16"/>
      <c r="E90" s="16"/>
      <c r="F90" s="16"/>
      <c r="G90" t="s">
        <v>206</v>
      </c>
      <c r="H90" t="s">
        <v>206</v>
      </c>
      <c r="K90" s="79">
        <v>0</v>
      </c>
      <c r="L90" t="s">
        <v>206</v>
      </c>
      <c r="M90" s="79">
        <v>0</v>
      </c>
      <c r="N90" s="79">
        <v>0</v>
      </c>
      <c r="O90" s="79">
        <v>0</v>
      </c>
      <c r="P90" s="79">
        <v>0</v>
      </c>
      <c r="Q90" s="79">
        <v>0</v>
      </c>
      <c r="R90" s="79">
        <v>0</v>
      </c>
      <c r="S90" s="79">
        <f t="shared" si="1"/>
        <v>0</v>
      </c>
      <c r="T90" s="79">
        <f>Q90/'סכום נכסי הקרן'!$C$42*100</f>
        <v>0</v>
      </c>
    </row>
    <row r="91" spans="2:20">
      <c r="B91" s="80" t="s">
        <v>530</v>
      </c>
      <c r="C91" s="16"/>
      <c r="D91" s="16"/>
      <c r="E91" s="16"/>
      <c r="F91" s="16"/>
      <c r="K91" s="81">
        <v>0</v>
      </c>
      <c r="N91" s="81">
        <v>0</v>
      </c>
      <c r="O91" s="81">
        <v>0</v>
      </c>
      <c r="Q91" s="81">
        <v>0</v>
      </c>
      <c r="S91" s="81">
        <f t="shared" si="1"/>
        <v>0</v>
      </c>
      <c r="T91" s="81">
        <f>Q91/'סכום נכסי הקרן'!$C$42*100</f>
        <v>0</v>
      </c>
    </row>
    <row r="92" spans="2:20">
      <c r="B92" t="s">
        <v>206</v>
      </c>
      <c r="C92" t="s">
        <v>206</v>
      </c>
      <c r="D92" s="16"/>
      <c r="E92" s="16"/>
      <c r="F92" s="16"/>
      <c r="G92" t="s">
        <v>206</v>
      </c>
      <c r="H92" t="s">
        <v>206</v>
      </c>
      <c r="K92" s="79">
        <v>0</v>
      </c>
      <c r="L92" t="s">
        <v>206</v>
      </c>
      <c r="M92" s="79">
        <v>0</v>
      </c>
      <c r="N92" s="79">
        <v>0</v>
      </c>
      <c r="O92" s="79">
        <v>0</v>
      </c>
      <c r="P92" s="79">
        <v>0</v>
      </c>
      <c r="Q92" s="79">
        <v>0</v>
      </c>
      <c r="R92" s="79">
        <v>0</v>
      </c>
      <c r="S92" s="79">
        <f t="shared" si="1"/>
        <v>0</v>
      </c>
      <c r="T92" s="79">
        <f>Q92/'סכום נכסי הקרן'!$C$42*100</f>
        <v>0</v>
      </c>
    </row>
    <row r="93" spans="2:20">
      <c r="B93" s="80" t="s">
        <v>211</v>
      </c>
      <c r="C93" s="16"/>
      <c r="D93" s="16"/>
      <c r="E93" s="16"/>
      <c r="F93" s="16"/>
      <c r="K93" s="81">
        <v>0</v>
      </c>
      <c r="N93" s="81">
        <v>0</v>
      </c>
      <c r="O93" s="81">
        <v>0</v>
      </c>
      <c r="Q93" s="81">
        <v>0</v>
      </c>
      <c r="S93" s="81">
        <f t="shared" si="1"/>
        <v>0</v>
      </c>
      <c r="T93" s="81">
        <f>Q93/'סכום נכסי הקרן'!$C$42*100</f>
        <v>0</v>
      </c>
    </row>
    <row r="94" spans="2:20">
      <c r="B94" s="80" t="s">
        <v>286</v>
      </c>
      <c r="C94" s="16"/>
      <c r="D94" s="16"/>
      <c r="E94" s="16"/>
      <c r="F94" s="16"/>
      <c r="K94" s="81">
        <v>0</v>
      </c>
      <c r="N94" s="81">
        <v>0</v>
      </c>
      <c r="O94" s="81">
        <v>0</v>
      </c>
      <c r="Q94" s="81">
        <v>0</v>
      </c>
      <c r="S94" s="81">
        <f t="shared" si="1"/>
        <v>0</v>
      </c>
      <c r="T94" s="81">
        <f>Q94/'סכום נכסי הקרן'!$C$42*100</f>
        <v>0</v>
      </c>
    </row>
    <row r="95" spans="2:20">
      <c r="B95" t="s">
        <v>206</v>
      </c>
      <c r="C95" t="s">
        <v>206</v>
      </c>
      <c r="D95" s="16"/>
      <c r="E95" s="16"/>
      <c r="F95" s="16"/>
      <c r="G95" t="s">
        <v>206</v>
      </c>
      <c r="H95" t="s">
        <v>206</v>
      </c>
      <c r="K95" s="79">
        <v>0</v>
      </c>
      <c r="L95" t="s">
        <v>206</v>
      </c>
      <c r="M95" s="79">
        <v>0</v>
      </c>
      <c r="N95" s="79">
        <v>0</v>
      </c>
      <c r="O95" s="79">
        <v>0</v>
      </c>
      <c r="P95" s="79">
        <v>0</v>
      </c>
      <c r="Q95" s="79">
        <v>0</v>
      </c>
      <c r="R95" s="79">
        <v>0</v>
      </c>
      <c r="S95" s="79">
        <f t="shared" si="1"/>
        <v>0</v>
      </c>
      <c r="T95" s="79">
        <f>Q95/'סכום נכסי הקרן'!$C$42*100</f>
        <v>0</v>
      </c>
    </row>
    <row r="96" spans="2:20">
      <c r="B96" s="80" t="s">
        <v>287</v>
      </c>
      <c r="C96" s="16"/>
      <c r="D96" s="16"/>
      <c r="E96" s="16"/>
      <c r="F96" s="16"/>
      <c r="K96" s="81">
        <v>0</v>
      </c>
      <c r="N96" s="81">
        <v>0</v>
      </c>
      <c r="O96" s="81">
        <v>0</v>
      </c>
      <c r="Q96" s="81">
        <v>0</v>
      </c>
      <c r="S96" s="81">
        <f t="shared" si="1"/>
        <v>0</v>
      </c>
      <c r="T96" s="81">
        <f>Q96/'סכום נכסי הקרן'!$C$42*100</f>
        <v>0</v>
      </c>
    </row>
    <row r="97" spans="2:20">
      <c r="B97" t="s">
        <v>206</v>
      </c>
      <c r="C97" t="s">
        <v>206</v>
      </c>
      <c r="D97" s="16"/>
      <c r="E97" s="16"/>
      <c r="F97" s="16"/>
      <c r="G97" t="s">
        <v>206</v>
      </c>
      <c r="H97" t="s">
        <v>206</v>
      </c>
      <c r="K97" s="79">
        <v>0</v>
      </c>
      <c r="L97" t="s">
        <v>206</v>
      </c>
      <c r="M97" s="79">
        <v>0</v>
      </c>
      <c r="N97" s="79">
        <v>0</v>
      </c>
      <c r="O97" s="79">
        <v>0</v>
      </c>
      <c r="P97" s="79">
        <v>0</v>
      </c>
      <c r="Q97" s="79">
        <v>0</v>
      </c>
      <c r="R97" s="79">
        <v>0</v>
      </c>
      <c r="S97" s="79">
        <f t="shared" si="1"/>
        <v>0</v>
      </c>
      <c r="T97" s="79">
        <f>Q97/'סכום נכסי הקרן'!$C$42*100</f>
        <v>0</v>
      </c>
    </row>
    <row r="98" spans="2:20">
      <c r="B98" t="s">
        <v>214</v>
      </c>
      <c r="C98" s="16"/>
      <c r="D98" s="16"/>
      <c r="E98" s="16"/>
      <c r="F98" s="16"/>
    </row>
    <row r="99" spans="2:20">
      <c r="C99" s="16"/>
      <c r="D99" s="16"/>
      <c r="E99" s="16"/>
      <c r="F99" s="16"/>
    </row>
    <row r="100" spans="2:20">
      <c r="C100" s="16"/>
      <c r="D100" s="16"/>
      <c r="E100" s="16"/>
      <c r="F100" s="16"/>
    </row>
    <row r="101" spans="2:20">
      <c r="C101" s="16"/>
      <c r="D101" s="16"/>
      <c r="E101" s="16"/>
      <c r="F101" s="16"/>
    </row>
    <row r="102" spans="2:20">
      <c r="C102" s="16"/>
      <c r="D102" s="16"/>
      <c r="E102" s="16"/>
      <c r="F102" s="16"/>
    </row>
    <row r="103" spans="2:20">
      <c r="C103" s="16"/>
      <c r="D103" s="16"/>
      <c r="E103" s="16"/>
      <c r="F103" s="16"/>
    </row>
    <row r="104" spans="2:20">
      <c r="C104" s="16"/>
      <c r="D104" s="16"/>
      <c r="E104" s="16"/>
      <c r="F104" s="16"/>
    </row>
    <row r="105" spans="2:20">
      <c r="C105" s="16"/>
      <c r="D105" s="16"/>
      <c r="E105" s="16"/>
      <c r="F105" s="16"/>
    </row>
    <row r="106" spans="2:20">
      <c r="C106" s="16"/>
      <c r="D106" s="16"/>
      <c r="E106" s="16"/>
      <c r="F106" s="16"/>
    </row>
    <row r="107" spans="2:20">
      <c r="C107" s="16"/>
      <c r="D107" s="16"/>
      <c r="E107" s="16"/>
      <c r="F107" s="16"/>
    </row>
    <row r="108" spans="2:20">
      <c r="C108" s="16"/>
      <c r="D108" s="16"/>
      <c r="E108" s="16"/>
      <c r="F108" s="16"/>
    </row>
    <row r="109" spans="2:20">
      <c r="C109" s="16"/>
      <c r="D109" s="16"/>
      <c r="E109" s="16"/>
      <c r="F109" s="16"/>
    </row>
    <row r="110" spans="2:20">
      <c r="C110" s="16"/>
      <c r="D110" s="16"/>
      <c r="E110" s="16"/>
      <c r="F110" s="16"/>
    </row>
    <row r="111" spans="2:20">
      <c r="C111" s="16"/>
      <c r="D111" s="16"/>
      <c r="E111" s="16"/>
      <c r="F111" s="16"/>
    </row>
    <row r="112" spans="2:20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80 L82:L806">
      <formula1>$BM$7:$BM$11</formula1>
    </dataValidation>
    <dataValidation type="list" allowBlank="1" showInputMessage="1" showErrorMessage="1" sqref="E12:E80 E82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80 G82:G806">
      <formula1>$BJ$7:$BJ$11</formula1>
    </dataValidation>
    <dataValidation type="list" allowBlank="1" showInputMessage="1" showErrorMessage="1" sqref="E81">
      <formula1>$BE$6:$BE$11</formula1>
    </dataValidation>
    <dataValidation type="list" allowBlank="1" showInputMessage="1" showErrorMessage="1" sqref="L81">
      <formula1>$BI$6:$BI$11</formula1>
    </dataValidation>
    <dataValidation type="list" allowBlank="1" showInputMessage="1" showErrorMessage="1" sqref="G81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889</v>
      </c>
    </row>
    <row r="3" spans="2:61">
      <c r="B3" s="2" t="s">
        <v>2</v>
      </c>
      <c r="C3" s="82" t="s">
        <v>890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f>I12+I50</f>
        <v>1348522</v>
      </c>
      <c r="J11" s="7"/>
      <c r="K11" s="78">
        <f>K12+K50</f>
        <v>6660.6283077200005</v>
      </c>
      <c r="L11" s="7"/>
      <c r="M11" s="78">
        <f>K11/$K$11*100</f>
        <v>100</v>
      </c>
      <c r="N11" s="78">
        <f>K11/'סכום נכסי הקרן'!$C$42*100</f>
        <v>9.1494830932840188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f>I13+I32+I45+I48</f>
        <v>1347817</v>
      </c>
      <c r="K12" s="81">
        <f>K13+K32+K45+K48</f>
        <v>6595.4739300000001</v>
      </c>
      <c r="M12" s="81">
        <f t="shared" ref="M12:M56" si="0">K12/$K$11*100</f>
        <v>99.021798324273959</v>
      </c>
      <c r="N12" s="81">
        <f>K12/'סכום נכסי הקרן'!$C$42*100</f>
        <v>9.0599826963452426</v>
      </c>
    </row>
    <row r="13" spans="2:61">
      <c r="B13" s="80" t="s">
        <v>531</v>
      </c>
      <c r="E13" s="16"/>
      <c r="F13" s="16"/>
      <c r="G13" s="16"/>
      <c r="I13" s="81">
        <v>1255811</v>
      </c>
      <c r="K13" s="81">
        <v>5698.3644450000002</v>
      </c>
      <c r="M13" s="81">
        <f t="shared" si="0"/>
        <v>85.552956594129597</v>
      </c>
      <c r="N13" s="81">
        <f>K13/'סכום נכסי הקרן'!$C$42*100</f>
        <v>7.8276532993845001</v>
      </c>
    </row>
    <row r="14" spans="2:61">
      <c r="B14" t="s">
        <v>532</v>
      </c>
      <c r="C14" t="s">
        <v>533</v>
      </c>
      <c r="D14" t="s">
        <v>106</v>
      </c>
      <c r="E14" t="s">
        <v>129</v>
      </c>
      <c r="F14" t="s">
        <v>534</v>
      </c>
      <c r="G14" t="s">
        <v>535</v>
      </c>
      <c r="H14" t="s">
        <v>108</v>
      </c>
      <c r="I14" s="79">
        <v>586</v>
      </c>
      <c r="J14" s="79">
        <v>39000</v>
      </c>
      <c r="K14" s="79">
        <v>228.54</v>
      </c>
      <c r="L14" s="79">
        <v>0</v>
      </c>
      <c r="M14" s="79">
        <f t="shared" si="0"/>
        <v>3.4312078296744279</v>
      </c>
      <c r="N14" s="79">
        <f>K14/'סכום נכסי הקרן'!$C$42*100</f>
        <v>0.31393778027149921</v>
      </c>
    </row>
    <row r="15" spans="2:61">
      <c r="B15" t="s">
        <v>536</v>
      </c>
      <c r="C15" t="s">
        <v>537</v>
      </c>
      <c r="D15" t="s">
        <v>106</v>
      </c>
      <c r="E15" t="s">
        <v>129</v>
      </c>
      <c r="F15" t="s">
        <v>538</v>
      </c>
      <c r="G15" t="s">
        <v>291</v>
      </c>
      <c r="H15" t="s">
        <v>108</v>
      </c>
      <c r="I15" s="79">
        <v>14337</v>
      </c>
      <c r="J15" s="79">
        <v>2291</v>
      </c>
      <c r="K15" s="79">
        <v>328.46066999999999</v>
      </c>
      <c r="L15" s="79">
        <v>0</v>
      </c>
      <c r="M15" s="79">
        <f t="shared" si="0"/>
        <v>4.9313766633591865</v>
      </c>
      <c r="N15" s="79">
        <f>K15/'סכום נכסי הקרן'!$C$42*100</f>
        <v>0.45119547408020222</v>
      </c>
    </row>
    <row r="16" spans="2:61">
      <c r="B16" t="s">
        <v>539</v>
      </c>
      <c r="C16" t="s">
        <v>540</v>
      </c>
      <c r="D16" t="s">
        <v>106</v>
      </c>
      <c r="E16" t="s">
        <v>129</v>
      </c>
      <c r="F16" t="s">
        <v>290</v>
      </c>
      <c r="G16" t="s">
        <v>291</v>
      </c>
      <c r="H16" t="s">
        <v>108</v>
      </c>
      <c r="I16" s="79">
        <v>34338</v>
      </c>
      <c r="J16" s="79">
        <v>1586</v>
      </c>
      <c r="K16" s="79">
        <v>544.60068000000001</v>
      </c>
      <c r="L16" s="79">
        <v>0</v>
      </c>
      <c r="M16" s="79">
        <f t="shared" si="0"/>
        <v>8.1764160202241065</v>
      </c>
      <c r="N16" s="79">
        <f>K16/'סכום נכסי הקרן'!$C$42*100</f>
        <v>0.74809980140697063</v>
      </c>
    </row>
    <row r="17" spans="2:14">
      <c r="B17" t="s">
        <v>541</v>
      </c>
      <c r="C17" t="s">
        <v>542</v>
      </c>
      <c r="D17" t="s">
        <v>106</v>
      </c>
      <c r="E17" t="s">
        <v>129</v>
      </c>
      <c r="F17" t="s">
        <v>543</v>
      </c>
      <c r="G17" t="s">
        <v>291</v>
      </c>
      <c r="H17" t="s">
        <v>108</v>
      </c>
      <c r="I17" s="79">
        <v>4079</v>
      </c>
      <c r="J17" s="79">
        <v>5635</v>
      </c>
      <c r="K17" s="79">
        <v>229.85165000000001</v>
      </c>
      <c r="L17" s="79">
        <v>0</v>
      </c>
      <c r="M17" s="79">
        <f t="shared" si="0"/>
        <v>3.4509004163104327</v>
      </c>
      <c r="N17" s="79">
        <f>K17/'סכום נכסי הקרן'!$C$42*100</f>
        <v>0.31573955015639077</v>
      </c>
    </row>
    <row r="18" spans="2:14">
      <c r="B18" t="s">
        <v>544</v>
      </c>
      <c r="C18" t="s">
        <v>545</v>
      </c>
      <c r="D18" t="s">
        <v>106</v>
      </c>
      <c r="E18" t="s">
        <v>129</v>
      </c>
      <c r="F18" t="s">
        <v>546</v>
      </c>
      <c r="G18" t="s">
        <v>291</v>
      </c>
      <c r="H18" t="s">
        <v>108</v>
      </c>
      <c r="I18" s="79">
        <v>2209</v>
      </c>
      <c r="J18" s="79">
        <v>5650</v>
      </c>
      <c r="K18" s="79">
        <v>124.8085</v>
      </c>
      <c r="L18" s="79">
        <v>0</v>
      </c>
      <c r="M18" s="79">
        <f t="shared" si="0"/>
        <v>1.8738247239429457</v>
      </c>
      <c r="N18" s="79">
        <f>K18/'סכום נכסי הקרן'!$C$42*100</f>
        <v>0.17144527631493572</v>
      </c>
    </row>
    <row r="19" spans="2:14">
      <c r="B19" t="s">
        <v>547</v>
      </c>
      <c r="C19" t="s">
        <v>548</v>
      </c>
      <c r="D19" t="s">
        <v>106</v>
      </c>
      <c r="E19" t="s">
        <v>129</v>
      </c>
      <c r="F19" t="s">
        <v>371</v>
      </c>
      <c r="G19" t="s">
        <v>118</v>
      </c>
      <c r="H19" t="s">
        <v>108</v>
      </c>
      <c r="I19" s="79">
        <v>433</v>
      </c>
      <c r="J19" s="79">
        <v>56500</v>
      </c>
      <c r="K19" s="79">
        <v>244.64500000000001</v>
      </c>
      <c r="L19" s="79">
        <v>0</v>
      </c>
      <c r="M19" s="79">
        <f t="shared" si="0"/>
        <v>3.6730018355241993</v>
      </c>
      <c r="N19" s="79">
        <f>K19/'סכום נכסי הקרן'!$C$42*100</f>
        <v>0.33606068195729821</v>
      </c>
    </row>
    <row r="20" spans="2:14">
      <c r="B20" t="s">
        <v>549</v>
      </c>
      <c r="C20" t="s">
        <v>550</v>
      </c>
      <c r="D20" t="s">
        <v>106</v>
      </c>
      <c r="E20" t="s">
        <v>129</v>
      </c>
      <c r="F20" t="s">
        <v>551</v>
      </c>
      <c r="G20" t="s">
        <v>552</v>
      </c>
      <c r="H20" t="s">
        <v>108</v>
      </c>
      <c r="I20" s="79">
        <v>111191</v>
      </c>
      <c r="J20" s="79">
        <v>271.5</v>
      </c>
      <c r="K20" s="79">
        <v>301.88356499999998</v>
      </c>
      <c r="L20" s="79">
        <v>0</v>
      </c>
      <c r="M20" s="79">
        <f t="shared" si="0"/>
        <v>4.5323586762843666</v>
      </c>
      <c r="N20" s="79">
        <f>K20/'סכום נכסי הקרן'!$C$42*100</f>
        <v>0.41468739081362932</v>
      </c>
    </row>
    <row r="21" spans="2:14">
      <c r="B21" t="s">
        <v>553</v>
      </c>
      <c r="C21" t="s">
        <v>554</v>
      </c>
      <c r="D21" t="s">
        <v>106</v>
      </c>
      <c r="E21" t="s">
        <v>129</v>
      </c>
      <c r="F21" t="s">
        <v>555</v>
      </c>
      <c r="G21" t="s">
        <v>552</v>
      </c>
      <c r="H21" t="s">
        <v>108</v>
      </c>
      <c r="I21" s="79">
        <v>5001</v>
      </c>
      <c r="J21" s="79">
        <v>1442</v>
      </c>
      <c r="K21" s="79">
        <v>72.114419999999996</v>
      </c>
      <c r="L21" s="79">
        <v>0</v>
      </c>
      <c r="M21" s="79">
        <f t="shared" si="0"/>
        <v>1.0826969569284595</v>
      </c>
      <c r="N21" s="79">
        <f>K21/'סכום נכסי הקרן'!$C$42*100</f>
        <v>9.906117502566994E-2</v>
      </c>
    </row>
    <row r="22" spans="2:14">
      <c r="B22" t="s">
        <v>556</v>
      </c>
      <c r="C22" t="s">
        <v>557</v>
      </c>
      <c r="D22" t="s">
        <v>106</v>
      </c>
      <c r="E22" t="s">
        <v>129</v>
      </c>
      <c r="F22" t="s">
        <v>558</v>
      </c>
      <c r="G22" t="s">
        <v>552</v>
      </c>
      <c r="H22" t="s">
        <v>108</v>
      </c>
      <c r="I22" s="79">
        <v>968983</v>
      </c>
      <c r="J22" s="79">
        <v>66</v>
      </c>
      <c r="K22" s="79">
        <v>639.52877999999998</v>
      </c>
      <c r="L22" s="79">
        <v>0.01</v>
      </c>
      <c r="M22" s="79">
        <f t="shared" si="0"/>
        <v>9.601628411823464</v>
      </c>
      <c r="N22" s="79">
        <f>K22/'סכום נכסי הקרן'!$C$42*100</f>
        <v>0.87849936821974262</v>
      </c>
    </row>
    <row r="23" spans="2:14">
      <c r="B23" t="s">
        <v>559</v>
      </c>
      <c r="C23" t="s">
        <v>560</v>
      </c>
      <c r="D23" t="s">
        <v>106</v>
      </c>
      <c r="E23" t="s">
        <v>129</v>
      </c>
      <c r="F23" t="s">
        <v>561</v>
      </c>
      <c r="G23" t="s">
        <v>383</v>
      </c>
      <c r="H23" t="s">
        <v>108</v>
      </c>
      <c r="I23" s="79">
        <v>3300</v>
      </c>
      <c r="J23" s="79">
        <v>13830</v>
      </c>
      <c r="K23" s="79">
        <v>456.39</v>
      </c>
      <c r="L23" s="79">
        <v>0</v>
      </c>
      <c r="M23" s="79">
        <f t="shared" si="0"/>
        <v>6.8520562762978559</v>
      </c>
      <c r="N23" s="79">
        <f>K23/'סכום נכסי הקרן'!$C$42*100</f>
        <v>0.62692773054217876</v>
      </c>
    </row>
    <row r="24" spans="2:14">
      <c r="B24" t="s">
        <v>562</v>
      </c>
      <c r="C24" t="s">
        <v>563</v>
      </c>
      <c r="D24" t="s">
        <v>106</v>
      </c>
      <c r="E24" t="s">
        <v>129</v>
      </c>
      <c r="F24" t="s">
        <v>564</v>
      </c>
      <c r="G24" t="s">
        <v>383</v>
      </c>
      <c r="H24" t="s">
        <v>108</v>
      </c>
      <c r="I24" s="79">
        <v>26346</v>
      </c>
      <c r="J24" s="79">
        <v>1580</v>
      </c>
      <c r="K24" s="79">
        <v>416.26679999999999</v>
      </c>
      <c r="L24" s="79">
        <v>0</v>
      </c>
      <c r="M24" s="79">
        <f t="shared" si="0"/>
        <v>6.2496626559618402</v>
      </c>
      <c r="N24" s="79">
        <f>K24/'סכום נכסי הקרן'!$C$42*100</f>
        <v>0.57181182809451359</v>
      </c>
    </row>
    <row r="25" spans="2:14">
      <c r="B25" t="s">
        <v>565</v>
      </c>
      <c r="C25" t="s">
        <v>566</v>
      </c>
      <c r="D25" t="s">
        <v>106</v>
      </c>
      <c r="E25" t="s">
        <v>129</v>
      </c>
      <c r="F25" t="s">
        <v>567</v>
      </c>
      <c r="G25" t="s">
        <v>383</v>
      </c>
      <c r="H25" t="s">
        <v>108</v>
      </c>
      <c r="I25" s="79">
        <v>3600</v>
      </c>
      <c r="J25" s="79">
        <v>14560</v>
      </c>
      <c r="K25" s="79">
        <v>524.16</v>
      </c>
      <c r="L25" s="79">
        <v>0</v>
      </c>
      <c r="M25" s="79">
        <f t="shared" si="0"/>
        <v>7.8695278550894727</v>
      </c>
      <c r="N25" s="79">
        <f>K25/'סכום נכסי הקרן'!$C$42*100</f>
        <v>0.72002112062268764</v>
      </c>
    </row>
    <row r="26" spans="2:14">
      <c r="B26" t="s">
        <v>568</v>
      </c>
      <c r="C26" t="s">
        <v>569</v>
      </c>
      <c r="D26" t="s">
        <v>106</v>
      </c>
      <c r="E26" t="s">
        <v>129</v>
      </c>
      <c r="F26" t="s">
        <v>570</v>
      </c>
      <c r="G26" t="s">
        <v>383</v>
      </c>
      <c r="H26" t="s">
        <v>108</v>
      </c>
      <c r="I26" s="79">
        <v>1090</v>
      </c>
      <c r="J26" s="79">
        <v>31930</v>
      </c>
      <c r="K26" s="79">
        <v>348.03699999999998</v>
      </c>
      <c r="L26" s="79">
        <v>0</v>
      </c>
      <c r="M26" s="79">
        <f t="shared" si="0"/>
        <v>5.2252878245226162</v>
      </c>
      <c r="N26" s="79">
        <f>K26/'סכום נכסי הקרן'!$C$42*100</f>
        <v>0.47808682608012504</v>
      </c>
    </row>
    <row r="27" spans="2:14">
      <c r="B27" t="s">
        <v>571</v>
      </c>
      <c r="C27" t="s">
        <v>572</v>
      </c>
      <c r="D27" t="s">
        <v>106</v>
      </c>
      <c r="E27" t="s">
        <v>129</v>
      </c>
      <c r="F27" t="s">
        <v>573</v>
      </c>
      <c r="G27" t="s">
        <v>315</v>
      </c>
      <c r="H27" t="s">
        <v>108</v>
      </c>
      <c r="I27" s="79">
        <v>2520</v>
      </c>
      <c r="J27" s="79">
        <v>3283</v>
      </c>
      <c r="K27" s="79">
        <v>82.7316</v>
      </c>
      <c r="L27" s="79">
        <v>0</v>
      </c>
      <c r="M27" s="79">
        <f t="shared" si="0"/>
        <v>1.2420990359739779</v>
      </c>
      <c r="N27" s="79">
        <f>K27/'סכום נכסי הקרן'!$C$42*100</f>
        <v>0.11364564129828286</v>
      </c>
    </row>
    <row r="28" spans="2:14">
      <c r="B28" t="s">
        <v>574</v>
      </c>
      <c r="C28" t="s">
        <v>575</v>
      </c>
      <c r="D28" t="s">
        <v>106</v>
      </c>
      <c r="E28" t="s">
        <v>129</v>
      </c>
      <c r="F28" t="s">
        <v>314</v>
      </c>
      <c r="G28" t="s">
        <v>315</v>
      </c>
      <c r="H28" t="s">
        <v>108</v>
      </c>
      <c r="I28" s="79">
        <v>1628</v>
      </c>
      <c r="J28" s="79">
        <v>16710</v>
      </c>
      <c r="K28" s="79">
        <v>272.03879999999998</v>
      </c>
      <c r="L28" s="79">
        <v>0</v>
      </c>
      <c r="M28" s="79">
        <f t="shared" si="0"/>
        <v>4.084281353527766</v>
      </c>
      <c r="N28" s="79">
        <f>K28/'סכום נכסי הקרן'!$C$42*100</f>
        <v>0.37369063192317459</v>
      </c>
    </row>
    <row r="29" spans="2:14">
      <c r="B29" t="s">
        <v>576</v>
      </c>
      <c r="C29" t="s">
        <v>577</v>
      </c>
      <c r="D29" t="s">
        <v>106</v>
      </c>
      <c r="E29" t="s">
        <v>129</v>
      </c>
      <c r="F29" t="s">
        <v>578</v>
      </c>
      <c r="G29" t="s">
        <v>131</v>
      </c>
      <c r="H29" t="s">
        <v>108</v>
      </c>
      <c r="I29" s="79">
        <v>889</v>
      </c>
      <c r="J29" s="79">
        <v>20630</v>
      </c>
      <c r="K29" s="79">
        <v>183.4007</v>
      </c>
      <c r="L29" s="79">
        <v>0</v>
      </c>
      <c r="M29" s="79">
        <f t="shared" si="0"/>
        <v>2.753504497277373</v>
      </c>
      <c r="N29" s="79">
        <f>K29/'סכום נכסי הקרן'!$C$42*100</f>
        <v>0.25193142845120831</v>
      </c>
    </row>
    <row r="30" spans="2:14">
      <c r="B30" t="s">
        <v>579</v>
      </c>
      <c r="C30" t="s">
        <v>580</v>
      </c>
      <c r="D30" t="s">
        <v>106</v>
      </c>
      <c r="E30" t="s">
        <v>129</v>
      </c>
      <c r="F30" t="s">
        <v>581</v>
      </c>
      <c r="G30" t="s">
        <v>135</v>
      </c>
      <c r="H30" t="s">
        <v>108</v>
      </c>
      <c r="I30" s="79">
        <v>587</v>
      </c>
      <c r="J30" s="79">
        <v>26260</v>
      </c>
      <c r="K30" s="79">
        <v>154.14619999999999</v>
      </c>
      <c r="L30" s="79">
        <v>0</v>
      </c>
      <c r="M30" s="79">
        <f t="shared" si="0"/>
        <v>2.3142891763129438</v>
      </c>
      <c r="N30" s="79">
        <f>K30/'סכום נכסי הקרן'!$C$42*100</f>
        <v>0.21174549691645475</v>
      </c>
    </row>
    <row r="31" spans="2:14">
      <c r="B31" t="s">
        <v>582</v>
      </c>
      <c r="C31" t="s">
        <v>583</v>
      </c>
      <c r="D31" t="s">
        <v>106</v>
      </c>
      <c r="E31" t="s">
        <v>129</v>
      </c>
      <c r="F31" t="s">
        <v>338</v>
      </c>
      <c r="G31" t="s">
        <v>138</v>
      </c>
      <c r="H31" t="s">
        <v>108</v>
      </c>
      <c r="I31" s="79">
        <v>74694</v>
      </c>
      <c r="J31" s="79">
        <v>732</v>
      </c>
      <c r="K31" s="79">
        <v>546.76008000000002</v>
      </c>
      <c r="L31" s="79">
        <v>0</v>
      </c>
      <c r="M31" s="79">
        <f t="shared" si="0"/>
        <v>8.2088363850941484</v>
      </c>
      <c r="N31" s="79">
        <f>K31/'סכום נכסי הקרן'!$C$42*100</f>
        <v>0.75106609720953599</v>
      </c>
    </row>
    <row r="32" spans="2:14">
      <c r="B32" s="80" t="s">
        <v>584</v>
      </c>
      <c r="E32" s="16"/>
      <c r="F32" s="16"/>
      <c r="G32" s="16"/>
      <c r="I32" s="81">
        <v>89751</v>
      </c>
      <c r="K32" s="81">
        <v>885.85948499999995</v>
      </c>
      <c r="M32" s="81">
        <f t="shared" si="0"/>
        <v>13.299938745617206</v>
      </c>
      <c r="N32" s="81">
        <f>K32/'סכום נכסי הקרן'!$C$42*100</f>
        <v>1.2168756469473767</v>
      </c>
    </row>
    <row r="33" spans="2:14">
      <c r="B33" t="s">
        <v>585</v>
      </c>
      <c r="C33" t="s">
        <v>586</v>
      </c>
      <c r="D33" t="s">
        <v>106</v>
      </c>
      <c r="E33" t="s">
        <v>129</v>
      </c>
      <c r="F33" t="s">
        <v>587</v>
      </c>
      <c r="G33" t="s">
        <v>392</v>
      </c>
      <c r="H33" t="s">
        <v>108</v>
      </c>
      <c r="I33" s="79">
        <v>261</v>
      </c>
      <c r="J33" s="79">
        <v>18640</v>
      </c>
      <c r="K33" s="79">
        <v>48.650399999999998</v>
      </c>
      <c r="L33" s="79">
        <v>0</v>
      </c>
      <c r="M33" s="79">
        <f t="shared" si="0"/>
        <v>0.73041757852801603</v>
      </c>
      <c r="N33" s="79">
        <f>K33/'סכום נכסי הקרן'!$C$42*100</f>
        <v>6.6829432857795343E-2</v>
      </c>
    </row>
    <row r="34" spans="2:14">
      <c r="B34" t="s">
        <v>588</v>
      </c>
      <c r="C34" t="s">
        <v>589</v>
      </c>
      <c r="D34" t="s">
        <v>106</v>
      </c>
      <c r="E34" t="s">
        <v>129</v>
      </c>
      <c r="F34" t="s">
        <v>590</v>
      </c>
      <c r="G34" t="s">
        <v>552</v>
      </c>
      <c r="H34" t="s">
        <v>108</v>
      </c>
      <c r="I34" s="79">
        <v>57264</v>
      </c>
      <c r="J34" s="79">
        <v>33.200000000000003</v>
      </c>
      <c r="K34" s="79">
        <v>19.011648000000001</v>
      </c>
      <c r="L34" s="79">
        <v>0</v>
      </c>
      <c r="M34" s="79">
        <f t="shared" si="0"/>
        <v>0.28543325226487343</v>
      </c>
      <c r="N34" s="79">
        <f>K34/'סכום נכסי הקרן'!$C$42*100</f>
        <v>2.6115667158585321E-2</v>
      </c>
    </row>
    <row r="35" spans="2:14">
      <c r="B35" t="s">
        <v>591</v>
      </c>
      <c r="C35" t="s">
        <v>592</v>
      </c>
      <c r="D35" t="s">
        <v>106</v>
      </c>
      <c r="E35" t="s">
        <v>129</v>
      </c>
      <c r="F35" t="s">
        <v>593</v>
      </c>
      <c r="G35" t="s">
        <v>594</v>
      </c>
      <c r="H35" t="s">
        <v>108</v>
      </c>
      <c r="I35" s="79">
        <v>1590</v>
      </c>
      <c r="J35" s="79">
        <v>7367</v>
      </c>
      <c r="K35" s="79">
        <v>117.1353</v>
      </c>
      <c r="L35" s="79">
        <v>0</v>
      </c>
      <c r="M35" s="79">
        <f t="shared" si="0"/>
        <v>1.7586223789763848</v>
      </c>
      <c r="N35" s="79">
        <f>K35/'סכום נכסי הקרן'!$C$42*100</f>
        <v>0.16090485723915354</v>
      </c>
    </row>
    <row r="36" spans="2:14">
      <c r="B36" t="s">
        <v>595</v>
      </c>
      <c r="C36" t="s">
        <v>596</v>
      </c>
      <c r="D36" t="s">
        <v>106</v>
      </c>
      <c r="E36" t="s">
        <v>129</v>
      </c>
      <c r="F36" t="s">
        <v>597</v>
      </c>
      <c r="G36" t="s">
        <v>598</v>
      </c>
      <c r="H36" t="s">
        <v>108</v>
      </c>
      <c r="I36" s="79">
        <v>1704</v>
      </c>
      <c r="J36" s="79">
        <v>4315</v>
      </c>
      <c r="K36" s="79">
        <v>73.527600000000007</v>
      </c>
      <c r="L36" s="79">
        <v>0</v>
      </c>
      <c r="M36" s="79">
        <f t="shared" si="0"/>
        <v>1.1039138742328236</v>
      </c>
      <c r="N36" s="79">
        <f>K36/'סכום נכסי הקרן'!$C$42*100</f>
        <v>0.10100241328734878</v>
      </c>
    </row>
    <row r="37" spans="2:14">
      <c r="B37" t="s">
        <v>599</v>
      </c>
      <c r="C37" t="s">
        <v>600</v>
      </c>
      <c r="D37" t="s">
        <v>106</v>
      </c>
      <c r="E37" t="s">
        <v>129</v>
      </c>
      <c r="F37" t="s">
        <v>601</v>
      </c>
      <c r="G37" t="s">
        <v>602</v>
      </c>
      <c r="H37" t="s">
        <v>108</v>
      </c>
      <c r="I37" s="79">
        <v>4229</v>
      </c>
      <c r="J37" s="79">
        <v>1270</v>
      </c>
      <c r="K37" s="79">
        <v>53.708300000000001</v>
      </c>
      <c r="L37" s="79">
        <v>0</v>
      </c>
      <c r="M37" s="79">
        <f t="shared" si="0"/>
        <v>0.80635485901156512</v>
      </c>
      <c r="N37" s="79">
        <f>K37/'סכום נכסי הקרן'!$C$42*100</f>
        <v>7.3777301497137321E-2</v>
      </c>
    </row>
    <row r="38" spans="2:14">
      <c r="B38" t="s">
        <v>603</v>
      </c>
      <c r="C38" t="s">
        <v>604</v>
      </c>
      <c r="D38" t="s">
        <v>106</v>
      </c>
      <c r="E38" t="s">
        <v>129</v>
      </c>
      <c r="F38" t="s">
        <v>605</v>
      </c>
      <c r="G38" t="s">
        <v>602</v>
      </c>
      <c r="H38" t="s">
        <v>108</v>
      </c>
      <c r="I38" s="79">
        <v>6953</v>
      </c>
      <c r="J38" s="79">
        <v>837.9</v>
      </c>
      <c r="K38" s="79">
        <v>58.259186999999997</v>
      </c>
      <c r="L38" s="79">
        <v>0</v>
      </c>
      <c r="M38" s="79">
        <f t="shared" si="0"/>
        <v>0.87468004981564107</v>
      </c>
      <c r="N38" s="79">
        <f>K38/'סכום נכסי הקרן'!$C$42*100</f>
        <v>8.0028703278210309E-2</v>
      </c>
    </row>
    <row r="39" spans="2:14">
      <c r="B39" t="s">
        <v>606</v>
      </c>
      <c r="C39" t="s">
        <v>607</v>
      </c>
      <c r="D39" t="s">
        <v>106</v>
      </c>
      <c r="E39" t="s">
        <v>129</v>
      </c>
      <c r="F39" t="s">
        <v>333</v>
      </c>
      <c r="G39" t="s">
        <v>315</v>
      </c>
      <c r="H39" t="s">
        <v>108</v>
      </c>
      <c r="I39" s="79">
        <v>606</v>
      </c>
      <c r="J39" s="79">
        <v>3839</v>
      </c>
      <c r="K39" s="79">
        <v>23.264340000000001</v>
      </c>
      <c r="L39" s="79">
        <v>0</v>
      </c>
      <c r="M39" s="79">
        <f t="shared" si="0"/>
        <v>0.34928146302707613</v>
      </c>
      <c r="N39" s="79">
        <f>K39/'סכום נכסי הקרן'!$C$42*100</f>
        <v>3.1957448407637395E-2</v>
      </c>
    </row>
    <row r="40" spans="2:14">
      <c r="B40" t="s">
        <v>608</v>
      </c>
      <c r="C40" t="s">
        <v>609</v>
      </c>
      <c r="D40" t="s">
        <v>106</v>
      </c>
      <c r="E40" t="s">
        <v>129</v>
      </c>
      <c r="F40" t="s">
        <v>610</v>
      </c>
      <c r="G40" t="s">
        <v>315</v>
      </c>
      <c r="H40" t="s">
        <v>108</v>
      </c>
      <c r="I40" s="79">
        <v>5704</v>
      </c>
      <c r="J40" s="79">
        <v>3100</v>
      </c>
      <c r="K40" s="79">
        <v>176.82400000000001</v>
      </c>
      <c r="L40" s="79">
        <v>0</v>
      </c>
      <c r="M40" s="79">
        <f t="shared" si="0"/>
        <v>2.6547645632027264</v>
      </c>
      <c r="N40" s="79">
        <f>K40/'סכום נכסי הקרן'!$C$42*100</f>
        <v>0.24289723487672873</v>
      </c>
    </row>
    <row r="41" spans="2:14">
      <c r="B41" t="s">
        <v>611</v>
      </c>
      <c r="C41" t="s">
        <v>612</v>
      </c>
      <c r="D41" t="s">
        <v>106</v>
      </c>
      <c r="E41" t="s">
        <v>129</v>
      </c>
      <c r="F41" t="s">
        <v>360</v>
      </c>
      <c r="G41" t="s">
        <v>315</v>
      </c>
      <c r="H41" t="s">
        <v>108</v>
      </c>
      <c r="I41" s="79">
        <v>130</v>
      </c>
      <c r="J41" s="79">
        <v>139900</v>
      </c>
      <c r="K41" s="79">
        <v>181.87</v>
      </c>
      <c r="L41" s="79">
        <v>0.01</v>
      </c>
      <c r="M41" s="79">
        <f t="shared" si="0"/>
        <v>2.7305231818626421</v>
      </c>
      <c r="N41" s="79">
        <f>K41/'סכום נכסי הקרן'!$C$42*100</f>
        <v>0.24982875688272324</v>
      </c>
    </row>
    <row r="42" spans="2:14">
      <c r="B42" t="s">
        <v>613</v>
      </c>
      <c r="C42" t="s">
        <v>614</v>
      </c>
      <c r="D42" t="s">
        <v>106</v>
      </c>
      <c r="E42" t="s">
        <v>129</v>
      </c>
      <c r="F42" t="s">
        <v>615</v>
      </c>
      <c r="G42" t="s">
        <v>315</v>
      </c>
      <c r="H42" t="s">
        <v>108</v>
      </c>
      <c r="I42" s="79">
        <v>10097</v>
      </c>
      <c r="J42" s="79">
        <v>737</v>
      </c>
      <c r="K42" s="79">
        <v>74.41489</v>
      </c>
      <c r="L42" s="79">
        <v>0</v>
      </c>
      <c r="M42" s="79">
        <f t="shared" si="0"/>
        <v>1.117235290156477</v>
      </c>
      <c r="N42" s="79">
        <f>K42/'סכום נכסי הקרן'!$C$42*100</f>
        <v>0.10222125398506951</v>
      </c>
    </row>
    <row r="43" spans="2:14">
      <c r="B43" t="s">
        <v>616</v>
      </c>
      <c r="C43" t="s">
        <v>617</v>
      </c>
      <c r="D43" t="s">
        <v>106</v>
      </c>
      <c r="E43" t="s">
        <v>129</v>
      </c>
      <c r="F43" t="s">
        <v>618</v>
      </c>
      <c r="G43" t="s">
        <v>619</v>
      </c>
      <c r="H43" t="s">
        <v>108</v>
      </c>
      <c r="I43" s="79">
        <v>260</v>
      </c>
      <c r="J43" s="79">
        <v>1383</v>
      </c>
      <c r="K43" s="79">
        <v>3.5958000000000001</v>
      </c>
      <c r="L43" s="79">
        <v>0</v>
      </c>
      <c r="M43" s="79">
        <f t="shared" si="0"/>
        <v>5.3985897934467959E-2</v>
      </c>
      <c r="N43" s="79">
        <f>K43/'סכום נכסי הקרן'!$C$42*100</f>
        <v>4.9394306042717115E-3</v>
      </c>
    </row>
    <row r="44" spans="2:14">
      <c r="B44" t="s">
        <v>620</v>
      </c>
      <c r="C44" t="s">
        <v>621</v>
      </c>
      <c r="D44" t="s">
        <v>106</v>
      </c>
      <c r="E44" t="s">
        <v>129</v>
      </c>
      <c r="F44" t="s">
        <v>622</v>
      </c>
      <c r="G44" t="s">
        <v>623</v>
      </c>
      <c r="H44" t="s">
        <v>108</v>
      </c>
      <c r="I44" s="79">
        <v>953</v>
      </c>
      <c r="J44" s="79">
        <v>5834</v>
      </c>
      <c r="K44" s="79">
        <v>55.598019999999998</v>
      </c>
      <c r="L44" s="79">
        <v>0</v>
      </c>
      <c r="M44" s="79">
        <f t="shared" si="0"/>
        <v>0.83472635660451311</v>
      </c>
      <c r="N44" s="79">
        <f>K44/'סכום נכסי הקרן'!$C$42*100</f>
        <v>7.6373146872715583E-2</v>
      </c>
    </row>
    <row r="45" spans="2:14">
      <c r="B45" s="80" t="s">
        <v>624</v>
      </c>
      <c r="E45" s="16"/>
      <c r="F45" s="16"/>
      <c r="G45" s="16"/>
      <c r="I45" s="81">
        <f>SUM(I46:I47)</f>
        <v>2255</v>
      </c>
      <c r="K45" s="81">
        <f>SUM(K46:K47)</f>
        <v>11.25</v>
      </c>
      <c r="M45" s="81">
        <f t="shared" si="0"/>
        <v>0.16890298452716074</v>
      </c>
      <c r="N45" s="81">
        <f>K45/'סכום נכסי הקרן'!$C$42*100</f>
        <v>1.545375001336469E-2</v>
      </c>
    </row>
    <row r="46" spans="2:14">
      <c r="B46" t="s">
        <v>625</v>
      </c>
      <c r="C46" t="s">
        <v>626</v>
      </c>
      <c r="D46" t="s">
        <v>106</v>
      </c>
      <c r="E46" t="s">
        <v>129</v>
      </c>
      <c r="F46" t="s">
        <v>627</v>
      </c>
      <c r="G46" t="s">
        <v>628</v>
      </c>
      <c r="H46" t="s">
        <v>108</v>
      </c>
      <c r="I46" s="79">
        <v>1605</v>
      </c>
      <c r="J46" s="79">
        <v>404</v>
      </c>
      <c r="K46" s="79">
        <v>6.4842000000000004</v>
      </c>
      <c r="L46" s="79">
        <v>0</v>
      </c>
      <c r="M46" s="79">
        <f t="shared" si="0"/>
        <v>9.7351176201868062E-2</v>
      </c>
      <c r="N46" s="79">
        <f>K46/'סכום נכסי הקרן'!$C$42*100</f>
        <v>8.9071294077030516E-3</v>
      </c>
    </row>
    <row r="47" spans="2:14">
      <c r="B47" t="s">
        <v>631</v>
      </c>
      <c r="C47" t="s">
        <v>632</v>
      </c>
      <c r="D47" t="s">
        <v>106</v>
      </c>
      <c r="E47" t="s">
        <v>129</v>
      </c>
      <c r="F47" t="s">
        <v>633</v>
      </c>
      <c r="G47" t="s">
        <v>133</v>
      </c>
      <c r="H47" t="s">
        <v>108</v>
      </c>
      <c r="I47" s="79">
        <v>650</v>
      </c>
      <c r="J47" s="79">
        <v>733.2</v>
      </c>
      <c r="K47" s="79">
        <v>4.7657999999999996</v>
      </c>
      <c r="L47" s="79">
        <v>0</v>
      </c>
      <c r="M47" s="79">
        <f t="shared" si="0"/>
        <v>7.1551808325292676E-2</v>
      </c>
      <c r="N47" s="79">
        <f>K47/'סכום נכסי הקרן'!$C$42*100</f>
        <v>6.5466206056616393E-3</v>
      </c>
    </row>
    <row r="48" spans="2:14">
      <c r="B48" s="80" t="s">
        <v>634</v>
      </c>
      <c r="E48" s="16"/>
      <c r="F48" s="16"/>
      <c r="G48" s="16"/>
      <c r="I48" s="81">
        <v>0</v>
      </c>
      <c r="K48" s="81">
        <v>0</v>
      </c>
      <c r="M48" s="81">
        <f t="shared" si="0"/>
        <v>0</v>
      </c>
      <c r="N48" s="81">
        <f>K48/'סכום נכסי הקרן'!$C$42*100</f>
        <v>0</v>
      </c>
    </row>
    <row r="49" spans="2:14">
      <c r="B49" t="s">
        <v>206</v>
      </c>
      <c r="C49" t="s">
        <v>206</v>
      </c>
      <c r="E49" s="16"/>
      <c r="F49" s="16"/>
      <c r="G49" t="s">
        <v>206</v>
      </c>
      <c r="H49" t="s">
        <v>206</v>
      </c>
      <c r="I49" s="79">
        <v>0</v>
      </c>
      <c r="J49" s="79">
        <v>0</v>
      </c>
      <c r="K49" s="79">
        <v>0</v>
      </c>
      <c r="L49" s="79">
        <v>0</v>
      </c>
      <c r="M49" s="79">
        <f t="shared" si="0"/>
        <v>0</v>
      </c>
      <c r="N49" s="79">
        <f>K49/'סכום נכסי הקרן'!$C$42*100</f>
        <v>0</v>
      </c>
    </row>
    <row r="50" spans="2:14">
      <c r="B50" s="80" t="s">
        <v>211</v>
      </c>
      <c r="E50" s="16"/>
      <c r="F50" s="16"/>
      <c r="G50" s="16"/>
      <c r="I50" s="81">
        <v>705</v>
      </c>
      <c r="K50" s="81">
        <v>65.154377719999999</v>
      </c>
      <c r="M50" s="81">
        <f t="shared" si="0"/>
        <v>0.97820167572603955</v>
      </c>
      <c r="N50" s="81">
        <f>K50/'סכום נכסי הקרן'!$C$42*100</f>
        <v>8.9500396938774943E-2</v>
      </c>
    </row>
    <row r="51" spans="2:14">
      <c r="B51" s="80" t="s">
        <v>286</v>
      </c>
      <c r="E51" s="16"/>
      <c r="F51" s="16"/>
      <c r="G51" s="16"/>
      <c r="I51" s="81">
        <v>705</v>
      </c>
      <c r="K51" s="81">
        <v>65.154377719999999</v>
      </c>
      <c r="M51" s="81">
        <f t="shared" si="0"/>
        <v>0.97820167572603955</v>
      </c>
      <c r="N51" s="81">
        <f>K51/'סכום נכסי הקרן'!$C$42*100</f>
        <v>8.9500396938774943E-2</v>
      </c>
    </row>
    <row r="52" spans="2:14">
      <c r="B52" t="s">
        <v>635</v>
      </c>
      <c r="C52" t="s">
        <v>636</v>
      </c>
      <c r="D52" t="s">
        <v>637</v>
      </c>
      <c r="E52" t="s">
        <v>638</v>
      </c>
      <c r="F52" t="s">
        <v>639</v>
      </c>
      <c r="G52" t="s">
        <v>640</v>
      </c>
      <c r="H52" t="s">
        <v>112</v>
      </c>
      <c r="I52" s="79">
        <v>187</v>
      </c>
      <c r="J52" s="79">
        <v>3844</v>
      </c>
      <c r="K52" s="79">
        <v>27.63174832</v>
      </c>
      <c r="L52" s="79">
        <v>0</v>
      </c>
      <c r="M52" s="79">
        <f t="shared" si="0"/>
        <v>0.41485197857345413</v>
      </c>
      <c r="N52" s="79">
        <f>K52/'סכום נכסי הקרן'!$C$42*100</f>
        <v>3.7956811641732424E-2</v>
      </c>
    </row>
    <row r="53" spans="2:14">
      <c r="B53" t="s">
        <v>641</v>
      </c>
      <c r="C53" t="s">
        <v>642</v>
      </c>
      <c r="D53" t="s">
        <v>637</v>
      </c>
      <c r="E53" t="s">
        <v>638</v>
      </c>
      <c r="F53" t="s">
        <v>643</v>
      </c>
      <c r="G53" t="s">
        <v>644</v>
      </c>
      <c r="H53" t="s">
        <v>112</v>
      </c>
      <c r="I53" s="79">
        <v>241</v>
      </c>
      <c r="J53" s="79">
        <v>2855</v>
      </c>
      <c r="K53" s="79">
        <v>26.4488342</v>
      </c>
      <c r="L53" s="79">
        <v>0</v>
      </c>
      <c r="M53" s="79">
        <f t="shared" si="0"/>
        <v>0.39709218076835906</v>
      </c>
      <c r="N53" s="79">
        <f>K53/'סכום נכסי הקרן'!$C$42*100</f>
        <v>3.6331881944153821E-2</v>
      </c>
    </row>
    <row r="54" spans="2:14">
      <c r="B54" t="s">
        <v>645</v>
      </c>
      <c r="C54" t="s">
        <v>646</v>
      </c>
      <c r="D54" t="s">
        <v>637</v>
      </c>
      <c r="E54" t="s">
        <v>638</v>
      </c>
      <c r="F54" t="s">
        <v>647</v>
      </c>
      <c r="G54" t="s">
        <v>648</v>
      </c>
      <c r="H54" t="s">
        <v>112</v>
      </c>
      <c r="I54" s="79">
        <v>277</v>
      </c>
      <c r="J54" s="79">
        <v>1040</v>
      </c>
      <c r="K54" s="79">
        <v>11.073795199999999</v>
      </c>
      <c r="L54" s="79">
        <v>0</v>
      </c>
      <c r="M54" s="79">
        <f t="shared" si="0"/>
        <v>0.16625751638422637</v>
      </c>
      <c r="N54" s="79">
        <f>K54/'סכום נכסי הקרן'!$C$42*100</f>
        <v>1.5211703352888697E-2</v>
      </c>
    </row>
    <row r="55" spans="2:14">
      <c r="B55" s="80" t="s">
        <v>287</v>
      </c>
      <c r="E55" s="16"/>
      <c r="F55" s="16"/>
      <c r="G55" s="16"/>
      <c r="I55" s="81">
        <v>0</v>
      </c>
      <c r="K55" s="81">
        <v>0</v>
      </c>
      <c r="M55" s="81">
        <f t="shared" si="0"/>
        <v>0</v>
      </c>
      <c r="N55" s="81">
        <f>K55/'סכום נכסי הקרן'!$C$42*100</f>
        <v>0</v>
      </c>
    </row>
    <row r="56" spans="2:14">
      <c r="B56" t="s">
        <v>206</v>
      </c>
      <c r="C56" t="s">
        <v>206</v>
      </c>
      <c r="E56" s="16"/>
      <c r="F56" s="16"/>
      <c r="G56" t="s">
        <v>206</v>
      </c>
      <c r="H56" t="s">
        <v>206</v>
      </c>
      <c r="I56" s="79">
        <v>0</v>
      </c>
      <c r="J56" s="79">
        <v>0</v>
      </c>
      <c r="K56" s="79">
        <v>0</v>
      </c>
      <c r="L56" s="79">
        <v>0</v>
      </c>
      <c r="M56" s="79">
        <f t="shared" si="0"/>
        <v>0</v>
      </c>
      <c r="N56" s="79">
        <f>K56/'סכום נכסי הקרן'!$C$42*100</f>
        <v>0</v>
      </c>
    </row>
    <row r="57" spans="2:14">
      <c r="B57" t="s">
        <v>214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889</v>
      </c>
    </row>
    <row r="3" spans="2:62">
      <c r="B3" s="2" t="s">
        <v>2</v>
      </c>
      <c r="C3" s="82" t="s">
        <v>890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2336640</v>
      </c>
      <c r="I11" s="7"/>
      <c r="J11" s="78">
        <v>39418.978112992998</v>
      </c>
      <c r="K11" s="7"/>
      <c r="L11" s="78">
        <v>100</v>
      </c>
      <c r="M11" s="78">
        <v>54.15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2261700</v>
      </c>
      <c r="J12" s="81">
        <v>17469.7804082</v>
      </c>
      <c r="L12" s="81">
        <v>44.32</v>
      </c>
      <c r="M12" s="81">
        <v>24</v>
      </c>
    </row>
    <row r="13" spans="2:62">
      <c r="B13" s="80" t="s">
        <v>649</v>
      </c>
      <c r="D13" s="16"/>
      <c r="E13" s="16"/>
      <c r="F13" s="16"/>
      <c r="G13" s="16"/>
      <c r="H13" s="81">
        <v>285506</v>
      </c>
      <c r="J13" s="81">
        <v>6541.3050499999999</v>
      </c>
      <c r="L13" s="81">
        <v>16.59</v>
      </c>
      <c r="M13" s="81">
        <v>8.99</v>
      </c>
    </row>
    <row r="14" spans="2:62">
      <c r="B14" t="s">
        <v>650</v>
      </c>
      <c r="C14" t="s">
        <v>651</v>
      </c>
      <c r="D14" t="s">
        <v>106</v>
      </c>
      <c r="E14" t="s">
        <v>652</v>
      </c>
      <c r="F14" t="s">
        <v>129</v>
      </c>
      <c r="G14" t="s">
        <v>108</v>
      </c>
      <c r="H14" s="79">
        <v>121816</v>
      </c>
      <c r="I14" s="79">
        <v>1275</v>
      </c>
      <c r="J14" s="79">
        <v>1553.154</v>
      </c>
      <c r="K14" s="79">
        <v>0.05</v>
      </c>
      <c r="L14" s="79">
        <v>3.94</v>
      </c>
      <c r="M14" s="79">
        <v>2.13</v>
      </c>
    </row>
    <row r="15" spans="2:62">
      <c r="B15" t="s">
        <v>653</v>
      </c>
      <c r="C15" t="s">
        <v>654</v>
      </c>
      <c r="D15" t="s">
        <v>106</v>
      </c>
      <c r="E15" t="s">
        <v>655</v>
      </c>
      <c r="F15" t="s">
        <v>129</v>
      </c>
      <c r="G15" t="s">
        <v>108</v>
      </c>
      <c r="H15" s="79">
        <v>12430</v>
      </c>
      <c r="I15" s="79">
        <v>12770</v>
      </c>
      <c r="J15" s="79">
        <v>1587.3109999999999</v>
      </c>
      <c r="K15" s="79">
        <v>0.01</v>
      </c>
      <c r="L15" s="79">
        <v>4.03</v>
      </c>
      <c r="M15" s="79">
        <v>2.1800000000000002</v>
      </c>
    </row>
    <row r="16" spans="2:62">
      <c r="B16" t="s">
        <v>656</v>
      </c>
      <c r="C16" t="s">
        <v>657</v>
      </c>
      <c r="D16" t="s">
        <v>106</v>
      </c>
      <c r="E16" t="s">
        <v>658</v>
      </c>
      <c r="F16" t="s">
        <v>129</v>
      </c>
      <c r="G16" t="s">
        <v>108</v>
      </c>
      <c r="H16" s="79">
        <v>12795</v>
      </c>
      <c r="I16" s="79">
        <v>12760</v>
      </c>
      <c r="J16" s="79">
        <v>1632.6420000000001</v>
      </c>
      <c r="K16" s="79">
        <v>0.03</v>
      </c>
      <c r="L16" s="79">
        <v>4.1399999999999997</v>
      </c>
      <c r="M16" s="79">
        <v>2.2400000000000002</v>
      </c>
    </row>
    <row r="17" spans="2:13">
      <c r="B17" t="s">
        <v>659</v>
      </c>
      <c r="C17" t="s">
        <v>660</v>
      </c>
      <c r="D17" t="s">
        <v>106</v>
      </c>
      <c r="E17" t="s">
        <v>661</v>
      </c>
      <c r="F17" t="s">
        <v>134</v>
      </c>
      <c r="G17" t="s">
        <v>108</v>
      </c>
      <c r="H17" s="79">
        <v>138465</v>
      </c>
      <c r="I17" s="79">
        <v>1277</v>
      </c>
      <c r="J17" s="79">
        <v>1768.19805</v>
      </c>
      <c r="K17" s="79">
        <v>7.0000000000000007E-2</v>
      </c>
      <c r="L17" s="79">
        <v>4.49</v>
      </c>
      <c r="M17" s="79">
        <v>2.4300000000000002</v>
      </c>
    </row>
    <row r="18" spans="2:13">
      <c r="B18" s="80" t="s">
        <v>662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663</v>
      </c>
      <c r="D20" s="16"/>
      <c r="E20" s="16"/>
      <c r="F20" s="16"/>
      <c r="G20" s="16"/>
      <c r="H20" s="81">
        <v>1976194</v>
      </c>
      <c r="J20" s="81">
        <v>10928.475358199999</v>
      </c>
      <c r="L20" s="81">
        <v>27.72</v>
      </c>
      <c r="M20" s="81">
        <v>15.01</v>
      </c>
    </row>
    <row r="21" spans="2:13">
      <c r="B21" t="s">
        <v>664</v>
      </c>
      <c r="C21" t="s">
        <v>665</v>
      </c>
      <c r="D21" t="s">
        <v>106</v>
      </c>
      <c r="E21" t="s">
        <v>666</v>
      </c>
      <c r="F21" t="s">
        <v>129</v>
      </c>
      <c r="G21" t="s">
        <v>108</v>
      </c>
      <c r="H21" s="79">
        <v>41996</v>
      </c>
      <c r="I21" s="79">
        <v>3093.46</v>
      </c>
      <c r="J21" s="79">
        <v>1299.1294616</v>
      </c>
      <c r="K21" s="79">
        <v>0.03</v>
      </c>
      <c r="L21" s="79">
        <v>3.3</v>
      </c>
      <c r="M21" s="79">
        <v>1.78</v>
      </c>
    </row>
    <row r="22" spans="2:13">
      <c r="B22" t="s">
        <v>667</v>
      </c>
      <c r="C22" t="s">
        <v>668</v>
      </c>
      <c r="D22" t="s">
        <v>106</v>
      </c>
      <c r="E22" t="s">
        <v>661</v>
      </c>
      <c r="F22" t="s">
        <v>134</v>
      </c>
      <c r="G22" t="s">
        <v>108</v>
      </c>
      <c r="H22" s="79">
        <v>135000</v>
      </c>
      <c r="I22" s="79">
        <v>314.86</v>
      </c>
      <c r="J22" s="79">
        <v>425.06099999999998</v>
      </c>
      <c r="K22" s="79">
        <v>0.06</v>
      </c>
      <c r="L22" s="79">
        <v>1.08</v>
      </c>
      <c r="M22" s="79">
        <v>0.57999999999999996</v>
      </c>
    </row>
    <row r="23" spans="2:13">
      <c r="B23" t="s">
        <v>669</v>
      </c>
      <c r="C23" t="s">
        <v>670</v>
      </c>
      <c r="D23" t="s">
        <v>106</v>
      </c>
      <c r="E23" t="s">
        <v>661</v>
      </c>
      <c r="F23" t="s">
        <v>134</v>
      </c>
      <c r="G23" t="s">
        <v>108</v>
      </c>
      <c r="H23" s="79">
        <v>365988</v>
      </c>
      <c r="I23" s="79">
        <v>307.91000000000003</v>
      </c>
      <c r="J23" s="79">
        <v>1126.9136507999999</v>
      </c>
      <c r="K23" s="79">
        <v>0.14000000000000001</v>
      </c>
      <c r="L23" s="79">
        <v>2.86</v>
      </c>
      <c r="M23" s="79">
        <v>1.55</v>
      </c>
    </row>
    <row r="24" spans="2:13">
      <c r="B24" t="s">
        <v>671</v>
      </c>
      <c r="C24" t="s">
        <v>672</v>
      </c>
      <c r="D24" t="s">
        <v>106</v>
      </c>
      <c r="E24" t="s">
        <v>661</v>
      </c>
      <c r="F24" t="s">
        <v>134</v>
      </c>
      <c r="G24" t="s">
        <v>108</v>
      </c>
      <c r="H24" s="79">
        <v>417859</v>
      </c>
      <c r="I24" s="79">
        <v>300.04000000000002</v>
      </c>
      <c r="J24" s="79">
        <v>1253.7441435999999</v>
      </c>
      <c r="K24" s="79">
        <v>0.28999999999999998</v>
      </c>
      <c r="L24" s="79">
        <v>3.18</v>
      </c>
      <c r="M24" s="79">
        <v>1.72</v>
      </c>
    </row>
    <row r="25" spans="2:13">
      <c r="B25" t="s">
        <v>673</v>
      </c>
      <c r="C25" t="s">
        <v>674</v>
      </c>
      <c r="D25" t="s">
        <v>106</v>
      </c>
      <c r="E25" t="s">
        <v>675</v>
      </c>
      <c r="F25" t="s">
        <v>134</v>
      </c>
      <c r="G25" t="s">
        <v>108</v>
      </c>
      <c r="H25" s="79">
        <v>810000</v>
      </c>
      <c r="I25" s="79">
        <v>343.32</v>
      </c>
      <c r="J25" s="79">
        <v>2780.8919999999998</v>
      </c>
      <c r="K25" s="79">
        <v>0.16</v>
      </c>
      <c r="L25" s="79">
        <v>7.05</v>
      </c>
      <c r="M25" s="79">
        <v>3.82</v>
      </c>
    </row>
    <row r="26" spans="2:13">
      <c r="B26" t="s">
        <v>676</v>
      </c>
      <c r="C26" t="s">
        <v>677</v>
      </c>
      <c r="D26" t="s">
        <v>106</v>
      </c>
      <c r="E26" t="s">
        <v>675</v>
      </c>
      <c r="F26" t="s">
        <v>134</v>
      </c>
      <c r="G26" t="s">
        <v>108</v>
      </c>
      <c r="H26" s="79">
        <v>21780</v>
      </c>
      <c r="I26" s="79">
        <v>3157.15</v>
      </c>
      <c r="J26" s="79">
        <v>687.62726999999995</v>
      </c>
      <c r="K26" s="79">
        <v>7.0000000000000007E-2</v>
      </c>
      <c r="L26" s="79">
        <v>1.74</v>
      </c>
      <c r="M26" s="79">
        <v>0.94</v>
      </c>
    </row>
    <row r="27" spans="2:13">
      <c r="B27" t="s">
        <v>678</v>
      </c>
      <c r="C27" t="s">
        <v>679</v>
      </c>
      <c r="D27" t="s">
        <v>106</v>
      </c>
      <c r="E27" t="s">
        <v>655</v>
      </c>
      <c r="F27" t="s">
        <v>134</v>
      </c>
      <c r="G27" t="s">
        <v>108</v>
      </c>
      <c r="H27" s="79">
        <v>31752</v>
      </c>
      <c r="I27" s="79">
        <v>3074.02</v>
      </c>
      <c r="J27" s="79">
        <v>976.06283040000005</v>
      </c>
      <c r="K27" s="79">
        <v>0.02</v>
      </c>
      <c r="L27" s="79">
        <v>2.48</v>
      </c>
      <c r="M27" s="79">
        <v>1.34</v>
      </c>
    </row>
    <row r="28" spans="2:13">
      <c r="B28" t="s">
        <v>680</v>
      </c>
      <c r="C28" t="s">
        <v>681</v>
      </c>
      <c r="D28" t="s">
        <v>106</v>
      </c>
      <c r="E28" t="s">
        <v>655</v>
      </c>
      <c r="F28" t="s">
        <v>134</v>
      </c>
      <c r="G28" t="s">
        <v>108</v>
      </c>
      <c r="H28" s="79">
        <v>28219</v>
      </c>
      <c r="I28" s="79">
        <v>3438.22</v>
      </c>
      <c r="J28" s="79">
        <v>970.23130179999998</v>
      </c>
      <c r="K28" s="79">
        <v>0.12</v>
      </c>
      <c r="L28" s="79">
        <v>2.46</v>
      </c>
      <c r="M28" s="79">
        <v>1.33</v>
      </c>
    </row>
    <row r="29" spans="2:13">
      <c r="B29" t="s">
        <v>682</v>
      </c>
      <c r="C29" t="s">
        <v>683</v>
      </c>
      <c r="D29" t="s">
        <v>106</v>
      </c>
      <c r="E29" t="s">
        <v>655</v>
      </c>
      <c r="F29" t="s">
        <v>134</v>
      </c>
      <c r="G29" t="s">
        <v>108</v>
      </c>
      <c r="H29" s="79">
        <v>8000</v>
      </c>
      <c r="I29" s="79">
        <v>3126.49</v>
      </c>
      <c r="J29" s="79">
        <v>250.11920000000001</v>
      </c>
      <c r="K29" s="79">
        <v>0.01</v>
      </c>
      <c r="L29" s="79">
        <v>0.63</v>
      </c>
      <c r="M29" s="79">
        <v>0.34</v>
      </c>
    </row>
    <row r="30" spans="2:13">
      <c r="B30" t="s">
        <v>684</v>
      </c>
      <c r="C30" t="s">
        <v>685</v>
      </c>
      <c r="D30" t="s">
        <v>106</v>
      </c>
      <c r="E30" t="s">
        <v>686</v>
      </c>
      <c r="F30" t="s">
        <v>134</v>
      </c>
      <c r="G30" t="s">
        <v>108</v>
      </c>
      <c r="H30" s="79">
        <v>89000</v>
      </c>
      <c r="I30" s="79">
        <v>312.79000000000002</v>
      </c>
      <c r="J30" s="79">
        <v>278.38310000000001</v>
      </c>
      <c r="K30" s="79">
        <v>0.02</v>
      </c>
      <c r="L30" s="79">
        <v>0.71</v>
      </c>
      <c r="M30" s="79">
        <v>0.38</v>
      </c>
    </row>
    <row r="31" spans="2:13">
      <c r="B31" t="s">
        <v>687</v>
      </c>
      <c r="C31" t="s">
        <v>688</v>
      </c>
      <c r="D31" t="s">
        <v>106</v>
      </c>
      <c r="E31" t="s">
        <v>689</v>
      </c>
      <c r="F31" t="s">
        <v>134</v>
      </c>
      <c r="G31" t="s">
        <v>108</v>
      </c>
      <c r="H31" s="79">
        <v>14600</v>
      </c>
      <c r="I31" s="79">
        <v>3433.1</v>
      </c>
      <c r="J31" s="79">
        <v>501.23259999999999</v>
      </c>
      <c r="K31" s="79">
        <v>0.03</v>
      </c>
      <c r="L31" s="79">
        <v>1.27</v>
      </c>
      <c r="M31" s="79">
        <v>0.69</v>
      </c>
    </row>
    <row r="32" spans="2:13">
      <c r="B32" t="s">
        <v>690</v>
      </c>
      <c r="C32" t="s">
        <v>691</v>
      </c>
      <c r="D32" t="s">
        <v>106</v>
      </c>
      <c r="E32" t="s">
        <v>666</v>
      </c>
      <c r="F32" t="s">
        <v>134</v>
      </c>
      <c r="G32" t="s">
        <v>108</v>
      </c>
      <c r="H32" s="79">
        <v>12000</v>
      </c>
      <c r="I32" s="79">
        <v>3158.99</v>
      </c>
      <c r="J32" s="79">
        <v>379.0788</v>
      </c>
      <c r="K32" s="79">
        <v>0.01</v>
      </c>
      <c r="L32" s="79">
        <v>0.96</v>
      </c>
      <c r="M32" s="79">
        <v>0.52</v>
      </c>
    </row>
    <row r="33" spans="2:13">
      <c r="B33" s="80" t="s">
        <v>692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530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693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211</v>
      </c>
      <c r="D39" s="16"/>
      <c r="E39" s="16"/>
      <c r="F39" s="16"/>
      <c r="G39" s="16"/>
      <c r="H39" s="81">
        <v>74940</v>
      </c>
      <c r="J39" s="81">
        <v>21949.197704793001</v>
      </c>
      <c r="L39" s="81">
        <v>55.68</v>
      </c>
      <c r="M39" s="81">
        <v>30.15</v>
      </c>
    </row>
    <row r="40" spans="2:13">
      <c r="B40" s="80" t="s">
        <v>694</v>
      </c>
      <c r="D40" s="16"/>
      <c r="E40" s="16"/>
      <c r="F40" s="16"/>
      <c r="G40" s="16"/>
      <c r="H40" s="81">
        <v>65157</v>
      </c>
      <c r="J40" s="81">
        <v>18319.685205130001</v>
      </c>
      <c r="L40" s="81">
        <v>46.47</v>
      </c>
      <c r="M40" s="81">
        <v>25.17</v>
      </c>
    </row>
    <row r="41" spans="2:13">
      <c r="B41" t="s">
        <v>695</v>
      </c>
      <c r="C41" t="s">
        <v>696</v>
      </c>
      <c r="D41" t="s">
        <v>637</v>
      </c>
      <c r="E41" t="s">
        <v>697</v>
      </c>
      <c r="F41" t="s">
        <v>640</v>
      </c>
      <c r="G41" t="s">
        <v>194</v>
      </c>
      <c r="H41" s="79">
        <v>850</v>
      </c>
      <c r="I41" s="79">
        <v>1966000</v>
      </c>
      <c r="J41" s="79">
        <v>550.77784899999995</v>
      </c>
      <c r="K41" s="79">
        <v>0</v>
      </c>
      <c r="L41" s="79">
        <v>1.4</v>
      </c>
      <c r="M41" s="79">
        <v>0.76</v>
      </c>
    </row>
    <row r="42" spans="2:13">
      <c r="B42" t="s">
        <v>698</v>
      </c>
      <c r="C42" t="s">
        <v>699</v>
      </c>
      <c r="D42" t="s">
        <v>637</v>
      </c>
      <c r="E42" t="s">
        <v>700</v>
      </c>
      <c r="F42" t="s">
        <v>640</v>
      </c>
      <c r="G42" t="s">
        <v>112</v>
      </c>
      <c r="H42" s="79">
        <v>19009</v>
      </c>
      <c r="I42" s="79">
        <v>2532</v>
      </c>
      <c r="J42" s="79">
        <v>1850.14749072</v>
      </c>
      <c r="K42" s="79">
        <v>0.01</v>
      </c>
      <c r="L42" s="79">
        <v>4.6900000000000004</v>
      </c>
      <c r="M42" s="79">
        <v>2.54</v>
      </c>
    </row>
    <row r="43" spans="2:13">
      <c r="B43" t="s">
        <v>701</v>
      </c>
      <c r="C43" t="s">
        <v>702</v>
      </c>
      <c r="D43" t="s">
        <v>703</v>
      </c>
      <c r="E43" t="s">
        <v>704</v>
      </c>
      <c r="F43" t="s">
        <v>640</v>
      </c>
      <c r="G43" t="s">
        <v>116</v>
      </c>
      <c r="H43" s="79">
        <v>7270</v>
      </c>
      <c r="I43" s="79">
        <v>7087</v>
      </c>
      <c r="J43" s="79">
        <v>2071.2556204900002</v>
      </c>
      <c r="K43" s="79">
        <v>7.0000000000000007E-2</v>
      </c>
      <c r="L43" s="79">
        <v>5.25</v>
      </c>
      <c r="M43" s="79">
        <v>2.85</v>
      </c>
    </row>
    <row r="44" spans="2:13">
      <c r="B44" t="s">
        <v>705</v>
      </c>
      <c r="C44" t="s">
        <v>706</v>
      </c>
      <c r="D44" t="s">
        <v>637</v>
      </c>
      <c r="E44" t="s">
        <v>707</v>
      </c>
      <c r="F44" t="s">
        <v>640</v>
      </c>
      <c r="G44" t="s">
        <v>112</v>
      </c>
      <c r="H44" s="79">
        <v>4087</v>
      </c>
      <c r="I44" s="79">
        <v>2130</v>
      </c>
      <c r="J44" s="79">
        <v>334.63211639999997</v>
      </c>
      <c r="K44" s="79">
        <v>0.04</v>
      </c>
      <c r="L44" s="79">
        <v>0.85</v>
      </c>
      <c r="M44" s="79">
        <v>0.46</v>
      </c>
    </row>
    <row r="45" spans="2:13">
      <c r="B45" t="s">
        <v>708</v>
      </c>
      <c r="C45" t="s">
        <v>709</v>
      </c>
      <c r="D45" t="s">
        <v>637</v>
      </c>
      <c r="E45" t="s">
        <v>710</v>
      </c>
      <c r="F45" t="s">
        <v>640</v>
      </c>
      <c r="G45" t="s">
        <v>112</v>
      </c>
      <c r="H45" s="79">
        <v>11452</v>
      </c>
      <c r="I45" s="79">
        <v>2774</v>
      </c>
      <c r="J45" s="79">
        <v>1221.15607712</v>
      </c>
      <c r="K45" s="79">
        <v>0.05</v>
      </c>
      <c r="L45" s="79">
        <v>3.1</v>
      </c>
      <c r="M45" s="79">
        <v>1.68</v>
      </c>
    </row>
    <row r="46" spans="2:13">
      <c r="B46" t="s">
        <v>711</v>
      </c>
      <c r="C46" t="s">
        <v>712</v>
      </c>
      <c r="D46" t="s">
        <v>637</v>
      </c>
      <c r="E46" t="s">
        <v>713</v>
      </c>
      <c r="F46" t="s">
        <v>640</v>
      </c>
      <c r="G46" t="s">
        <v>112</v>
      </c>
      <c r="H46" s="79">
        <v>4064</v>
      </c>
      <c r="I46" s="79">
        <v>38938</v>
      </c>
      <c r="J46" s="79">
        <v>6082.9005900800003</v>
      </c>
      <c r="K46" s="79">
        <v>0</v>
      </c>
      <c r="L46" s="79">
        <v>15.43</v>
      </c>
      <c r="M46" s="79">
        <v>8.36</v>
      </c>
    </row>
    <row r="47" spans="2:13">
      <c r="B47" t="s">
        <v>714</v>
      </c>
      <c r="C47" t="s">
        <v>715</v>
      </c>
      <c r="D47" t="s">
        <v>716</v>
      </c>
      <c r="E47" t="s">
        <v>717</v>
      </c>
      <c r="F47" t="s">
        <v>640</v>
      </c>
      <c r="G47" t="s">
        <v>112</v>
      </c>
      <c r="H47" s="79">
        <v>5056</v>
      </c>
      <c r="I47" s="79">
        <v>22435</v>
      </c>
      <c r="J47" s="79">
        <v>4360.3014783999997</v>
      </c>
      <c r="K47" s="79">
        <v>0</v>
      </c>
      <c r="L47" s="79">
        <v>11.06</v>
      </c>
      <c r="M47" s="79">
        <v>5.99</v>
      </c>
    </row>
    <row r="48" spans="2:13">
      <c r="B48" t="s">
        <v>718</v>
      </c>
      <c r="C48" t="s">
        <v>719</v>
      </c>
      <c r="D48" t="s">
        <v>716</v>
      </c>
      <c r="E48" t="s">
        <v>720</v>
      </c>
      <c r="F48" t="s">
        <v>640</v>
      </c>
      <c r="G48" t="s">
        <v>112</v>
      </c>
      <c r="H48" s="79">
        <v>13369</v>
      </c>
      <c r="I48" s="79">
        <v>3597</v>
      </c>
      <c r="J48" s="79">
        <v>1848.51398292</v>
      </c>
      <c r="K48" s="79">
        <v>0</v>
      </c>
      <c r="L48" s="79">
        <v>4.6900000000000004</v>
      </c>
      <c r="M48" s="79">
        <v>2.54</v>
      </c>
    </row>
    <row r="49" spans="2:13">
      <c r="B49" s="80" t="s">
        <v>721</v>
      </c>
      <c r="D49" s="16"/>
      <c r="E49" s="16"/>
      <c r="F49" s="16"/>
      <c r="G49" s="16"/>
      <c r="H49" s="81">
        <v>9783</v>
      </c>
      <c r="J49" s="81">
        <v>3629.5124996630002</v>
      </c>
      <c r="L49" s="81">
        <v>9.2100000000000009</v>
      </c>
      <c r="M49" s="81">
        <v>4.99</v>
      </c>
    </row>
    <row r="50" spans="2:13">
      <c r="B50" t="s">
        <v>722</v>
      </c>
      <c r="C50" t="s">
        <v>723</v>
      </c>
      <c r="D50" t="s">
        <v>637</v>
      </c>
      <c r="E50" t="s">
        <v>724</v>
      </c>
      <c r="F50" t="s">
        <v>640</v>
      </c>
      <c r="G50" t="s">
        <v>116</v>
      </c>
      <c r="H50" s="79">
        <v>636</v>
      </c>
      <c r="I50" s="79">
        <v>20915</v>
      </c>
      <c r="J50" s="79">
        <v>534.75128993999999</v>
      </c>
      <c r="K50" s="79">
        <v>0.09</v>
      </c>
      <c r="L50" s="79">
        <v>1.36</v>
      </c>
      <c r="M50" s="79">
        <v>0.73</v>
      </c>
    </row>
    <row r="51" spans="2:13">
      <c r="B51" t="s">
        <v>725</v>
      </c>
      <c r="C51" t="s">
        <v>726</v>
      </c>
      <c r="D51" t="s">
        <v>637</v>
      </c>
      <c r="E51" t="s">
        <v>727</v>
      </c>
      <c r="F51" t="s">
        <v>640</v>
      </c>
      <c r="G51" t="s">
        <v>116</v>
      </c>
      <c r="H51" s="79">
        <v>631</v>
      </c>
      <c r="I51" s="79">
        <v>18133</v>
      </c>
      <c r="J51" s="79">
        <v>459.97674652299997</v>
      </c>
      <c r="K51" s="79">
        <v>7.0000000000000007E-2</v>
      </c>
      <c r="L51" s="79">
        <v>1.17</v>
      </c>
      <c r="M51" s="79">
        <v>0.63</v>
      </c>
    </row>
    <row r="52" spans="2:13">
      <c r="B52" t="s">
        <v>728</v>
      </c>
      <c r="C52" t="s">
        <v>729</v>
      </c>
      <c r="D52" t="s">
        <v>637</v>
      </c>
      <c r="E52" t="s">
        <v>730</v>
      </c>
      <c r="F52" t="s">
        <v>640</v>
      </c>
      <c r="G52" t="s">
        <v>112</v>
      </c>
      <c r="H52" s="79">
        <v>788</v>
      </c>
      <c r="I52" s="79">
        <v>11280</v>
      </c>
      <c r="J52" s="79">
        <v>341.67932159999998</v>
      </c>
      <c r="K52" s="79">
        <v>0.01</v>
      </c>
      <c r="L52" s="79">
        <v>0.87</v>
      </c>
      <c r="M52" s="79">
        <v>0.47</v>
      </c>
    </row>
    <row r="53" spans="2:13">
      <c r="B53" t="s">
        <v>731</v>
      </c>
      <c r="C53" t="s">
        <v>732</v>
      </c>
      <c r="D53" t="s">
        <v>637</v>
      </c>
      <c r="E53" t="s">
        <v>707</v>
      </c>
      <c r="F53" t="s">
        <v>640</v>
      </c>
      <c r="G53" t="s">
        <v>112</v>
      </c>
      <c r="H53" s="79">
        <v>706</v>
      </c>
      <c r="I53" s="79">
        <v>9867</v>
      </c>
      <c r="J53" s="79">
        <v>267.77696087999999</v>
      </c>
      <c r="K53" s="79">
        <v>0.03</v>
      </c>
      <c r="L53" s="79">
        <v>0.68</v>
      </c>
      <c r="M53" s="79">
        <v>0.37</v>
      </c>
    </row>
    <row r="54" spans="2:13">
      <c r="B54" t="s">
        <v>733</v>
      </c>
      <c r="C54" t="s">
        <v>734</v>
      </c>
      <c r="D54" t="s">
        <v>637</v>
      </c>
      <c r="E54" t="s">
        <v>735</v>
      </c>
      <c r="F54" t="s">
        <v>640</v>
      </c>
      <c r="G54" t="s">
        <v>112</v>
      </c>
      <c r="H54" s="79">
        <v>1215</v>
      </c>
      <c r="I54" s="79">
        <v>10380</v>
      </c>
      <c r="J54" s="79">
        <v>484.79374799999999</v>
      </c>
      <c r="K54" s="79">
        <v>0.02</v>
      </c>
      <c r="L54" s="79">
        <v>1.23</v>
      </c>
      <c r="M54" s="79">
        <v>0.67</v>
      </c>
    </row>
    <row r="55" spans="2:13">
      <c r="B55" t="s">
        <v>736</v>
      </c>
      <c r="C55" t="s">
        <v>737</v>
      </c>
      <c r="D55" t="s">
        <v>637</v>
      </c>
      <c r="E55" t="s">
        <v>717</v>
      </c>
      <c r="F55" t="s">
        <v>640</v>
      </c>
      <c r="G55" t="s">
        <v>112</v>
      </c>
      <c r="H55" s="79">
        <v>1275</v>
      </c>
      <c r="I55" s="79">
        <v>3640</v>
      </c>
      <c r="J55" s="79">
        <v>178.40003999999999</v>
      </c>
      <c r="K55" s="79">
        <v>0</v>
      </c>
      <c r="L55" s="79">
        <v>0.45</v>
      </c>
      <c r="M55" s="79">
        <v>0.25</v>
      </c>
    </row>
    <row r="56" spans="2:13">
      <c r="B56" t="s">
        <v>738</v>
      </c>
      <c r="C56" t="s">
        <v>739</v>
      </c>
      <c r="D56" t="s">
        <v>637</v>
      </c>
      <c r="E56" t="s">
        <v>740</v>
      </c>
      <c r="F56" t="s">
        <v>640</v>
      </c>
      <c r="G56" t="s">
        <v>112</v>
      </c>
      <c r="H56" s="79">
        <v>522</v>
      </c>
      <c r="I56" s="79">
        <v>7004</v>
      </c>
      <c r="J56" s="79">
        <v>140.54002272</v>
      </c>
      <c r="K56" s="79">
        <v>0</v>
      </c>
      <c r="L56" s="79">
        <v>0.36</v>
      </c>
      <c r="M56" s="79">
        <v>0.19</v>
      </c>
    </row>
    <row r="57" spans="2:13">
      <c r="B57" t="s">
        <v>741</v>
      </c>
      <c r="C57" t="s">
        <v>742</v>
      </c>
      <c r="D57" t="s">
        <v>637</v>
      </c>
      <c r="E57" t="s">
        <v>743</v>
      </c>
      <c r="F57" t="s">
        <v>640</v>
      </c>
      <c r="G57" t="s">
        <v>112</v>
      </c>
      <c r="H57" s="79">
        <v>4010</v>
      </c>
      <c r="I57" s="79">
        <v>7925</v>
      </c>
      <c r="J57" s="79">
        <v>1221.59437</v>
      </c>
      <c r="K57" s="79">
        <v>0.01</v>
      </c>
      <c r="L57" s="79">
        <v>3.1</v>
      </c>
      <c r="M57" s="79">
        <v>1.68</v>
      </c>
    </row>
    <row r="58" spans="2:13">
      <c r="B58" s="80" t="s">
        <v>530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206</v>
      </c>
      <c r="C59" t="s">
        <v>206</v>
      </c>
      <c r="D59" s="16"/>
      <c r="E59" s="16"/>
      <c r="F59" t="s">
        <v>206</v>
      </c>
      <c r="G59" t="s">
        <v>206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693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206</v>
      </c>
      <c r="C61" t="s">
        <v>206</v>
      </c>
      <c r="D61" s="16"/>
      <c r="E61" s="16"/>
      <c r="F61" t="s">
        <v>206</v>
      </c>
      <c r="G61" t="s">
        <v>206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t="s">
        <v>214</v>
      </c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889</v>
      </c>
    </row>
    <row r="3" spans="2:65">
      <c r="B3" s="2" t="s">
        <v>2</v>
      </c>
      <c r="C3" s="82" t="s">
        <v>890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20584.46</v>
      </c>
      <c r="K11" s="7"/>
      <c r="L11" s="78">
        <v>2295.5183356080001</v>
      </c>
      <c r="M11" s="7"/>
      <c r="N11" s="78">
        <v>100</v>
      </c>
      <c r="O11" s="78">
        <v>3.15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744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20584.46</v>
      </c>
      <c r="L15" s="81">
        <v>2295.5183356080001</v>
      </c>
      <c r="N15" s="81">
        <v>100</v>
      </c>
      <c r="O15" s="81">
        <v>3.15</v>
      </c>
    </row>
    <row r="16" spans="2:65">
      <c r="B16" s="80" t="s">
        <v>745</v>
      </c>
      <c r="C16" s="16"/>
      <c r="D16" s="16"/>
      <c r="E16" s="16"/>
      <c r="J16" s="81">
        <v>20584.46</v>
      </c>
      <c r="L16" s="81">
        <v>2295.5183356080001</v>
      </c>
      <c r="N16" s="81">
        <v>100</v>
      </c>
      <c r="O16" s="81">
        <v>3.15</v>
      </c>
    </row>
    <row r="17" spans="2:15">
      <c r="B17" t="s">
        <v>746</v>
      </c>
      <c r="C17" t="s">
        <v>747</v>
      </c>
      <c r="D17" t="s">
        <v>129</v>
      </c>
      <c r="E17" t="s">
        <v>748</v>
      </c>
      <c r="F17" t="s">
        <v>749</v>
      </c>
      <c r="G17" t="s">
        <v>750</v>
      </c>
      <c r="H17" t="s">
        <v>157</v>
      </c>
      <c r="I17" t="s">
        <v>112</v>
      </c>
      <c r="J17" s="79">
        <v>16770.64</v>
      </c>
      <c r="K17" s="79">
        <v>1188</v>
      </c>
      <c r="L17" s="79">
        <v>765.86012110080003</v>
      </c>
      <c r="M17" s="79">
        <v>0</v>
      </c>
      <c r="N17" s="79">
        <v>33.36</v>
      </c>
      <c r="O17" s="79">
        <v>1.05</v>
      </c>
    </row>
    <row r="18" spans="2:15">
      <c r="B18" t="s">
        <v>751</v>
      </c>
      <c r="C18" t="s">
        <v>752</v>
      </c>
      <c r="D18" t="s">
        <v>129</v>
      </c>
      <c r="E18" t="s">
        <v>753</v>
      </c>
      <c r="F18" t="s">
        <v>640</v>
      </c>
      <c r="G18" t="s">
        <v>206</v>
      </c>
      <c r="H18" t="s">
        <v>754</v>
      </c>
      <c r="I18" t="s">
        <v>112</v>
      </c>
      <c r="J18" s="79">
        <v>3813.82</v>
      </c>
      <c r="K18" s="79">
        <v>10434</v>
      </c>
      <c r="L18" s="79">
        <v>1529.6582145072</v>
      </c>
      <c r="M18" s="79">
        <v>0.14000000000000001</v>
      </c>
      <c r="N18" s="79">
        <v>66.64</v>
      </c>
      <c r="O18" s="79">
        <v>2.1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889</v>
      </c>
    </row>
    <row r="3" spans="2:60">
      <c r="B3" s="2" t="s">
        <v>2</v>
      </c>
      <c r="C3" s="82" t="s">
        <v>890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755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756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2017-04-06T05:17:35+00:00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90DC9E4-6104-4BBC-AA53-B62BDD0DA960}"/>
</file>

<file path=customXml/itemProps2.xml><?xml version="1.0" encoding="utf-8"?>
<ds:datastoreItem xmlns:ds="http://schemas.openxmlformats.org/officeDocument/2006/customXml" ds:itemID="{9A6B69DC-7765-44AD-B827-95652DD092E7}"/>
</file>

<file path=customXml/itemProps3.xml><?xml version="1.0" encoding="utf-8"?>
<ds:datastoreItem xmlns:ds="http://schemas.openxmlformats.org/officeDocument/2006/customXml" ds:itemID="{E806717E-4FC0-4623-9CEB-9A085FABFB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2017-04-05T15:56:45Z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