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 iterate="1"/>
</workbook>
</file>

<file path=xl/calcChain.xml><?xml version="1.0" encoding="utf-8"?>
<calcChain xmlns="http://schemas.openxmlformats.org/spreadsheetml/2006/main">
  <c r="N56" i="6" l="1"/>
  <c r="M56" i="6"/>
  <c r="N55" i="6"/>
  <c r="M55" i="6"/>
  <c r="N54" i="6"/>
  <c r="M54" i="6"/>
  <c r="N53" i="6"/>
  <c r="M53" i="6"/>
  <c r="N52" i="6"/>
  <c r="M52" i="6"/>
  <c r="N51" i="6"/>
  <c r="M51" i="6"/>
  <c r="N50" i="6"/>
  <c r="M50" i="6"/>
  <c r="N49" i="6"/>
  <c r="M49" i="6"/>
  <c r="N48" i="6"/>
  <c r="M48" i="6"/>
  <c r="N47" i="6"/>
  <c r="M47" i="6"/>
  <c r="N46" i="6"/>
  <c r="M46" i="6"/>
  <c r="N45" i="6"/>
  <c r="M45" i="6"/>
  <c r="N44" i="6"/>
  <c r="M44" i="6"/>
  <c r="N43" i="6"/>
  <c r="M43" i="6"/>
  <c r="N42" i="6"/>
  <c r="M42" i="6"/>
  <c r="N41" i="6"/>
  <c r="M41" i="6"/>
  <c r="N40" i="6"/>
  <c r="M40" i="6"/>
  <c r="N39" i="6"/>
  <c r="M39" i="6"/>
  <c r="N38" i="6"/>
  <c r="M38" i="6"/>
  <c r="N37" i="6"/>
  <c r="M37" i="6"/>
  <c r="N36" i="6"/>
  <c r="M36" i="6"/>
  <c r="N35" i="6"/>
  <c r="M35" i="6"/>
  <c r="N34" i="6"/>
  <c r="M34" i="6"/>
  <c r="N33" i="6"/>
  <c r="M33" i="6"/>
  <c r="N32" i="6"/>
  <c r="M32" i="6"/>
  <c r="N31" i="6"/>
  <c r="M31" i="6"/>
  <c r="N30" i="6"/>
  <c r="M30" i="6"/>
  <c r="N29" i="6"/>
  <c r="M29" i="6"/>
  <c r="N28" i="6"/>
  <c r="M28" i="6"/>
  <c r="N27" i="6"/>
  <c r="M27" i="6"/>
  <c r="N26" i="6"/>
  <c r="M26" i="6"/>
  <c r="N25" i="6"/>
  <c r="M25" i="6"/>
  <c r="N24" i="6"/>
  <c r="M24" i="6"/>
  <c r="N23" i="6"/>
  <c r="M23" i="6"/>
  <c r="N22" i="6"/>
  <c r="M22" i="6"/>
  <c r="N21" i="6"/>
  <c r="M21" i="6"/>
  <c r="N20" i="6"/>
  <c r="M20" i="6"/>
  <c r="N19" i="6"/>
  <c r="M19" i="6"/>
  <c r="N18" i="6"/>
  <c r="M18" i="6"/>
  <c r="N17" i="6"/>
  <c r="M17" i="6"/>
  <c r="N16" i="6"/>
  <c r="M16" i="6"/>
  <c r="N15" i="6"/>
  <c r="M15" i="6"/>
  <c r="N14" i="6"/>
  <c r="M14" i="6"/>
  <c r="N13" i="6"/>
  <c r="M13" i="6"/>
  <c r="N12" i="6"/>
  <c r="M12" i="6"/>
  <c r="N11" i="6"/>
  <c r="M11" i="6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Q12" i="5"/>
  <c r="Q11" i="5"/>
  <c r="O12" i="5"/>
  <c r="O11" i="5"/>
  <c r="Q67" i="5"/>
  <c r="O67" i="5"/>
  <c r="C15" i="1"/>
  <c r="K45" i="6"/>
  <c r="K12" i="6" s="1"/>
  <c r="K11" i="6" s="1"/>
  <c r="C16" i="1" s="1"/>
  <c r="I45" i="6"/>
  <c r="I12" i="6"/>
  <c r="I11" i="6" s="1"/>
  <c r="M17" i="16" l="1"/>
  <c r="M14" i="16"/>
  <c r="M11" i="16"/>
  <c r="L17" i="16"/>
  <c r="L14" i="16" s="1"/>
  <c r="L11" i="16" s="1"/>
  <c r="J17" i="16"/>
  <c r="J14" i="16"/>
  <c r="J11" i="16" s="1"/>
  <c r="H11" i="16"/>
  <c r="H14" i="16"/>
  <c r="H17" i="16"/>
  <c r="H11" i="24" l="1"/>
  <c r="H18" i="24"/>
  <c r="H17" i="24" s="1"/>
  <c r="I18" i="24"/>
  <c r="I17" i="24" s="1"/>
  <c r="I11" i="24" s="1"/>
  <c r="G18" i="24"/>
  <c r="G17" i="24" s="1"/>
  <c r="G11" i="24" s="1"/>
  <c r="C43" i="1" l="1"/>
  <c r="C42" i="1"/>
  <c r="T105" i="5" l="1"/>
  <c r="T103" i="5"/>
  <c r="T101" i="5"/>
  <c r="T99" i="5"/>
  <c r="T97" i="5"/>
  <c r="T95" i="5"/>
  <c r="T93" i="5"/>
  <c r="T91" i="5"/>
  <c r="T89" i="5"/>
  <c r="T87" i="5"/>
  <c r="T85" i="5"/>
  <c r="T83" i="5"/>
  <c r="T81" i="5"/>
  <c r="T79" i="5"/>
  <c r="T77" i="5"/>
  <c r="T75" i="5"/>
  <c r="T73" i="5"/>
  <c r="T71" i="5"/>
  <c r="T69" i="5"/>
  <c r="T67" i="5"/>
  <c r="T65" i="5"/>
  <c r="T63" i="5"/>
  <c r="T61" i="5"/>
  <c r="T59" i="5"/>
  <c r="T57" i="5"/>
  <c r="T55" i="5"/>
  <c r="T53" i="5"/>
  <c r="T51" i="5"/>
  <c r="T49" i="5"/>
  <c r="T47" i="5"/>
  <c r="T45" i="5"/>
  <c r="T43" i="5"/>
  <c r="T41" i="5"/>
  <c r="T39" i="5"/>
  <c r="T37" i="5"/>
  <c r="T35" i="5"/>
  <c r="T33" i="5"/>
  <c r="T31" i="5"/>
  <c r="T29" i="5"/>
  <c r="T27" i="5"/>
  <c r="T25" i="5"/>
  <c r="T23" i="5"/>
  <c r="T21" i="5"/>
  <c r="T19" i="5"/>
  <c r="T17" i="5"/>
  <c r="T15" i="5"/>
  <c r="T13" i="5"/>
  <c r="T11" i="5"/>
  <c r="T104" i="5"/>
  <c r="T102" i="5"/>
  <c r="T100" i="5"/>
  <c r="T98" i="5"/>
  <c r="T96" i="5"/>
  <c r="T94" i="5"/>
  <c r="T92" i="5"/>
  <c r="T90" i="5"/>
  <c r="T88" i="5"/>
  <c r="T86" i="5"/>
  <c r="T84" i="5"/>
  <c r="T82" i="5"/>
  <c r="T80" i="5"/>
  <c r="T78" i="5"/>
  <c r="T76" i="5"/>
  <c r="T74" i="5"/>
  <c r="T72" i="5"/>
  <c r="T70" i="5"/>
  <c r="T68" i="5"/>
  <c r="T66" i="5"/>
  <c r="T64" i="5"/>
  <c r="T62" i="5"/>
  <c r="T60" i="5"/>
  <c r="T58" i="5"/>
  <c r="T56" i="5"/>
  <c r="T54" i="5"/>
  <c r="T52" i="5"/>
  <c r="T50" i="5"/>
  <c r="T48" i="5"/>
  <c r="T46" i="5"/>
  <c r="T44" i="5"/>
  <c r="T42" i="5"/>
  <c r="T40" i="5"/>
  <c r="T38" i="5"/>
  <c r="T36" i="5"/>
  <c r="T34" i="5"/>
  <c r="T32" i="5"/>
  <c r="T30" i="5"/>
  <c r="T28" i="5"/>
  <c r="T26" i="5"/>
  <c r="T24" i="5"/>
  <c r="T22" i="5"/>
  <c r="T20" i="5"/>
  <c r="T18" i="5"/>
  <c r="T16" i="5"/>
  <c r="T14" i="5"/>
  <c r="T12" i="5"/>
  <c r="D27" i="1"/>
  <c r="D35" i="1"/>
  <c r="D13" i="1"/>
  <c r="D15" i="1"/>
  <c r="D19" i="1"/>
  <c r="D24" i="1"/>
  <c r="D28" i="1"/>
  <c r="D32" i="1"/>
  <c r="D37" i="1"/>
  <c r="D42" i="1"/>
  <c r="D17" i="1"/>
  <c r="D21" i="1"/>
  <c r="D26" i="1"/>
  <c r="D30" i="1"/>
  <c r="D34" i="1"/>
  <c r="D40" i="1"/>
  <c r="D14" i="1"/>
  <c r="D18" i="1"/>
  <c r="D22" i="1"/>
  <c r="D31" i="1"/>
  <c r="D36" i="1"/>
  <c r="D41" i="1"/>
  <c r="D11" i="1"/>
  <c r="D16" i="1"/>
  <c r="D20" i="1"/>
  <c r="D25" i="1"/>
  <c r="D29" i="1"/>
  <c r="D33" i="1"/>
  <c r="D39" i="1"/>
  <c r="D43" i="1"/>
</calcChain>
</file>

<file path=xl/sharedStrings.xml><?xml version="1.0" encoding="utf-8"?>
<sst xmlns="http://schemas.openxmlformats.org/spreadsheetml/2006/main" count="4023" uniqueCount="916">
  <si>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</si>
  <si>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</si>
  <si>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</si>
  <si>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</si>
  <si>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</si>
  <si>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</si>
  <si>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</si>
  <si>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</si>
  <si>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</si>
  <si>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</si>
  <si>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</si>
  <si>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</si>
  <si>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</si>
  <si>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</si>
  <si>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</si>
  <si>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</si>
  <si>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</si>
  <si>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</si>
  <si>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</si>
  <si>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</si>
  <si>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</si>
  <si>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</si>
  <si>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</si>
  <si>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</si>
  <si>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</si>
  <si>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</si>
  <si>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</si>
  <si>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</si>
  <si>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</si>
  <si>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</si>
  <si>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</si>
  <si>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</si>
  <si>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</si>
  <si>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</si>
  <si>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</si>
  <si>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</si>
  <si>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</si>
  <si>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</si>
  <si>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</si>
  <si>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</si>
  <si>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</si>
  <si>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</si>
  <si>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</si>
  <si>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</si>
  <si>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</si>
  <si>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</si>
  <si>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</si>
  <si>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</si>
  <si>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</si>
  <si>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</si>
  <si>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</si>
  <si>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</si>
  <si>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</si>
  <si>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</si>
  <si>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</si>
  <si>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</si>
  <si>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</si>
  <si>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</si>
  <si>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</si>
  <si>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</si>
  <si>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</si>
  <si>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</si>
  <si>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</si>
  <si>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</si>
  <si>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</si>
  <si>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</si>
  <si>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</si>
  <si>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</si>
  <si>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</si>
  <si>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</si>
  <si>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</si>
  <si>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</si>
  <si>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</si>
  <si>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</si>
  <si>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</si>
  <si>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</si>
  <si>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</si>
  <si>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</si>
  <si>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</si>
  <si>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</si>
  <si>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</si>
  <si>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</si>
  <si>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</si>
  <si>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</si>
  <si>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</si>
  <si>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</si>
  <si>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</si>
  <si>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</si>
  <si>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</si>
  <si>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</si>
  <si>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</si>
  <si>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</si>
  <si>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</si>
  <si>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</si>
  <si>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</si>
  <si>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</si>
  <si>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</si>
  <si>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</si>
  <si>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</si>
  <si>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</si>
  <si>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</si>
  <si>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</si>
  <si>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</si>
  <si>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</si>
  <si>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</si>
  <si>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</si>
  <si>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</si>
  <si>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</si>
  <si>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</si>
  <si>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</si>
  <si>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</si>
  <si>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</si>
  <si>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</si>
  <si>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</si>
  <si>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</si>
  <si>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</si>
  <si>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</si>
  <si>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</si>
  <si>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</si>
  <si>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</si>
  <si>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</si>
  <si>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</si>
  <si>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</si>
  <si>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</si>
  <si>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</si>
  <si>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</si>
  <si>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</si>
  <si>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</si>
  <si>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</si>
  <si>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</si>
  <si>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</si>
  <si>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</si>
  <si>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</si>
  <si>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</si>
  <si>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</si>
  <si>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</si>
  <si>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</si>
  <si>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</si>
  <si>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</si>
  <si>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</si>
  <si>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</si>
  <si>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</si>
  <si>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</si>
  <si>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</si>
  <si>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</si>
  <si>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</si>
  <si>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</si>
  <si>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</si>
  <si>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</si>
  <si>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</si>
  <si>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</si>
  <si>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</si>
  <si>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</si>
  <si>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</si>
  <si>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</si>
  <si>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</si>
  <si>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</si>
  <si>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</si>
  <si>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</si>
  <si>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</si>
  <si>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</si>
  <si>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</si>
  <si>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</si>
  <si>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</si>
  <si>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</si>
  <si>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</si>
  <si>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</si>
  <si>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</si>
  <si>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</si>
  <si>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</si>
  <si>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</si>
  <si>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</si>
  <si>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</si>
  <si>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</si>
  <si>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</si>
  <si>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</si>
  <si>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</si>
  <si>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</si>
  <si>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</si>
  <si>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</si>
  <si>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</si>
  <si>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</si>
  <si>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</si>
  <si>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</si>
  <si>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</si>
  <si>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</si>
  <si>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</si>
  <si>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</si>
  <si>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</si>
  <si>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</si>
  <si>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29/12/2016</t>
  </si>
  <si>
    <t>9780</t>
  </si>
  <si>
    <t>קוד קופת הגמל</t>
  </si>
  <si>
    <t/>
  </si>
  <si>
    <t>יין יפני</t>
  </si>
  <si>
    <t>סה"כ בישראל</t>
  </si>
  <si>
    <t>סה"כ יתרת מזומנים ועו"ש בש"ח</t>
  </si>
  <si>
    <t>1111111111- 10- לאומי</t>
  </si>
  <si>
    <t>10</t>
  </si>
  <si>
    <t>AAA</t>
  </si>
  <si>
    <t>סה"כ יתרת מזומנים ועו"ש נקובים במט"ח</t>
  </si>
  <si>
    <t>20001- 10- לאומי</t>
  </si>
  <si>
    <t>20003- 10- לאומי</t>
  </si>
  <si>
    <t>80031- 10-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</si>
  <si>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</si>
  <si>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</si>
  <si>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</si>
  <si>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</si>
  <si>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</si>
  <si>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</si>
  <si>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</si>
  <si>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</si>
  <si>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</si>
  <si>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</si>
  <si>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</si>
  <si>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</si>
  <si>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</si>
  <si>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</si>
  <si>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</si>
  <si>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</si>
  <si>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01/02/16</t>
  </si>
  <si>
    <t>ממשל צמודה 0418- גליל</t>
  </si>
  <si>
    <t>1108927</t>
  </si>
  <si>
    <t>28/07/16</t>
  </si>
  <si>
    <t>ממשל צמודה 0923- גליל</t>
  </si>
  <si>
    <t>1128081</t>
  </si>
  <si>
    <t>04/01/16</t>
  </si>
  <si>
    <t>ממשל צמודה 1019- גליל</t>
  </si>
  <si>
    <t>1114750</t>
  </si>
  <si>
    <t>24/01/16</t>
  </si>
  <si>
    <t>ממשל צמודה 1025- גליל</t>
  </si>
  <si>
    <t>1135912</t>
  </si>
  <si>
    <t>ממשלתי צמוד 1020- גליל</t>
  </si>
  <si>
    <t>1137181</t>
  </si>
  <si>
    <t>15/12/16</t>
  </si>
  <si>
    <t>ממשלתי צמודה 0536- גליל</t>
  </si>
  <si>
    <t>1097708</t>
  </si>
  <si>
    <t>14/07/16</t>
  </si>
  <si>
    <t>ממשלתי צמודה 922- גליל</t>
  </si>
  <si>
    <t>1124056</t>
  </si>
  <si>
    <t>14/01/16</t>
  </si>
  <si>
    <t>ממשלתית צמודה 517- גליל</t>
  </si>
  <si>
    <t>1125905</t>
  </si>
  <si>
    <t>סה"כ לא צמודות</t>
  </si>
  <si>
    <t>סה"כ מלווה קצר מועד</t>
  </si>
  <si>
    <t>סה"כ שחר</t>
  </si>
  <si>
    <t>ממשל שקלית 0118- שחר</t>
  </si>
  <si>
    <t>1126218</t>
  </si>
  <si>
    <t>ממשל שקלית 0217- שחר</t>
  </si>
  <si>
    <t>1101575</t>
  </si>
  <si>
    <t>24/08/16</t>
  </si>
  <si>
    <t>ממשל שקלית 0219- שחר</t>
  </si>
  <si>
    <t>1110907</t>
  </si>
  <si>
    <t>24/04/16</t>
  </si>
  <si>
    <t>ממשל שקלית 0327- שחר</t>
  </si>
  <si>
    <t>1139344</t>
  </si>
  <si>
    <t>15/11/16</t>
  </si>
  <si>
    <t>ממשל שקלית 0825- שחר</t>
  </si>
  <si>
    <t>1135557</t>
  </si>
  <si>
    <t>ממשל שקלית 323- שחר</t>
  </si>
  <si>
    <t>1126747</t>
  </si>
  <si>
    <t>03/01/16</t>
  </si>
  <si>
    <t>ממשל שקלית 421- שחר</t>
  </si>
  <si>
    <t>1138130</t>
  </si>
  <si>
    <t>31/10/16</t>
  </si>
  <si>
    <t>ממשל שקלית 519- שחר</t>
  </si>
  <si>
    <t>1131770</t>
  </si>
  <si>
    <t>ממשלתי שקלי 324- שחר</t>
  </si>
  <si>
    <t>1130848</t>
  </si>
  <si>
    <t>ממשלתי שקלית 0142- שחר</t>
  </si>
  <si>
    <t>1125400</t>
  </si>
  <si>
    <t>18/08/16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</si>
  <si>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</si>
  <si>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</si>
  <si>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</si>
  <si>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</si>
  <si>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</si>
  <si>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</si>
  <si>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</si>
  <si>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</si>
  <si>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</si>
  <si>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</si>
  <si>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</si>
  <si>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</si>
  <si>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09/06/16</t>
  </si>
  <si>
    <t>מזרחי הנפ 44 2022 0.99%- מזרחי טפחות חברה להנפקות בע"מ</t>
  </si>
  <si>
    <t>2310209</t>
  </si>
  <si>
    <t>231</t>
  </si>
  <si>
    <t>26/09/16</t>
  </si>
  <si>
    <t>מזרחי טפ הנפק אגח 38- מזרחי טפחות חברה להנפקות בע"מ</t>
  </si>
  <si>
    <t>2310142</t>
  </si>
  <si>
    <t>22/12/16</t>
  </si>
  <si>
    <t>מזרחי טפ הנפק אגח 39- מזרחי טפחות חברה להנפקות בע"מ</t>
  </si>
  <si>
    <t>2310159</t>
  </si>
  <si>
    <t>29/05/16</t>
  </si>
  <si>
    <t>מזרחי טפחות הנפ ס 43- מזרחי טפחות חברה להנפקות בע"מ</t>
  </si>
  <si>
    <t>2310191</t>
  </si>
  <si>
    <t>05/06/16</t>
  </si>
  <si>
    <t>מזרחי טפחות הנפקות 35- מזרחי טפחות חברה להנפקות בע"מ</t>
  </si>
  <si>
    <t>2310118</t>
  </si>
  <si>
    <t>20/06/16</t>
  </si>
  <si>
    <t>פועלים הנפ אגח 32- הפועלים הנפקות בע"מ</t>
  </si>
  <si>
    <t>1940535</t>
  </si>
  <si>
    <t>194</t>
  </si>
  <si>
    <t>פועלים הנפקות סדרה 34- הפועלים הנפקות בע"מ</t>
  </si>
  <si>
    <t>1940576</t>
  </si>
  <si>
    <t>*עזריאלי אגח ד- קבוצת עזריאלי בע"מ (לשעבר קנית מימון)</t>
  </si>
  <si>
    <t>1138650</t>
  </si>
  <si>
    <t>1420</t>
  </si>
  <si>
    <t>נדל"ן ובינוי</t>
  </si>
  <si>
    <t>Aa1</t>
  </si>
  <si>
    <t>07/07/16</t>
  </si>
  <si>
    <t>בינלאומי הנפק ט- הבינלאומי הראשון הנפקות בע"מ</t>
  </si>
  <si>
    <t>1135177</t>
  </si>
  <si>
    <t>1153</t>
  </si>
  <si>
    <t>AA+</t>
  </si>
  <si>
    <t>לאומי התח נד יד- בנק לאומי לישראל בע"מ</t>
  </si>
  <si>
    <t>6040299</t>
  </si>
  <si>
    <t>פועלים הנפ הת י כתה"נ 10- הפועלים הנפקות בע"מ</t>
  </si>
  <si>
    <t>1940402</t>
  </si>
  <si>
    <t>12/07/16</t>
  </si>
  <si>
    <t>פועלים הנפקות יד נד- הפועלים הנפקות בע"מ</t>
  </si>
  <si>
    <t>1940501</t>
  </si>
  <si>
    <t>18/10/16</t>
  </si>
  <si>
    <t>*איירפורט אגח ה- איירפורט סיטי בע"מ</t>
  </si>
  <si>
    <t>1133487</t>
  </si>
  <si>
    <t>1300</t>
  </si>
  <si>
    <t>AA</t>
  </si>
  <si>
    <t>05/09/16</t>
  </si>
  <si>
    <t>בינל הנפק התח כא- הבינלאומי הראשון הנפקות בע"מ</t>
  </si>
  <si>
    <t>1126598</t>
  </si>
  <si>
    <t>03/08/16</t>
  </si>
  <si>
    <t>בינלאומי הנפקות כ נדחה- הבינלאומי הראשון הנפקות בע"מ</t>
  </si>
  <si>
    <t>1121953</t>
  </si>
  <si>
    <t>06/07/16</t>
  </si>
  <si>
    <t>חשמל אגח 27- חברת החשמל לישראל בע"מ</t>
  </si>
  <si>
    <t>6000210</t>
  </si>
  <si>
    <t>600</t>
  </si>
  <si>
    <t>12/09/16</t>
  </si>
  <si>
    <t>נצבא אגח ה- נצבא החזקות 1995 בע"מ</t>
  </si>
  <si>
    <t>1120468</t>
  </si>
  <si>
    <t>1043</t>
  </si>
  <si>
    <t>*אמות אגח ב- אמות השקעות בע"מ</t>
  </si>
  <si>
    <t>1126630</t>
  </si>
  <si>
    <t>1328</t>
  </si>
  <si>
    <t>AA-</t>
  </si>
  <si>
    <t>26/10/16</t>
  </si>
  <si>
    <t>*אמות השקעות אג"ח ד- אמות השקעות בע"מ</t>
  </si>
  <si>
    <t>1133149</t>
  </si>
  <si>
    <t>14/12/16</t>
  </si>
  <si>
    <t>*גב ים סד' ו'- חברת גב-ים לקרקעות בע"מ</t>
  </si>
  <si>
    <t>7590128</t>
  </si>
  <si>
    <t>759</t>
  </si>
  <si>
    <t>*מליסרון אג"ח יג- מליסרון בע"מ</t>
  </si>
  <si>
    <t>3230224</t>
  </si>
  <si>
    <t>323</t>
  </si>
  <si>
    <t>23/11/16</t>
  </si>
  <si>
    <t>*מליסרון אגח ו- מליסרון בע"מ</t>
  </si>
  <si>
    <t>3230125</t>
  </si>
  <si>
    <t>*מליסרון אגח יא- מליסרון בע"מ</t>
  </si>
  <si>
    <t>3230208</t>
  </si>
  <si>
    <t>*מליסרון אגח יד- מליסרון בע"מ</t>
  </si>
  <si>
    <t>3230232</t>
  </si>
  <si>
    <t>14/06/16</t>
  </si>
  <si>
    <t>*פז נפט  ו- פז חברת הנפט בע"מ</t>
  </si>
  <si>
    <t>1139542</t>
  </si>
  <si>
    <t>1363</t>
  </si>
  <si>
    <t>01/12/16</t>
  </si>
  <si>
    <t>*ריט 1 אגח ו- ריט 1 בע"מ</t>
  </si>
  <si>
    <t>1138544</t>
  </si>
  <si>
    <t>1357</t>
  </si>
  <si>
    <t>18/09/16</t>
  </si>
  <si>
    <t>*ריט 1 סד ה- ריט 1 בע"מ</t>
  </si>
  <si>
    <t>1136753</t>
  </si>
  <si>
    <t>08/12/16</t>
  </si>
  <si>
    <t>אדמה אגח ב- אדמה פתרונות לחקלאות בע"מ</t>
  </si>
  <si>
    <t>1110915</t>
  </si>
  <si>
    <t>1063</t>
  </si>
  <si>
    <t>כימיה, גומי ופלסטיק</t>
  </si>
  <si>
    <t>17/07/16</t>
  </si>
  <si>
    <t>דקסיה הנפקות ז 3.55- דקסיה ישראל הנפקות בע"מ</t>
  </si>
  <si>
    <t>1119825</t>
  </si>
  <si>
    <t>1291</t>
  </si>
  <si>
    <t>26/05/16</t>
  </si>
  <si>
    <t>דקסיה ישראל הנ אגח ב 4.65- דקסיה ישראל הנפקות בע"מ</t>
  </si>
  <si>
    <t>1095066</t>
  </si>
  <si>
    <t>05/12/16</t>
  </si>
  <si>
    <t>הראל הנפק אגח ו- הראל ביטוח מימון והנפקות בע"מ</t>
  </si>
  <si>
    <t>1126069</t>
  </si>
  <si>
    <t>1367</t>
  </si>
  <si>
    <t>ביטוח</t>
  </si>
  <si>
    <t>01/06/16</t>
  </si>
  <si>
    <t>הראל הנפק אגח ז- הראל ביטוח מימון והנפקות בע"מ</t>
  </si>
  <si>
    <t>1126077</t>
  </si>
  <si>
    <t>30/05/16</t>
  </si>
  <si>
    <t>הראל הנפקות ה- הראל ביטוח מימון והנפקות בע"מ</t>
  </si>
  <si>
    <t>1119221</t>
  </si>
  <si>
    <t>כה דיסקונט סדרה י 6.2010- בנק דיסקונט לישראל בע"מ</t>
  </si>
  <si>
    <t>6910129</t>
  </si>
  <si>
    <t>691</t>
  </si>
  <si>
    <t>05/07/16</t>
  </si>
  <si>
    <t>כללביט אגח ג- כללביט מימון בע"מ</t>
  </si>
  <si>
    <t>1120120</t>
  </si>
  <si>
    <t>1324</t>
  </si>
  <si>
    <t>כללביט אגח ט- כללביט מימון בע"מ</t>
  </si>
  <si>
    <t>1136050</t>
  </si>
  <si>
    <t>Aa3</t>
  </si>
  <si>
    <t>31/05/16</t>
  </si>
  <si>
    <t>מנורה מבטחים אגח א- מנורה מבטחים החזקות בע"מ</t>
  </si>
  <si>
    <t>5660048</t>
  </si>
  <si>
    <t>566</t>
  </si>
  <si>
    <t>21/06/16</t>
  </si>
  <si>
    <t>ביג אגח ג- ביג מרכזי קניות (2004) בע"מ</t>
  </si>
  <si>
    <t>1106947</t>
  </si>
  <si>
    <t>1327</t>
  </si>
  <si>
    <t>A+</t>
  </si>
  <si>
    <t>20/09/16</t>
  </si>
  <si>
    <t>ביג אגח ז- ביג מרכזי קניות (2004) בע"מ</t>
  </si>
  <si>
    <t>1136084</t>
  </si>
  <si>
    <t>A1</t>
  </si>
  <si>
    <t>12/12/16</t>
  </si>
  <si>
    <t>בינלאומי הנפק התח כב- הבינלאומי הראשון הנפקות בע"מ</t>
  </si>
  <si>
    <t>1138585</t>
  </si>
  <si>
    <t>29/12/16</t>
  </si>
  <si>
    <t>ירושלים הנ סדרה ט- ירושלים מימון והנפקות (2005) בע"מ</t>
  </si>
  <si>
    <t>1127422</t>
  </si>
  <si>
    <t>1248</t>
  </si>
  <si>
    <t>ישרס אגח טו- ישרס חברה להשקעות בע"מ</t>
  </si>
  <si>
    <t>6130207</t>
  </si>
  <si>
    <t>613</t>
  </si>
  <si>
    <t>04/09/16</t>
  </si>
  <si>
    <t>סלע נדלן אגח ב- סלע קפיטל נדל"ן בע"מ</t>
  </si>
  <si>
    <t>1132927</t>
  </si>
  <si>
    <t>1514</t>
  </si>
  <si>
    <t>21/09/16</t>
  </si>
  <si>
    <t>סלע נדלן ג- סלע קפיטל נדל"ן בע"מ</t>
  </si>
  <si>
    <t>1138973</t>
  </si>
  <si>
    <t>16/08/16</t>
  </si>
  <si>
    <t>אשטרום נכ אגח 8- אשטרום נכסים בע"מ</t>
  </si>
  <si>
    <t>2510162</t>
  </si>
  <si>
    <t>251</t>
  </si>
  <si>
    <t>A</t>
  </si>
  <si>
    <t>28/12/16</t>
  </si>
  <si>
    <t>אשטרום נכסים אגח 10- אשטרום נכסים בע"מ</t>
  </si>
  <si>
    <t>2510204</t>
  </si>
  <si>
    <t>29/09/16</t>
  </si>
  <si>
    <t>מגה אור ג- מגה אור החזקות בע"מ</t>
  </si>
  <si>
    <t>1127323</t>
  </si>
  <si>
    <t>1450</t>
  </si>
  <si>
    <t>דיסקונט שה 1-הפך סחיר 69100950- בנק דיסקונט לישראל בע"מ</t>
  </si>
  <si>
    <t>6910095</t>
  </si>
  <si>
    <t>A-</t>
  </si>
  <si>
    <t>ירושלים הנ סדרה 10 נ- ירושלים מימון והנפקות (2005) בע"מ</t>
  </si>
  <si>
    <t>1127414</t>
  </si>
  <si>
    <t>מבני תעשיה יח- מבני תעשיה בע"מ</t>
  </si>
  <si>
    <t>2260479</t>
  </si>
  <si>
    <t>226</t>
  </si>
  <si>
    <t>13/07/16</t>
  </si>
  <si>
    <t>מבני תעשייה אגח יד- מבני תעשיה בע"מ</t>
  </si>
  <si>
    <t>2260412</t>
  </si>
  <si>
    <t>כלכלית ים אגח י- כלכלית ירושלים בע"מ</t>
  </si>
  <si>
    <t>1980317</t>
  </si>
  <si>
    <t>198</t>
  </si>
  <si>
    <t>Baa1</t>
  </si>
  <si>
    <t>מזרחי הנפקות 40- מזרחי טפחות חברה להנפקות בע"מ</t>
  </si>
  <si>
    <t>2310167</t>
  </si>
  <si>
    <t>פועלים הנפקות אגח  30- הפועלים הנפקות בע"מ</t>
  </si>
  <si>
    <t>1940493</t>
  </si>
  <si>
    <t>03/11/16</t>
  </si>
  <si>
    <t>פועלים הנפקות אגח 29- הפועלים הנפקות בע"מ</t>
  </si>
  <si>
    <t>1940485</t>
  </si>
  <si>
    <t>25/07/16</t>
  </si>
  <si>
    <t>לאומי התח נד יג- בנק לאומי לישראל בע"מ</t>
  </si>
  <si>
    <t>6040281</t>
  </si>
  <si>
    <t>26/07/16</t>
  </si>
  <si>
    <t>פועלים הנפ כתהתח יא- הפועלים הנפקות בע"מ</t>
  </si>
  <si>
    <t>1940410</t>
  </si>
  <si>
    <t>07/12/16</t>
  </si>
  <si>
    <t>בזק אגח 7- בזק החברה הישראלית לתקשורת בע"מ</t>
  </si>
  <si>
    <t>2300150</t>
  </si>
  <si>
    <t>230</t>
  </si>
  <si>
    <t>בזק אגח 9- בזק החברה הישראלית לתקשורת בע"מ</t>
  </si>
  <si>
    <t>2300176</t>
  </si>
  <si>
    <t>חברת חשמל 26 4.8% 2016/2023- חברת החשמל לישראל בע"מ</t>
  </si>
  <si>
    <t>6000202</t>
  </si>
  <si>
    <t>*פז נפט  ה- פז חברת הנפט בע"מ</t>
  </si>
  <si>
    <t>1139534</t>
  </si>
  <si>
    <t>*פז נפט אגח ג- פז חברת הנפט בע"מ</t>
  </si>
  <si>
    <t>1114073</t>
  </si>
  <si>
    <t>*פז נפט אגח ד- פז חברת הנפט בע"מ</t>
  </si>
  <si>
    <t>1132505</t>
  </si>
  <si>
    <t>10/08/16</t>
  </si>
  <si>
    <t>דה זראסאי אג ג- דה זראסאי גרופ לטד</t>
  </si>
  <si>
    <t>1137975</t>
  </si>
  <si>
    <t>1604</t>
  </si>
  <si>
    <t>25/05/16</t>
  </si>
  <si>
    <t>דה זראסאי אגח ב- דה זראסאי גרופ לטד</t>
  </si>
  <si>
    <t>1131028</t>
  </si>
  <si>
    <t>הראל הנפקות יב ש- הראל ביטוח מימון והנפקות בע"מ</t>
  </si>
  <si>
    <t>1138163</t>
  </si>
  <si>
    <t>01/11/16</t>
  </si>
  <si>
    <t>כה דיסקונט סידרה יא 6.2010- בנק דיסקונט לישראל בע"מ</t>
  </si>
  <si>
    <t>6910137</t>
  </si>
  <si>
    <t>כללביט אגח י'- כללביט מימון בע"מ</t>
  </si>
  <si>
    <t>1136068</t>
  </si>
  <si>
    <t>מויניאן אגח א- מויניאן לימיטד</t>
  </si>
  <si>
    <t>1135656</t>
  </si>
  <si>
    <t>1643</t>
  </si>
  <si>
    <t>קרסו מוטורס אגח א- קרסו מוטורס בע"מ</t>
  </si>
  <si>
    <t>1136464</t>
  </si>
  <si>
    <t>1585</t>
  </si>
  <si>
    <t>מסחר</t>
  </si>
  <si>
    <t>לייטסטון אגח א- לייטסטון אנטרפרייזס לימיטד</t>
  </si>
  <si>
    <t>1133891</t>
  </si>
  <si>
    <t>1630</t>
  </si>
  <si>
    <t>ממן אגח ב- ממן-מסופי מטען וניטול בע"מ</t>
  </si>
  <si>
    <t>2380046</t>
  </si>
  <si>
    <t>238</t>
  </si>
  <si>
    <t>סלקום אגח ה- סלקום ישראל בע"מ</t>
  </si>
  <si>
    <t>1113661</t>
  </si>
  <si>
    <t>2066</t>
  </si>
  <si>
    <t>מגה אור אגח ה- מגה אור החזקות בע"מ</t>
  </si>
  <si>
    <t>1132687</t>
  </si>
  <si>
    <t>קרדן רכב אגח ח- קרדן רכב בע"מ</t>
  </si>
  <si>
    <t>4590147</t>
  </si>
  <si>
    <t>459</t>
  </si>
  <si>
    <t>דה לסר ה- דה לסר גרופ לימיטד</t>
  </si>
  <si>
    <t>1135664</t>
  </si>
  <si>
    <t>1513</t>
  </si>
  <si>
    <t>אלדן תחבורה  א- אלדן בע"מ</t>
  </si>
  <si>
    <t>1134840</t>
  </si>
  <si>
    <t>10503</t>
  </si>
  <si>
    <t>24/05/16</t>
  </si>
  <si>
    <t>אלדן תחבורה  ב- אלדן בע"מ</t>
  </si>
  <si>
    <t>1138254</t>
  </si>
  <si>
    <t>בזן אגח ד- בתי זקוק לנפט בע"מ</t>
  </si>
  <si>
    <t>2590362</t>
  </si>
  <si>
    <t>259</t>
  </si>
  <si>
    <t>BBB+</t>
  </si>
  <si>
    <t>בזן אגח ה- בתי זקוק לנפט בע"מ</t>
  </si>
  <si>
    <t>2590388</t>
  </si>
  <si>
    <t>סה"כ אחר</t>
  </si>
  <si>
    <t>סה"כ תל אביב 25</t>
  </si>
  <si>
    <t>אלביט מערכות- אלביט מערכות בע"מ</t>
  </si>
  <si>
    <t>1081124</t>
  </si>
  <si>
    <t>1040</t>
  </si>
  <si>
    <t>ביטחוניות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</si>
  <si>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</si>
  <si>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</si>
  <si>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</si>
  <si>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</si>
  <si>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</si>
  <si>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</si>
  <si>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</si>
  <si>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</si>
  <si>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</si>
  <si>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</si>
  <si>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</si>
  <si>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*פז נפט- פז חברת הנפט בע"מ</t>
  </si>
  <si>
    <t>1100007</t>
  </si>
  <si>
    <t>אבנר יהש- אבנר חיפושי נפט וגז - שותפות מוגבלת</t>
  </si>
  <si>
    <t>268011</t>
  </si>
  <si>
    <t>268</t>
  </si>
  <si>
    <t>חיפושי נפט וגז</t>
  </si>
  <si>
    <t>דלק קדוחים יהש- דלק קידוחים - שותפות מוגבלת</t>
  </si>
  <si>
    <t>475020</t>
  </si>
  <si>
    <t>475</t>
  </si>
  <si>
    <t>*ישראמקו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</si>
  <si>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</si>
  <si>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</si>
  <si>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</si>
  <si>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</si>
  <si>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</si>
  <si>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כיל- כימיקלים לישראל בע"מ</t>
  </si>
  <si>
    <t>281014</t>
  </si>
  <si>
    <t>281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</si>
  <si>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</si>
  <si>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</si>
  <si>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</si>
  <si>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</si>
  <si>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</si>
  <si>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</si>
  <si>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גזית גלוב- גזית-גלוב בע"מ</t>
  </si>
  <si>
    <t>126011</t>
  </si>
  <si>
    <t>126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</si>
  <si>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</si>
  <si>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</si>
  <si>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</si>
  <si>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</si>
  <si>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2250</t>
  </si>
  <si>
    <t>*נייס- נייס מערכות בע"מ</t>
  </si>
  <si>
    <t>273011</t>
  </si>
  <si>
    <t>273</t>
  </si>
  <si>
    <t>בזק- בזק החברה הישראלית לתקשורת בע"מ</t>
  </si>
  <si>
    <t>230011</t>
  </si>
  <si>
    <t>סה"כ תל אביב 75</t>
  </si>
  <si>
    <t>איידיאיי ביטוח- איי.די.איי. חברה לביטוח בע"מ</t>
  </si>
  <si>
    <t>1129501</t>
  </si>
  <si>
    <t>1608</t>
  </si>
  <si>
    <t>רציו יהש- רציו חיפושי נפט (1992) - שותפות מוגבלת</t>
  </si>
  <si>
    <t>394015</t>
  </si>
  <si>
    <t>394</t>
  </si>
  <si>
    <t>טאואר- טאואר סמיקונדקטור בע"מ</t>
  </si>
  <si>
    <t>1082379</t>
  </si>
  <si>
    <t>2028</t>
  </si>
  <si>
    <t>מוליכים למחצה</t>
  </si>
  <si>
    <t>*מזור רובוטיקה- מזור רובוטיקה ניתוחיות בע"מ</t>
  </si>
  <si>
    <t>1106855</t>
  </si>
  <si>
    <t>1487</t>
  </si>
  <si>
    <t>מכשור רפואי</t>
  </si>
  <si>
    <t>אינרום- אינרום תעשיות בנייה בע"מ</t>
  </si>
  <si>
    <t>1132356</t>
  </si>
  <si>
    <t>1616</t>
  </si>
  <si>
    <t>מתכת ומוצרי בניה</t>
  </si>
  <si>
    <t>שפיר- שפיר הנדסה ותעשיה בע"מ</t>
  </si>
  <si>
    <t>1133875</t>
  </si>
  <si>
    <t>1633</t>
  </si>
  <si>
    <t>*אירפורט סיטי- איירפורט סיטי בע"מ</t>
  </si>
  <si>
    <t>1095835</t>
  </si>
  <si>
    <t>*אלוני חץ- אלוני-חץ נכסים והשקעות בע"מ</t>
  </si>
  <si>
    <t>390013</t>
  </si>
  <si>
    <t>390</t>
  </si>
  <si>
    <t>*גב ים- חברת גב-ים לקרקעות בע"מ</t>
  </si>
  <si>
    <t>759019</t>
  </si>
  <si>
    <t>*שיכון ובינוי- שיכון ובינוי - אחזקות בע"מ</t>
  </si>
  <si>
    <t>1081942</t>
  </si>
  <si>
    <t>1068</t>
  </si>
  <si>
    <t>*ספאנטק- נ.ר. ספאנטק תעשיות בע"מ</t>
  </si>
  <si>
    <t>1090117</t>
  </si>
  <si>
    <t>1182</t>
  </si>
  <si>
    <t>עץ, נייר ודפוס</t>
  </si>
  <si>
    <t>*חילן טק- חילן טק בע"מ</t>
  </si>
  <si>
    <t>1084698</t>
  </si>
  <si>
    <t>1110</t>
  </si>
  <si>
    <t>שירותי מידע</t>
  </si>
  <si>
    <t>סה"כ מניות היתר</t>
  </si>
  <si>
    <t>רדהיל- רדהיל ביופארמה בע"מ</t>
  </si>
  <si>
    <t>1122381</t>
  </si>
  <si>
    <t>1573</t>
  </si>
  <si>
    <t>ביוטכנולוגיה</t>
  </si>
  <si>
    <t>קרסו ב- קרסו מוטורס בע"מ</t>
  </si>
  <si>
    <t>1139591</t>
  </si>
  <si>
    <t>אוברסיז מניה- אוברסיז</t>
  </si>
  <si>
    <t>1139617</t>
  </si>
  <si>
    <t>27350</t>
  </si>
  <si>
    <t>סה"כ call 001 אופציות</t>
  </si>
  <si>
    <t>Mobileye NV- Mobileye NV</t>
  </si>
  <si>
    <t>nl0010831061</t>
  </si>
  <si>
    <t>NASDAQ</t>
  </si>
  <si>
    <t>בלומברג</t>
  </si>
  <si>
    <t>11272</t>
  </si>
  <si>
    <t>Diversified Financials</t>
  </si>
  <si>
    <t>CAESAR STONE SDOT- CAESAR STON SDOT</t>
  </si>
  <si>
    <t>IL0011259137</t>
  </si>
  <si>
    <t>12277</t>
  </si>
  <si>
    <t>Materials</t>
  </si>
  <si>
    <t>REDHILL BIOPHARMA- REDHILL BIOPHARMA LTD</t>
  </si>
  <si>
    <t>US7574681034</t>
  </si>
  <si>
    <t>12904</t>
  </si>
  <si>
    <t>Pharmaceuticals &amp; Biotechnology</t>
  </si>
  <si>
    <t>סה"כ שמחקות מדדי מניות בישראל</t>
  </si>
  <si>
    <t>מיטבמ ב תא 100- פסגות מוצרי מדדים בע"מ</t>
  </si>
  <si>
    <t>1125327</t>
  </si>
  <si>
    <t>1249</t>
  </si>
  <si>
    <t>קסםסמ 33 תא 100- קסם תעודות סל ומוצרי מדדים בע"מ</t>
  </si>
  <si>
    <t>1117266</t>
  </si>
  <si>
    <t>1224</t>
  </si>
  <si>
    <t>100 תכלית סל א ת"א- תכלית תעודות סל בע"מ</t>
  </si>
  <si>
    <t>1091818</t>
  </si>
  <si>
    <t>1223</t>
  </si>
  <si>
    <t>הראל סל ב' ת"א 100- הראל סל בע"מ</t>
  </si>
  <si>
    <t>1113232</t>
  </si>
  <si>
    <t>1523</t>
  </si>
  <si>
    <t>סה"כ שמחקות מדדי מניות בחו"ל</t>
  </si>
  <si>
    <t>סה"כ שמחקות מדדים אחרים בישראל</t>
  </si>
  <si>
    <t>תכלית מר טו בונד 60- תכלית מורכבות בע"מ</t>
  </si>
  <si>
    <t>1109362</t>
  </si>
  <si>
    <t>1475</t>
  </si>
  <si>
    <t>הראל סל ד' תל בונד 60- הראל סל בע"מ</t>
  </si>
  <si>
    <t>1113257</t>
  </si>
  <si>
    <t>הראל סל יג תל-בונד 40- הראל סל בע"מ</t>
  </si>
  <si>
    <t>1113760</t>
  </si>
  <si>
    <t>פסגות מדד סא בונדשקלי- פסגות תעודות סל מדדים בע"מ</t>
  </si>
  <si>
    <t>1116326</t>
  </si>
  <si>
    <t>1446</t>
  </si>
  <si>
    <t>פסגות סל תל בונד 60 סד  רפד- פסגות תעודות סל מדדים בע"מ</t>
  </si>
  <si>
    <t>1134550</t>
  </si>
  <si>
    <t>קסם פח בונדשקלי- קסם תעודות סל ומוצרי מדדים בע"מ</t>
  </si>
  <si>
    <t>1116334</t>
  </si>
  <si>
    <t>תכלאינ יז תלבנד- תכלית אינדקס סל בע"מ</t>
  </si>
  <si>
    <t>1107549</t>
  </si>
  <si>
    <t>1337</t>
  </si>
  <si>
    <t>תכלית גל מה בונד שקל- תכלית גלובל בע"מ</t>
  </si>
  <si>
    <t>1116250</t>
  </si>
  <si>
    <t>1336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</si>
  <si>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</si>
  <si>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</si>
  <si>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</si>
  <si>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</si>
  <si>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</si>
  <si>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11121</t>
  </si>
  <si>
    <t>Dbx Eur Hedge- Deutsche x-trackers MSCI Eur</t>
  </si>
  <si>
    <t>US2330518539</t>
  </si>
  <si>
    <t>12921</t>
  </si>
  <si>
    <t>Dow Jones Stoxx600- Dow  Jones STOXX 600  Source ITF</t>
  </si>
  <si>
    <t>IE00B60SWW18</t>
  </si>
  <si>
    <t>FWB</t>
  </si>
  <si>
    <t>25010</t>
  </si>
  <si>
    <t>Ishares Curr H MSCI- ISHARES MSCI EMER</t>
  </si>
  <si>
    <t>US46434G5099</t>
  </si>
  <si>
    <t>20059</t>
  </si>
  <si>
    <t>Ishares Japan Hedge- ISHARES MSCI JAPAN</t>
  </si>
  <si>
    <t>US46434V8862</t>
  </si>
  <si>
    <t>20060</t>
  </si>
  <si>
    <t>S&amp;P 500 SOURCE- S&amp;P 500</t>
  </si>
  <si>
    <t>IE00B3YCGJ38</t>
  </si>
  <si>
    <t>10369</t>
  </si>
  <si>
    <t>Spdr s&amp;p 500 etf trust- SPDR - State Street Global Advisors</t>
  </si>
  <si>
    <t>US78462F1030</t>
  </si>
  <si>
    <t>NYSE</t>
  </si>
  <si>
    <t>22040</t>
  </si>
  <si>
    <t>Vanguard Emrg mkt et- VANGUARD EMERGING</t>
  </si>
  <si>
    <t>US9220428588</t>
  </si>
  <si>
    <t>10458</t>
  </si>
  <si>
    <t>סה"כ שמחקות מדדים אחרים</t>
  </si>
  <si>
    <t>Ahye Fp Equity- Amundi etf</t>
  </si>
  <si>
    <t>FR0011494822</t>
  </si>
  <si>
    <t>12772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</si>
  <si>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</si>
  <si>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</si>
  <si>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</si>
  <si>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</si>
  <si>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</si>
  <si>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</si>
  <si>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</si>
  <si>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</si>
  <si>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</si>
  <si>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</si>
  <si>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20090</t>
  </si>
  <si>
    <t>spdr barclays high yield- SPDR - State Street Global Advisors</t>
  </si>
  <si>
    <t>US78464A4177</t>
  </si>
  <si>
    <t>Spdr emerging bond- SPDR BARCLAYS</t>
  </si>
  <si>
    <t>IE00B4613386</t>
  </si>
  <si>
    <t>12423</t>
  </si>
  <si>
    <t>Vanguard shortterm bnd etf- VANGUARD</t>
  </si>
  <si>
    <t>US92206C4096</t>
  </si>
  <si>
    <t>10457</t>
  </si>
  <si>
    <t>סה"כ תעודות השתתפות בקרנות נאמנות בישראל</t>
  </si>
  <si>
    <t>סה"כ תעודות השתתפות בקרנות נאמנות בחו"ל</t>
  </si>
  <si>
    <t>Neuber Berman hy bond- Neuberger Berman</t>
  </si>
  <si>
    <t>IE00B8QBJF01</t>
  </si>
  <si>
    <t>11100</t>
  </si>
  <si>
    <t>Other</t>
  </si>
  <si>
    <t>B</t>
  </si>
  <si>
    <t>Ubs Lux Bnd- UBS LUXEM</t>
  </si>
  <si>
    <t>LU0396367608</t>
  </si>
  <si>
    <t>10441</t>
  </si>
  <si>
    <t>לא מדורג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</si>
  <si>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</si>
  <si>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</si>
  <si>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</si>
  <si>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</si>
  <si>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</si>
  <si>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</si>
  <si>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</si>
  <si>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</si>
  <si>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</si>
  <si>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</si>
  <si>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</si>
  <si>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</si>
  <si>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</si>
  <si>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</si>
  <si>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</si>
  <si>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</si>
  <si>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</si>
  <si>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</si>
  <si>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</si>
  <si>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</si>
  <si>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</si>
  <si>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</si>
  <si>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</si>
  <si>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</si>
  <si>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</si>
  <si>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23/09/16</t>
  </si>
  <si>
    <t>מקורות אגח 8 רמ- מקורות חברת מים בע"מ</t>
  </si>
  <si>
    <t>1124346</t>
  </si>
  <si>
    <t>22/09/16</t>
  </si>
  <si>
    <t>מתם מרכז תעשיות מדע חיפה אגח א לס- מת"ם - מרכז תעשיות מדע חיפה בע"מ</t>
  </si>
  <si>
    <t>1138999</t>
  </si>
  <si>
    <t>1666</t>
  </si>
  <si>
    <t>Aa2</t>
  </si>
  <si>
    <t>*אורמת 3 MG- אורמת טכנולגיות אינק דואלי</t>
  </si>
  <si>
    <t>443862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</si>
  <si>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</si>
  <si>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</si>
  <si>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</si>
  <si>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</si>
  <si>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</si>
  <si>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</si>
  <si>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</si>
  <si>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</si>
  <si>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</si>
  <si>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</si>
  <si>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</si>
  <si>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REDHILL WARRANT- REDHILL BIOPHARMA LTD</t>
  </si>
  <si>
    <t>455863</t>
  </si>
  <si>
    <t>26/12/16</t>
  </si>
  <si>
    <t>סה"כ מט"ח/מט"ח</t>
  </si>
  <si>
    <t>סה"כ מטבע</t>
  </si>
  <si>
    <t>FWD CCY\ILS 20160928 USD\ILS 3.7422000 20170103- בנק לאומי לישראל בע"מ</t>
  </si>
  <si>
    <t>90002560</t>
  </si>
  <si>
    <t>28/09/16</t>
  </si>
  <si>
    <t>FWD CCY\ILS 20160929 USD\ILS 3.7470000 20170103- בנק לאומי לישראל בע"מ</t>
  </si>
  <si>
    <t>90002566</t>
  </si>
  <si>
    <t>FWD CCY\ILS 20161005 USD\ILS 3.7700000 20170103- בנק לאומי לישראל בע"מ</t>
  </si>
  <si>
    <t>90002576</t>
  </si>
  <si>
    <t>05/10/16</t>
  </si>
  <si>
    <t>FWD CCY\ILS 20161031 USD\ILS 3.8363000 20170103- בנק לאומי לישראל בע"מ</t>
  </si>
  <si>
    <t>90002674</t>
  </si>
  <si>
    <t>FWD CCY\ILS 20161102 USD\ILS 3.8059000 20170103- בנק לאומי לישראל בע"מ</t>
  </si>
  <si>
    <t>90002693</t>
  </si>
  <si>
    <t>02/11/16</t>
  </si>
  <si>
    <t>FWD CCY\ILS 20161116 USD\ILS 3.8515000 20170103- בנק לאומי לישראל בע"מ</t>
  </si>
  <si>
    <t>90002769</t>
  </si>
  <si>
    <t>16/11/16</t>
  </si>
  <si>
    <t>FWD CCY\ILS 20161123 USD\ILS 3.8650000 20170103- בנק לאומי לישראל בע"מ</t>
  </si>
  <si>
    <t>90002997</t>
  </si>
  <si>
    <t>FWD CCY\ILS 20161123 USD\ILS 3.8666000 20170103- בנק לאומי לישראל בע"מ</t>
  </si>
  <si>
    <t>90002998</t>
  </si>
  <si>
    <t>FWD CCY\ILS 20161212 USD\ILS 3.8225000 20170103- בנק לאומי לישראל בע"מ</t>
  </si>
  <si>
    <t>90003119</t>
  </si>
  <si>
    <t>FWD CCY\ILS 20161222 USD\ILS 3.8200000 20170228- בנק לאומי לישראל בע"מ</t>
  </si>
  <si>
    <t>90003207</t>
  </si>
  <si>
    <t>FWD CCY\ILS 20161222 USD\ILS 3.8263000 20170103- בנק לאומי לישראל בע"מ</t>
  </si>
  <si>
    <t>90003206</t>
  </si>
  <si>
    <t>FWD CCY\ILS 20161228 USD\ILS 3.8510000 20170228- בנק לאומי לישראל בע"מ</t>
  </si>
  <si>
    <t>90003222</t>
  </si>
  <si>
    <t>FWD CCY\CCY 20161129 EUR\USD 1.0646300 20170301- בנק לאומי לישראל בע"מ</t>
  </si>
  <si>
    <t>90003038</t>
  </si>
  <si>
    <t>29/11/16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</si>
  <si>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</si>
  <si>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</si>
  <si>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</si>
  <si>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</si>
  <si>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מזרחי משכנתאות לא צמוד ר. משתנה</t>
  </si>
  <si>
    <t>לא</t>
  </si>
  <si>
    <t>448548</t>
  </si>
  <si>
    <t>מזרחי משכנתאות לא צמוד ר. קבועה</t>
  </si>
  <si>
    <t>448547</t>
  </si>
  <si>
    <t>הלוואה לקווים תחבורה ציבורית 12שנים</t>
  </si>
  <si>
    <t>451303</t>
  </si>
  <si>
    <t>הלוואה לקווים תחבורה ציבורית 8 שנים</t>
  </si>
  <si>
    <t>451301</t>
  </si>
  <si>
    <t>451304</t>
  </si>
  <si>
    <t>הלוואה לקווים תחבורה ציבורית10   שנים</t>
  </si>
  <si>
    <t>451302</t>
  </si>
  <si>
    <t>454754</t>
  </si>
  <si>
    <t>454874</t>
  </si>
  <si>
    <t>משכנתאות מזרחי צ. מדד ר. משתנה 2014</t>
  </si>
  <si>
    <t>448456</t>
  </si>
  <si>
    <t>משכנתאות מזרחי צמוד ר. קבועה</t>
  </si>
  <si>
    <t>448455</t>
  </si>
  <si>
    <t>הלוואה לקווים תחבורה ציבורית</t>
  </si>
  <si>
    <t>451305</t>
  </si>
  <si>
    <t>כלמוביל</t>
  </si>
  <si>
    <t>455531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</si>
  <si>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</si>
  <si>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</si>
  <si>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</si>
  <si>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</si>
  <si>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</si>
  <si>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</si>
  <si>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</si>
  <si>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</si>
  <si>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</si>
  <si>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</si>
  <si>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</si>
  <si>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</si>
  <si>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</si>
  <si>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</si>
  <si>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</si>
  <si>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</si>
  <si>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</si>
  <si>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עו'ש(לשלם)</t>
  </si>
  <si>
    <t>1111111111</t>
  </si>
  <si>
    <t>הראל הנפקות יב ש(ריבית לקבל)</t>
  </si>
  <si>
    <t>דיסקונט שה 1-הפך סחיר 69100950(ריבית לקבל)</t>
  </si>
  <si>
    <t>לאומי אגח 177(ריבית לקבל)</t>
  </si>
  <si>
    <t>ירושלים הנ סדרה 10 נ(ריבית לקבל)</t>
  </si>
  <si>
    <t>ירושלים הנ סדרה ט(ריבית לקבל)</t>
  </si>
  <si>
    <t>*פז נפט אגח ג(ריבית לקבל)</t>
  </si>
  <si>
    <t>*פז נפט(דיבידנד לקבל)</t>
  </si>
  <si>
    <t>בזן אגח ד(פדיון לקבל)</t>
  </si>
  <si>
    <t>בזן אגח ד(ריבית לקבל)</t>
  </si>
  <si>
    <t>בזן אגח ה(ריבית לקבל)</t>
  </si>
  <si>
    <t>כיל(דיבידנד לקבל)</t>
  </si>
  <si>
    <t>אשטרום נכסים אגח 10(ריבית לקבל)</t>
  </si>
  <si>
    <t>מגה אור אגח ה(פדיון לקבל)</t>
  </si>
  <si>
    <t>מגה אור אגח ה(ריבית לקבל)</t>
  </si>
  <si>
    <t>מגה אור ג(פדיון לקבל)</t>
  </si>
  <si>
    <t>מגה אור ג(ריבית לקבל)</t>
  </si>
  <si>
    <t>מויניאן אגח א(ריבית לקבל)</t>
  </si>
  <si>
    <t>*מליסרון אגח יא(פדיון לקבל)</t>
  </si>
  <si>
    <t>*מליסרון אגח יא(ריבית לקבל)</t>
  </si>
  <si>
    <t>ממן אגח ב(פדיון לקבל)</t>
  </si>
  <si>
    <t>ממן אגח ב(ריבית לקבל)</t>
  </si>
  <si>
    <t>ISHARES EMER MKTS(דיבידנד לקבל)</t>
  </si>
  <si>
    <t>70197868</t>
  </si>
  <si>
    <t>Vanguard shortterm bnd etf(דיבידנד לקבל)</t>
  </si>
  <si>
    <t>70253331</t>
  </si>
  <si>
    <t>בנק לאומי</t>
  </si>
  <si>
    <t>457043</t>
  </si>
  <si>
    <t>13033</t>
  </si>
  <si>
    <t>מגדל מקפת קרנות פנסיה וקופות גמל בע"מ</t>
  </si>
  <si>
    <t>מגדל לתגמולים ולפיצויים מסלול לבני 50 עד 60</t>
  </si>
  <si>
    <t>*white oak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</si>
</sst>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[$-1010000]d/m/yy;@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1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166" fontId="0" fillId="0" borderId="0" xfId="0" applyNumberForma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0" fillId="0" borderId="0" xfId="0" applyAlignment="1">
      <alignment horizontal="right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s="12" t="s">
        <v>913</v>
      </c>
    </row>
    <row r="3" spans="1:36">
      <c r="B3" s="2" t="s">
        <v>2</v>
      </c>
      <c r="C3" s="82" t="s">
        <v>914</v>
      </c>
    </row>
    <row r="4" spans="1:36">
      <c r="B4" s="2" t="s">
        <v>3</v>
      </c>
      <c r="C4" t="s">
        <v>191</v>
      </c>
    </row>
    <row r="5" spans="1:36">
      <c r="B5" s="77" t="s">
        <v>192</v>
      </c>
      <c r="C5" t="s">
        <v>193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6051.5244635136696</v>
      </c>
      <c r="D11" s="78">
        <f>C11/$C$42*100</f>
        <v>6.5962102649641698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25755.213525899999</v>
      </c>
      <c r="D13" s="79">
        <f t="shared" ref="D13:D22" si="0">C13/$C$42*100</f>
        <v>28.073389583101015</v>
      </c>
    </row>
    <row r="14" spans="1:36">
      <c r="A14" s="10" t="s">
        <v>13</v>
      </c>
      <c r="B14" s="73" t="s">
        <v>17</v>
      </c>
      <c r="C14" s="79">
        <v>0</v>
      </c>
      <c r="D14" s="79">
        <f t="shared" si="0"/>
        <v>0</v>
      </c>
    </row>
    <row r="15" spans="1:36">
      <c r="A15" s="10" t="s">
        <v>13</v>
      </c>
      <c r="B15" s="73" t="s">
        <v>18</v>
      </c>
      <c r="C15" s="79">
        <f>'אג"ח קונצרני'!Q11</f>
        <v>12046.118745159998</v>
      </c>
      <c r="D15" s="79">
        <f t="shared" si="0"/>
        <v>13.130366174487198</v>
      </c>
    </row>
    <row r="16" spans="1:36">
      <c r="A16" s="10" t="s">
        <v>13</v>
      </c>
      <c r="B16" s="73" t="s">
        <v>19</v>
      </c>
      <c r="C16" s="79">
        <f>מניות!K11</f>
        <v>6644.6758380800011</v>
      </c>
      <c r="D16" s="79">
        <f t="shared" si="0"/>
        <v>7.2427500268344076</v>
      </c>
    </row>
    <row r="17" spans="1:4">
      <c r="A17" s="10" t="s">
        <v>13</v>
      </c>
      <c r="B17" s="73" t="s">
        <v>20</v>
      </c>
      <c r="C17" s="79">
        <v>37381.655428377002</v>
      </c>
      <c r="D17" s="79">
        <f t="shared" si="0"/>
        <v>40.746304628643095</v>
      </c>
    </row>
    <row r="18" spans="1:4">
      <c r="A18" s="10" t="s">
        <v>13</v>
      </c>
      <c r="B18" s="73" t="s">
        <v>21</v>
      </c>
      <c r="C18" s="79">
        <v>3432.3586921415999</v>
      </c>
      <c r="D18" s="79">
        <f t="shared" si="0"/>
        <v>3.7412985396737084</v>
      </c>
    </row>
    <row r="19" spans="1:4">
      <c r="A19" s="10" t="s">
        <v>13</v>
      </c>
      <c r="B19" s="73" t="s">
        <v>22</v>
      </c>
      <c r="C19" s="79">
        <v>0</v>
      </c>
      <c r="D19" s="79">
        <f t="shared" si="0"/>
        <v>0</v>
      </c>
    </row>
    <row r="20" spans="1:4">
      <c r="A20" s="10" t="s">
        <v>13</v>
      </c>
      <c r="B20" s="73" t="s">
        <v>23</v>
      </c>
      <c r="C20" s="79">
        <v>0</v>
      </c>
      <c r="D20" s="79">
        <f t="shared" si="0"/>
        <v>0</v>
      </c>
    </row>
    <row r="21" spans="1:4">
      <c r="A21" s="10" t="s">
        <v>13</v>
      </c>
      <c r="B21" s="73" t="s">
        <v>24</v>
      </c>
      <c r="C21" s="79">
        <v>0</v>
      </c>
      <c r="D21" s="79">
        <f t="shared" si="0"/>
        <v>0</v>
      </c>
    </row>
    <row r="22" spans="1:4">
      <c r="A22" s="10" t="s">
        <v>13</v>
      </c>
      <c r="B22" s="73" t="s">
        <v>25</v>
      </c>
      <c r="C22" s="79">
        <v>0</v>
      </c>
      <c r="D22" s="79">
        <f t="shared" si="0"/>
        <v>0</v>
      </c>
    </row>
    <row r="23" spans="1:4">
      <c r="B23" s="72" t="s">
        <v>26</v>
      </c>
      <c r="C23" s="63"/>
      <c r="D23" s="79"/>
    </row>
    <row r="24" spans="1:4">
      <c r="A24" s="10" t="s">
        <v>13</v>
      </c>
      <c r="B24" s="73" t="s">
        <v>27</v>
      </c>
      <c r="C24" s="79">
        <v>0</v>
      </c>
      <c r="D24" s="79">
        <f t="shared" ref="D24:D37" si="1">C24/$C$42*100</f>
        <v>0</v>
      </c>
    </row>
    <row r="25" spans="1:4">
      <c r="A25" s="10" t="s">
        <v>13</v>
      </c>
      <c r="B25" s="73" t="s">
        <v>28</v>
      </c>
      <c r="C25" s="79">
        <v>0</v>
      </c>
      <c r="D25" s="79">
        <f t="shared" si="1"/>
        <v>0</v>
      </c>
    </row>
    <row r="26" spans="1:4">
      <c r="A26" s="10" t="s">
        <v>13</v>
      </c>
      <c r="B26" s="73" t="s">
        <v>18</v>
      </c>
      <c r="C26" s="79">
        <v>322.32310903839999</v>
      </c>
      <c r="D26" s="79">
        <f t="shared" si="1"/>
        <v>0.35133477742561831</v>
      </c>
    </row>
    <row r="27" spans="1:4">
      <c r="A27" s="10" t="s">
        <v>13</v>
      </c>
      <c r="B27" s="73" t="s">
        <v>29</v>
      </c>
      <c r="C27" s="79">
        <v>26.362384631192</v>
      </c>
      <c r="D27" s="79">
        <f t="shared" si="1"/>
        <v>2.8735210964054556E-2</v>
      </c>
    </row>
    <row r="28" spans="1:4">
      <c r="A28" s="10" t="s">
        <v>13</v>
      </c>
      <c r="B28" s="73" t="s">
        <v>30</v>
      </c>
      <c r="C28" s="79">
        <v>0</v>
      </c>
      <c r="D28" s="79">
        <f t="shared" si="1"/>
        <v>0</v>
      </c>
    </row>
    <row r="29" spans="1:4">
      <c r="A29" s="10" t="s">
        <v>13</v>
      </c>
      <c r="B29" s="73" t="s">
        <v>31</v>
      </c>
      <c r="C29" s="79">
        <v>1.1571636252799999</v>
      </c>
      <c r="D29" s="79">
        <f t="shared" si="1"/>
        <v>1.2613176447250508E-3</v>
      </c>
    </row>
    <row r="30" spans="1:4">
      <c r="A30" s="10" t="s">
        <v>13</v>
      </c>
      <c r="B30" s="73" t="s">
        <v>32</v>
      </c>
      <c r="C30" s="79">
        <v>0</v>
      </c>
      <c r="D30" s="79">
        <f t="shared" si="1"/>
        <v>0</v>
      </c>
    </row>
    <row r="31" spans="1:4">
      <c r="A31" s="10" t="s">
        <v>13</v>
      </c>
      <c r="B31" s="73" t="s">
        <v>33</v>
      </c>
      <c r="C31" s="79">
        <v>-233.74019900301289</v>
      </c>
      <c r="D31" s="79">
        <f t="shared" si="1"/>
        <v>-0.25477869407855508</v>
      </c>
    </row>
    <row r="32" spans="1:4">
      <c r="A32" s="10" t="s">
        <v>13</v>
      </c>
      <c r="B32" s="73" t="s">
        <v>34</v>
      </c>
      <c r="C32" s="79">
        <v>0</v>
      </c>
      <c r="D32" s="79">
        <f t="shared" si="1"/>
        <v>0</v>
      </c>
    </row>
    <row r="33" spans="1:4">
      <c r="A33" s="10" t="s">
        <v>13</v>
      </c>
      <c r="B33" s="72" t="s">
        <v>35</v>
      </c>
      <c r="C33" s="79">
        <v>318.521933945</v>
      </c>
      <c r="D33" s="79">
        <f t="shared" si="1"/>
        <v>0.347191466046612</v>
      </c>
    </row>
    <row r="34" spans="1:4">
      <c r="A34" s="10" t="s">
        <v>13</v>
      </c>
      <c r="B34" s="72" t="s">
        <v>36</v>
      </c>
      <c r="C34" s="79">
        <v>0</v>
      </c>
      <c r="D34" s="79">
        <f t="shared" si="1"/>
        <v>0</v>
      </c>
    </row>
    <row r="35" spans="1:4">
      <c r="A35" s="10" t="s">
        <v>13</v>
      </c>
      <c r="B35" s="72" t="s">
        <v>37</v>
      </c>
      <c r="C35" s="79">
        <v>0</v>
      </c>
      <c r="D35" s="79">
        <f t="shared" ref="D35" si="2">C35/$C$42*100</f>
        <v>0</v>
      </c>
    </row>
    <row r="36" spans="1:4">
      <c r="A36" s="10" t="s">
        <v>13</v>
      </c>
      <c r="B36" s="72" t="s">
        <v>38</v>
      </c>
      <c r="C36" s="79">
        <v>0</v>
      </c>
      <c r="D36" s="79">
        <f t="shared" si="1"/>
        <v>0</v>
      </c>
    </row>
    <row r="37" spans="1:4">
      <c r="A37" s="10" t="s">
        <v>13</v>
      </c>
      <c r="B37" s="72" t="s">
        <v>39</v>
      </c>
      <c r="C37" s="79">
        <v>-3.7277667600000002</v>
      </c>
      <c r="D37" s="79">
        <f t="shared" si="1"/>
        <v>-4.0632957060586922E-3</v>
      </c>
    </row>
    <row r="38" spans="1:4">
      <c r="A38" s="10"/>
      <c r="B38" s="74" t="s">
        <v>40</v>
      </c>
      <c r="C38" s="63"/>
      <c r="D38" s="79"/>
    </row>
    <row r="39" spans="1:4">
      <c r="A39" s="10" t="s">
        <v>13</v>
      </c>
      <c r="B39" s="75" t="s">
        <v>41</v>
      </c>
      <c r="C39" s="79">
        <v>0</v>
      </c>
      <c r="D39" s="79">
        <f t="shared" ref="D39:D43" si="3">C39/$C$42*100</f>
        <v>0</v>
      </c>
    </row>
    <row r="40" spans="1:4">
      <c r="A40" s="10" t="s">
        <v>13</v>
      </c>
      <c r="B40" s="75" t="s">
        <v>42</v>
      </c>
      <c r="C40" s="79">
        <v>0</v>
      </c>
      <c r="D40" s="79">
        <f t="shared" si="3"/>
        <v>0</v>
      </c>
    </row>
    <row r="41" spans="1:4">
      <c r="A41" s="10" t="s">
        <v>13</v>
      </c>
      <c r="B41" s="75" t="s">
        <v>43</v>
      </c>
      <c r="C41" s="79">
        <v>0</v>
      </c>
      <c r="D41" s="79">
        <f t="shared" si="3"/>
        <v>0</v>
      </c>
    </row>
    <row r="42" spans="1:4">
      <c r="B42" s="75" t="s">
        <v>44</v>
      </c>
      <c r="C42" s="79">
        <f>SUM(C11:C41)</f>
        <v>91742.443318649137</v>
      </c>
      <c r="D42" s="79">
        <f t="shared" si="3"/>
        <v>100</v>
      </c>
    </row>
    <row r="43" spans="1:4">
      <c r="A43" s="10" t="s">
        <v>13</v>
      </c>
      <c r="B43" s="76" t="s">
        <v>45</v>
      </c>
      <c r="C43" s="79">
        <f>'יתרת התחייבות להשקעה'!C11</f>
        <v>0</v>
      </c>
      <c r="D43" s="79">
        <f t="shared" si="3"/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3.8439999999999999</v>
      </c>
    </row>
    <row r="48" spans="1:4">
      <c r="C48" t="s">
        <v>116</v>
      </c>
      <c r="D48">
        <v>4.0201000000000002</v>
      </c>
    </row>
    <row r="49" spans="3:4">
      <c r="C49" t="s">
        <v>119</v>
      </c>
      <c r="D49">
        <v>4.7061999999999999</v>
      </c>
    </row>
    <row r="50" spans="3:4">
      <c r="C50" t="s">
        <v>194</v>
      </c>
      <c r="D50">
        <v>3.2959000000000002E-2</v>
      </c>
    </row>
  </sheetData>
  <sheetProtection sheet="1" objects="1" scenarios="1"/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2" t="s">
        <v>913</v>
      </c>
    </row>
    <row r="3" spans="2:61">
      <c r="B3" s="2" t="s">
        <v>2</v>
      </c>
      <c r="C3" s="82" t="s">
        <v>914</v>
      </c>
    </row>
    <row r="4" spans="2:61">
      <c r="B4" s="2" t="s">
        <v>3</v>
      </c>
      <c r="C4" t="s">
        <v>191</v>
      </c>
    </row>
    <row r="5" spans="2:61">
      <c r="B5" s="77" t="s">
        <v>192</v>
      </c>
      <c r="C5" t="s">
        <v>193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104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195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760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206</v>
      </c>
      <c r="C14" t="s">
        <v>206</v>
      </c>
      <c r="D14" s="16"/>
      <c r="E14" t="s">
        <v>206</v>
      </c>
      <c r="F14" t="s">
        <v>206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761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206</v>
      </c>
      <c r="C16" t="s">
        <v>206</v>
      </c>
      <c r="D16" s="16"/>
      <c r="E16" t="s">
        <v>206</v>
      </c>
      <c r="F16" t="s">
        <v>206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762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206</v>
      </c>
      <c r="C18" t="s">
        <v>206</v>
      </c>
      <c r="D18" s="16"/>
      <c r="E18" t="s">
        <v>206</v>
      </c>
      <c r="F18" t="s">
        <v>206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541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206</v>
      </c>
      <c r="C20" t="s">
        <v>206</v>
      </c>
      <c r="D20" s="16"/>
      <c r="E20" t="s">
        <v>206</v>
      </c>
      <c r="F20" t="s">
        <v>206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211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760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206</v>
      </c>
      <c r="C23" t="s">
        <v>206</v>
      </c>
      <c r="D23" s="16"/>
      <c r="E23" t="s">
        <v>206</v>
      </c>
      <c r="F23" t="s">
        <v>206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762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206</v>
      </c>
      <c r="C25" t="s">
        <v>206</v>
      </c>
      <c r="D25" s="16"/>
      <c r="E25" t="s">
        <v>206</v>
      </c>
      <c r="F25" t="s">
        <v>206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763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206</v>
      </c>
      <c r="C27" t="s">
        <v>206</v>
      </c>
      <c r="D27" s="16"/>
      <c r="E27" t="s">
        <v>206</v>
      </c>
      <c r="F27" t="s">
        <v>206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541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206</v>
      </c>
      <c r="C29" t="s">
        <v>206</v>
      </c>
      <c r="D29" s="16"/>
      <c r="E29" t="s">
        <v>206</v>
      </c>
      <c r="F29" t="s">
        <v>206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214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s="12" t="s">
        <v>913</v>
      </c>
    </row>
    <row r="3" spans="1:60">
      <c r="B3" s="2" t="s">
        <v>2</v>
      </c>
      <c r="C3" s="82" t="s">
        <v>914</v>
      </c>
    </row>
    <row r="4" spans="1:60">
      <c r="B4" s="2" t="s">
        <v>3</v>
      </c>
      <c r="C4" t="s">
        <v>191</v>
      </c>
    </row>
    <row r="5" spans="1:60">
      <c r="B5" s="77" t="s">
        <v>192</v>
      </c>
      <c r="C5" t="s">
        <v>193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106</v>
      </c>
      <c r="BF6" s="16" t="s">
        <v>107</v>
      </c>
      <c r="BH6" s="19" t="s">
        <v>108</v>
      </c>
    </row>
    <row r="7" spans="1:60" ht="26.25" customHeight="1">
      <c r="B7" s="97" t="s">
        <v>109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195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206</v>
      </c>
      <c r="C13" t="s">
        <v>206</v>
      </c>
      <c r="D13" s="19"/>
      <c r="E13" t="s">
        <v>206</v>
      </c>
      <c r="F13" t="s">
        <v>206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211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206</v>
      </c>
      <c r="C15" t="s">
        <v>206</v>
      </c>
      <c r="D15" s="19"/>
      <c r="E15" t="s">
        <v>206</v>
      </c>
      <c r="F15" t="s">
        <v>206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214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2" t="s">
        <v>913</v>
      </c>
    </row>
    <row r="3" spans="2:81">
      <c r="B3" s="2" t="s">
        <v>2</v>
      </c>
      <c r="C3" s="82" t="s">
        <v>914</v>
      </c>
      <c r="E3" s="15"/>
    </row>
    <row r="4" spans="2:81">
      <c r="B4" s="2" t="s">
        <v>3</v>
      </c>
      <c r="C4" t="s">
        <v>191</v>
      </c>
    </row>
    <row r="5" spans="2:81">
      <c r="B5" s="77" t="s">
        <v>192</v>
      </c>
      <c r="C5" t="s">
        <v>193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195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764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206</v>
      </c>
      <c r="C14" t="s">
        <v>206</v>
      </c>
      <c r="E14" t="s">
        <v>206</v>
      </c>
      <c r="H14" s="79">
        <v>0</v>
      </c>
      <c r="I14" t="s">
        <v>206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765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206</v>
      </c>
      <c r="C16" t="s">
        <v>206</v>
      </c>
      <c r="E16" t="s">
        <v>206</v>
      </c>
      <c r="H16" s="79">
        <v>0</v>
      </c>
      <c r="I16" t="s">
        <v>206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766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767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206</v>
      </c>
      <c r="C19" t="s">
        <v>206</v>
      </c>
      <c r="E19" t="s">
        <v>206</v>
      </c>
      <c r="H19" s="79">
        <v>0</v>
      </c>
      <c r="I19" t="s">
        <v>206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768</v>
      </c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206</v>
      </c>
      <c r="C21" t="s">
        <v>206</v>
      </c>
      <c r="E21" t="s">
        <v>206</v>
      </c>
      <c r="H21" s="79">
        <v>0</v>
      </c>
      <c r="I21" t="s">
        <v>206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769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206</v>
      </c>
      <c r="C23" t="s">
        <v>206</v>
      </c>
      <c r="E23" t="s">
        <v>206</v>
      </c>
      <c r="H23" s="79">
        <v>0</v>
      </c>
      <c r="I23" t="s">
        <v>206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770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206</v>
      </c>
      <c r="C25" t="s">
        <v>206</v>
      </c>
      <c r="E25" t="s">
        <v>206</v>
      </c>
      <c r="H25" s="79">
        <v>0</v>
      </c>
      <c r="I25" t="s">
        <v>206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211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764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206</v>
      </c>
      <c r="C28" t="s">
        <v>206</v>
      </c>
      <c r="E28" t="s">
        <v>206</v>
      </c>
      <c r="H28" s="79">
        <v>0</v>
      </c>
      <c r="I28" t="s">
        <v>206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765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206</v>
      </c>
      <c r="C30" t="s">
        <v>206</v>
      </c>
      <c r="E30" t="s">
        <v>206</v>
      </c>
      <c r="H30" s="79">
        <v>0</v>
      </c>
      <c r="I30" t="s">
        <v>206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766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767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206</v>
      </c>
      <c r="C33" t="s">
        <v>206</v>
      </c>
      <c r="E33" t="s">
        <v>206</v>
      </c>
      <c r="H33" s="79">
        <v>0</v>
      </c>
      <c r="I33" t="s">
        <v>206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768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206</v>
      </c>
      <c r="C35" t="s">
        <v>206</v>
      </c>
      <c r="E35" t="s">
        <v>206</v>
      </c>
      <c r="H35" s="79">
        <v>0</v>
      </c>
      <c r="I35" t="s">
        <v>206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769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206</v>
      </c>
      <c r="C37" t="s">
        <v>206</v>
      </c>
      <c r="E37" t="s">
        <v>206</v>
      </c>
      <c r="H37" s="79">
        <v>0</v>
      </c>
      <c r="I37" t="s">
        <v>206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770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206</v>
      </c>
      <c r="C39" t="s">
        <v>206</v>
      </c>
      <c r="E39" t="s">
        <v>206</v>
      </c>
      <c r="H39" s="79">
        <v>0</v>
      </c>
      <c r="I39" t="s">
        <v>206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214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C2" sqref="C2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s="12" t="s">
        <v>913</v>
      </c>
    </row>
    <row r="3" spans="2:72">
      <c r="B3" s="2" t="s">
        <v>2</v>
      </c>
      <c r="C3" s="82" t="s">
        <v>914</v>
      </c>
    </row>
    <row r="4" spans="2:72">
      <c r="B4" s="2" t="s">
        <v>3</v>
      </c>
      <c r="C4" t="s">
        <v>191</v>
      </c>
    </row>
    <row r="5" spans="2:72">
      <c r="B5" s="77" t="s">
        <v>192</v>
      </c>
      <c r="C5" t="s">
        <v>193</v>
      </c>
    </row>
    <row r="6" spans="2:7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771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206</v>
      </c>
      <c r="C14" t="s">
        <v>206</v>
      </c>
      <c r="D14" t="s">
        <v>206</v>
      </c>
      <c r="G14" s="79">
        <v>0</v>
      </c>
      <c r="H14" t="s">
        <v>206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772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206</v>
      </c>
      <c r="C16" t="s">
        <v>206</v>
      </c>
      <c r="D16" t="s">
        <v>206</v>
      </c>
      <c r="G16" s="79">
        <v>0</v>
      </c>
      <c r="H16" t="s">
        <v>206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773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206</v>
      </c>
      <c r="C18" t="s">
        <v>206</v>
      </c>
      <c r="D18" t="s">
        <v>206</v>
      </c>
      <c r="G18" s="79">
        <v>0</v>
      </c>
      <c r="H18" t="s">
        <v>206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774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206</v>
      </c>
      <c r="C20" t="s">
        <v>206</v>
      </c>
      <c r="D20" t="s">
        <v>206</v>
      </c>
      <c r="G20" s="79">
        <v>0</v>
      </c>
      <c r="H20" t="s">
        <v>206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541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206</v>
      </c>
      <c r="C22" t="s">
        <v>206</v>
      </c>
      <c r="D22" t="s">
        <v>206</v>
      </c>
      <c r="G22" s="79">
        <v>0</v>
      </c>
      <c r="H22" t="s">
        <v>206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211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274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206</v>
      </c>
      <c r="C25" t="s">
        <v>206</v>
      </c>
      <c r="D25" t="s">
        <v>206</v>
      </c>
      <c r="G25" s="79">
        <v>0</v>
      </c>
      <c r="H25" t="s">
        <v>206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775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206</v>
      </c>
      <c r="C27" t="s">
        <v>206</v>
      </c>
      <c r="D27" t="s">
        <v>206</v>
      </c>
      <c r="G27" s="79">
        <v>0</v>
      </c>
      <c r="H27" t="s">
        <v>206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2" t="s">
        <v>913</v>
      </c>
    </row>
    <row r="3" spans="2:65">
      <c r="B3" s="2" t="s">
        <v>2</v>
      </c>
      <c r="C3" s="82" t="s">
        <v>914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195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776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J14" s="79">
        <v>0</v>
      </c>
      <c r="K14" t="s">
        <v>206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777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J16" s="79">
        <v>0</v>
      </c>
      <c r="K16" t="s">
        <v>206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277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J18" s="79">
        <v>0</v>
      </c>
      <c r="K18" t="s">
        <v>206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541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J20" s="79">
        <v>0</v>
      </c>
      <c r="K20" t="s">
        <v>206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211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778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206</v>
      </c>
      <c r="C23" t="s">
        <v>206</v>
      </c>
      <c r="D23" s="16"/>
      <c r="E23" s="16"/>
      <c r="F23" t="s">
        <v>206</v>
      </c>
      <c r="G23" t="s">
        <v>206</v>
      </c>
      <c r="J23" s="79">
        <v>0</v>
      </c>
      <c r="K23" t="s">
        <v>206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779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206</v>
      </c>
      <c r="C25" t="s">
        <v>206</v>
      </c>
      <c r="D25" s="16"/>
      <c r="E25" s="16"/>
      <c r="F25" t="s">
        <v>206</v>
      </c>
      <c r="G25" t="s">
        <v>206</v>
      </c>
      <c r="J25" s="79">
        <v>0</v>
      </c>
      <c r="K25" t="s">
        <v>206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214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2" t="s">
        <v>913</v>
      </c>
    </row>
    <row r="3" spans="2:81">
      <c r="B3" s="2" t="s">
        <v>2</v>
      </c>
      <c r="C3" s="82" t="s">
        <v>914</v>
      </c>
    </row>
    <row r="4" spans="2:81">
      <c r="B4" s="2" t="s">
        <v>3</v>
      </c>
      <c r="C4" t="s">
        <v>191</v>
      </c>
    </row>
    <row r="5" spans="2:81">
      <c r="B5" s="77" t="s">
        <v>192</v>
      </c>
      <c r="C5" t="s">
        <v>193</v>
      </c>
    </row>
    <row r="6" spans="2:81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8.32</v>
      </c>
      <c r="K11" s="7"/>
      <c r="L11" s="7"/>
      <c r="M11" s="78">
        <v>3.07</v>
      </c>
      <c r="N11" s="78">
        <v>245887</v>
      </c>
      <c r="O11" s="7"/>
      <c r="P11" s="78">
        <v>322.32310903839999</v>
      </c>
      <c r="Q11" s="7"/>
      <c r="R11" s="78">
        <v>100</v>
      </c>
      <c r="S11" s="78">
        <v>0.35</v>
      </c>
      <c r="T11" s="35"/>
      <c r="BZ11" s="16"/>
      <c r="CC11" s="16"/>
    </row>
    <row r="12" spans="2:81">
      <c r="B12" s="80" t="s">
        <v>195</v>
      </c>
      <c r="C12" s="16"/>
      <c r="D12" s="16"/>
      <c r="E12" s="16"/>
      <c r="J12" s="81">
        <v>8.32</v>
      </c>
      <c r="M12" s="81">
        <v>3.07</v>
      </c>
      <c r="N12" s="81">
        <v>245887</v>
      </c>
      <c r="P12" s="81">
        <v>322.32310903839999</v>
      </c>
      <c r="R12" s="81">
        <v>100</v>
      </c>
      <c r="S12" s="81">
        <v>0.35</v>
      </c>
    </row>
    <row r="13" spans="2:81">
      <c r="B13" s="80" t="s">
        <v>776</v>
      </c>
      <c r="C13" s="16"/>
      <c r="D13" s="16"/>
      <c r="E13" s="16"/>
      <c r="J13" s="81">
        <v>11.59</v>
      </c>
      <c r="M13" s="81">
        <v>2.3199999999999998</v>
      </c>
      <c r="N13" s="81">
        <v>104045</v>
      </c>
      <c r="P13" s="81">
        <v>134.54057499999999</v>
      </c>
      <c r="R13" s="81">
        <v>41.74</v>
      </c>
      <c r="S13" s="81">
        <v>0.15</v>
      </c>
    </row>
    <row r="14" spans="2:81">
      <c r="B14" t="s">
        <v>780</v>
      </c>
      <c r="C14" t="s">
        <v>781</v>
      </c>
      <c r="D14" t="s">
        <v>129</v>
      </c>
      <c r="E14" t="s">
        <v>782</v>
      </c>
      <c r="F14" t="s">
        <v>133</v>
      </c>
      <c r="G14" t="s">
        <v>199</v>
      </c>
      <c r="H14" t="s">
        <v>155</v>
      </c>
      <c r="I14" t="s">
        <v>783</v>
      </c>
      <c r="J14" s="79">
        <v>9.76</v>
      </c>
      <c r="K14" t="s">
        <v>108</v>
      </c>
      <c r="L14" s="79">
        <v>4.9000000000000004</v>
      </c>
      <c r="M14" s="79">
        <v>2.0099999999999998</v>
      </c>
      <c r="N14" s="79">
        <v>19045</v>
      </c>
      <c r="O14" s="79">
        <v>153.5</v>
      </c>
      <c r="P14" s="79">
        <v>29.234075000000001</v>
      </c>
      <c r="Q14" s="79">
        <v>0</v>
      </c>
      <c r="R14" s="79">
        <v>9.07</v>
      </c>
      <c r="S14" s="79">
        <v>0.03</v>
      </c>
    </row>
    <row r="15" spans="2:81">
      <c r="B15" t="s">
        <v>784</v>
      </c>
      <c r="C15" t="s">
        <v>785</v>
      </c>
      <c r="D15" t="s">
        <v>129</v>
      </c>
      <c r="E15" t="s">
        <v>782</v>
      </c>
      <c r="F15" t="s">
        <v>133</v>
      </c>
      <c r="G15" t="s">
        <v>199</v>
      </c>
      <c r="H15" t="s">
        <v>155</v>
      </c>
      <c r="I15" t="s">
        <v>786</v>
      </c>
      <c r="J15" s="79">
        <v>12.1</v>
      </c>
      <c r="K15" t="s">
        <v>108</v>
      </c>
      <c r="L15" s="79">
        <v>4.0999999999999996</v>
      </c>
      <c r="M15" s="79">
        <v>2.4</v>
      </c>
      <c r="N15" s="79">
        <v>85000</v>
      </c>
      <c r="O15" s="79">
        <v>123.89</v>
      </c>
      <c r="P15" s="79">
        <v>105.3065</v>
      </c>
      <c r="Q15" s="79">
        <v>0</v>
      </c>
      <c r="R15" s="79">
        <v>32.67</v>
      </c>
      <c r="S15" s="79">
        <v>0.11</v>
      </c>
    </row>
    <row r="16" spans="2:81">
      <c r="B16" s="80" t="s">
        <v>777</v>
      </c>
      <c r="C16" s="16"/>
      <c r="D16" s="16"/>
      <c r="E16" s="16"/>
      <c r="J16" s="81">
        <v>5.98</v>
      </c>
      <c r="M16" s="81">
        <v>3.61</v>
      </c>
      <c r="N16" s="81">
        <v>141842</v>
      </c>
      <c r="P16" s="81">
        <v>187.7825340384</v>
      </c>
      <c r="R16" s="81">
        <v>58.26</v>
      </c>
      <c r="S16" s="81">
        <v>0.2</v>
      </c>
    </row>
    <row r="17" spans="2:19">
      <c r="B17" t="s">
        <v>787</v>
      </c>
      <c r="C17" t="s">
        <v>788</v>
      </c>
      <c r="D17" t="s">
        <v>129</v>
      </c>
      <c r="E17" t="s">
        <v>789</v>
      </c>
      <c r="F17" t="s">
        <v>309</v>
      </c>
      <c r="G17" t="s">
        <v>790</v>
      </c>
      <c r="H17" t="s">
        <v>156</v>
      </c>
      <c r="I17" t="s">
        <v>271</v>
      </c>
      <c r="J17" s="79">
        <v>6.47</v>
      </c>
      <c r="K17" t="s">
        <v>108</v>
      </c>
      <c r="L17" s="79">
        <v>3.1</v>
      </c>
      <c r="M17" s="79">
        <v>2.81</v>
      </c>
      <c r="N17" s="79">
        <v>125000</v>
      </c>
      <c r="O17" s="79">
        <v>98.91</v>
      </c>
      <c r="P17" s="79">
        <v>123.6375</v>
      </c>
      <c r="Q17" s="79">
        <v>0.03</v>
      </c>
      <c r="R17" s="79">
        <v>38.36</v>
      </c>
      <c r="S17" s="79">
        <v>0.13</v>
      </c>
    </row>
    <row r="18" spans="2:19">
      <c r="B18" t="s">
        <v>791</v>
      </c>
      <c r="C18" t="s">
        <v>792</v>
      </c>
      <c r="D18" t="s">
        <v>129</v>
      </c>
      <c r="E18" t="s">
        <v>589</v>
      </c>
      <c r="F18" t="s">
        <v>131</v>
      </c>
      <c r="G18" t="s">
        <v>441</v>
      </c>
      <c r="H18" t="s">
        <v>157</v>
      </c>
      <c r="I18" t="s">
        <v>338</v>
      </c>
      <c r="J18" s="79">
        <v>5.03</v>
      </c>
      <c r="K18" t="s">
        <v>112</v>
      </c>
      <c r="L18" s="79">
        <v>4.45</v>
      </c>
      <c r="M18" s="79">
        <v>5.15</v>
      </c>
      <c r="N18" s="79">
        <v>16842</v>
      </c>
      <c r="O18" s="79">
        <v>99.08</v>
      </c>
      <c r="P18" s="79">
        <v>64.145034038399999</v>
      </c>
      <c r="Q18" s="79">
        <v>0</v>
      </c>
      <c r="R18" s="79">
        <v>19.899999999999999</v>
      </c>
      <c r="S18" s="79">
        <v>7.0000000000000007E-2</v>
      </c>
    </row>
    <row r="19" spans="2:19">
      <c r="B19" s="80" t="s">
        <v>277</v>
      </c>
      <c r="C19" s="16"/>
      <c r="D19" s="16"/>
      <c r="E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J20" s="79">
        <v>0</v>
      </c>
      <c r="K20" t="s">
        <v>206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541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t="s">
        <v>206</v>
      </c>
      <c r="C22" t="s">
        <v>206</v>
      </c>
      <c r="D22" s="16"/>
      <c r="E22" s="16"/>
      <c r="F22" t="s">
        <v>206</v>
      </c>
      <c r="G22" t="s">
        <v>206</v>
      </c>
      <c r="J22" s="79">
        <v>0</v>
      </c>
      <c r="K22" t="s">
        <v>206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  <c r="Q22" s="79">
        <v>0</v>
      </c>
      <c r="R22" s="79">
        <v>0</v>
      </c>
      <c r="S22" s="79">
        <v>0</v>
      </c>
    </row>
    <row r="23" spans="2:19">
      <c r="B23" s="80" t="s">
        <v>211</v>
      </c>
      <c r="C23" s="16"/>
      <c r="D23" s="16"/>
      <c r="E23" s="16"/>
      <c r="J23" s="81">
        <v>0</v>
      </c>
      <c r="M23" s="81">
        <v>0</v>
      </c>
      <c r="N23" s="81">
        <v>0</v>
      </c>
      <c r="P23" s="81">
        <v>0</v>
      </c>
      <c r="R23" s="81">
        <v>0</v>
      </c>
      <c r="S23" s="81">
        <v>0</v>
      </c>
    </row>
    <row r="24" spans="2:19">
      <c r="B24" s="80" t="s">
        <v>793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206</v>
      </c>
      <c r="C25" t="s">
        <v>206</v>
      </c>
      <c r="D25" s="16"/>
      <c r="E25" s="16"/>
      <c r="F25" t="s">
        <v>206</v>
      </c>
      <c r="G25" t="s">
        <v>206</v>
      </c>
      <c r="J25" s="79">
        <v>0</v>
      </c>
      <c r="K25" t="s">
        <v>206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s="80" t="s">
        <v>794</v>
      </c>
      <c r="C26" s="16"/>
      <c r="D26" s="16"/>
      <c r="E26" s="16"/>
      <c r="J26" s="81">
        <v>0</v>
      </c>
      <c r="M26" s="81">
        <v>0</v>
      </c>
      <c r="N26" s="81">
        <v>0</v>
      </c>
      <c r="P26" s="81">
        <v>0</v>
      </c>
      <c r="R26" s="81">
        <v>0</v>
      </c>
      <c r="S26" s="81">
        <v>0</v>
      </c>
    </row>
    <row r="27" spans="2:19">
      <c r="B27" t="s">
        <v>206</v>
      </c>
      <c r="C27" t="s">
        <v>206</v>
      </c>
      <c r="D27" s="16"/>
      <c r="E27" s="16"/>
      <c r="F27" t="s">
        <v>206</v>
      </c>
      <c r="G27" t="s">
        <v>206</v>
      </c>
      <c r="J27" s="79">
        <v>0</v>
      </c>
      <c r="K27" t="s">
        <v>206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  <c r="Q27" s="79">
        <v>0</v>
      </c>
      <c r="R27" s="79">
        <v>0</v>
      </c>
      <c r="S27" s="79">
        <v>0</v>
      </c>
    </row>
    <row r="28" spans="2:19">
      <c r="B28" t="s">
        <v>214</v>
      </c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s="12" t="s">
        <v>913</v>
      </c>
    </row>
    <row r="3" spans="2:98">
      <c r="B3" s="2" t="s">
        <v>2</v>
      </c>
      <c r="C3" s="82" t="s">
        <v>914</v>
      </c>
    </row>
    <row r="4" spans="2:98">
      <c r="B4" s="2" t="s">
        <v>3</v>
      </c>
      <c r="C4" t="s">
        <v>191</v>
      </c>
    </row>
    <row r="5" spans="2:98">
      <c r="B5" s="77" t="s">
        <v>192</v>
      </c>
      <c r="C5" t="s">
        <v>193</v>
      </c>
    </row>
    <row r="6" spans="2:9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f>H12+H14</f>
        <v>2927</v>
      </c>
      <c r="I11" s="7"/>
      <c r="J11" s="78">
        <f>J12+J14</f>
        <v>26.362384631192</v>
      </c>
      <c r="K11" s="7"/>
      <c r="L11" s="78">
        <f>L12+L14</f>
        <v>100</v>
      </c>
      <c r="M11" s="78">
        <f>M12+M14</f>
        <v>0.03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195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206</v>
      </c>
      <c r="C13" t="s">
        <v>206</v>
      </c>
      <c r="D13" s="16"/>
      <c r="E13" s="16"/>
      <c r="F13" t="s">
        <v>206</v>
      </c>
      <c r="G13" t="s">
        <v>206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211</v>
      </c>
      <c r="C14" s="16"/>
      <c r="D14" s="16"/>
      <c r="E14" s="16"/>
      <c r="H14" s="81">
        <f>H15+H17</f>
        <v>2927</v>
      </c>
      <c r="J14" s="81">
        <f>J15+J17</f>
        <v>26.362384631192</v>
      </c>
      <c r="L14" s="81">
        <f>L15+L17</f>
        <v>100</v>
      </c>
      <c r="M14" s="81">
        <f>M15+M17</f>
        <v>0.03</v>
      </c>
    </row>
    <row r="15" spans="2:98">
      <c r="B15" s="80" t="s">
        <v>278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279</v>
      </c>
      <c r="C17" s="16"/>
      <c r="D17" s="16"/>
      <c r="E17" s="16"/>
      <c r="H17" s="81">
        <f>SUM(H18:H19)</f>
        <v>2927</v>
      </c>
      <c r="J17" s="81">
        <f>SUM(J18:J19)</f>
        <v>26.362384631192</v>
      </c>
      <c r="L17" s="81">
        <f>SUM(L18:L19)</f>
        <v>100</v>
      </c>
      <c r="M17" s="81">
        <f>SUM(M18:M19)</f>
        <v>0.03</v>
      </c>
    </row>
    <row r="18" spans="2:13">
      <c r="B18" s="100" t="s">
        <v>915</v>
      </c>
      <c r="C18" t="s">
        <v>911</v>
      </c>
      <c r="D18" t="s">
        <v>129</v>
      </c>
      <c r="E18" t="s">
        <v>912</v>
      </c>
      <c r="F18" t="s">
        <v>752</v>
      </c>
      <c r="G18" t="s">
        <v>112</v>
      </c>
      <c r="H18" s="79">
        <v>2927</v>
      </c>
      <c r="I18" s="79">
        <v>234.30340000000001</v>
      </c>
      <c r="J18" s="79">
        <v>26.362384631192</v>
      </c>
      <c r="K18" s="79">
        <v>0</v>
      </c>
      <c r="L18" s="79">
        <v>100</v>
      </c>
      <c r="M18" s="79">
        <v>0.03</v>
      </c>
    </row>
    <row r="19" spans="2:13">
      <c r="B19" t="s">
        <v>214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password="CCE9" sheet="1" objects="1" scenarios="1"/>
  <mergeCells count="2">
    <mergeCell ref="B6:M6"/>
    <mergeCell ref="B7:M7"/>
  </mergeCells>
  <dataValidations count="1">
    <dataValidation allowBlank="1" showInputMessage="1" showErrorMessage="1" sqref="A1:A1048576 C1:XFD1048576 B1:B17 B19:B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12" t="s">
        <v>913</v>
      </c>
    </row>
    <row r="3" spans="2:55">
      <c r="B3" s="2" t="s">
        <v>2</v>
      </c>
      <c r="C3" s="82" t="s">
        <v>914</v>
      </c>
    </row>
    <row r="4" spans="2:55">
      <c r="B4" s="2" t="s">
        <v>3</v>
      </c>
      <c r="C4" t="s">
        <v>191</v>
      </c>
    </row>
    <row r="5" spans="2:55">
      <c r="B5" s="77" t="s">
        <v>192</v>
      </c>
      <c r="C5" t="s">
        <v>193</v>
      </c>
    </row>
    <row r="6" spans="2:5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195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795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206</v>
      </c>
      <c r="C14" t="s">
        <v>206</v>
      </c>
      <c r="D14" t="s">
        <v>206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796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206</v>
      </c>
      <c r="C16" t="s">
        <v>206</v>
      </c>
      <c r="D16" t="s">
        <v>206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797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206</v>
      </c>
      <c r="C18" t="s">
        <v>206</v>
      </c>
      <c r="D18" t="s">
        <v>206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798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206</v>
      </c>
      <c r="C20" t="s">
        <v>206</v>
      </c>
      <c r="D20" t="s">
        <v>206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211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799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206</v>
      </c>
      <c r="C23" t="s">
        <v>206</v>
      </c>
      <c r="D23" t="s">
        <v>206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800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206</v>
      </c>
      <c r="C25" t="s">
        <v>206</v>
      </c>
      <c r="D25" t="s">
        <v>206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801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206</v>
      </c>
      <c r="C27" t="s">
        <v>206</v>
      </c>
      <c r="D27" t="s">
        <v>206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802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206</v>
      </c>
      <c r="C29" t="s">
        <v>206</v>
      </c>
      <c r="D29" t="s">
        <v>206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214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s="12" t="s">
        <v>913</v>
      </c>
    </row>
    <row r="3" spans="2:59">
      <c r="B3" s="2" t="s">
        <v>2</v>
      </c>
      <c r="C3" s="82" t="s">
        <v>914</v>
      </c>
    </row>
    <row r="4" spans="2:59">
      <c r="B4" s="2" t="s">
        <v>3</v>
      </c>
      <c r="C4" t="s">
        <v>191</v>
      </c>
    </row>
    <row r="5" spans="2:59">
      <c r="B5" s="77" t="s">
        <v>192</v>
      </c>
      <c r="C5" t="s">
        <v>193</v>
      </c>
    </row>
    <row r="6" spans="2:5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147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130</v>
      </c>
      <c r="H11" s="7"/>
      <c r="I11" s="78">
        <v>1.1571636252799999</v>
      </c>
      <c r="J11" s="7"/>
      <c r="K11" s="78">
        <v>100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803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206</v>
      </c>
      <c r="C13" t="s">
        <v>206</v>
      </c>
      <c r="D13" t="s">
        <v>206</v>
      </c>
      <c r="E13" t="s">
        <v>206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759</v>
      </c>
      <c r="C14" s="16"/>
      <c r="D14" s="16"/>
      <c r="G14" s="81">
        <v>130</v>
      </c>
      <c r="I14" s="81">
        <v>1.1571636252799999</v>
      </c>
      <c r="K14" s="81">
        <v>100</v>
      </c>
      <c r="L14" s="81">
        <v>0</v>
      </c>
    </row>
    <row r="15" spans="2:59">
      <c r="B15" t="s">
        <v>804</v>
      </c>
      <c r="C15" t="s">
        <v>805</v>
      </c>
      <c r="D15" t="s">
        <v>659</v>
      </c>
      <c r="E15" t="s">
        <v>112</v>
      </c>
      <c r="F15" t="s">
        <v>806</v>
      </c>
      <c r="G15" s="79">
        <v>130</v>
      </c>
      <c r="H15" s="79">
        <v>231.5624</v>
      </c>
      <c r="I15" s="79">
        <v>1.1571636252799999</v>
      </c>
      <c r="J15" s="79">
        <v>0</v>
      </c>
      <c r="K15" s="79">
        <v>100</v>
      </c>
      <c r="L15" s="79">
        <v>0</v>
      </c>
    </row>
    <row r="16" spans="2:59">
      <c r="B16" t="s">
        <v>214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2" t="s">
        <v>913</v>
      </c>
    </row>
    <row r="3" spans="2:52">
      <c r="B3" s="2" t="s">
        <v>2</v>
      </c>
      <c r="C3" s="82" t="s">
        <v>914</v>
      </c>
    </row>
    <row r="4" spans="2:52">
      <c r="B4" s="2" t="s">
        <v>3</v>
      </c>
      <c r="C4" t="s">
        <v>191</v>
      </c>
    </row>
    <row r="5" spans="2:52">
      <c r="B5" s="77" t="s">
        <v>192</v>
      </c>
      <c r="C5" t="s">
        <v>193</v>
      </c>
    </row>
    <row r="6" spans="2:5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195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760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206</v>
      </c>
      <c r="C14" t="s">
        <v>206</v>
      </c>
      <c r="D14" t="s">
        <v>206</v>
      </c>
      <c r="E14" t="s">
        <v>206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761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206</v>
      </c>
      <c r="C16" t="s">
        <v>206</v>
      </c>
      <c r="D16" t="s">
        <v>206</v>
      </c>
      <c r="E16" t="s">
        <v>206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807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206</v>
      </c>
      <c r="C18" t="s">
        <v>206</v>
      </c>
      <c r="D18" t="s">
        <v>206</v>
      </c>
      <c r="E18" t="s">
        <v>206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762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206</v>
      </c>
      <c r="C20" t="s">
        <v>206</v>
      </c>
      <c r="D20" t="s">
        <v>206</v>
      </c>
      <c r="E20" t="s">
        <v>206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541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206</v>
      </c>
      <c r="C22" t="s">
        <v>206</v>
      </c>
      <c r="D22" t="s">
        <v>206</v>
      </c>
      <c r="E22" t="s">
        <v>206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211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760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206</v>
      </c>
      <c r="C25" t="s">
        <v>206</v>
      </c>
      <c r="D25" t="s">
        <v>206</v>
      </c>
      <c r="E25" t="s">
        <v>206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808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206</v>
      </c>
      <c r="C27" t="s">
        <v>206</v>
      </c>
      <c r="D27" t="s">
        <v>206</v>
      </c>
      <c r="E27" t="s">
        <v>206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762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206</v>
      </c>
      <c r="C29" t="s">
        <v>206</v>
      </c>
      <c r="D29" t="s">
        <v>206</v>
      </c>
      <c r="E29" t="s">
        <v>206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763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206</v>
      </c>
      <c r="C31" t="s">
        <v>206</v>
      </c>
      <c r="D31" t="s">
        <v>206</v>
      </c>
      <c r="E31" t="s">
        <v>206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541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206</v>
      </c>
      <c r="C33" t="s">
        <v>206</v>
      </c>
      <c r="D33" t="s">
        <v>206</v>
      </c>
      <c r="E33" t="s">
        <v>206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214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s="12" t="s">
        <v>913</v>
      </c>
    </row>
    <row r="3" spans="2:13">
      <c r="B3" s="2" t="s">
        <v>2</v>
      </c>
      <c r="C3" s="82" t="s">
        <v>914</v>
      </c>
    </row>
    <row r="4" spans="2:13">
      <c r="B4" s="2" t="s">
        <v>3</v>
      </c>
      <c r="C4" t="s">
        <v>191</v>
      </c>
    </row>
    <row r="5" spans="2:13">
      <c r="B5" s="77" t="s">
        <v>192</v>
      </c>
      <c r="C5" t="s">
        <v>193</v>
      </c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6051.5244635136696</v>
      </c>
      <c r="K11" s="78">
        <v>100</v>
      </c>
      <c r="L11" s="78">
        <v>6.6</v>
      </c>
    </row>
    <row r="12" spans="2:13">
      <c r="B12" s="80" t="s">
        <v>195</v>
      </c>
      <c r="C12" s="26"/>
      <c r="D12" s="27"/>
      <c r="E12" s="27"/>
      <c r="F12" s="27"/>
      <c r="G12" s="27"/>
      <c r="H12" s="27"/>
      <c r="I12" s="81">
        <v>0</v>
      </c>
      <c r="J12" s="81">
        <v>6051.5244635136696</v>
      </c>
      <c r="K12" s="81">
        <v>100</v>
      </c>
      <c r="L12" s="81">
        <v>6.6</v>
      </c>
    </row>
    <row r="13" spans="2:13">
      <c r="B13" s="80" t="s">
        <v>196</v>
      </c>
      <c r="C13" s="26"/>
      <c r="D13" s="27"/>
      <c r="E13" s="27"/>
      <c r="F13" s="27"/>
      <c r="G13" s="27"/>
      <c r="H13" s="27"/>
      <c r="I13" s="81">
        <v>0</v>
      </c>
      <c r="J13" s="81">
        <v>6031.7264800000003</v>
      </c>
      <c r="K13" s="81">
        <v>99.67</v>
      </c>
      <c r="L13" s="81">
        <v>6.57</v>
      </c>
    </row>
    <row r="14" spans="2:13">
      <c r="B14" s="82" t="s">
        <v>910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9">
        <v>0</v>
      </c>
      <c r="I14" s="79">
        <v>0</v>
      </c>
      <c r="J14" s="79">
        <v>6031.7264800000003</v>
      </c>
      <c r="K14" s="79">
        <v>99.67</v>
      </c>
      <c r="L14" s="79">
        <v>6.57</v>
      </c>
    </row>
    <row r="15" spans="2:13">
      <c r="B15" s="80" t="s">
        <v>200</v>
      </c>
      <c r="C15" s="26"/>
      <c r="D15" s="27"/>
      <c r="E15" s="27"/>
      <c r="F15" s="27"/>
      <c r="G15" s="27"/>
      <c r="H15" s="27"/>
      <c r="I15" s="81">
        <v>0</v>
      </c>
      <c r="J15" s="81">
        <v>19.797983513670001</v>
      </c>
      <c r="K15" s="81">
        <v>0.33</v>
      </c>
      <c r="L15" s="81">
        <v>0.02</v>
      </c>
    </row>
    <row r="16" spans="2:13">
      <c r="B16" s="82" t="s">
        <v>910</v>
      </c>
      <c r="C16" t="s">
        <v>201</v>
      </c>
      <c r="D16" t="s">
        <v>198</v>
      </c>
      <c r="E16" t="s">
        <v>199</v>
      </c>
      <c r="F16" t="s">
        <v>155</v>
      </c>
      <c r="G16" t="s">
        <v>112</v>
      </c>
      <c r="H16" s="79">
        <v>0</v>
      </c>
      <c r="I16" s="79">
        <v>0</v>
      </c>
      <c r="J16" s="79">
        <v>17.667369959999998</v>
      </c>
      <c r="K16" s="79">
        <v>0.28999999999999998</v>
      </c>
      <c r="L16" s="79">
        <v>0.02</v>
      </c>
    </row>
    <row r="17" spans="2:12">
      <c r="B17" s="82" t="s">
        <v>910</v>
      </c>
      <c r="C17" t="s">
        <v>202</v>
      </c>
      <c r="D17" t="s">
        <v>198</v>
      </c>
      <c r="E17" t="s">
        <v>199</v>
      </c>
      <c r="F17" t="s">
        <v>155</v>
      </c>
      <c r="G17" t="s">
        <v>116</v>
      </c>
      <c r="H17" s="79">
        <v>0</v>
      </c>
      <c r="I17" s="79">
        <v>0</v>
      </c>
      <c r="J17" s="79">
        <v>0.179819073</v>
      </c>
      <c r="K17" s="79">
        <v>0</v>
      </c>
      <c r="L17" s="79">
        <v>0</v>
      </c>
    </row>
    <row r="18" spans="2:12">
      <c r="B18" s="82" t="s">
        <v>910</v>
      </c>
      <c r="C18" t="s">
        <v>203</v>
      </c>
      <c r="D18" t="s">
        <v>198</v>
      </c>
      <c r="E18" t="s">
        <v>199</v>
      </c>
      <c r="F18" t="s">
        <v>155</v>
      </c>
      <c r="G18" t="s">
        <v>194</v>
      </c>
      <c r="H18" s="79">
        <v>0</v>
      </c>
      <c r="I18" s="79">
        <v>0</v>
      </c>
      <c r="J18" s="79">
        <v>2.9205958670000001E-2</v>
      </c>
      <c r="K18" s="79">
        <v>0</v>
      </c>
      <c r="L18" s="79">
        <v>0</v>
      </c>
    </row>
    <row r="19" spans="2:12">
      <c r="B19" s="82" t="s">
        <v>910</v>
      </c>
      <c r="C19" t="s">
        <v>204</v>
      </c>
      <c r="D19" t="s">
        <v>198</v>
      </c>
      <c r="E19" t="s">
        <v>199</v>
      </c>
      <c r="F19" t="s">
        <v>155</v>
      </c>
      <c r="G19" t="s">
        <v>119</v>
      </c>
      <c r="H19" s="79">
        <v>0</v>
      </c>
      <c r="I19" s="79">
        <v>0</v>
      </c>
      <c r="J19" s="79">
        <v>1.921588522</v>
      </c>
      <c r="K19" s="79">
        <v>0.03</v>
      </c>
      <c r="L19" s="79">
        <v>0</v>
      </c>
    </row>
    <row r="20" spans="2:12">
      <c r="B20" s="80" t="s">
        <v>205</v>
      </c>
      <c r="D20" s="16"/>
      <c r="I20" s="81">
        <v>0</v>
      </c>
      <c r="J20" s="81">
        <v>0</v>
      </c>
      <c r="K20" s="81">
        <v>0</v>
      </c>
      <c r="L20" s="81">
        <v>0</v>
      </c>
    </row>
    <row r="21" spans="2:12">
      <c r="B21" t="s">
        <v>206</v>
      </c>
      <c r="C21" t="s">
        <v>206</v>
      </c>
      <c r="D21" s="16"/>
      <c r="E21" t="s">
        <v>206</v>
      </c>
      <c r="G21" t="s">
        <v>206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</row>
    <row r="22" spans="2:12">
      <c r="B22" s="80" t="s">
        <v>207</v>
      </c>
      <c r="D22" s="16"/>
      <c r="I22" s="81">
        <v>0</v>
      </c>
      <c r="J22" s="81">
        <v>0</v>
      </c>
      <c r="K22" s="81">
        <v>0</v>
      </c>
      <c r="L22" s="81">
        <v>0</v>
      </c>
    </row>
    <row r="23" spans="2:12">
      <c r="B23" t="s">
        <v>206</v>
      </c>
      <c r="C23" t="s">
        <v>206</v>
      </c>
      <c r="D23" s="16"/>
      <c r="E23" t="s">
        <v>206</v>
      </c>
      <c r="G23" t="s">
        <v>206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208</v>
      </c>
      <c r="D24" s="16"/>
      <c r="I24" s="81">
        <v>0</v>
      </c>
      <c r="J24" s="81">
        <v>0</v>
      </c>
      <c r="K24" s="81">
        <v>0</v>
      </c>
      <c r="L24" s="81">
        <v>0</v>
      </c>
    </row>
    <row r="25" spans="2:12">
      <c r="B25" t="s">
        <v>206</v>
      </c>
      <c r="C25" t="s">
        <v>206</v>
      </c>
      <c r="D25" s="16"/>
      <c r="E25" t="s">
        <v>206</v>
      </c>
      <c r="G25" t="s">
        <v>206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209</v>
      </c>
      <c r="D26" s="16"/>
      <c r="I26" s="81">
        <v>0</v>
      </c>
      <c r="J26" s="81">
        <v>0</v>
      </c>
      <c r="K26" s="81">
        <v>0</v>
      </c>
      <c r="L26" s="81">
        <v>0</v>
      </c>
    </row>
    <row r="27" spans="2:12">
      <c r="B27" t="s">
        <v>206</v>
      </c>
      <c r="C27" t="s">
        <v>206</v>
      </c>
      <c r="D27" s="16"/>
      <c r="E27" t="s">
        <v>206</v>
      </c>
      <c r="G27" t="s">
        <v>206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210</v>
      </c>
      <c r="D28" s="16"/>
      <c r="I28" s="81">
        <v>0</v>
      </c>
      <c r="J28" s="81">
        <v>0</v>
      </c>
      <c r="K28" s="81">
        <v>0</v>
      </c>
      <c r="L28" s="81">
        <v>0</v>
      </c>
    </row>
    <row r="29" spans="2:12">
      <c r="B29" t="s">
        <v>206</v>
      </c>
      <c r="C29" t="s">
        <v>206</v>
      </c>
      <c r="D29" s="16"/>
      <c r="E29" t="s">
        <v>206</v>
      </c>
      <c r="G29" t="s">
        <v>206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211</v>
      </c>
      <c r="D30" s="16"/>
      <c r="I30" s="81">
        <v>0</v>
      </c>
      <c r="J30" s="81">
        <v>0</v>
      </c>
      <c r="K30" s="81">
        <v>0</v>
      </c>
      <c r="L30" s="81">
        <v>0</v>
      </c>
    </row>
    <row r="31" spans="2:12">
      <c r="B31" s="80" t="s">
        <v>212</v>
      </c>
      <c r="D31" s="16"/>
      <c r="I31" s="81">
        <v>0</v>
      </c>
      <c r="J31" s="81">
        <v>0</v>
      </c>
      <c r="K31" s="81">
        <v>0</v>
      </c>
      <c r="L31" s="81">
        <v>0</v>
      </c>
    </row>
    <row r="32" spans="2:12">
      <c r="B32" t="s">
        <v>206</v>
      </c>
      <c r="C32" t="s">
        <v>206</v>
      </c>
      <c r="D32" s="16"/>
      <c r="E32" t="s">
        <v>206</v>
      </c>
      <c r="G32" t="s">
        <v>206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12">
      <c r="B33" s="80" t="s">
        <v>213</v>
      </c>
      <c r="D33" s="16"/>
      <c r="I33" s="81">
        <v>0</v>
      </c>
      <c r="J33" s="81">
        <v>0</v>
      </c>
      <c r="K33" s="81">
        <v>0</v>
      </c>
      <c r="L33" s="81">
        <v>0</v>
      </c>
    </row>
    <row r="34" spans="2:12">
      <c r="B34" t="s">
        <v>206</v>
      </c>
      <c r="C34" t="s">
        <v>206</v>
      </c>
      <c r="D34" s="16"/>
      <c r="E34" t="s">
        <v>206</v>
      </c>
      <c r="G34" t="s">
        <v>206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214</v>
      </c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s="12" t="s">
        <v>913</v>
      </c>
    </row>
    <row r="3" spans="2:49">
      <c r="B3" s="2" t="s">
        <v>2</v>
      </c>
      <c r="C3" s="82" t="s">
        <v>914</v>
      </c>
    </row>
    <row r="4" spans="2:49">
      <c r="B4" s="2" t="s">
        <v>3</v>
      </c>
      <c r="C4" t="s">
        <v>191</v>
      </c>
    </row>
    <row r="5" spans="2:49">
      <c r="B5" s="77" t="s">
        <v>192</v>
      </c>
      <c r="C5" t="s">
        <v>193</v>
      </c>
    </row>
    <row r="6" spans="2:4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-3414200</v>
      </c>
      <c r="H11" s="7"/>
      <c r="I11" s="78">
        <v>-233.74019900301289</v>
      </c>
      <c r="J11" s="78">
        <v>100</v>
      </c>
      <c r="K11" s="78">
        <v>-0.25</v>
      </c>
      <c r="AW11" s="16"/>
    </row>
    <row r="12" spans="2:49">
      <c r="B12" s="80" t="s">
        <v>195</v>
      </c>
      <c r="C12" s="16"/>
      <c r="D12" s="16"/>
      <c r="G12" s="81">
        <v>-3414200</v>
      </c>
      <c r="I12" s="81">
        <v>-233.74019900301289</v>
      </c>
      <c r="J12" s="81">
        <v>100</v>
      </c>
      <c r="K12" s="81">
        <v>-0.25</v>
      </c>
    </row>
    <row r="13" spans="2:49">
      <c r="B13" s="80" t="s">
        <v>760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206</v>
      </c>
      <c r="C14" t="s">
        <v>206</v>
      </c>
      <c r="D14" t="s">
        <v>206</v>
      </c>
      <c r="E14" t="s">
        <v>206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761</v>
      </c>
      <c r="C15" s="16"/>
      <c r="D15" s="16"/>
      <c r="G15" s="81">
        <v>-3100700</v>
      </c>
      <c r="I15" s="81">
        <v>-250.53741070112611</v>
      </c>
      <c r="J15" s="81">
        <v>107.19</v>
      </c>
      <c r="K15" s="81">
        <v>-0.27</v>
      </c>
    </row>
    <row r="16" spans="2:49">
      <c r="B16" t="s">
        <v>809</v>
      </c>
      <c r="C16" t="s">
        <v>810</v>
      </c>
      <c r="D16" t="s">
        <v>129</v>
      </c>
      <c r="E16" t="s">
        <v>112</v>
      </c>
      <c r="F16" t="s">
        <v>811</v>
      </c>
      <c r="G16" s="79">
        <v>-2275700</v>
      </c>
      <c r="H16" s="79">
        <v>10.147935464595202</v>
      </c>
      <c r="I16" s="79">
        <v>-230.936567367793</v>
      </c>
      <c r="J16" s="79">
        <v>98.8</v>
      </c>
      <c r="K16" s="79">
        <v>-0.25</v>
      </c>
    </row>
    <row r="17" spans="2:11">
      <c r="B17" t="s">
        <v>812</v>
      </c>
      <c r="C17" t="s">
        <v>813</v>
      </c>
      <c r="D17" t="s">
        <v>129</v>
      </c>
      <c r="E17" t="s">
        <v>112</v>
      </c>
      <c r="F17" t="s">
        <v>445</v>
      </c>
      <c r="G17" s="79">
        <v>-130000</v>
      </c>
      <c r="H17" s="79">
        <v>9.6679499999999994</v>
      </c>
      <c r="I17" s="79">
        <v>-12.568334999999999</v>
      </c>
      <c r="J17" s="79">
        <v>5.38</v>
      </c>
      <c r="K17" s="79">
        <v>-0.01</v>
      </c>
    </row>
    <row r="18" spans="2:11">
      <c r="B18" t="s">
        <v>814</v>
      </c>
      <c r="C18" t="s">
        <v>815</v>
      </c>
      <c r="D18" t="s">
        <v>129</v>
      </c>
      <c r="E18" t="s">
        <v>112</v>
      </c>
      <c r="F18" t="s">
        <v>816</v>
      </c>
      <c r="G18" s="79">
        <v>-100000</v>
      </c>
      <c r="H18" s="79">
        <v>7.3680899999999996</v>
      </c>
      <c r="I18" s="79">
        <v>-7.3680899999999996</v>
      </c>
      <c r="J18" s="79">
        <v>3.15</v>
      </c>
      <c r="K18" s="79">
        <v>-0.01</v>
      </c>
    </row>
    <row r="19" spans="2:11">
      <c r="B19" t="s">
        <v>817</v>
      </c>
      <c r="C19" t="s">
        <v>818</v>
      </c>
      <c r="D19" t="s">
        <v>129</v>
      </c>
      <c r="E19" t="s">
        <v>112</v>
      </c>
      <c r="F19" t="s">
        <v>264</v>
      </c>
      <c r="G19" s="79">
        <v>170000</v>
      </c>
      <c r="H19" s="79">
        <v>0.73846470588235291</v>
      </c>
      <c r="I19" s="79">
        <v>1.25539</v>
      </c>
      <c r="J19" s="79">
        <v>-0.54</v>
      </c>
      <c r="K19" s="79">
        <v>0</v>
      </c>
    </row>
    <row r="20" spans="2:11">
      <c r="B20" t="s">
        <v>819</v>
      </c>
      <c r="C20" t="s">
        <v>820</v>
      </c>
      <c r="D20" t="s">
        <v>129</v>
      </c>
      <c r="E20" t="s">
        <v>112</v>
      </c>
      <c r="F20" t="s">
        <v>821</v>
      </c>
      <c r="G20" s="79">
        <v>-75000</v>
      </c>
      <c r="H20" s="79">
        <v>3.7782933333333335</v>
      </c>
      <c r="I20" s="79">
        <v>-2.83372</v>
      </c>
      <c r="J20" s="79">
        <v>1.21</v>
      </c>
      <c r="K20" s="79">
        <v>0</v>
      </c>
    </row>
    <row r="21" spans="2:11">
      <c r="B21" t="s">
        <v>822</v>
      </c>
      <c r="C21" t="s">
        <v>823</v>
      </c>
      <c r="D21" t="s">
        <v>129</v>
      </c>
      <c r="E21" t="s">
        <v>112</v>
      </c>
      <c r="F21" t="s">
        <v>824</v>
      </c>
      <c r="G21" s="79">
        <v>-100000</v>
      </c>
      <c r="H21" s="79">
        <v>-0.78144000000000002</v>
      </c>
      <c r="I21" s="79">
        <v>0.78144000000000002</v>
      </c>
      <c r="J21" s="79">
        <v>-0.33</v>
      </c>
      <c r="K21" s="79">
        <v>0</v>
      </c>
    </row>
    <row r="22" spans="2:11">
      <c r="B22" t="s">
        <v>825</v>
      </c>
      <c r="C22" t="s">
        <v>826</v>
      </c>
      <c r="D22" t="s">
        <v>129</v>
      </c>
      <c r="E22" t="s">
        <v>112</v>
      </c>
      <c r="F22" t="s">
        <v>356</v>
      </c>
      <c r="G22" s="79">
        <v>-40000</v>
      </c>
      <c r="H22" s="79">
        <v>-2.1313749999999998</v>
      </c>
      <c r="I22" s="79">
        <v>0.85255000000000003</v>
      </c>
      <c r="J22" s="79">
        <v>-0.36</v>
      </c>
      <c r="K22" s="79">
        <v>0</v>
      </c>
    </row>
    <row r="23" spans="2:11">
      <c r="B23" t="s">
        <v>827</v>
      </c>
      <c r="C23" t="s">
        <v>828</v>
      </c>
      <c r="D23" t="s">
        <v>129</v>
      </c>
      <c r="E23" t="s">
        <v>112</v>
      </c>
      <c r="F23" t="s">
        <v>356</v>
      </c>
      <c r="G23" s="79">
        <v>-100000</v>
      </c>
      <c r="H23" s="79">
        <v>-2.2913600000000001</v>
      </c>
      <c r="I23" s="79">
        <v>2.2913600000000001</v>
      </c>
      <c r="J23" s="79">
        <v>-0.98</v>
      </c>
      <c r="K23" s="79">
        <v>0</v>
      </c>
    </row>
    <row r="24" spans="2:11">
      <c r="B24" t="s">
        <v>829</v>
      </c>
      <c r="C24" t="s">
        <v>830</v>
      </c>
      <c r="D24" t="s">
        <v>129</v>
      </c>
      <c r="E24" t="s">
        <v>112</v>
      </c>
      <c r="F24" t="s">
        <v>420</v>
      </c>
      <c r="G24" s="79">
        <v>-220000</v>
      </c>
      <c r="H24" s="79">
        <v>2.1183749999999999</v>
      </c>
      <c r="I24" s="79">
        <v>-4.660425</v>
      </c>
      <c r="J24" s="79">
        <v>1.99</v>
      </c>
      <c r="K24" s="79">
        <v>-0.01</v>
      </c>
    </row>
    <row r="25" spans="2:11">
      <c r="B25" t="s">
        <v>831</v>
      </c>
      <c r="C25" t="s">
        <v>832</v>
      </c>
      <c r="D25" t="s">
        <v>129</v>
      </c>
      <c r="E25" t="s">
        <v>112</v>
      </c>
      <c r="F25" t="s">
        <v>291</v>
      </c>
      <c r="G25" s="79">
        <v>-2870700</v>
      </c>
      <c r="H25" s="79">
        <v>1.7544444444444387</v>
      </c>
      <c r="I25" s="79">
        <v>-50.364836666666498</v>
      </c>
      <c r="J25" s="79">
        <v>21.55</v>
      </c>
      <c r="K25" s="79">
        <v>-0.05</v>
      </c>
    </row>
    <row r="26" spans="2:11">
      <c r="B26" t="s">
        <v>833</v>
      </c>
      <c r="C26" t="s">
        <v>834</v>
      </c>
      <c r="D26" t="s">
        <v>129</v>
      </c>
      <c r="E26" t="s">
        <v>112</v>
      </c>
      <c r="F26" t="s">
        <v>291</v>
      </c>
      <c r="G26" s="79">
        <v>2870700</v>
      </c>
      <c r="H26" s="79">
        <v>1.7388888888888911</v>
      </c>
      <c r="I26" s="79">
        <v>49.918283333333399</v>
      </c>
      <c r="J26" s="79">
        <v>-21.36</v>
      </c>
      <c r="K26" s="79">
        <v>0.05</v>
      </c>
    </row>
    <row r="27" spans="2:11">
      <c r="B27" t="s">
        <v>835</v>
      </c>
      <c r="C27" t="s">
        <v>836</v>
      </c>
      <c r="D27" t="s">
        <v>129</v>
      </c>
      <c r="E27" t="s">
        <v>112</v>
      </c>
      <c r="F27" t="s">
        <v>442</v>
      </c>
      <c r="G27" s="79">
        <v>-230000</v>
      </c>
      <c r="H27" s="79">
        <v>-1.3458869565217391</v>
      </c>
      <c r="I27" s="79">
        <v>3.0955400000000002</v>
      </c>
      <c r="J27" s="79">
        <v>-1.32</v>
      </c>
      <c r="K27" s="79">
        <v>0</v>
      </c>
    </row>
    <row r="28" spans="2:11">
      <c r="B28" s="80" t="s">
        <v>807</v>
      </c>
      <c r="C28" s="16"/>
      <c r="D28" s="16"/>
      <c r="G28" s="81">
        <v>-313500</v>
      </c>
      <c r="I28" s="81">
        <v>16.797211698113198</v>
      </c>
      <c r="J28" s="81">
        <v>-7.19</v>
      </c>
      <c r="K28" s="81">
        <v>0.02</v>
      </c>
    </row>
    <row r="29" spans="2:11">
      <c r="B29" t="s">
        <v>837</v>
      </c>
      <c r="C29" t="s">
        <v>838</v>
      </c>
      <c r="D29" t="s">
        <v>129</v>
      </c>
      <c r="E29" t="s">
        <v>116</v>
      </c>
      <c r="F29" t="s">
        <v>839</v>
      </c>
      <c r="G29" s="79">
        <v>-313500</v>
      </c>
      <c r="H29" s="79">
        <v>-5.3579622641509408</v>
      </c>
      <c r="I29" s="79">
        <v>16.797211698113198</v>
      </c>
      <c r="J29" s="79">
        <v>-7.19</v>
      </c>
      <c r="K29" s="79">
        <v>0.02</v>
      </c>
    </row>
    <row r="30" spans="2:11">
      <c r="B30" s="80" t="s">
        <v>762</v>
      </c>
      <c r="C30" s="16"/>
      <c r="D30" s="16"/>
      <c r="G30" s="81">
        <v>0</v>
      </c>
      <c r="I30" s="81">
        <v>0</v>
      </c>
      <c r="J30" s="81">
        <v>0</v>
      </c>
      <c r="K30" s="81">
        <v>0</v>
      </c>
    </row>
    <row r="31" spans="2:11">
      <c r="B31" t="s">
        <v>206</v>
      </c>
      <c r="C31" t="s">
        <v>206</v>
      </c>
      <c r="D31" t="s">
        <v>206</v>
      </c>
      <c r="E31" t="s">
        <v>206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</row>
    <row r="32" spans="2:11">
      <c r="B32" s="80" t="s">
        <v>541</v>
      </c>
      <c r="C32" s="16"/>
      <c r="D32" s="16"/>
      <c r="G32" s="81">
        <v>0</v>
      </c>
      <c r="I32" s="81">
        <v>0</v>
      </c>
      <c r="J32" s="81">
        <v>0</v>
      </c>
      <c r="K32" s="81">
        <v>0</v>
      </c>
    </row>
    <row r="33" spans="2:11">
      <c r="B33" t="s">
        <v>206</v>
      </c>
      <c r="C33" t="s">
        <v>206</v>
      </c>
      <c r="D33" t="s">
        <v>206</v>
      </c>
      <c r="E33" t="s">
        <v>206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</row>
    <row r="34" spans="2:11">
      <c r="B34" s="80" t="s">
        <v>211</v>
      </c>
      <c r="C34" s="16"/>
      <c r="D34" s="16"/>
      <c r="G34" s="81">
        <v>0</v>
      </c>
      <c r="I34" s="81">
        <v>0</v>
      </c>
      <c r="J34" s="81">
        <v>0</v>
      </c>
      <c r="K34" s="81">
        <v>0</v>
      </c>
    </row>
    <row r="35" spans="2:11">
      <c r="B35" s="80" t="s">
        <v>760</v>
      </c>
      <c r="C35" s="16"/>
      <c r="D35" s="16"/>
      <c r="G35" s="81">
        <v>0</v>
      </c>
      <c r="I35" s="81">
        <v>0</v>
      </c>
      <c r="J35" s="81">
        <v>0</v>
      </c>
      <c r="K35" s="81">
        <v>0</v>
      </c>
    </row>
    <row r="36" spans="2:11">
      <c r="B36" t="s">
        <v>206</v>
      </c>
      <c r="C36" t="s">
        <v>206</v>
      </c>
      <c r="D36" t="s">
        <v>206</v>
      </c>
      <c r="E36" t="s">
        <v>206</v>
      </c>
      <c r="G36" s="79">
        <v>0</v>
      </c>
      <c r="H36" s="79">
        <v>0</v>
      </c>
      <c r="I36" s="79">
        <v>0</v>
      </c>
      <c r="J36" s="79">
        <v>0</v>
      </c>
      <c r="K36" s="79">
        <v>0</v>
      </c>
    </row>
    <row r="37" spans="2:11">
      <c r="B37" s="80" t="s">
        <v>808</v>
      </c>
      <c r="C37" s="16"/>
      <c r="D37" s="16"/>
      <c r="G37" s="81">
        <v>0</v>
      </c>
      <c r="I37" s="81">
        <v>0</v>
      </c>
      <c r="J37" s="81">
        <v>0</v>
      </c>
      <c r="K37" s="81">
        <v>0</v>
      </c>
    </row>
    <row r="38" spans="2:11">
      <c r="B38" t="s">
        <v>206</v>
      </c>
      <c r="C38" t="s">
        <v>206</v>
      </c>
      <c r="D38" t="s">
        <v>206</v>
      </c>
      <c r="E38" t="s">
        <v>206</v>
      </c>
      <c r="G38" s="79">
        <v>0</v>
      </c>
      <c r="H38" s="79">
        <v>0</v>
      </c>
      <c r="I38" s="79">
        <v>0</v>
      </c>
      <c r="J38" s="79">
        <v>0</v>
      </c>
      <c r="K38" s="79">
        <v>0</v>
      </c>
    </row>
    <row r="39" spans="2:11">
      <c r="B39" s="80" t="s">
        <v>762</v>
      </c>
      <c r="C39" s="16"/>
      <c r="D39" s="16"/>
      <c r="G39" s="81">
        <v>0</v>
      </c>
      <c r="I39" s="81">
        <v>0</v>
      </c>
      <c r="J39" s="81">
        <v>0</v>
      </c>
      <c r="K39" s="81">
        <v>0</v>
      </c>
    </row>
    <row r="40" spans="2:11">
      <c r="B40" t="s">
        <v>206</v>
      </c>
      <c r="C40" t="s">
        <v>206</v>
      </c>
      <c r="D40" t="s">
        <v>206</v>
      </c>
      <c r="E40" t="s">
        <v>206</v>
      </c>
      <c r="G40" s="79">
        <v>0</v>
      </c>
      <c r="H40" s="79">
        <v>0</v>
      </c>
      <c r="I40" s="79">
        <v>0</v>
      </c>
      <c r="J40" s="79">
        <v>0</v>
      </c>
      <c r="K40" s="79">
        <v>0</v>
      </c>
    </row>
    <row r="41" spans="2:11">
      <c r="B41" s="80" t="s">
        <v>541</v>
      </c>
      <c r="C41" s="16"/>
      <c r="D41" s="16"/>
      <c r="G41" s="81">
        <v>0</v>
      </c>
      <c r="I41" s="81">
        <v>0</v>
      </c>
      <c r="J41" s="81">
        <v>0</v>
      </c>
      <c r="K41" s="81">
        <v>0</v>
      </c>
    </row>
    <row r="42" spans="2:11">
      <c r="B42" t="s">
        <v>206</v>
      </c>
      <c r="C42" t="s">
        <v>206</v>
      </c>
      <c r="D42" t="s">
        <v>206</v>
      </c>
      <c r="E42" t="s">
        <v>206</v>
      </c>
      <c r="G42" s="79">
        <v>0</v>
      </c>
      <c r="H42" s="79">
        <v>0</v>
      </c>
      <c r="I42" s="79">
        <v>0</v>
      </c>
      <c r="J42" s="79">
        <v>0</v>
      </c>
      <c r="K42" s="79">
        <v>0</v>
      </c>
    </row>
    <row r="43" spans="2:11">
      <c r="B43" t="s">
        <v>214</v>
      </c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s="12" t="s">
        <v>913</v>
      </c>
    </row>
    <row r="3" spans="2:78">
      <c r="B3" s="2" t="s">
        <v>2</v>
      </c>
      <c r="C3" s="82" t="s">
        <v>914</v>
      </c>
    </row>
    <row r="4" spans="2:78">
      <c r="B4" s="2" t="s">
        <v>3</v>
      </c>
      <c r="C4" t="s">
        <v>191</v>
      </c>
    </row>
    <row r="5" spans="2:78">
      <c r="B5" s="77" t="s">
        <v>192</v>
      </c>
      <c r="C5" t="s">
        <v>193</v>
      </c>
    </row>
    <row r="6" spans="2:7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151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195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764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206</v>
      </c>
      <c r="C14" t="s">
        <v>206</v>
      </c>
      <c r="D14" s="16"/>
      <c r="E14" t="s">
        <v>206</v>
      </c>
      <c r="H14" s="79">
        <v>0</v>
      </c>
      <c r="I14" t="s">
        <v>206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765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206</v>
      </c>
      <c r="C16" t="s">
        <v>206</v>
      </c>
      <c r="D16" s="16"/>
      <c r="E16" t="s">
        <v>206</v>
      </c>
      <c r="H16" s="79">
        <v>0</v>
      </c>
      <c r="I16" t="s">
        <v>206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766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767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206</v>
      </c>
      <c r="C19" t="s">
        <v>206</v>
      </c>
      <c r="D19" s="16"/>
      <c r="E19" t="s">
        <v>206</v>
      </c>
      <c r="H19" s="79">
        <v>0</v>
      </c>
      <c r="I19" t="s">
        <v>206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768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206</v>
      </c>
      <c r="C21" t="s">
        <v>206</v>
      </c>
      <c r="D21" s="16"/>
      <c r="E21" t="s">
        <v>206</v>
      </c>
      <c r="H21" s="79">
        <v>0</v>
      </c>
      <c r="I21" t="s">
        <v>206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769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206</v>
      </c>
      <c r="C23" t="s">
        <v>206</v>
      </c>
      <c r="D23" s="16"/>
      <c r="E23" t="s">
        <v>206</v>
      </c>
      <c r="H23" s="79">
        <v>0</v>
      </c>
      <c r="I23" t="s">
        <v>206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770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206</v>
      </c>
      <c r="C25" t="s">
        <v>206</v>
      </c>
      <c r="D25" s="16"/>
      <c r="E25" t="s">
        <v>206</v>
      </c>
      <c r="H25" s="79">
        <v>0</v>
      </c>
      <c r="I25" t="s">
        <v>206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211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764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206</v>
      </c>
      <c r="C28" t="s">
        <v>206</v>
      </c>
      <c r="D28" s="16"/>
      <c r="E28" t="s">
        <v>206</v>
      </c>
      <c r="H28" s="79">
        <v>0</v>
      </c>
      <c r="I28" t="s">
        <v>206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765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206</v>
      </c>
      <c r="C30" t="s">
        <v>206</v>
      </c>
      <c r="D30" s="16"/>
      <c r="E30" t="s">
        <v>206</v>
      </c>
      <c r="H30" s="79">
        <v>0</v>
      </c>
      <c r="I30" t="s">
        <v>206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766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767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206</v>
      </c>
      <c r="C33" t="s">
        <v>206</v>
      </c>
      <c r="D33" s="16"/>
      <c r="E33" t="s">
        <v>206</v>
      </c>
      <c r="H33" s="79">
        <v>0</v>
      </c>
      <c r="I33" t="s">
        <v>206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768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206</v>
      </c>
      <c r="C35" t="s">
        <v>206</v>
      </c>
      <c r="D35" s="16"/>
      <c r="E35" t="s">
        <v>206</v>
      </c>
      <c r="H35" s="79">
        <v>0</v>
      </c>
      <c r="I35" t="s">
        <v>206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769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206</v>
      </c>
      <c r="C37" t="s">
        <v>206</v>
      </c>
      <c r="D37" s="16"/>
      <c r="E37" t="s">
        <v>206</v>
      </c>
      <c r="H37" s="79">
        <v>0</v>
      </c>
      <c r="I37" t="s">
        <v>206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770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206</v>
      </c>
      <c r="C39" t="s">
        <v>206</v>
      </c>
      <c r="D39" s="16"/>
      <c r="E39" t="s">
        <v>206</v>
      </c>
      <c r="H39" s="79">
        <v>0</v>
      </c>
      <c r="I39" t="s">
        <v>206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214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2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12" t="s">
        <v>913</v>
      </c>
    </row>
    <row r="3" spans="2:59">
      <c r="B3" s="2" t="s">
        <v>2</v>
      </c>
      <c r="C3" s="82" t="s">
        <v>914</v>
      </c>
    </row>
    <row r="4" spans="2:59">
      <c r="B4" s="2" t="s">
        <v>3</v>
      </c>
      <c r="C4" t="s">
        <v>191</v>
      </c>
    </row>
    <row r="5" spans="2:59">
      <c r="B5" s="77" t="s">
        <v>192</v>
      </c>
      <c r="C5" s="2" t="s">
        <v>193</v>
      </c>
    </row>
    <row r="7" spans="2:59" ht="26.25" customHeight="1">
      <c r="B7" s="97" t="s">
        <v>152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16.559999999999999</v>
      </c>
      <c r="H11" s="18"/>
      <c r="I11" s="18"/>
      <c r="J11" s="78">
        <v>2.98</v>
      </c>
      <c r="K11" s="78">
        <v>318213.03000000003</v>
      </c>
      <c r="L11" s="7"/>
      <c r="M11" s="78">
        <v>318.521933945</v>
      </c>
      <c r="N11" s="78">
        <v>100</v>
      </c>
      <c r="O11" s="78">
        <v>0.35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195</v>
      </c>
      <c r="G12" s="81">
        <v>16.559999999999999</v>
      </c>
      <c r="J12" s="81">
        <v>2.98</v>
      </c>
      <c r="K12" s="81">
        <v>318213.03000000003</v>
      </c>
      <c r="M12" s="81">
        <v>318.521933945</v>
      </c>
      <c r="N12" s="81">
        <v>100</v>
      </c>
      <c r="O12" s="81">
        <v>0.35</v>
      </c>
    </row>
    <row r="13" spans="2:59">
      <c r="B13" s="80" t="s">
        <v>840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206</v>
      </c>
      <c r="D14" t="s">
        <v>206</v>
      </c>
      <c r="E14" t="s">
        <v>206</v>
      </c>
      <c r="G14" s="79">
        <v>0</v>
      </c>
      <c r="H14" t="s">
        <v>206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841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206</v>
      </c>
      <c r="D16" t="s">
        <v>206</v>
      </c>
      <c r="E16" t="s">
        <v>206</v>
      </c>
      <c r="G16" s="79">
        <v>0</v>
      </c>
      <c r="H16" t="s">
        <v>206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842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206</v>
      </c>
      <c r="D18" t="s">
        <v>206</v>
      </c>
      <c r="E18" t="s">
        <v>206</v>
      </c>
      <c r="G18" s="79">
        <v>0</v>
      </c>
      <c r="H18" t="s">
        <v>206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843</v>
      </c>
      <c r="G19" s="81">
        <v>16.559999999999999</v>
      </c>
      <c r="J19" s="81">
        <v>2.98</v>
      </c>
      <c r="K19" s="81">
        <v>318213.03000000003</v>
      </c>
      <c r="M19" s="81">
        <v>318.521933945</v>
      </c>
      <c r="N19" s="81">
        <v>100</v>
      </c>
      <c r="O19" s="81">
        <v>0.35</v>
      </c>
    </row>
    <row r="20" spans="2:15">
      <c r="B20" t="s">
        <v>844</v>
      </c>
      <c r="C20" t="s">
        <v>845</v>
      </c>
      <c r="D20" t="s">
        <v>846</v>
      </c>
      <c r="E20" t="s">
        <v>199</v>
      </c>
      <c r="F20" t="s">
        <v>155</v>
      </c>
      <c r="G20" s="79">
        <v>28.11</v>
      </c>
      <c r="H20" t="s">
        <v>108</v>
      </c>
      <c r="I20" s="79">
        <v>0</v>
      </c>
      <c r="J20" s="79">
        <v>5.8</v>
      </c>
      <c r="K20" s="79">
        <v>50319.43</v>
      </c>
      <c r="L20" s="79">
        <v>98.96</v>
      </c>
      <c r="M20" s="79">
        <v>49.796107927999998</v>
      </c>
      <c r="N20" s="79">
        <v>15.63</v>
      </c>
      <c r="O20" s="79">
        <v>0.05</v>
      </c>
    </row>
    <row r="21" spans="2:15">
      <c r="B21" t="s">
        <v>847</v>
      </c>
      <c r="C21" t="s">
        <v>845</v>
      </c>
      <c r="D21" t="s">
        <v>848</v>
      </c>
      <c r="E21" t="s">
        <v>199</v>
      </c>
      <c r="F21" t="s">
        <v>155</v>
      </c>
      <c r="G21" s="79">
        <v>28.11</v>
      </c>
      <c r="H21" t="s">
        <v>108</v>
      </c>
      <c r="I21" s="79">
        <v>0</v>
      </c>
      <c r="J21" s="79">
        <v>3.77</v>
      </c>
      <c r="K21" s="79">
        <v>55322.39</v>
      </c>
      <c r="L21" s="79">
        <v>100.1</v>
      </c>
      <c r="M21" s="79">
        <v>55.377712389999999</v>
      </c>
      <c r="N21" s="79">
        <v>17.39</v>
      </c>
      <c r="O21" s="79">
        <v>0.06</v>
      </c>
    </row>
    <row r="22" spans="2:15">
      <c r="B22" t="s">
        <v>849</v>
      </c>
      <c r="C22" t="s">
        <v>845</v>
      </c>
      <c r="D22" t="s">
        <v>850</v>
      </c>
      <c r="E22" t="s">
        <v>441</v>
      </c>
      <c r="F22" t="s">
        <v>155</v>
      </c>
      <c r="G22" s="79">
        <v>5.09</v>
      </c>
      <c r="H22" t="s">
        <v>108</v>
      </c>
      <c r="I22" s="79">
        <v>3.67</v>
      </c>
      <c r="J22" s="79">
        <v>3.72</v>
      </c>
      <c r="K22" s="79">
        <v>9032.7800000000007</v>
      </c>
      <c r="L22" s="79">
        <v>99.64</v>
      </c>
      <c r="M22" s="79">
        <v>9.0002619920000004</v>
      </c>
      <c r="N22" s="79">
        <v>2.83</v>
      </c>
      <c r="O22" s="79">
        <v>0.01</v>
      </c>
    </row>
    <row r="23" spans="2:15">
      <c r="B23" t="s">
        <v>851</v>
      </c>
      <c r="C23" t="s">
        <v>845</v>
      </c>
      <c r="D23" t="s">
        <v>852</v>
      </c>
      <c r="E23" t="s">
        <v>441</v>
      </c>
      <c r="F23" t="s">
        <v>155</v>
      </c>
      <c r="G23" s="79">
        <v>3.41</v>
      </c>
      <c r="H23" t="s">
        <v>108</v>
      </c>
      <c r="I23" s="79">
        <v>3.18</v>
      </c>
      <c r="J23" s="79">
        <v>3.11</v>
      </c>
      <c r="K23" s="79">
        <v>13293.49</v>
      </c>
      <c r="L23" s="79">
        <v>100.19</v>
      </c>
      <c r="M23" s="79">
        <v>13.318747631000001</v>
      </c>
      <c r="N23" s="79">
        <v>4.18</v>
      </c>
      <c r="O23" s="79">
        <v>0.01</v>
      </c>
    </row>
    <row r="24" spans="2:15">
      <c r="B24" t="s">
        <v>851</v>
      </c>
      <c r="C24" t="s">
        <v>845</v>
      </c>
      <c r="D24" t="s">
        <v>853</v>
      </c>
      <c r="E24" t="s">
        <v>441</v>
      </c>
      <c r="F24" t="s">
        <v>155</v>
      </c>
      <c r="G24" s="79">
        <v>3.46</v>
      </c>
      <c r="H24" t="s">
        <v>108</v>
      </c>
      <c r="I24" s="79">
        <v>2.2000000000000002</v>
      </c>
      <c r="J24" s="79">
        <v>3.15</v>
      </c>
      <c r="K24" s="79">
        <v>13246.97</v>
      </c>
      <c r="L24" s="79">
        <v>100.52</v>
      </c>
      <c r="M24" s="79">
        <v>13.315854244000001</v>
      </c>
      <c r="N24" s="79">
        <v>4.18</v>
      </c>
      <c r="O24" s="79">
        <v>0.01</v>
      </c>
    </row>
    <row r="25" spans="2:15">
      <c r="B25" t="s">
        <v>854</v>
      </c>
      <c r="C25" t="s">
        <v>845</v>
      </c>
      <c r="D25" t="s">
        <v>855</v>
      </c>
      <c r="E25" t="s">
        <v>441</v>
      </c>
      <c r="F25" t="s">
        <v>155</v>
      </c>
      <c r="G25" s="79">
        <v>4.3499999999999996</v>
      </c>
      <c r="H25" t="s">
        <v>108</v>
      </c>
      <c r="I25" s="79">
        <v>3.37</v>
      </c>
      <c r="J25" s="79">
        <v>3.44</v>
      </c>
      <c r="K25" s="79">
        <v>2877.88</v>
      </c>
      <c r="L25" s="79">
        <v>99.67</v>
      </c>
      <c r="M25" s="79">
        <v>2.8683829959999998</v>
      </c>
      <c r="N25" s="79">
        <v>0.9</v>
      </c>
      <c r="O25" s="79">
        <v>0</v>
      </c>
    </row>
    <row r="26" spans="2:15">
      <c r="B26" t="s">
        <v>854</v>
      </c>
      <c r="C26" t="s">
        <v>845</v>
      </c>
      <c r="D26" t="s">
        <v>856</v>
      </c>
      <c r="E26" t="s">
        <v>441</v>
      </c>
      <c r="F26" t="s">
        <v>155</v>
      </c>
      <c r="G26" s="79">
        <v>4.43</v>
      </c>
      <c r="H26" t="s">
        <v>108</v>
      </c>
      <c r="I26" s="79">
        <v>3.84</v>
      </c>
      <c r="J26" s="79">
        <v>3.71</v>
      </c>
      <c r="K26" s="79">
        <v>2267</v>
      </c>
      <c r="L26" s="79">
        <v>100.59</v>
      </c>
      <c r="M26" s="79">
        <v>2.2803753000000002</v>
      </c>
      <c r="N26" s="79">
        <v>0.72</v>
      </c>
      <c r="O26" s="79">
        <v>0</v>
      </c>
    </row>
    <row r="27" spans="2:15">
      <c r="B27" t="s">
        <v>854</v>
      </c>
      <c r="C27" t="s">
        <v>845</v>
      </c>
      <c r="D27" t="s">
        <v>857</v>
      </c>
      <c r="E27" t="s">
        <v>441</v>
      </c>
      <c r="F27" t="s">
        <v>155</v>
      </c>
      <c r="G27" s="79">
        <v>4.4400000000000004</v>
      </c>
      <c r="H27" t="s">
        <v>108</v>
      </c>
      <c r="I27" s="79">
        <v>3.85</v>
      </c>
      <c r="J27" s="79">
        <v>3.73</v>
      </c>
      <c r="K27" s="79">
        <v>758</v>
      </c>
      <c r="L27" s="79">
        <v>100.46</v>
      </c>
      <c r="M27" s="79">
        <v>0.76148680000000002</v>
      </c>
      <c r="N27" s="79">
        <v>0.24</v>
      </c>
      <c r="O27" s="79">
        <v>0</v>
      </c>
    </row>
    <row r="28" spans="2:15">
      <c r="B28" t="s">
        <v>858</v>
      </c>
      <c r="C28" t="s">
        <v>845</v>
      </c>
      <c r="D28" t="s">
        <v>859</v>
      </c>
      <c r="E28" t="s">
        <v>441</v>
      </c>
      <c r="F28" t="s">
        <v>155</v>
      </c>
      <c r="G28" s="79">
        <v>28.11</v>
      </c>
      <c r="H28" t="s">
        <v>108</v>
      </c>
      <c r="I28" s="79">
        <v>0</v>
      </c>
      <c r="J28" s="79">
        <v>1.52</v>
      </c>
      <c r="K28" s="79">
        <v>37186.07</v>
      </c>
      <c r="L28" s="79">
        <v>102.96</v>
      </c>
      <c r="M28" s="79">
        <v>38.286777671999999</v>
      </c>
      <c r="N28" s="79">
        <v>12.02</v>
      </c>
      <c r="O28" s="79">
        <v>0.04</v>
      </c>
    </row>
    <row r="29" spans="2:15">
      <c r="B29" t="s">
        <v>860</v>
      </c>
      <c r="C29" t="s">
        <v>845</v>
      </c>
      <c r="D29" t="s">
        <v>861</v>
      </c>
      <c r="E29" t="s">
        <v>441</v>
      </c>
      <c r="F29" t="s">
        <v>155</v>
      </c>
      <c r="G29" s="79">
        <v>28.03</v>
      </c>
      <c r="H29" t="s">
        <v>108</v>
      </c>
      <c r="I29" s="79">
        <v>0</v>
      </c>
      <c r="J29" s="79">
        <v>1.51</v>
      </c>
      <c r="K29" s="79">
        <v>31065.78</v>
      </c>
      <c r="L29" s="79">
        <v>98.6</v>
      </c>
      <c r="M29" s="79">
        <v>30.63085908</v>
      </c>
      <c r="N29" s="79">
        <v>9.6199999999999992</v>
      </c>
      <c r="O29" s="79">
        <v>0.03</v>
      </c>
    </row>
    <row r="30" spans="2:15">
      <c r="B30" t="s">
        <v>862</v>
      </c>
      <c r="C30" t="s">
        <v>845</v>
      </c>
      <c r="D30" t="s">
        <v>863</v>
      </c>
      <c r="E30" t="s">
        <v>451</v>
      </c>
      <c r="F30" t="s">
        <v>155</v>
      </c>
      <c r="G30" s="79">
        <v>4.96</v>
      </c>
      <c r="H30" t="s">
        <v>108</v>
      </c>
      <c r="I30" s="79">
        <v>2.2999999999999998</v>
      </c>
      <c r="J30" s="79">
        <v>2.52</v>
      </c>
      <c r="K30" s="79">
        <v>5735.24</v>
      </c>
      <c r="L30" s="79">
        <v>99.38</v>
      </c>
      <c r="M30" s="79">
        <v>5.6996815119999997</v>
      </c>
      <c r="N30" s="79">
        <v>1.79</v>
      </c>
      <c r="O30" s="79">
        <v>0.01</v>
      </c>
    </row>
    <row r="31" spans="2:15">
      <c r="B31" t="s">
        <v>864</v>
      </c>
      <c r="C31" t="s">
        <v>845</v>
      </c>
      <c r="D31" t="s">
        <v>865</v>
      </c>
      <c r="E31" t="s">
        <v>206</v>
      </c>
      <c r="F31" t="s">
        <v>757</v>
      </c>
      <c r="G31" s="79">
        <v>1.98</v>
      </c>
      <c r="H31" t="s">
        <v>108</v>
      </c>
      <c r="I31" s="79">
        <v>2.0099999999999998</v>
      </c>
      <c r="J31" s="79">
        <v>2.0099999999999998</v>
      </c>
      <c r="K31" s="79">
        <v>97108</v>
      </c>
      <c r="L31" s="79">
        <v>100.08</v>
      </c>
      <c r="M31" s="79">
        <v>97.185686399999994</v>
      </c>
      <c r="N31" s="79">
        <v>30.51</v>
      </c>
      <c r="O31" s="79">
        <v>0.11</v>
      </c>
    </row>
    <row r="32" spans="2:15">
      <c r="B32" s="80" t="s">
        <v>866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t="s">
        <v>206</v>
      </c>
      <c r="D33" t="s">
        <v>206</v>
      </c>
      <c r="E33" t="s">
        <v>206</v>
      </c>
      <c r="G33" s="79">
        <v>0</v>
      </c>
      <c r="H33" t="s">
        <v>206</v>
      </c>
      <c r="I33" s="79">
        <v>0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</row>
    <row r="34" spans="2:15">
      <c r="B34" s="80" t="s">
        <v>867</v>
      </c>
      <c r="G34" s="81">
        <v>0</v>
      </c>
      <c r="J34" s="81">
        <v>0</v>
      </c>
      <c r="K34" s="81">
        <v>0</v>
      </c>
      <c r="M34" s="81">
        <v>0</v>
      </c>
      <c r="N34" s="81">
        <v>0</v>
      </c>
      <c r="O34" s="81">
        <v>0</v>
      </c>
    </row>
    <row r="35" spans="2:15">
      <c r="B35" s="80" t="s">
        <v>868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206</v>
      </c>
      <c r="D36" t="s">
        <v>206</v>
      </c>
      <c r="E36" t="s">
        <v>206</v>
      </c>
      <c r="G36" s="79">
        <v>0</v>
      </c>
      <c r="H36" t="s">
        <v>206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869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206</v>
      </c>
      <c r="D38" t="s">
        <v>206</v>
      </c>
      <c r="E38" t="s">
        <v>206</v>
      </c>
      <c r="G38" s="79">
        <v>0</v>
      </c>
      <c r="H38" t="s">
        <v>206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870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206</v>
      </c>
      <c r="D40" t="s">
        <v>206</v>
      </c>
      <c r="E40" t="s">
        <v>206</v>
      </c>
      <c r="G40" s="79">
        <v>0</v>
      </c>
      <c r="H40" t="s">
        <v>206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s="80" t="s">
        <v>871</v>
      </c>
      <c r="G41" s="81">
        <v>0</v>
      </c>
      <c r="J41" s="81">
        <v>0</v>
      </c>
      <c r="K41" s="81">
        <v>0</v>
      </c>
      <c r="M41" s="81">
        <v>0</v>
      </c>
      <c r="N41" s="81">
        <v>0</v>
      </c>
      <c r="O41" s="81">
        <v>0</v>
      </c>
    </row>
    <row r="42" spans="2:15">
      <c r="B42" t="s">
        <v>206</v>
      </c>
      <c r="D42" t="s">
        <v>206</v>
      </c>
      <c r="E42" t="s">
        <v>206</v>
      </c>
      <c r="G42" s="79">
        <v>0</v>
      </c>
      <c r="H42" t="s">
        <v>206</v>
      </c>
      <c r="I42" s="79">
        <v>0</v>
      </c>
      <c r="J42" s="79">
        <v>0</v>
      </c>
      <c r="K42" s="79">
        <v>0</v>
      </c>
      <c r="L42" s="79">
        <v>0</v>
      </c>
      <c r="M42" s="79">
        <v>0</v>
      </c>
      <c r="N42" s="79">
        <v>0</v>
      </c>
      <c r="O42" s="79">
        <v>0</v>
      </c>
    </row>
    <row r="43" spans="2:15">
      <c r="B43" s="80" t="s">
        <v>211</v>
      </c>
      <c r="G43" s="81">
        <v>0</v>
      </c>
      <c r="J43" s="81">
        <v>0</v>
      </c>
      <c r="K43" s="81">
        <v>0</v>
      </c>
      <c r="M43" s="81">
        <v>0</v>
      </c>
      <c r="N43" s="81">
        <v>0</v>
      </c>
      <c r="O43" s="81">
        <v>0</v>
      </c>
    </row>
    <row r="44" spans="2:15">
      <c r="B44" s="80" t="s">
        <v>872</v>
      </c>
      <c r="G44" s="81">
        <v>0</v>
      </c>
      <c r="J44" s="81">
        <v>0</v>
      </c>
      <c r="K44" s="81">
        <v>0</v>
      </c>
      <c r="M44" s="81">
        <v>0</v>
      </c>
      <c r="N44" s="81">
        <v>0</v>
      </c>
      <c r="O44" s="81">
        <v>0</v>
      </c>
    </row>
    <row r="45" spans="2:15">
      <c r="B45" t="s">
        <v>206</v>
      </c>
      <c r="D45" t="s">
        <v>206</v>
      </c>
      <c r="E45" t="s">
        <v>206</v>
      </c>
      <c r="G45" s="79">
        <v>0</v>
      </c>
      <c r="H45" t="s">
        <v>206</v>
      </c>
      <c r="I45" s="79">
        <v>0</v>
      </c>
      <c r="J45" s="79">
        <v>0</v>
      </c>
      <c r="K45" s="79">
        <v>0</v>
      </c>
      <c r="L45" s="79">
        <v>0</v>
      </c>
      <c r="M45" s="79">
        <v>0</v>
      </c>
      <c r="N45" s="79">
        <v>0</v>
      </c>
      <c r="O45" s="79">
        <v>0</v>
      </c>
    </row>
    <row r="46" spans="2:15">
      <c r="B46" s="80" t="s">
        <v>842</v>
      </c>
      <c r="G46" s="81">
        <v>0</v>
      </c>
      <c r="J46" s="81">
        <v>0</v>
      </c>
      <c r="K46" s="81">
        <v>0</v>
      </c>
      <c r="M46" s="81">
        <v>0</v>
      </c>
      <c r="N46" s="81">
        <v>0</v>
      </c>
      <c r="O46" s="81">
        <v>0</v>
      </c>
    </row>
    <row r="47" spans="2:15">
      <c r="B47" t="s">
        <v>206</v>
      </c>
      <c r="D47" t="s">
        <v>206</v>
      </c>
      <c r="E47" t="s">
        <v>206</v>
      </c>
      <c r="G47" s="79">
        <v>0</v>
      </c>
      <c r="H47" t="s">
        <v>206</v>
      </c>
      <c r="I47" s="79">
        <v>0</v>
      </c>
      <c r="J47" s="79">
        <v>0</v>
      </c>
      <c r="K47" s="79">
        <v>0</v>
      </c>
      <c r="L47" s="79">
        <v>0</v>
      </c>
      <c r="M47" s="79">
        <v>0</v>
      </c>
      <c r="N47" s="79">
        <v>0</v>
      </c>
      <c r="O47" s="79">
        <v>0</v>
      </c>
    </row>
    <row r="48" spans="2:15">
      <c r="B48" s="80" t="s">
        <v>843</v>
      </c>
      <c r="G48" s="81">
        <v>0</v>
      </c>
      <c r="J48" s="81">
        <v>0</v>
      </c>
      <c r="K48" s="81">
        <v>0</v>
      </c>
      <c r="M48" s="81">
        <v>0</v>
      </c>
      <c r="N48" s="81">
        <v>0</v>
      </c>
      <c r="O48" s="81">
        <v>0</v>
      </c>
    </row>
    <row r="49" spans="2:15">
      <c r="B49" t="s">
        <v>206</v>
      </c>
      <c r="D49" t="s">
        <v>206</v>
      </c>
      <c r="E49" t="s">
        <v>206</v>
      </c>
      <c r="G49" s="79">
        <v>0</v>
      </c>
      <c r="H49" t="s">
        <v>206</v>
      </c>
      <c r="I49" s="79">
        <v>0</v>
      </c>
      <c r="J49" s="79">
        <v>0</v>
      </c>
      <c r="K49" s="79">
        <v>0</v>
      </c>
      <c r="L49" s="79">
        <v>0</v>
      </c>
      <c r="M49" s="79">
        <v>0</v>
      </c>
      <c r="N49" s="79">
        <v>0</v>
      </c>
      <c r="O49" s="79">
        <v>0</v>
      </c>
    </row>
    <row r="50" spans="2:15">
      <c r="B50" s="80" t="s">
        <v>871</v>
      </c>
      <c r="G50" s="81">
        <v>0</v>
      </c>
      <c r="J50" s="81">
        <v>0</v>
      </c>
      <c r="K50" s="81">
        <v>0</v>
      </c>
      <c r="M50" s="81">
        <v>0</v>
      </c>
      <c r="N50" s="81">
        <v>0</v>
      </c>
      <c r="O50" s="81">
        <v>0</v>
      </c>
    </row>
    <row r="51" spans="2:15">
      <c r="B51" t="s">
        <v>206</v>
      </c>
      <c r="D51" t="s">
        <v>206</v>
      </c>
      <c r="E51" t="s">
        <v>206</v>
      </c>
      <c r="G51" s="79">
        <v>0</v>
      </c>
      <c r="H51" t="s">
        <v>206</v>
      </c>
      <c r="I51" s="79">
        <v>0</v>
      </c>
      <c r="J51" s="79">
        <v>0</v>
      </c>
      <c r="K51" s="79">
        <v>0</v>
      </c>
      <c r="L51" s="79">
        <v>0</v>
      </c>
      <c r="M51" s="79">
        <v>0</v>
      </c>
      <c r="N51" s="79">
        <v>0</v>
      </c>
      <c r="O51" s="79">
        <v>0</v>
      </c>
    </row>
    <row r="52" spans="2:15">
      <c r="B52" t="s">
        <v>214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s="12" t="s">
        <v>913</v>
      </c>
    </row>
    <row r="3" spans="2:64">
      <c r="B3" s="2" t="s">
        <v>2</v>
      </c>
      <c r="C3" s="82" t="s">
        <v>914</v>
      </c>
    </row>
    <row r="4" spans="2:64">
      <c r="B4" s="2" t="s">
        <v>3</v>
      </c>
      <c r="C4" t="s">
        <v>191</v>
      </c>
    </row>
    <row r="5" spans="2:64">
      <c r="B5" s="77" t="s">
        <v>192</v>
      </c>
      <c r="C5" t="s">
        <v>193</v>
      </c>
    </row>
    <row r="7" spans="2:64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776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206</v>
      </c>
      <c r="C14" t="s">
        <v>206</v>
      </c>
      <c r="E14" t="s">
        <v>206</v>
      </c>
      <c r="G14" s="79">
        <v>0</v>
      </c>
      <c r="H14" t="s">
        <v>206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777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206</v>
      </c>
      <c r="C16" t="s">
        <v>206</v>
      </c>
      <c r="E16" t="s">
        <v>206</v>
      </c>
      <c r="G16" s="79">
        <v>0</v>
      </c>
      <c r="H16" t="s">
        <v>206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873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206</v>
      </c>
      <c r="C18" t="s">
        <v>206</v>
      </c>
      <c r="E18" t="s">
        <v>206</v>
      </c>
      <c r="G18" s="79">
        <v>0</v>
      </c>
      <c r="H18" t="s">
        <v>206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874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206</v>
      </c>
      <c r="C20" t="s">
        <v>206</v>
      </c>
      <c r="E20" t="s">
        <v>206</v>
      </c>
      <c r="G20" s="79">
        <v>0</v>
      </c>
      <c r="H20" t="s">
        <v>206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541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206</v>
      </c>
      <c r="C22" t="s">
        <v>206</v>
      </c>
      <c r="E22" t="s">
        <v>206</v>
      </c>
      <c r="G22" s="79">
        <v>0</v>
      </c>
      <c r="H22" t="s">
        <v>206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211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206</v>
      </c>
      <c r="C24" t="s">
        <v>206</v>
      </c>
      <c r="E24" t="s">
        <v>206</v>
      </c>
      <c r="G24" s="79">
        <v>0</v>
      </c>
      <c r="H24" t="s">
        <v>206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214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12" t="s">
        <v>913</v>
      </c>
    </row>
    <row r="3" spans="2:55">
      <c r="B3" s="2" t="s">
        <v>2</v>
      </c>
      <c r="C3" s="82" t="s">
        <v>914</v>
      </c>
    </row>
    <row r="4" spans="2:55">
      <c r="B4" s="2" t="s">
        <v>3</v>
      </c>
      <c r="C4" t="s">
        <v>191</v>
      </c>
    </row>
    <row r="5" spans="2:55">
      <c r="B5" s="77" t="s">
        <v>192</v>
      </c>
      <c r="C5" t="s">
        <v>193</v>
      </c>
    </row>
    <row r="7" spans="2:55" ht="26.25" customHeight="1">
      <c r="B7" s="97" t="s">
        <v>162</v>
      </c>
      <c r="C7" s="98"/>
      <c r="D7" s="98"/>
      <c r="E7" s="98"/>
      <c r="F7" s="98"/>
      <c r="G7" s="98"/>
      <c r="H7" s="98"/>
      <c r="I7" s="99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f>G12+G17</f>
        <v>0</v>
      </c>
      <c r="H11" s="78">
        <f t="shared" ref="H11:I11" si="0">H12+H17</f>
        <v>0</v>
      </c>
      <c r="I11" s="78">
        <f t="shared" si="0"/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195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875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206</v>
      </c>
      <c r="D14" t="s">
        <v>206</v>
      </c>
      <c r="E14" s="79">
        <v>0</v>
      </c>
      <c r="F14" t="s">
        <v>206</v>
      </c>
      <c r="G14" s="79">
        <v>0</v>
      </c>
      <c r="H14" s="79">
        <v>0</v>
      </c>
      <c r="I14" s="79">
        <v>0</v>
      </c>
    </row>
    <row r="15" spans="2:55">
      <c r="B15" s="80" t="s">
        <v>876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206</v>
      </c>
      <c r="D16" t="s">
        <v>206</v>
      </c>
      <c r="E16" s="79">
        <v>0</v>
      </c>
      <c r="F16" t="s">
        <v>206</v>
      </c>
      <c r="G16" s="79">
        <v>0</v>
      </c>
      <c r="H16" s="79">
        <v>0</v>
      </c>
      <c r="I16" s="79">
        <v>0</v>
      </c>
    </row>
    <row r="17" spans="2:55">
      <c r="B17" s="80" t="s">
        <v>211</v>
      </c>
      <c r="E17" s="81">
        <v>0</v>
      </c>
      <c r="F17" s="19"/>
      <c r="G17" s="81">
        <f>G18</f>
        <v>0</v>
      </c>
      <c r="H17" s="81">
        <f t="shared" ref="H17:I18" si="1">H18</f>
        <v>0</v>
      </c>
      <c r="I17" s="81">
        <f t="shared" si="1"/>
        <v>0</v>
      </c>
    </row>
    <row r="18" spans="2:55">
      <c r="B18" s="80" t="s">
        <v>875</v>
      </c>
      <c r="E18" s="81">
        <v>0</v>
      </c>
      <c r="F18" s="19"/>
      <c r="G18" s="81">
        <f>G19</f>
        <v>0</v>
      </c>
      <c r="H18" s="81">
        <f t="shared" si="1"/>
        <v>0</v>
      </c>
      <c r="I18" s="81">
        <f t="shared" si="1"/>
        <v>0</v>
      </c>
    </row>
    <row r="19" spans="2:55">
      <c r="B19" t="s">
        <v>206</v>
      </c>
      <c r="D19" t="s">
        <v>206</v>
      </c>
      <c r="E19" s="79">
        <v>0</v>
      </c>
      <c r="F19" t="s">
        <v>206</v>
      </c>
      <c r="G19" s="79">
        <v>0</v>
      </c>
      <c r="H19" s="79">
        <v>0</v>
      </c>
      <c r="I19" s="79">
        <v>0</v>
      </c>
    </row>
    <row r="20" spans="2:55">
      <c r="B20" s="80" t="s">
        <v>876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55">
      <c r="B21" t="s">
        <v>206</v>
      </c>
      <c r="D21" t="s">
        <v>206</v>
      </c>
      <c r="E21" s="79">
        <v>0</v>
      </c>
      <c r="F21" t="s">
        <v>206</v>
      </c>
      <c r="G21" s="79">
        <v>0</v>
      </c>
      <c r="H21" s="79">
        <v>0</v>
      </c>
      <c r="I21" s="79">
        <v>0</v>
      </c>
    </row>
    <row r="22" spans="2:55">
      <c r="F22" s="19"/>
      <c r="G22" s="19"/>
      <c r="H22" s="19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</row>
    <row r="23" spans="2:55">
      <c r="F23" s="19"/>
      <c r="G23" s="19"/>
      <c r="H23" s="19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</row>
    <row r="24" spans="2:55">
      <c r="F24" s="19"/>
      <c r="G24" s="19"/>
      <c r="H24" s="19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</row>
    <row r="25" spans="2:55">
      <c r="F25" s="19"/>
      <c r="G25" s="19"/>
      <c r="H25" s="19"/>
    </row>
    <row r="26" spans="2:55">
      <c r="F26" s="19"/>
      <c r="G26" s="19"/>
      <c r="H26" s="19"/>
    </row>
    <row r="27" spans="2:55">
      <c r="F27" s="19"/>
      <c r="G27" s="19"/>
      <c r="H27" s="19"/>
    </row>
    <row r="28" spans="2:55">
      <c r="F28" s="19"/>
      <c r="G28" s="19"/>
      <c r="H28" s="19"/>
    </row>
    <row r="29" spans="2:55">
      <c r="F29" s="19"/>
      <c r="G29" s="19"/>
      <c r="H29" s="19"/>
    </row>
    <row r="30" spans="2:55">
      <c r="F30" s="19"/>
      <c r="G30" s="19"/>
      <c r="H30" s="19"/>
    </row>
    <row r="31" spans="2:55">
      <c r="F31" s="19"/>
      <c r="G31" s="19"/>
      <c r="H31" s="19"/>
    </row>
    <row r="32" spans="2:55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12" t="s">
        <v>913</v>
      </c>
    </row>
    <row r="3" spans="2:60">
      <c r="B3" s="2" t="s">
        <v>2</v>
      </c>
      <c r="C3" s="82" t="s">
        <v>914</v>
      </c>
    </row>
    <row r="4" spans="2:60">
      <c r="B4" s="2" t="s">
        <v>3</v>
      </c>
      <c r="C4" t="s">
        <v>191</v>
      </c>
    </row>
    <row r="5" spans="2:60">
      <c r="B5" s="77" t="s">
        <v>192</v>
      </c>
      <c r="C5" s="2" t="s">
        <v>193</v>
      </c>
    </row>
    <row r="7" spans="2:60" ht="26.25" customHeight="1">
      <c r="B7" s="97" t="s">
        <v>169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206</v>
      </c>
      <c r="D13" t="s">
        <v>206</v>
      </c>
      <c r="E13" s="19"/>
      <c r="F13" s="79">
        <v>0</v>
      </c>
      <c r="G13" t="s">
        <v>206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211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206</v>
      </c>
      <c r="D15" t="s">
        <v>206</v>
      </c>
      <c r="E15" s="19"/>
      <c r="F15" s="79">
        <v>0</v>
      </c>
      <c r="G15" t="s">
        <v>206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2" t="s">
        <v>913</v>
      </c>
    </row>
    <row r="3" spans="2:60">
      <c r="B3" s="2" t="s">
        <v>2</v>
      </c>
      <c r="C3" s="82" t="s">
        <v>914</v>
      </c>
    </row>
    <row r="4" spans="2:60">
      <c r="B4" s="2" t="s">
        <v>3</v>
      </c>
      <c r="C4" t="s">
        <v>191</v>
      </c>
    </row>
    <row r="5" spans="2:60">
      <c r="B5" s="77" t="s">
        <v>192</v>
      </c>
      <c r="C5" t="s">
        <v>193</v>
      </c>
    </row>
    <row r="7" spans="2:60" ht="26.25" customHeight="1">
      <c r="B7" s="97" t="s">
        <v>174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-3.7277667600000002</v>
      </c>
      <c r="J11" s="78">
        <v>100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C12" s="15"/>
      <c r="D12" s="15"/>
      <c r="E12" s="15"/>
      <c r="F12" s="15"/>
      <c r="G12" s="15"/>
      <c r="H12" s="81">
        <v>0</v>
      </c>
      <c r="I12" s="81">
        <v>-16.227340000000002</v>
      </c>
      <c r="J12" s="81">
        <v>435.31</v>
      </c>
      <c r="K12" s="81">
        <v>-0.02</v>
      </c>
    </row>
    <row r="13" spans="2:60">
      <c r="B13" t="s">
        <v>877</v>
      </c>
      <c r="C13" t="s">
        <v>878</v>
      </c>
      <c r="D13" t="s">
        <v>206</v>
      </c>
      <c r="E13" t="s">
        <v>757</v>
      </c>
      <c r="F13" s="79">
        <v>0</v>
      </c>
      <c r="G13" t="s">
        <v>108</v>
      </c>
      <c r="H13" s="79">
        <v>0</v>
      </c>
      <c r="I13" s="79">
        <v>-38.256540000000001</v>
      </c>
      <c r="J13" s="79">
        <v>1026.26</v>
      </c>
      <c r="K13" s="79">
        <v>-0.04</v>
      </c>
    </row>
    <row r="14" spans="2:60">
      <c r="B14" t="s">
        <v>879</v>
      </c>
      <c r="C14" t="s">
        <v>880</v>
      </c>
      <c r="D14" t="s">
        <v>206</v>
      </c>
      <c r="E14" t="s">
        <v>757</v>
      </c>
      <c r="F14" s="79">
        <v>0</v>
      </c>
      <c r="G14" t="s">
        <v>108</v>
      </c>
      <c r="H14" s="79">
        <v>0</v>
      </c>
      <c r="I14" s="79">
        <v>-1.0000000000000001E-5</v>
      </c>
      <c r="J14" s="79">
        <v>0</v>
      </c>
      <c r="K14" s="79">
        <v>0</v>
      </c>
    </row>
    <row r="15" spans="2:60">
      <c r="B15" t="s">
        <v>881</v>
      </c>
      <c r="C15" t="s">
        <v>882</v>
      </c>
      <c r="D15" t="s">
        <v>206</v>
      </c>
      <c r="E15" t="s">
        <v>757</v>
      </c>
      <c r="F15" s="79">
        <v>0</v>
      </c>
      <c r="G15" t="s">
        <v>108</v>
      </c>
      <c r="H15" s="79">
        <v>0</v>
      </c>
      <c r="I15" s="79">
        <v>2.97011</v>
      </c>
      <c r="J15" s="79">
        <v>-79.680000000000007</v>
      </c>
      <c r="K15" s="79">
        <v>0</v>
      </c>
    </row>
    <row r="16" spans="2:60">
      <c r="B16" t="s">
        <v>883</v>
      </c>
      <c r="C16" t="s">
        <v>884</v>
      </c>
      <c r="D16" t="s">
        <v>206</v>
      </c>
      <c r="E16" t="s">
        <v>155</v>
      </c>
      <c r="F16" s="79">
        <v>0</v>
      </c>
      <c r="G16" t="s">
        <v>108</v>
      </c>
      <c r="H16" s="79">
        <v>0</v>
      </c>
      <c r="I16" s="79">
        <v>-22.765650000000001</v>
      </c>
      <c r="J16" s="79">
        <v>610.70000000000005</v>
      </c>
      <c r="K16" s="79">
        <v>-0.02</v>
      </c>
    </row>
    <row r="17" spans="2:11">
      <c r="B17" t="s">
        <v>885</v>
      </c>
      <c r="C17" t="s">
        <v>499</v>
      </c>
      <c r="D17" t="s">
        <v>206</v>
      </c>
      <c r="E17" t="s">
        <v>155</v>
      </c>
      <c r="F17" s="79">
        <v>0</v>
      </c>
      <c r="G17" t="s">
        <v>108</v>
      </c>
      <c r="H17" s="79">
        <v>0</v>
      </c>
      <c r="I17" s="79">
        <v>1.17279</v>
      </c>
      <c r="J17" s="79">
        <v>-31.46</v>
      </c>
      <c r="K17" s="79">
        <v>0</v>
      </c>
    </row>
    <row r="18" spans="2:11">
      <c r="B18" t="s">
        <v>886</v>
      </c>
      <c r="C18" t="s">
        <v>450</v>
      </c>
      <c r="D18" t="s">
        <v>206</v>
      </c>
      <c r="E18" t="s">
        <v>155</v>
      </c>
      <c r="F18" s="79">
        <v>0</v>
      </c>
      <c r="G18" t="s">
        <v>108</v>
      </c>
      <c r="H18" s="79">
        <v>0</v>
      </c>
      <c r="I18" s="79">
        <v>1.23864</v>
      </c>
      <c r="J18" s="79">
        <v>-33.229999999999997</v>
      </c>
      <c r="K18" s="79">
        <v>0</v>
      </c>
    </row>
    <row r="19" spans="2:11">
      <c r="B19" t="s">
        <v>887</v>
      </c>
      <c r="C19" t="s">
        <v>281</v>
      </c>
      <c r="D19" t="s">
        <v>206</v>
      </c>
      <c r="E19" t="s">
        <v>155</v>
      </c>
      <c r="F19" s="79">
        <v>0</v>
      </c>
      <c r="G19" t="s">
        <v>108</v>
      </c>
      <c r="H19" s="79">
        <v>0</v>
      </c>
      <c r="I19" s="79">
        <v>0.92927999999999999</v>
      </c>
      <c r="J19" s="79">
        <v>-24.93</v>
      </c>
      <c r="K19" s="79">
        <v>0</v>
      </c>
    </row>
    <row r="20" spans="2:11">
      <c r="B20" t="s">
        <v>888</v>
      </c>
      <c r="C20" t="s">
        <v>453</v>
      </c>
      <c r="D20" t="s">
        <v>206</v>
      </c>
      <c r="E20" t="s">
        <v>155</v>
      </c>
      <c r="F20" s="79">
        <v>0</v>
      </c>
      <c r="G20" t="s">
        <v>108</v>
      </c>
      <c r="H20" s="79">
        <v>0</v>
      </c>
      <c r="I20" s="79">
        <v>8.4470000000000003E-2</v>
      </c>
      <c r="J20" s="79">
        <v>-2.27</v>
      </c>
      <c r="K20" s="79">
        <v>0</v>
      </c>
    </row>
    <row r="21" spans="2:11">
      <c r="B21" t="s">
        <v>889</v>
      </c>
      <c r="C21" t="s">
        <v>425</v>
      </c>
      <c r="D21" t="s">
        <v>206</v>
      </c>
      <c r="E21" t="s">
        <v>155</v>
      </c>
      <c r="F21" s="79">
        <v>0</v>
      </c>
      <c r="G21" t="s">
        <v>108</v>
      </c>
      <c r="H21" s="79">
        <v>0</v>
      </c>
      <c r="I21" s="79">
        <v>2.0118200000000002</v>
      </c>
      <c r="J21" s="79">
        <v>-53.97</v>
      </c>
      <c r="K21" s="79">
        <v>0</v>
      </c>
    </row>
    <row r="22" spans="2:11">
      <c r="B22" t="s">
        <v>890</v>
      </c>
      <c r="C22" t="s">
        <v>488</v>
      </c>
      <c r="D22" t="s">
        <v>206</v>
      </c>
      <c r="E22" t="s">
        <v>155</v>
      </c>
      <c r="F22" s="79">
        <v>0</v>
      </c>
      <c r="G22" t="s">
        <v>108</v>
      </c>
      <c r="H22" s="79">
        <v>0</v>
      </c>
      <c r="I22" s="79">
        <v>1.74037</v>
      </c>
      <c r="J22" s="79">
        <v>-46.69</v>
      </c>
      <c r="K22" s="79">
        <v>0</v>
      </c>
    </row>
    <row r="23" spans="2:11">
      <c r="B23" t="s">
        <v>891</v>
      </c>
      <c r="C23" t="s">
        <v>559</v>
      </c>
      <c r="D23" t="s">
        <v>206</v>
      </c>
      <c r="E23" t="s">
        <v>155</v>
      </c>
      <c r="F23" s="79">
        <v>0</v>
      </c>
      <c r="G23" t="s">
        <v>108</v>
      </c>
      <c r="H23" s="79">
        <v>0</v>
      </c>
      <c r="I23" s="79">
        <v>9.1931799999999999</v>
      </c>
      <c r="J23" s="79">
        <v>-246.61</v>
      </c>
      <c r="K23" s="79">
        <v>0.01</v>
      </c>
    </row>
    <row r="24" spans="2:11">
      <c r="B24" t="s">
        <v>892</v>
      </c>
      <c r="C24" t="s">
        <v>536</v>
      </c>
      <c r="D24" t="s">
        <v>206</v>
      </c>
      <c r="E24" t="s">
        <v>155</v>
      </c>
      <c r="F24" s="79">
        <v>0</v>
      </c>
      <c r="G24" t="s">
        <v>108</v>
      </c>
      <c r="H24" s="79">
        <v>0</v>
      </c>
      <c r="I24" s="79">
        <v>0.41699999999999998</v>
      </c>
      <c r="J24" s="79">
        <v>-11.19</v>
      </c>
      <c r="K24" s="79">
        <v>0</v>
      </c>
    </row>
    <row r="25" spans="2:11">
      <c r="B25" t="s">
        <v>893</v>
      </c>
      <c r="C25" t="s">
        <v>536</v>
      </c>
      <c r="D25" t="s">
        <v>206</v>
      </c>
      <c r="E25" t="s">
        <v>155</v>
      </c>
      <c r="F25" s="79">
        <v>0</v>
      </c>
      <c r="G25" t="s">
        <v>108</v>
      </c>
      <c r="H25" s="79">
        <v>0</v>
      </c>
      <c r="I25" s="79">
        <v>0.12509999999999999</v>
      </c>
      <c r="J25" s="79">
        <v>-3.36</v>
      </c>
      <c r="K25" s="79">
        <v>0</v>
      </c>
    </row>
    <row r="26" spans="2:11">
      <c r="B26" t="s">
        <v>894</v>
      </c>
      <c r="C26" t="s">
        <v>540</v>
      </c>
      <c r="D26" t="s">
        <v>206</v>
      </c>
      <c r="E26" t="s">
        <v>155</v>
      </c>
      <c r="F26" s="79">
        <v>0</v>
      </c>
      <c r="G26" t="s">
        <v>108</v>
      </c>
      <c r="H26" s="79">
        <v>0</v>
      </c>
      <c r="I26" s="79">
        <v>1.2500899999999999</v>
      </c>
      <c r="J26" s="79">
        <v>-33.53</v>
      </c>
      <c r="K26" s="79">
        <v>0</v>
      </c>
    </row>
    <row r="27" spans="2:11">
      <c r="B27" t="s">
        <v>895</v>
      </c>
      <c r="C27" t="s">
        <v>574</v>
      </c>
      <c r="D27" t="s">
        <v>206</v>
      </c>
      <c r="E27" t="s">
        <v>155</v>
      </c>
      <c r="F27" s="79">
        <v>0</v>
      </c>
      <c r="G27" t="s">
        <v>108</v>
      </c>
      <c r="H27" s="79">
        <v>0</v>
      </c>
      <c r="I27" s="79">
        <v>4.60548</v>
      </c>
      <c r="J27" s="79">
        <v>-123.55</v>
      </c>
      <c r="K27" s="79">
        <v>0.01</v>
      </c>
    </row>
    <row r="28" spans="2:11">
      <c r="B28" t="s">
        <v>896</v>
      </c>
      <c r="C28" t="s">
        <v>444</v>
      </c>
      <c r="D28" t="s">
        <v>206</v>
      </c>
      <c r="E28" t="s">
        <v>155</v>
      </c>
      <c r="F28" s="79">
        <v>0</v>
      </c>
      <c r="G28" t="s">
        <v>108</v>
      </c>
      <c r="H28" s="79">
        <v>0</v>
      </c>
      <c r="I28" s="79">
        <v>0.20930000000000001</v>
      </c>
      <c r="J28" s="79">
        <v>-5.61</v>
      </c>
      <c r="K28" s="79">
        <v>0</v>
      </c>
    </row>
    <row r="29" spans="2:11">
      <c r="B29" t="s">
        <v>897</v>
      </c>
      <c r="C29" t="s">
        <v>522</v>
      </c>
      <c r="D29" t="s">
        <v>206</v>
      </c>
      <c r="E29" t="s">
        <v>155</v>
      </c>
      <c r="F29" s="79">
        <v>0</v>
      </c>
      <c r="G29" t="s">
        <v>108</v>
      </c>
      <c r="H29" s="79">
        <v>0</v>
      </c>
      <c r="I29" s="79">
        <v>0.58396000000000003</v>
      </c>
      <c r="J29" s="79">
        <v>-15.67</v>
      </c>
      <c r="K29" s="79">
        <v>0</v>
      </c>
    </row>
    <row r="30" spans="2:11">
      <c r="B30" t="s">
        <v>898</v>
      </c>
      <c r="C30" t="s">
        <v>522</v>
      </c>
      <c r="D30" t="s">
        <v>206</v>
      </c>
      <c r="E30" t="s">
        <v>155</v>
      </c>
      <c r="F30" s="79">
        <v>0</v>
      </c>
      <c r="G30" t="s">
        <v>108</v>
      </c>
      <c r="H30" s="79">
        <v>0</v>
      </c>
      <c r="I30" s="79">
        <v>0.24847</v>
      </c>
      <c r="J30" s="79">
        <v>-6.67</v>
      </c>
      <c r="K30" s="79">
        <v>0</v>
      </c>
    </row>
    <row r="31" spans="2:11">
      <c r="B31" t="s">
        <v>899</v>
      </c>
      <c r="C31" t="s">
        <v>447</v>
      </c>
      <c r="D31" t="s">
        <v>206</v>
      </c>
      <c r="E31" t="s">
        <v>155</v>
      </c>
      <c r="F31" s="79">
        <v>0</v>
      </c>
      <c r="G31" t="s">
        <v>108</v>
      </c>
      <c r="H31" s="79">
        <v>0</v>
      </c>
      <c r="I31" s="79">
        <v>4.6238599999999996</v>
      </c>
      <c r="J31" s="79">
        <v>-124.04</v>
      </c>
      <c r="K31" s="79">
        <v>0.01</v>
      </c>
    </row>
    <row r="32" spans="2:11">
      <c r="B32" t="s">
        <v>900</v>
      </c>
      <c r="C32" t="s">
        <v>447</v>
      </c>
      <c r="D32" t="s">
        <v>206</v>
      </c>
      <c r="E32" t="s">
        <v>155</v>
      </c>
      <c r="F32" s="79">
        <v>0</v>
      </c>
      <c r="G32" t="s">
        <v>108</v>
      </c>
      <c r="H32" s="79">
        <v>0</v>
      </c>
      <c r="I32" s="79">
        <v>3.1873800000000001</v>
      </c>
      <c r="J32" s="79">
        <v>-85.5</v>
      </c>
      <c r="K32" s="79">
        <v>0</v>
      </c>
    </row>
    <row r="33" spans="2:11">
      <c r="B33" t="s">
        <v>901</v>
      </c>
      <c r="C33" t="s">
        <v>506</v>
      </c>
      <c r="D33" t="s">
        <v>206</v>
      </c>
      <c r="E33" t="s">
        <v>156</v>
      </c>
      <c r="F33" s="79">
        <v>0</v>
      </c>
      <c r="G33" t="s">
        <v>108</v>
      </c>
      <c r="H33" s="79">
        <v>0</v>
      </c>
      <c r="I33" s="79">
        <v>5.1649500000000002</v>
      </c>
      <c r="J33" s="79">
        <v>-138.55000000000001</v>
      </c>
      <c r="K33" s="79">
        <v>0.01</v>
      </c>
    </row>
    <row r="34" spans="2:11">
      <c r="B34" t="s">
        <v>902</v>
      </c>
      <c r="C34" t="s">
        <v>360</v>
      </c>
      <c r="D34" t="s">
        <v>206</v>
      </c>
      <c r="E34" t="s">
        <v>155</v>
      </c>
      <c r="F34" s="79">
        <v>0</v>
      </c>
      <c r="G34" t="s">
        <v>108</v>
      </c>
      <c r="H34" s="79">
        <v>0</v>
      </c>
      <c r="I34" s="79">
        <v>0.50100999999999996</v>
      </c>
      <c r="J34" s="79">
        <v>-13.44</v>
      </c>
      <c r="K34" s="79">
        <v>0</v>
      </c>
    </row>
    <row r="35" spans="2:11">
      <c r="B35" t="s">
        <v>903</v>
      </c>
      <c r="C35" t="s">
        <v>360</v>
      </c>
      <c r="D35" t="s">
        <v>206</v>
      </c>
      <c r="E35" t="s">
        <v>155</v>
      </c>
      <c r="F35" s="79">
        <v>0</v>
      </c>
      <c r="G35" t="s">
        <v>108</v>
      </c>
      <c r="H35" s="79">
        <v>0</v>
      </c>
      <c r="I35" s="79">
        <v>0.56462999999999997</v>
      </c>
      <c r="J35" s="79">
        <v>-15.15</v>
      </c>
      <c r="K35" s="79">
        <v>0</v>
      </c>
    </row>
    <row r="36" spans="2:11">
      <c r="B36" t="s">
        <v>904</v>
      </c>
      <c r="C36" t="s">
        <v>516</v>
      </c>
      <c r="D36" t="s">
        <v>206</v>
      </c>
      <c r="E36" t="s">
        <v>155</v>
      </c>
      <c r="F36" s="79">
        <v>0</v>
      </c>
      <c r="G36" t="s">
        <v>108</v>
      </c>
      <c r="H36" s="79">
        <v>0</v>
      </c>
      <c r="I36" s="79">
        <v>3.1764700000000001</v>
      </c>
      <c r="J36" s="79">
        <v>-85.21</v>
      </c>
      <c r="K36" s="79">
        <v>0</v>
      </c>
    </row>
    <row r="37" spans="2:11">
      <c r="B37" t="s">
        <v>905</v>
      </c>
      <c r="C37" t="s">
        <v>516</v>
      </c>
      <c r="D37" t="s">
        <v>206</v>
      </c>
      <c r="E37" t="s">
        <v>155</v>
      </c>
      <c r="F37" s="79">
        <v>0</v>
      </c>
      <c r="G37" t="s">
        <v>108</v>
      </c>
      <c r="H37" s="79">
        <v>0</v>
      </c>
      <c r="I37" s="79">
        <v>0.79649999999999999</v>
      </c>
      <c r="J37" s="79">
        <v>-21.37</v>
      </c>
      <c r="K37" s="79">
        <v>0</v>
      </c>
    </row>
    <row r="38" spans="2:11">
      <c r="B38" s="80" t="s">
        <v>211</v>
      </c>
      <c r="D38" s="19"/>
      <c r="E38" s="19"/>
      <c r="F38" s="19"/>
      <c r="G38" s="19"/>
      <c r="H38" s="81">
        <v>0</v>
      </c>
      <c r="I38" s="81">
        <v>12.49957324</v>
      </c>
      <c r="J38" s="81">
        <v>-335.31</v>
      </c>
      <c r="K38" s="81">
        <v>0.01</v>
      </c>
    </row>
    <row r="39" spans="2:11">
      <c r="B39" t="s">
        <v>906</v>
      </c>
      <c r="C39" t="s">
        <v>907</v>
      </c>
      <c r="D39" t="s">
        <v>206</v>
      </c>
      <c r="E39" t="s">
        <v>757</v>
      </c>
      <c r="F39" s="79">
        <v>0</v>
      </c>
      <c r="G39" t="s">
        <v>112</v>
      </c>
      <c r="H39" s="79">
        <v>0</v>
      </c>
      <c r="I39" s="79">
        <v>9.4139560000000007</v>
      </c>
      <c r="J39" s="79">
        <v>-252.54</v>
      </c>
      <c r="K39" s="79">
        <v>0.01</v>
      </c>
    </row>
    <row r="40" spans="2:11">
      <c r="B40" t="s">
        <v>908</v>
      </c>
      <c r="C40" t="s">
        <v>909</v>
      </c>
      <c r="D40" t="s">
        <v>206</v>
      </c>
      <c r="E40" t="s">
        <v>757</v>
      </c>
      <c r="F40" s="79">
        <v>0</v>
      </c>
      <c r="G40" t="s">
        <v>112</v>
      </c>
      <c r="H40" s="79">
        <v>0</v>
      </c>
      <c r="I40" s="79">
        <v>3.0856172399999999</v>
      </c>
      <c r="J40" s="79">
        <v>-82.77</v>
      </c>
      <c r="K40" s="79">
        <v>0</v>
      </c>
    </row>
    <row r="41" spans="2:11">
      <c r="B41" t="s">
        <v>214</v>
      </c>
      <c r="D41" s="19"/>
      <c r="E41" s="19"/>
      <c r="F41" s="19"/>
      <c r="G41" s="19"/>
      <c r="H41" s="19"/>
    </row>
    <row r="42" spans="2:11">
      <c r="D42" s="19"/>
      <c r="E42" s="19"/>
      <c r="F42" s="19"/>
      <c r="G42" s="19"/>
      <c r="H42" s="19"/>
    </row>
    <row r="43" spans="2:11">
      <c r="D43" s="19"/>
      <c r="E43" s="19"/>
      <c r="F43" s="19"/>
      <c r="G43" s="19"/>
      <c r="H43" s="19"/>
    </row>
    <row r="44" spans="2:11">
      <c r="D44" s="19"/>
      <c r="E44" s="19"/>
      <c r="F44" s="19"/>
      <c r="G44" s="19"/>
      <c r="H44" s="19"/>
    </row>
    <row r="45" spans="2:11">
      <c r="D45" s="19"/>
      <c r="E45" s="19"/>
      <c r="F45" s="19"/>
      <c r="G45" s="19"/>
      <c r="H45" s="19"/>
    </row>
    <row r="46" spans="2:11">
      <c r="D46" s="19"/>
      <c r="E46" s="19"/>
      <c r="F46" s="19"/>
      <c r="G46" s="19"/>
      <c r="H46" s="19"/>
    </row>
    <row r="47" spans="2:11">
      <c r="D47" s="19"/>
      <c r="E47" s="19"/>
      <c r="F47" s="19"/>
      <c r="G47" s="19"/>
      <c r="H47" s="19"/>
    </row>
    <row r="48" spans="2:11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s="12" t="s">
        <v>913</v>
      </c>
    </row>
    <row r="3" spans="2:17">
      <c r="B3" s="2" t="s">
        <v>2</v>
      </c>
      <c r="C3" s="82" t="s">
        <v>914</v>
      </c>
    </row>
    <row r="4" spans="2:17">
      <c r="B4" s="2" t="s">
        <v>3</v>
      </c>
      <c r="C4" t="s">
        <v>191</v>
      </c>
    </row>
    <row r="5" spans="2:17">
      <c r="B5" s="77" t="s">
        <v>192</v>
      </c>
      <c r="C5" t="s">
        <v>193</v>
      </c>
    </row>
    <row r="7" spans="2:17" ht="26.25" customHeight="1">
      <c r="B7" s="97" t="s">
        <v>177</v>
      </c>
      <c r="C7" s="98"/>
      <c r="D7" s="98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195</v>
      </c>
      <c r="C12" s="81">
        <v>0</v>
      </c>
    </row>
    <row r="13" spans="2:17">
      <c r="B13" t="s">
        <v>206</v>
      </c>
      <c r="C13" s="79">
        <v>0</v>
      </c>
    </row>
    <row r="14" spans="2:17">
      <c r="B14" s="80" t="s">
        <v>211</v>
      </c>
      <c r="C14" s="81">
        <v>0</v>
      </c>
    </row>
    <row r="15" spans="2:17">
      <c r="B15" t="s">
        <v>206</v>
      </c>
      <c r="C15" s="79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12" t="s">
        <v>913</v>
      </c>
    </row>
    <row r="3" spans="2:18">
      <c r="B3" s="2" t="s">
        <v>2</v>
      </c>
      <c r="C3" s="82" t="s">
        <v>914</v>
      </c>
    </row>
    <row r="4" spans="2:18">
      <c r="B4" s="2" t="s">
        <v>3</v>
      </c>
      <c r="C4" t="s">
        <v>191</v>
      </c>
    </row>
    <row r="5" spans="2:18">
      <c r="B5" s="77" t="s">
        <v>192</v>
      </c>
      <c r="C5" t="s">
        <v>193</v>
      </c>
    </row>
    <row r="7" spans="2:18" ht="26.25" customHeight="1">
      <c r="B7" s="97" t="s">
        <v>181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276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206</v>
      </c>
      <c r="C14" t="s">
        <v>206</v>
      </c>
      <c r="D14" t="s">
        <v>206</v>
      </c>
      <c r="E14" t="s">
        <v>206</v>
      </c>
      <c r="H14" s="79">
        <v>0</v>
      </c>
      <c r="I14" t="s">
        <v>206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243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206</v>
      </c>
      <c r="C16" t="s">
        <v>206</v>
      </c>
      <c r="D16" t="s">
        <v>206</v>
      </c>
      <c r="E16" t="s">
        <v>206</v>
      </c>
      <c r="H16" s="79">
        <v>0</v>
      </c>
      <c r="I16" t="s">
        <v>206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277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206</v>
      </c>
      <c r="C18" t="s">
        <v>206</v>
      </c>
      <c r="D18" t="s">
        <v>206</v>
      </c>
      <c r="E18" t="s">
        <v>206</v>
      </c>
      <c r="H18" s="79">
        <v>0</v>
      </c>
      <c r="I18" t="s">
        <v>206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541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206</v>
      </c>
      <c r="C20" t="s">
        <v>206</v>
      </c>
      <c r="D20" t="s">
        <v>206</v>
      </c>
      <c r="E20" t="s">
        <v>206</v>
      </c>
      <c r="H20" s="79">
        <v>0</v>
      </c>
      <c r="I20" t="s">
        <v>206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211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278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206</v>
      </c>
      <c r="C23" t="s">
        <v>206</v>
      </c>
      <c r="D23" t="s">
        <v>206</v>
      </c>
      <c r="E23" t="s">
        <v>206</v>
      </c>
      <c r="H23" s="79">
        <v>0</v>
      </c>
      <c r="I23" t="s">
        <v>206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279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206</v>
      </c>
      <c r="C25" t="s">
        <v>206</v>
      </c>
      <c r="D25" t="s">
        <v>206</v>
      </c>
      <c r="E25" t="s">
        <v>206</v>
      </c>
      <c r="H25" s="79">
        <v>0</v>
      </c>
      <c r="I25" t="s">
        <v>206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214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12" t="s">
        <v>913</v>
      </c>
    </row>
    <row r="3" spans="2:18">
      <c r="B3" s="2" t="s">
        <v>2</v>
      </c>
      <c r="C3" s="82" t="s">
        <v>914</v>
      </c>
    </row>
    <row r="4" spans="2:18">
      <c r="B4" s="2" t="s">
        <v>3</v>
      </c>
      <c r="C4" t="s">
        <v>191</v>
      </c>
    </row>
    <row r="5" spans="2:18">
      <c r="B5" s="77" t="s">
        <v>192</v>
      </c>
      <c r="C5" t="s">
        <v>193</v>
      </c>
    </row>
    <row r="7" spans="2:18" ht="26.25" customHeight="1">
      <c r="B7" s="97" t="s">
        <v>185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776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206</v>
      </c>
      <c r="C14" t="s">
        <v>206</v>
      </c>
      <c r="D14" t="s">
        <v>206</v>
      </c>
      <c r="E14" t="s">
        <v>206</v>
      </c>
      <c r="H14" s="79">
        <v>0</v>
      </c>
      <c r="I14" t="s">
        <v>206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777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206</v>
      </c>
      <c r="C16" t="s">
        <v>206</v>
      </c>
      <c r="D16" t="s">
        <v>206</v>
      </c>
      <c r="E16" t="s">
        <v>206</v>
      </c>
      <c r="H16" s="79">
        <v>0</v>
      </c>
      <c r="I16" t="s">
        <v>206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277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206</v>
      </c>
      <c r="C18" t="s">
        <v>206</v>
      </c>
      <c r="D18" t="s">
        <v>206</v>
      </c>
      <c r="E18" t="s">
        <v>206</v>
      </c>
      <c r="H18" s="79">
        <v>0</v>
      </c>
      <c r="I18" t="s">
        <v>206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541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206</v>
      </c>
      <c r="C20" t="s">
        <v>206</v>
      </c>
      <c r="D20" t="s">
        <v>206</v>
      </c>
      <c r="E20" t="s">
        <v>206</v>
      </c>
      <c r="H20" s="79">
        <v>0</v>
      </c>
      <c r="I20" t="s">
        <v>206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211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793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206</v>
      </c>
      <c r="C23" t="s">
        <v>206</v>
      </c>
      <c r="D23" t="s">
        <v>206</v>
      </c>
      <c r="E23" t="s">
        <v>206</v>
      </c>
      <c r="H23" s="79">
        <v>0</v>
      </c>
      <c r="I23" t="s">
        <v>206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794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206</v>
      </c>
      <c r="C25" t="s">
        <v>206</v>
      </c>
      <c r="D25" t="s">
        <v>206</v>
      </c>
      <c r="E25" t="s">
        <v>206</v>
      </c>
      <c r="H25" s="79">
        <v>0</v>
      </c>
      <c r="I25" t="s">
        <v>206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214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2" t="s">
        <v>913</v>
      </c>
    </row>
    <row r="3" spans="2:52">
      <c r="B3" s="2" t="s">
        <v>2</v>
      </c>
      <c r="C3" s="82" t="s">
        <v>914</v>
      </c>
    </row>
    <row r="4" spans="2:52">
      <c r="B4" s="2" t="s">
        <v>3</v>
      </c>
      <c r="C4" t="s">
        <v>191</v>
      </c>
    </row>
    <row r="5" spans="2:52">
      <c r="B5" s="77" t="s">
        <v>192</v>
      </c>
      <c r="C5" t="s">
        <v>193</v>
      </c>
    </row>
    <row r="6" spans="2:52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1"/>
    </row>
    <row r="7" spans="2:52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5.52</v>
      </c>
      <c r="I11" s="7"/>
      <c r="J11" s="7"/>
      <c r="K11" s="78">
        <v>0.89</v>
      </c>
      <c r="L11" s="78">
        <v>21217952</v>
      </c>
      <c r="M11" s="7"/>
      <c r="N11" s="78">
        <v>25755.213525899999</v>
      </c>
      <c r="O11" s="7"/>
      <c r="P11" s="78">
        <v>100</v>
      </c>
      <c r="Q11" s="78">
        <v>28.07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195</v>
      </c>
      <c r="C12" s="16"/>
      <c r="D12" s="16"/>
      <c r="H12" s="81">
        <v>5.52</v>
      </c>
      <c r="K12" s="81">
        <v>0.89</v>
      </c>
      <c r="L12" s="81">
        <v>21217952</v>
      </c>
      <c r="N12" s="81">
        <v>25755.213525899999</v>
      </c>
      <c r="P12" s="81">
        <v>100</v>
      </c>
      <c r="Q12" s="81">
        <v>28.07</v>
      </c>
    </row>
    <row r="13" spans="2:52">
      <c r="B13" s="80" t="s">
        <v>215</v>
      </c>
      <c r="C13" s="16"/>
      <c r="D13" s="16"/>
      <c r="H13" s="81">
        <v>5.39</v>
      </c>
      <c r="K13" s="81">
        <v>0.4</v>
      </c>
      <c r="L13" s="81">
        <v>9844142</v>
      </c>
      <c r="N13" s="81">
        <v>12756.6967463</v>
      </c>
      <c r="P13" s="81">
        <v>49.53</v>
      </c>
      <c r="Q13" s="81">
        <v>13.9</v>
      </c>
    </row>
    <row r="14" spans="2:52">
      <c r="B14" s="80" t="s">
        <v>216</v>
      </c>
      <c r="C14" s="16"/>
      <c r="D14" s="16"/>
      <c r="H14" s="81">
        <v>5.39</v>
      </c>
      <c r="K14" s="81">
        <v>0.4</v>
      </c>
      <c r="L14" s="81">
        <v>9844142</v>
      </c>
      <c r="N14" s="81">
        <v>12756.6967463</v>
      </c>
      <c r="P14" s="81">
        <v>49.53</v>
      </c>
      <c r="Q14" s="81">
        <v>13.9</v>
      </c>
    </row>
    <row r="15" spans="2:52">
      <c r="B15" t="s">
        <v>217</v>
      </c>
      <c r="C15" t="s">
        <v>218</v>
      </c>
      <c r="D15" t="s">
        <v>106</v>
      </c>
      <c r="E15" t="s">
        <v>219</v>
      </c>
      <c r="F15" t="s">
        <v>157</v>
      </c>
      <c r="G15" t="s">
        <v>220</v>
      </c>
      <c r="H15" s="79">
        <v>4.24</v>
      </c>
      <c r="I15" t="s">
        <v>108</v>
      </c>
      <c r="J15" s="79">
        <v>4</v>
      </c>
      <c r="K15" s="79">
        <v>7.0000000000000007E-2</v>
      </c>
      <c r="L15" s="79">
        <v>1380000</v>
      </c>
      <c r="M15" s="79">
        <v>154.33000000000001</v>
      </c>
      <c r="N15" s="79">
        <v>2129.7539999999999</v>
      </c>
      <c r="O15" s="79">
        <v>8.8800000000000007E-3</v>
      </c>
      <c r="P15" s="79">
        <v>8.27</v>
      </c>
      <c r="Q15" s="79">
        <v>2.3199999999999998</v>
      </c>
    </row>
    <row r="16" spans="2:52">
      <c r="B16" t="s">
        <v>221</v>
      </c>
      <c r="C16" t="s">
        <v>222</v>
      </c>
      <c r="D16" t="s">
        <v>106</v>
      </c>
      <c r="E16" t="s">
        <v>219</v>
      </c>
      <c r="F16" t="s">
        <v>157</v>
      </c>
      <c r="G16" t="s">
        <v>223</v>
      </c>
      <c r="H16" s="79">
        <v>1.29</v>
      </c>
      <c r="I16" t="s">
        <v>108</v>
      </c>
      <c r="J16" s="79">
        <v>3.5</v>
      </c>
      <c r="K16" s="79">
        <v>0.3</v>
      </c>
      <c r="L16" s="79">
        <v>3848501</v>
      </c>
      <c r="M16" s="79">
        <v>123.8</v>
      </c>
      <c r="N16" s="79">
        <v>4764.444238</v>
      </c>
      <c r="O16" s="79">
        <v>1.9559999999999998E-2</v>
      </c>
      <c r="P16" s="79">
        <v>18.5</v>
      </c>
      <c r="Q16" s="79">
        <v>5.19</v>
      </c>
    </row>
    <row r="17" spans="2:17">
      <c r="B17" t="s">
        <v>224</v>
      </c>
      <c r="C17" t="s">
        <v>225</v>
      </c>
      <c r="D17" t="s">
        <v>106</v>
      </c>
      <c r="E17" t="s">
        <v>219</v>
      </c>
      <c r="F17" t="s">
        <v>157</v>
      </c>
      <c r="G17" t="s">
        <v>226</v>
      </c>
      <c r="H17" s="79">
        <v>6.41</v>
      </c>
      <c r="I17" t="s">
        <v>108</v>
      </c>
      <c r="J17" s="79">
        <v>1.75</v>
      </c>
      <c r="K17" s="79">
        <v>0.4</v>
      </c>
      <c r="L17" s="79">
        <v>525609</v>
      </c>
      <c r="M17" s="79">
        <v>110.03</v>
      </c>
      <c r="N17" s="79">
        <v>578.32758269999999</v>
      </c>
      <c r="O17" s="79">
        <v>3.79E-3</v>
      </c>
      <c r="P17" s="79">
        <v>2.25</v>
      </c>
      <c r="Q17" s="79">
        <v>0.63</v>
      </c>
    </row>
    <row r="18" spans="2:17">
      <c r="B18" t="s">
        <v>227</v>
      </c>
      <c r="C18" t="s">
        <v>228</v>
      </c>
      <c r="D18" t="s">
        <v>106</v>
      </c>
      <c r="E18" t="s">
        <v>219</v>
      </c>
      <c r="F18" t="s">
        <v>157</v>
      </c>
      <c r="G18" t="s">
        <v>229</v>
      </c>
      <c r="H18" s="79">
        <v>2.74</v>
      </c>
      <c r="I18" t="s">
        <v>108</v>
      </c>
      <c r="J18" s="79">
        <v>3</v>
      </c>
      <c r="K18" s="79">
        <v>-7.0000000000000007E-2</v>
      </c>
      <c r="L18" s="79">
        <v>285817</v>
      </c>
      <c r="M18" s="79">
        <v>118.92</v>
      </c>
      <c r="N18" s="79">
        <v>339.89357639999997</v>
      </c>
      <c r="O18" s="79">
        <v>1.8600000000000001E-3</v>
      </c>
      <c r="P18" s="79">
        <v>1.32</v>
      </c>
      <c r="Q18" s="79">
        <v>0.37</v>
      </c>
    </row>
    <row r="19" spans="2:17">
      <c r="B19" t="s">
        <v>230</v>
      </c>
      <c r="C19" t="s">
        <v>231</v>
      </c>
      <c r="D19" t="s">
        <v>106</v>
      </c>
      <c r="E19" t="s">
        <v>219</v>
      </c>
      <c r="F19" t="s">
        <v>157</v>
      </c>
      <c r="G19" t="s">
        <v>229</v>
      </c>
      <c r="H19" s="79">
        <v>8.57</v>
      </c>
      <c r="I19" t="s">
        <v>108</v>
      </c>
      <c r="J19" s="79">
        <v>0.75</v>
      </c>
      <c r="K19" s="79">
        <v>0.56999999999999995</v>
      </c>
      <c r="L19" s="79">
        <v>1100214</v>
      </c>
      <c r="M19" s="79">
        <v>100.95</v>
      </c>
      <c r="N19" s="79">
        <v>1110.666033</v>
      </c>
      <c r="O19" s="79">
        <v>1.076E-2</v>
      </c>
      <c r="P19" s="79">
        <v>4.3099999999999996</v>
      </c>
      <c r="Q19" s="79">
        <v>1.21</v>
      </c>
    </row>
    <row r="20" spans="2:17">
      <c r="B20" t="s">
        <v>232</v>
      </c>
      <c r="C20" t="s">
        <v>233</v>
      </c>
      <c r="D20" t="s">
        <v>106</v>
      </c>
      <c r="E20" t="s">
        <v>219</v>
      </c>
      <c r="F20" t="s">
        <v>157</v>
      </c>
      <c r="G20" t="s">
        <v>234</v>
      </c>
      <c r="H20" s="79">
        <v>3.82</v>
      </c>
      <c r="I20" t="s">
        <v>108</v>
      </c>
      <c r="J20" s="79">
        <v>0.1</v>
      </c>
      <c r="K20" s="79">
        <v>0.01</v>
      </c>
      <c r="L20" s="79">
        <v>300000</v>
      </c>
      <c r="M20" s="79">
        <v>100.08</v>
      </c>
      <c r="N20" s="79">
        <v>300.24</v>
      </c>
      <c r="O20" s="79">
        <v>3.7499999999999999E-3</v>
      </c>
      <c r="P20" s="79">
        <v>1.17</v>
      </c>
      <c r="Q20" s="79">
        <v>0.33</v>
      </c>
    </row>
    <row r="21" spans="2:17">
      <c r="B21" t="s">
        <v>235</v>
      </c>
      <c r="C21" t="s">
        <v>236</v>
      </c>
      <c r="D21" t="s">
        <v>106</v>
      </c>
      <c r="E21" t="s">
        <v>219</v>
      </c>
      <c r="F21" t="s">
        <v>157</v>
      </c>
      <c r="G21" t="s">
        <v>237</v>
      </c>
      <c r="H21" s="79">
        <v>14.76</v>
      </c>
      <c r="I21" t="s">
        <v>108</v>
      </c>
      <c r="J21" s="79">
        <v>4</v>
      </c>
      <c r="K21" s="79">
        <v>1.1399999999999999</v>
      </c>
      <c r="L21" s="79">
        <v>1163701</v>
      </c>
      <c r="M21" s="79">
        <v>178.62</v>
      </c>
      <c r="N21" s="79">
        <v>2078.6027261999998</v>
      </c>
      <c r="O21" s="79">
        <v>7.1700000000000002E-3</v>
      </c>
      <c r="P21" s="79">
        <v>8.07</v>
      </c>
      <c r="Q21" s="79">
        <v>2.27</v>
      </c>
    </row>
    <row r="22" spans="2:17">
      <c r="B22" t="s">
        <v>238</v>
      </c>
      <c r="C22" t="s">
        <v>239</v>
      </c>
      <c r="D22" t="s">
        <v>106</v>
      </c>
      <c r="E22" t="s">
        <v>219</v>
      </c>
      <c r="F22" t="s">
        <v>157</v>
      </c>
      <c r="G22" t="s">
        <v>240</v>
      </c>
      <c r="H22" s="79">
        <v>5.39</v>
      </c>
      <c r="I22" t="s">
        <v>108</v>
      </c>
      <c r="J22" s="79">
        <v>2.75</v>
      </c>
      <c r="K22" s="79">
        <v>0.23</v>
      </c>
      <c r="L22" s="79">
        <v>1194500</v>
      </c>
      <c r="M22" s="79">
        <v>117.85</v>
      </c>
      <c r="N22" s="79">
        <v>1407.7182499999999</v>
      </c>
      <c r="O22" s="79">
        <v>7.3699999999999998E-3</v>
      </c>
      <c r="P22" s="79">
        <v>5.47</v>
      </c>
      <c r="Q22" s="79">
        <v>1.53</v>
      </c>
    </row>
    <row r="23" spans="2:17">
      <c r="B23" t="s">
        <v>241</v>
      </c>
      <c r="C23" t="s">
        <v>242</v>
      </c>
      <c r="D23" t="s">
        <v>106</v>
      </c>
      <c r="E23" t="s">
        <v>219</v>
      </c>
      <c r="F23" t="s">
        <v>157</v>
      </c>
      <c r="G23" t="s">
        <v>226</v>
      </c>
      <c r="H23" s="79">
        <v>0.41</v>
      </c>
      <c r="I23" t="s">
        <v>108</v>
      </c>
      <c r="J23" s="79">
        <v>1</v>
      </c>
      <c r="K23" s="79">
        <v>0.79</v>
      </c>
      <c r="L23" s="79">
        <v>45800</v>
      </c>
      <c r="M23" s="79">
        <v>102.73</v>
      </c>
      <c r="N23" s="79">
        <v>47.050339999999998</v>
      </c>
      <c r="O23" s="79">
        <v>3.5E-4</v>
      </c>
      <c r="P23" s="79">
        <v>0.18</v>
      </c>
      <c r="Q23" s="79">
        <v>0.05</v>
      </c>
    </row>
    <row r="24" spans="2:17">
      <c r="B24" s="80" t="s">
        <v>243</v>
      </c>
      <c r="C24" s="16"/>
      <c r="D24" s="16"/>
      <c r="H24" s="81">
        <v>5.64</v>
      </c>
      <c r="K24" s="81">
        <v>1.38</v>
      </c>
      <c r="L24" s="81">
        <v>11373810</v>
      </c>
      <c r="N24" s="81">
        <v>12998.516779600001</v>
      </c>
      <c r="P24" s="81">
        <v>50.47</v>
      </c>
      <c r="Q24" s="81">
        <v>14.17</v>
      </c>
    </row>
    <row r="25" spans="2:17">
      <c r="B25" s="80" t="s">
        <v>244</v>
      </c>
      <c r="C25" s="16"/>
      <c r="D25" s="16"/>
      <c r="H25" s="81">
        <v>0</v>
      </c>
      <c r="K25" s="81">
        <v>0</v>
      </c>
      <c r="L25" s="81">
        <v>0</v>
      </c>
      <c r="N25" s="81">
        <v>0</v>
      </c>
      <c r="P25" s="81">
        <v>0</v>
      </c>
      <c r="Q25" s="81">
        <v>0</v>
      </c>
    </row>
    <row r="26" spans="2:17">
      <c r="B26" t="s">
        <v>206</v>
      </c>
      <c r="C26" t="s">
        <v>206</v>
      </c>
      <c r="D26" s="16"/>
      <c r="E26" t="s">
        <v>206</v>
      </c>
      <c r="H26" s="79">
        <v>0</v>
      </c>
      <c r="I26" t="s">
        <v>206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</row>
    <row r="27" spans="2:17">
      <c r="B27" s="80" t="s">
        <v>245</v>
      </c>
      <c r="C27" s="16"/>
      <c r="D27" s="16"/>
      <c r="H27" s="81">
        <v>5.64</v>
      </c>
      <c r="K27" s="81">
        <v>1.38</v>
      </c>
      <c r="L27" s="81">
        <v>11373810</v>
      </c>
      <c r="N27" s="81">
        <v>12998.516779600001</v>
      </c>
      <c r="P27" s="81">
        <v>50.47</v>
      </c>
      <c r="Q27" s="81">
        <v>14.17</v>
      </c>
    </row>
    <row r="28" spans="2:17">
      <c r="B28" t="s">
        <v>246</v>
      </c>
      <c r="C28" t="s">
        <v>247</v>
      </c>
      <c r="D28" t="s">
        <v>106</v>
      </c>
      <c r="E28" t="s">
        <v>219</v>
      </c>
      <c r="F28" t="s">
        <v>157</v>
      </c>
      <c r="G28" t="s">
        <v>229</v>
      </c>
      <c r="H28" s="79">
        <v>1.04</v>
      </c>
      <c r="I28" t="s">
        <v>108</v>
      </c>
      <c r="J28" s="79">
        <v>4</v>
      </c>
      <c r="K28" s="79">
        <v>0.21</v>
      </c>
      <c r="L28" s="79">
        <v>985000</v>
      </c>
      <c r="M28" s="79">
        <v>107.78</v>
      </c>
      <c r="N28" s="79">
        <v>1061.633</v>
      </c>
      <c r="O28" s="79">
        <v>5.8700000000000002E-3</v>
      </c>
      <c r="P28" s="79">
        <v>4.12</v>
      </c>
      <c r="Q28" s="79">
        <v>1.1599999999999999</v>
      </c>
    </row>
    <row r="29" spans="2:17">
      <c r="B29" t="s">
        <v>248</v>
      </c>
      <c r="C29" t="s">
        <v>249</v>
      </c>
      <c r="D29" t="s">
        <v>106</v>
      </c>
      <c r="E29" t="s">
        <v>219</v>
      </c>
      <c r="F29" t="s">
        <v>157</v>
      </c>
      <c r="G29" t="s">
        <v>250</v>
      </c>
      <c r="H29" s="79">
        <v>0.16</v>
      </c>
      <c r="I29" t="s">
        <v>108</v>
      </c>
      <c r="J29" s="79">
        <v>5.5</v>
      </c>
      <c r="K29" s="79">
        <v>0.18</v>
      </c>
      <c r="L29" s="79">
        <v>70000</v>
      </c>
      <c r="M29" s="79">
        <v>105.47</v>
      </c>
      <c r="N29" s="79">
        <v>73.828999999999994</v>
      </c>
      <c r="O29" s="79">
        <v>5.5000000000000003E-4</v>
      </c>
      <c r="P29" s="79">
        <v>0.28999999999999998</v>
      </c>
      <c r="Q29" s="79">
        <v>0.08</v>
      </c>
    </row>
    <row r="30" spans="2:17">
      <c r="B30" t="s">
        <v>251</v>
      </c>
      <c r="C30" t="s">
        <v>252</v>
      </c>
      <c r="D30" t="s">
        <v>106</v>
      </c>
      <c r="E30" t="s">
        <v>219</v>
      </c>
      <c r="F30" t="s">
        <v>157</v>
      </c>
      <c r="G30" t="s">
        <v>253</v>
      </c>
      <c r="H30" s="79">
        <v>2</v>
      </c>
      <c r="I30" t="s">
        <v>108</v>
      </c>
      <c r="J30" s="79">
        <v>6</v>
      </c>
      <c r="K30" s="79">
        <v>0.38</v>
      </c>
      <c r="L30" s="79">
        <v>8800</v>
      </c>
      <c r="M30" s="79">
        <v>117.11</v>
      </c>
      <c r="N30" s="79">
        <v>10.305680000000001</v>
      </c>
      <c r="O30" s="79">
        <v>5.0000000000000002E-5</v>
      </c>
      <c r="P30" s="79">
        <v>0.04</v>
      </c>
      <c r="Q30" s="79">
        <v>0.01</v>
      </c>
    </row>
    <row r="31" spans="2:17">
      <c r="B31" t="s">
        <v>254</v>
      </c>
      <c r="C31" t="s">
        <v>255</v>
      </c>
      <c r="D31" t="s">
        <v>106</v>
      </c>
      <c r="E31" t="s">
        <v>219</v>
      </c>
      <c r="F31" t="s">
        <v>157</v>
      </c>
      <c r="G31" t="s">
        <v>256</v>
      </c>
      <c r="H31" s="79">
        <v>9.32</v>
      </c>
      <c r="I31" t="s">
        <v>108</v>
      </c>
      <c r="J31" s="79">
        <v>0</v>
      </c>
      <c r="K31" s="79">
        <v>2.25</v>
      </c>
      <c r="L31" s="79">
        <v>15080</v>
      </c>
      <c r="M31" s="79">
        <v>98.08</v>
      </c>
      <c r="N31" s="79">
        <v>14.790464</v>
      </c>
      <c r="O31" s="79">
        <v>7.9000000000000001E-4</v>
      </c>
      <c r="P31" s="79">
        <v>0.06</v>
      </c>
      <c r="Q31" s="79">
        <v>0.02</v>
      </c>
    </row>
    <row r="32" spans="2:17">
      <c r="B32" t="s">
        <v>257</v>
      </c>
      <c r="C32" t="s">
        <v>258</v>
      </c>
      <c r="D32" t="s">
        <v>106</v>
      </c>
      <c r="E32" t="s">
        <v>219</v>
      </c>
      <c r="F32" t="s">
        <v>157</v>
      </c>
      <c r="G32" t="s">
        <v>220</v>
      </c>
      <c r="H32" s="79">
        <v>8.06</v>
      </c>
      <c r="I32" t="s">
        <v>108</v>
      </c>
      <c r="J32" s="79">
        <v>1.75</v>
      </c>
      <c r="K32" s="79">
        <v>2.06</v>
      </c>
      <c r="L32" s="79">
        <v>209700</v>
      </c>
      <c r="M32" s="79">
        <v>98.14</v>
      </c>
      <c r="N32" s="79">
        <v>205.79957999999999</v>
      </c>
      <c r="O32" s="79">
        <v>1.4299999999999998E-3</v>
      </c>
      <c r="P32" s="79">
        <v>0.8</v>
      </c>
      <c r="Q32" s="79">
        <v>0.22</v>
      </c>
    </row>
    <row r="33" spans="2:17">
      <c r="B33" t="s">
        <v>259</v>
      </c>
      <c r="C33" t="s">
        <v>260</v>
      </c>
      <c r="D33" t="s">
        <v>106</v>
      </c>
      <c r="E33" t="s">
        <v>219</v>
      </c>
      <c r="F33" t="s">
        <v>157</v>
      </c>
      <c r="G33" t="s">
        <v>261</v>
      </c>
      <c r="H33" s="79">
        <v>5.52</v>
      </c>
      <c r="I33" t="s">
        <v>108</v>
      </c>
      <c r="J33" s="79">
        <v>4.25</v>
      </c>
      <c r="K33" s="79">
        <v>1.46</v>
      </c>
      <c r="L33" s="79">
        <v>4246473</v>
      </c>
      <c r="M33" s="79">
        <v>119.77</v>
      </c>
      <c r="N33" s="79">
        <v>5086.0007120999999</v>
      </c>
      <c r="O33" s="79">
        <v>2.4050000000000002E-2</v>
      </c>
      <c r="P33" s="79">
        <v>19.75</v>
      </c>
      <c r="Q33" s="79">
        <v>5.54</v>
      </c>
    </row>
    <row r="34" spans="2:17">
      <c r="B34" t="s">
        <v>262</v>
      </c>
      <c r="C34" t="s">
        <v>263</v>
      </c>
      <c r="D34" t="s">
        <v>106</v>
      </c>
      <c r="E34" t="s">
        <v>219</v>
      </c>
      <c r="F34" t="s">
        <v>157</v>
      </c>
      <c r="G34" t="s">
        <v>264</v>
      </c>
      <c r="H34" s="79">
        <v>4.2300000000000004</v>
      </c>
      <c r="I34" t="s">
        <v>108</v>
      </c>
      <c r="J34" s="79">
        <v>1</v>
      </c>
      <c r="K34" s="79">
        <v>0.99</v>
      </c>
      <c r="L34" s="79">
        <v>2194515</v>
      </c>
      <c r="M34" s="79">
        <v>100.71</v>
      </c>
      <c r="N34" s="79">
        <v>2210.0960565</v>
      </c>
      <c r="O34" s="79">
        <v>2.8410000000000001E-2</v>
      </c>
      <c r="P34" s="79">
        <v>8.58</v>
      </c>
      <c r="Q34" s="79">
        <v>2.41</v>
      </c>
    </row>
    <row r="35" spans="2:17">
      <c r="B35" t="s">
        <v>265</v>
      </c>
      <c r="C35" t="s">
        <v>266</v>
      </c>
      <c r="D35" t="s">
        <v>106</v>
      </c>
      <c r="E35" t="s">
        <v>219</v>
      </c>
      <c r="F35" t="s">
        <v>157</v>
      </c>
      <c r="G35" t="s">
        <v>261</v>
      </c>
      <c r="H35" s="79">
        <v>2.34</v>
      </c>
      <c r="I35" t="s">
        <v>108</v>
      </c>
      <c r="J35" s="79">
        <v>2.25</v>
      </c>
      <c r="K35" s="79">
        <v>0.46</v>
      </c>
      <c r="L35" s="79">
        <v>1251350</v>
      </c>
      <c r="M35" s="79">
        <v>105.61</v>
      </c>
      <c r="N35" s="79">
        <v>1321.550735</v>
      </c>
      <c r="O35" s="79">
        <v>8.1600000000000006E-3</v>
      </c>
      <c r="P35" s="79">
        <v>5.13</v>
      </c>
      <c r="Q35" s="79">
        <v>1.44</v>
      </c>
    </row>
    <row r="36" spans="2:17">
      <c r="B36" t="s">
        <v>267</v>
      </c>
      <c r="C36" t="s">
        <v>268</v>
      </c>
      <c r="D36" t="s">
        <v>106</v>
      </c>
      <c r="E36" t="s">
        <v>219</v>
      </c>
      <c r="F36" t="s">
        <v>157</v>
      </c>
      <c r="G36" t="s">
        <v>229</v>
      </c>
      <c r="H36" s="79">
        <v>6.38</v>
      </c>
      <c r="I36" t="s">
        <v>108</v>
      </c>
      <c r="J36" s="79">
        <v>3.75</v>
      </c>
      <c r="K36" s="79">
        <v>1.71</v>
      </c>
      <c r="L36" s="79">
        <v>1564100</v>
      </c>
      <c r="M36" s="79">
        <v>116.64</v>
      </c>
      <c r="N36" s="79">
        <v>1824.3662400000001</v>
      </c>
      <c r="O36" s="79">
        <v>1.052E-2</v>
      </c>
      <c r="P36" s="79">
        <v>7.08</v>
      </c>
      <c r="Q36" s="79">
        <v>1.99</v>
      </c>
    </row>
    <row r="37" spans="2:17">
      <c r="B37" t="s">
        <v>269</v>
      </c>
      <c r="C37" t="s">
        <v>270</v>
      </c>
      <c r="D37" t="s">
        <v>106</v>
      </c>
      <c r="E37" t="s">
        <v>219</v>
      </c>
      <c r="F37" t="s">
        <v>157</v>
      </c>
      <c r="G37" t="s">
        <v>271</v>
      </c>
      <c r="H37" s="79">
        <v>15.29</v>
      </c>
      <c r="I37" t="s">
        <v>108</v>
      </c>
      <c r="J37" s="79">
        <v>5.5</v>
      </c>
      <c r="K37" s="79">
        <v>3.23</v>
      </c>
      <c r="L37" s="79">
        <v>828792</v>
      </c>
      <c r="M37" s="79">
        <v>143.6</v>
      </c>
      <c r="N37" s="79">
        <v>1190.1453120000001</v>
      </c>
      <c r="O37" s="79">
        <v>4.9000000000000007E-3</v>
      </c>
      <c r="P37" s="79">
        <v>4.62</v>
      </c>
      <c r="Q37" s="79">
        <v>1.3</v>
      </c>
    </row>
    <row r="38" spans="2:17">
      <c r="B38" s="80" t="s">
        <v>272</v>
      </c>
      <c r="C38" s="16"/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206</v>
      </c>
      <c r="C39" t="s">
        <v>206</v>
      </c>
      <c r="D39" s="16"/>
      <c r="E39" t="s">
        <v>206</v>
      </c>
      <c r="H39" s="79">
        <v>0</v>
      </c>
      <c r="I39" t="s">
        <v>206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s="80" t="s">
        <v>273</v>
      </c>
      <c r="C40" s="16"/>
      <c r="D40" s="16"/>
      <c r="H40" s="81">
        <v>0</v>
      </c>
      <c r="K40" s="81">
        <v>0</v>
      </c>
      <c r="L40" s="81">
        <v>0</v>
      </c>
      <c r="N40" s="81">
        <v>0</v>
      </c>
      <c r="P40" s="81">
        <v>0</v>
      </c>
      <c r="Q40" s="81">
        <v>0</v>
      </c>
    </row>
    <row r="41" spans="2:17">
      <c r="B41" t="s">
        <v>206</v>
      </c>
      <c r="C41" t="s">
        <v>206</v>
      </c>
      <c r="D41" s="16"/>
      <c r="E41" t="s">
        <v>206</v>
      </c>
      <c r="H41" s="79">
        <v>0</v>
      </c>
      <c r="I41" t="s">
        <v>206</v>
      </c>
      <c r="J41" s="79">
        <v>0</v>
      </c>
      <c r="K41" s="79">
        <v>0</v>
      </c>
      <c r="L41" s="79">
        <v>0</v>
      </c>
      <c r="M41" s="79">
        <v>0</v>
      </c>
      <c r="N41" s="79">
        <v>0</v>
      </c>
      <c r="O41" s="79">
        <v>0</v>
      </c>
      <c r="P41" s="79">
        <v>0</v>
      </c>
      <c r="Q41" s="79">
        <v>0</v>
      </c>
    </row>
    <row r="42" spans="2:17">
      <c r="B42" s="80" t="s">
        <v>211</v>
      </c>
      <c r="C42" s="16"/>
      <c r="D42" s="16"/>
      <c r="H42" s="81">
        <v>0</v>
      </c>
      <c r="K42" s="81">
        <v>0</v>
      </c>
      <c r="L42" s="81">
        <v>0</v>
      </c>
      <c r="N42" s="81">
        <v>0</v>
      </c>
      <c r="P42" s="81">
        <v>0</v>
      </c>
      <c r="Q42" s="81">
        <v>0</v>
      </c>
    </row>
    <row r="43" spans="2:17">
      <c r="B43" s="80" t="s">
        <v>274</v>
      </c>
      <c r="C43" s="16"/>
      <c r="D43" s="16"/>
      <c r="H43" s="81">
        <v>0</v>
      </c>
      <c r="K43" s="81">
        <v>0</v>
      </c>
      <c r="L43" s="81">
        <v>0</v>
      </c>
      <c r="N43" s="81">
        <v>0</v>
      </c>
      <c r="P43" s="81">
        <v>0</v>
      </c>
      <c r="Q43" s="81">
        <v>0</v>
      </c>
    </row>
    <row r="44" spans="2:17">
      <c r="B44" t="s">
        <v>206</v>
      </c>
      <c r="C44" t="s">
        <v>206</v>
      </c>
      <c r="D44" s="16"/>
      <c r="E44" t="s">
        <v>206</v>
      </c>
      <c r="H44" s="79">
        <v>0</v>
      </c>
      <c r="I44" t="s">
        <v>206</v>
      </c>
      <c r="J44" s="79">
        <v>0</v>
      </c>
      <c r="K44" s="79">
        <v>0</v>
      </c>
      <c r="L44" s="79">
        <v>0</v>
      </c>
      <c r="M44" s="79">
        <v>0</v>
      </c>
      <c r="N44" s="79">
        <v>0</v>
      </c>
      <c r="O44" s="79">
        <v>0</v>
      </c>
      <c r="P44" s="79">
        <v>0</v>
      </c>
      <c r="Q44" s="79">
        <v>0</v>
      </c>
    </row>
    <row r="45" spans="2:17">
      <c r="B45" s="80" t="s">
        <v>275</v>
      </c>
      <c r="C45" s="16"/>
      <c r="D45" s="16"/>
      <c r="H45" s="81">
        <v>0</v>
      </c>
      <c r="K45" s="81">
        <v>0</v>
      </c>
      <c r="L45" s="81">
        <v>0</v>
      </c>
      <c r="N45" s="81">
        <v>0</v>
      </c>
      <c r="P45" s="81">
        <v>0</v>
      </c>
      <c r="Q45" s="81">
        <v>0</v>
      </c>
    </row>
    <row r="46" spans="2:17">
      <c r="B46" t="s">
        <v>206</v>
      </c>
      <c r="C46" t="s">
        <v>206</v>
      </c>
      <c r="D46" s="16"/>
      <c r="E46" t="s">
        <v>206</v>
      </c>
      <c r="H46" s="79">
        <v>0</v>
      </c>
      <c r="I46" t="s">
        <v>206</v>
      </c>
      <c r="J46" s="79">
        <v>0</v>
      </c>
      <c r="K46" s="79">
        <v>0</v>
      </c>
      <c r="L46" s="79">
        <v>0</v>
      </c>
      <c r="M46" s="79">
        <v>0</v>
      </c>
      <c r="N46" s="79">
        <v>0</v>
      </c>
      <c r="O46" s="79">
        <v>0</v>
      </c>
      <c r="P46" s="79">
        <v>0</v>
      </c>
      <c r="Q46" s="79">
        <v>0</v>
      </c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s="12" t="s">
        <v>913</v>
      </c>
    </row>
    <row r="3" spans="2:23">
      <c r="B3" s="2" t="s">
        <v>2</v>
      </c>
      <c r="C3" s="82" t="s">
        <v>914</v>
      </c>
    </row>
    <row r="4" spans="2:23">
      <c r="B4" s="2" t="s">
        <v>3</v>
      </c>
      <c r="C4" t="s">
        <v>191</v>
      </c>
    </row>
    <row r="5" spans="2:23">
      <c r="B5" s="77" t="s">
        <v>192</v>
      </c>
      <c r="C5" t="s">
        <v>193</v>
      </c>
    </row>
    <row r="7" spans="2:23" ht="26.25" customHeight="1">
      <c r="B7" s="97" t="s">
        <v>187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195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776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206</v>
      </c>
      <c r="C14" t="s">
        <v>206</v>
      </c>
      <c r="D14" t="s">
        <v>206</v>
      </c>
      <c r="E14" t="s">
        <v>206</v>
      </c>
      <c r="F14" s="15"/>
      <c r="G14" s="15"/>
      <c r="H14" s="79">
        <v>0</v>
      </c>
      <c r="I14" t="s">
        <v>206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777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206</v>
      </c>
      <c r="C16" t="s">
        <v>206</v>
      </c>
      <c r="D16" t="s">
        <v>206</v>
      </c>
      <c r="E16" t="s">
        <v>206</v>
      </c>
      <c r="F16" s="15"/>
      <c r="G16" s="15"/>
      <c r="H16" s="79">
        <v>0</v>
      </c>
      <c r="I16" t="s">
        <v>206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277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206</v>
      </c>
      <c r="C18" t="s">
        <v>206</v>
      </c>
      <c r="D18" t="s">
        <v>206</v>
      </c>
      <c r="E18" t="s">
        <v>206</v>
      </c>
      <c r="F18" s="15"/>
      <c r="G18" s="15"/>
      <c r="H18" s="79">
        <v>0</v>
      </c>
      <c r="I18" t="s">
        <v>206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541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206</v>
      </c>
      <c r="C20" t="s">
        <v>206</v>
      </c>
      <c r="D20" t="s">
        <v>206</v>
      </c>
      <c r="E20" t="s">
        <v>206</v>
      </c>
      <c r="F20" s="15"/>
      <c r="G20" s="15"/>
      <c r="H20" s="79">
        <v>0</v>
      </c>
      <c r="I20" t="s">
        <v>206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214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s="12" t="s">
        <v>913</v>
      </c>
    </row>
    <row r="3" spans="2:67">
      <c r="B3" s="2" t="s">
        <v>2</v>
      </c>
      <c r="C3" s="82" t="s">
        <v>914</v>
      </c>
    </row>
    <row r="4" spans="2:67">
      <c r="B4" s="2" t="s">
        <v>3</v>
      </c>
      <c r="C4" t="s">
        <v>191</v>
      </c>
    </row>
    <row r="5" spans="2:67">
      <c r="B5" s="77" t="s">
        <v>192</v>
      </c>
      <c r="C5" t="s">
        <v>193</v>
      </c>
    </row>
    <row r="6" spans="2:67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  <c r="BO6" s="19"/>
    </row>
    <row r="7" spans="2:67" ht="26.25" customHeight="1">
      <c r="B7" s="92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195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276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206</v>
      </c>
      <c r="C14" t="s">
        <v>206</v>
      </c>
      <c r="D14" s="16"/>
      <c r="E14" s="16"/>
      <c r="F14" s="16"/>
      <c r="G14" t="s">
        <v>206</v>
      </c>
      <c r="H14" t="s">
        <v>206</v>
      </c>
      <c r="K14" s="79">
        <v>0</v>
      </c>
      <c r="L14" t="s">
        <v>206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243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206</v>
      </c>
      <c r="C16" t="s">
        <v>206</v>
      </c>
      <c r="D16" s="16"/>
      <c r="E16" s="16"/>
      <c r="F16" s="16"/>
      <c r="G16" t="s">
        <v>206</v>
      </c>
      <c r="H16" t="s">
        <v>206</v>
      </c>
      <c r="K16" s="79">
        <v>0</v>
      </c>
      <c r="L16" t="s">
        <v>206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277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206</v>
      </c>
      <c r="C18" t="s">
        <v>206</v>
      </c>
      <c r="D18" s="16"/>
      <c r="E18" s="16"/>
      <c r="F18" s="16"/>
      <c r="G18" t="s">
        <v>206</v>
      </c>
      <c r="H18" t="s">
        <v>206</v>
      </c>
      <c r="K18" s="79">
        <v>0</v>
      </c>
      <c r="L18" t="s">
        <v>206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211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278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206</v>
      </c>
      <c r="C21" t="s">
        <v>206</v>
      </c>
      <c r="D21" s="16"/>
      <c r="E21" s="16"/>
      <c r="F21" s="16"/>
      <c r="G21" t="s">
        <v>206</v>
      </c>
      <c r="H21" t="s">
        <v>206</v>
      </c>
      <c r="K21" s="79">
        <v>0</v>
      </c>
      <c r="L21" t="s">
        <v>206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279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206</v>
      </c>
      <c r="C23" t="s">
        <v>206</v>
      </c>
      <c r="D23" s="16"/>
      <c r="E23" s="16"/>
      <c r="F23" s="16"/>
      <c r="G23" t="s">
        <v>206</v>
      </c>
      <c r="H23" t="s">
        <v>206</v>
      </c>
      <c r="K23" s="79">
        <v>0</v>
      </c>
      <c r="L23" t="s">
        <v>206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214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8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2" t="s">
        <v>913</v>
      </c>
    </row>
    <row r="3" spans="2:65">
      <c r="B3" s="2" t="s">
        <v>2</v>
      </c>
      <c r="C3" s="82" t="s">
        <v>914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9"/>
    </row>
    <row r="7" spans="2:65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9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4.3</v>
      </c>
      <c r="L11" s="7"/>
      <c r="M11" s="7"/>
      <c r="N11" s="78">
        <v>1.63</v>
      </c>
      <c r="O11" s="78">
        <f>O12+O101</f>
        <v>11158967.120000001</v>
      </c>
      <c r="P11" s="33"/>
      <c r="Q11" s="78">
        <f>Q12+Q101</f>
        <v>12046.118745159998</v>
      </c>
      <c r="R11" s="7"/>
      <c r="S11" s="78">
        <f>Q11/$Q$11*100</f>
        <v>100</v>
      </c>
      <c r="T11" s="78">
        <f>Q11/'סכום נכסי הקרן'!$C$42*100</f>
        <v>13.130366174487198</v>
      </c>
      <c r="U11" s="35"/>
      <c r="BH11" s="16"/>
      <c r="BI11" s="19"/>
      <c r="BJ11" s="16"/>
      <c r="BM11" s="16"/>
    </row>
    <row r="12" spans="2:65">
      <c r="B12" s="80" t="s">
        <v>195</v>
      </c>
      <c r="C12" s="16"/>
      <c r="D12" s="16"/>
      <c r="E12" s="16"/>
      <c r="F12" s="16"/>
      <c r="K12" s="81">
        <v>4.3</v>
      </c>
      <c r="N12" s="81">
        <v>1.63</v>
      </c>
      <c r="O12" s="81">
        <f>O13+O67+O97+O99</f>
        <v>11158967.120000001</v>
      </c>
      <c r="Q12" s="81">
        <f>Q13+Q67+Q97+Q99</f>
        <v>12046.118745159998</v>
      </c>
      <c r="S12" s="81">
        <f t="shared" ref="S12:S75" si="0">Q12/$Q$11*100</f>
        <v>100</v>
      </c>
      <c r="T12" s="81">
        <f>Q12/'סכום נכסי הקרן'!$C$42*100</f>
        <v>13.130366174487198</v>
      </c>
    </row>
    <row r="13" spans="2:65">
      <c r="B13" s="80" t="s">
        <v>276</v>
      </c>
      <c r="C13" s="16"/>
      <c r="D13" s="16"/>
      <c r="E13" s="16"/>
      <c r="F13" s="16"/>
      <c r="K13" s="81">
        <v>4.3099999999999996</v>
      </c>
      <c r="N13" s="81">
        <v>1.34</v>
      </c>
      <c r="O13" s="81">
        <v>7705626.6699999999</v>
      </c>
      <c r="Q13" s="81">
        <v>8422.0605140089992</v>
      </c>
      <c r="S13" s="81">
        <f t="shared" si="0"/>
        <v>69.91513774835478</v>
      </c>
      <c r="T13" s="81">
        <f>Q13/'סכום נכסי הקרן'!$C$42*100</f>
        <v>9.1801135977561081</v>
      </c>
    </row>
    <row r="14" spans="2:65">
      <c r="B14" t="s">
        <v>280</v>
      </c>
      <c r="C14" t="s">
        <v>281</v>
      </c>
      <c r="D14" t="s">
        <v>106</v>
      </c>
      <c r="E14" t="s">
        <v>129</v>
      </c>
      <c r="F14" t="s">
        <v>282</v>
      </c>
      <c r="G14" t="s">
        <v>283</v>
      </c>
      <c r="H14" t="s">
        <v>199</v>
      </c>
      <c r="I14" t="s">
        <v>155</v>
      </c>
      <c r="J14" t="s">
        <v>284</v>
      </c>
      <c r="K14" s="79">
        <v>3.46</v>
      </c>
      <c r="L14" t="s">
        <v>108</v>
      </c>
      <c r="M14" s="79">
        <v>0.59</v>
      </c>
      <c r="N14" s="79">
        <v>0.61</v>
      </c>
      <c r="O14" s="79">
        <v>315010</v>
      </c>
      <c r="P14" s="79">
        <v>98.95</v>
      </c>
      <c r="Q14" s="79">
        <v>311.70239500000002</v>
      </c>
      <c r="R14" s="79">
        <v>0.01</v>
      </c>
      <c r="S14" s="79">
        <f t="shared" si="0"/>
        <v>2.5875753144575193</v>
      </c>
      <c r="T14" s="79">
        <f>Q14/'סכום נכסי הקרן'!$C$42*100</f>
        <v>0.33975811382891091</v>
      </c>
    </row>
    <row r="15" spans="2:65">
      <c r="B15" t="s">
        <v>285</v>
      </c>
      <c r="C15" t="s">
        <v>286</v>
      </c>
      <c r="D15" t="s">
        <v>106</v>
      </c>
      <c r="E15" t="s">
        <v>129</v>
      </c>
      <c r="F15" t="s">
        <v>287</v>
      </c>
      <c r="G15" t="s">
        <v>283</v>
      </c>
      <c r="H15" t="s">
        <v>199</v>
      </c>
      <c r="I15" t="s">
        <v>155</v>
      </c>
      <c r="J15" t="s">
        <v>288</v>
      </c>
      <c r="K15" s="79">
        <v>5.59</v>
      </c>
      <c r="L15" t="s">
        <v>108</v>
      </c>
      <c r="M15" s="79">
        <v>0.99</v>
      </c>
      <c r="N15" s="79">
        <v>1.05</v>
      </c>
      <c r="O15" s="79">
        <v>360203</v>
      </c>
      <c r="P15" s="79">
        <v>99.61</v>
      </c>
      <c r="Q15" s="79">
        <v>358.7982083</v>
      </c>
      <c r="R15" s="79">
        <v>0.01</v>
      </c>
      <c r="S15" s="79">
        <f t="shared" si="0"/>
        <v>2.9785378667644404</v>
      </c>
      <c r="T15" s="79">
        <f>Q15/'סכום נכסי הקרן'!$C$42*100</f>
        <v>0.39109292855193073</v>
      </c>
    </row>
    <row r="16" spans="2:65">
      <c r="B16" t="s">
        <v>289</v>
      </c>
      <c r="C16" t="s">
        <v>290</v>
      </c>
      <c r="D16" t="s">
        <v>106</v>
      </c>
      <c r="E16" t="s">
        <v>129</v>
      </c>
      <c r="F16" t="s">
        <v>287</v>
      </c>
      <c r="G16" t="s">
        <v>283</v>
      </c>
      <c r="H16" t="s">
        <v>199</v>
      </c>
      <c r="I16" t="s">
        <v>155</v>
      </c>
      <c r="J16" t="s">
        <v>291</v>
      </c>
      <c r="K16" s="79">
        <v>2.68</v>
      </c>
      <c r="L16" t="s">
        <v>108</v>
      </c>
      <c r="M16" s="79">
        <v>0.41</v>
      </c>
      <c r="N16" s="79">
        <v>0.41</v>
      </c>
      <c r="O16" s="79">
        <v>240000</v>
      </c>
      <c r="P16" s="79">
        <v>98.63</v>
      </c>
      <c r="Q16" s="79">
        <v>236.71199999999999</v>
      </c>
      <c r="R16" s="79">
        <v>0.01</v>
      </c>
      <c r="S16" s="79">
        <f t="shared" si="0"/>
        <v>1.9650478714989286</v>
      </c>
      <c r="T16" s="79">
        <f>Q16/'סכום נכסי הקרן'!$C$42*100</f>
        <v>0.25801798103177603</v>
      </c>
    </row>
    <row r="17" spans="2:20">
      <c r="B17" t="s">
        <v>292</v>
      </c>
      <c r="C17" t="s">
        <v>293</v>
      </c>
      <c r="D17" t="s">
        <v>106</v>
      </c>
      <c r="E17" t="s">
        <v>129</v>
      </c>
      <c r="F17" t="s">
        <v>287</v>
      </c>
      <c r="G17" t="s">
        <v>283</v>
      </c>
      <c r="H17" t="s">
        <v>199</v>
      </c>
      <c r="I17" t="s">
        <v>155</v>
      </c>
      <c r="J17" t="s">
        <v>294</v>
      </c>
      <c r="K17" s="79">
        <v>3.05</v>
      </c>
      <c r="L17" t="s">
        <v>108</v>
      </c>
      <c r="M17" s="79">
        <v>0.64</v>
      </c>
      <c r="N17" s="79">
        <v>0.57999999999999996</v>
      </c>
      <c r="O17" s="79">
        <v>573069</v>
      </c>
      <c r="P17" s="79">
        <v>99.57</v>
      </c>
      <c r="Q17" s="79">
        <v>570.60480329999996</v>
      </c>
      <c r="R17" s="79">
        <v>0.02</v>
      </c>
      <c r="S17" s="79">
        <f t="shared" si="0"/>
        <v>4.7368352858821261</v>
      </c>
      <c r="T17" s="79">
        <f>Q17/'סכום נכסי הקרן'!$C$42*100</f>
        <v>0.62196381811864077</v>
      </c>
    </row>
    <row r="18" spans="2:20">
      <c r="B18" t="s">
        <v>295</v>
      </c>
      <c r="C18" t="s">
        <v>296</v>
      </c>
      <c r="D18" t="s">
        <v>106</v>
      </c>
      <c r="E18" t="s">
        <v>129</v>
      </c>
      <c r="F18" t="s">
        <v>287</v>
      </c>
      <c r="G18" t="s">
        <v>283</v>
      </c>
      <c r="H18" t="s">
        <v>199</v>
      </c>
      <c r="I18" t="s">
        <v>155</v>
      </c>
      <c r="J18" t="s">
        <v>297</v>
      </c>
      <c r="K18" s="79">
        <v>4.24</v>
      </c>
      <c r="L18" t="s">
        <v>108</v>
      </c>
      <c r="M18" s="79">
        <v>4</v>
      </c>
      <c r="N18" s="79">
        <v>0.8</v>
      </c>
      <c r="O18" s="79">
        <v>176234</v>
      </c>
      <c r="P18" s="79">
        <v>116.35</v>
      </c>
      <c r="Q18" s="79">
        <v>205.048259</v>
      </c>
      <c r="R18" s="79">
        <v>0.01</v>
      </c>
      <c r="S18" s="79">
        <f t="shared" si="0"/>
        <v>1.702193572368579</v>
      </c>
      <c r="T18" s="79">
        <f>Q18/'סכום נכסי הקרן'!$C$42*100</f>
        <v>0.2235042490505792</v>
      </c>
    </row>
    <row r="19" spans="2:20">
      <c r="B19" t="s">
        <v>298</v>
      </c>
      <c r="C19" t="s">
        <v>299</v>
      </c>
      <c r="D19" t="s">
        <v>106</v>
      </c>
      <c r="E19" t="s">
        <v>129</v>
      </c>
      <c r="F19" t="s">
        <v>287</v>
      </c>
      <c r="G19" t="s">
        <v>283</v>
      </c>
      <c r="H19" t="s">
        <v>199</v>
      </c>
      <c r="I19" t="s">
        <v>155</v>
      </c>
      <c r="J19" t="s">
        <v>300</v>
      </c>
      <c r="K19" s="79">
        <v>1.98</v>
      </c>
      <c r="L19" t="s">
        <v>108</v>
      </c>
      <c r="M19" s="79">
        <v>2.58</v>
      </c>
      <c r="N19" s="79">
        <v>0.76</v>
      </c>
      <c r="O19" s="79">
        <v>8188</v>
      </c>
      <c r="P19" s="79">
        <v>108.3</v>
      </c>
      <c r="Q19" s="79">
        <v>8.867604</v>
      </c>
      <c r="R19" s="79">
        <v>0</v>
      </c>
      <c r="S19" s="79">
        <f t="shared" si="0"/>
        <v>7.3613785382639602E-2</v>
      </c>
      <c r="T19" s="79">
        <f>Q19/'סכום נכסי הקרן'!$C$42*100</f>
        <v>9.6657595756417126E-3</v>
      </c>
    </row>
    <row r="20" spans="2:20">
      <c r="B20" t="s">
        <v>301</v>
      </c>
      <c r="C20" t="s">
        <v>302</v>
      </c>
      <c r="D20" t="s">
        <v>106</v>
      </c>
      <c r="E20" t="s">
        <v>129</v>
      </c>
      <c r="F20" t="s">
        <v>303</v>
      </c>
      <c r="G20" t="s">
        <v>283</v>
      </c>
      <c r="H20" t="s">
        <v>199</v>
      </c>
      <c r="I20" t="s">
        <v>155</v>
      </c>
      <c r="J20" t="s">
        <v>294</v>
      </c>
      <c r="K20" s="79">
        <v>4.95</v>
      </c>
      <c r="L20" t="s">
        <v>108</v>
      </c>
      <c r="M20" s="79">
        <v>5</v>
      </c>
      <c r="N20" s="79">
        <v>0.96</v>
      </c>
      <c r="O20" s="79">
        <v>71848</v>
      </c>
      <c r="P20" s="79">
        <v>126.5</v>
      </c>
      <c r="Q20" s="79">
        <v>90.887720000000002</v>
      </c>
      <c r="R20" s="79">
        <v>0</v>
      </c>
      <c r="S20" s="79">
        <f t="shared" si="0"/>
        <v>0.75449795841102529</v>
      </c>
      <c r="T20" s="79">
        <f>Q20/'סכום נכסי הקרן'!$C$42*100</f>
        <v>9.9068344718397761E-2</v>
      </c>
    </row>
    <row r="21" spans="2:20">
      <c r="B21" t="s">
        <v>304</v>
      </c>
      <c r="C21" t="s">
        <v>305</v>
      </c>
      <c r="D21" t="s">
        <v>106</v>
      </c>
      <c r="E21" t="s">
        <v>129</v>
      </c>
      <c r="F21" t="s">
        <v>303</v>
      </c>
      <c r="G21" t="s">
        <v>283</v>
      </c>
      <c r="H21" t="s">
        <v>199</v>
      </c>
      <c r="I21" t="s">
        <v>155</v>
      </c>
      <c r="J21" t="s">
        <v>297</v>
      </c>
      <c r="K21" s="79">
        <v>3.18</v>
      </c>
      <c r="L21" t="s">
        <v>108</v>
      </c>
      <c r="M21" s="79">
        <v>0.7</v>
      </c>
      <c r="N21" s="79">
        <v>0.59</v>
      </c>
      <c r="O21" s="79">
        <v>315033</v>
      </c>
      <c r="P21" s="79">
        <v>101.29</v>
      </c>
      <c r="Q21" s="79">
        <v>319.09692569999999</v>
      </c>
      <c r="R21" s="79">
        <v>0.01</v>
      </c>
      <c r="S21" s="79">
        <f t="shared" si="0"/>
        <v>2.6489604863658656</v>
      </c>
      <c r="T21" s="79">
        <f>Q21/'סכום נכסי הקרן'!$C$42*100</f>
        <v>0.34781821167731519</v>
      </c>
    </row>
    <row r="22" spans="2:20">
      <c r="B22" t="s">
        <v>306</v>
      </c>
      <c r="C22" t="s">
        <v>307</v>
      </c>
      <c r="D22" t="s">
        <v>106</v>
      </c>
      <c r="E22" t="s">
        <v>129</v>
      </c>
      <c r="F22" t="s">
        <v>308</v>
      </c>
      <c r="G22" t="s">
        <v>309</v>
      </c>
      <c r="H22" t="s">
        <v>310</v>
      </c>
      <c r="I22" t="s">
        <v>156</v>
      </c>
      <c r="J22" t="s">
        <v>311</v>
      </c>
      <c r="K22" s="79">
        <v>7.03</v>
      </c>
      <c r="L22" t="s">
        <v>108</v>
      </c>
      <c r="M22" s="79">
        <v>1.34</v>
      </c>
      <c r="N22" s="79">
        <v>1.84</v>
      </c>
      <c r="O22" s="79">
        <v>632498</v>
      </c>
      <c r="P22" s="79">
        <v>97.37</v>
      </c>
      <c r="Q22" s="79">
        <v>615.8633026</v>
      </c>
      <c r="R22" s="79">
        <v>0.03</v>
      </c>
      <c r="S22" s="79">
        <f t="shared" si="0"/>
        <v>5.1125455063893277</v>
      </c>
      <c r="T22" s="79">
        <f>Q22/'סכום נכסי הקרן'!$C$42*100</f>
        <v>0.67129594582620966</v>
      </c>
    </row>
    <row r="23" spans="2:20">
      <c r="B23" t="s">
        <v>312</v>
      </c>
      <c r="C23" t="s">
        <v>313</v>
      </c>
      <c r="D23" t="s">
        <v>106</v>
      </c>
      <c r="E23" t="s">
        <v>129</v>
      </c>
      <c r="F23" t="s">
        <v>314</v>
      </c>
      <c r="G23" t="s">
        <v>283</v>
      </c>
      <c r="H23" t="s">
        <v>315</v>
      </c>
      <c r="I23" t="s">
        <v>155</v>
      </c>
      <c r="J23" t="s">
        <v>300</v>
      </c>
      <c r="K23" s="79">
        <v>3.19</v>
      </c>
      <c r="L23" t="s">
        <v>108</v>
      </c>
      <c r="M23" s="79">
        <v>0.8</v>
      </c>
      <c r="N23" s="79">
        <v>0.75</v>
      </c>
      <c r="O23" s="79">
        <v>660943</v>
      </c>
      <c r="P23" s="79">
        <v>101.19</v>
      </c>
      <c r="Q23" s="79">
        <v>668.80822169999999</v>
      </c>
      <c r="R23" s="79">
        <v>0.1</v>
      </c>
      <c r="S23" s="79">
        <f t="shared" si="0"/>
        <v>5.5520639954567939</v>
      </c>
      <c r="T23" s="79">
        <f>Q23/'סכום נכסי הקרן'!$C$42*100</f>
        <v>0.72900633284534144</v>
      </c>
    </row>
    <row r="24" spans="2:20">
      <c r="B24" t="s">
        <v>316</v>
      </c>
      <c r="C24" t="s">
        <v>317</v>
      </c>
      <c r="D24" t="s">
        <v>106</v>
      </c>
      <c r="E24" t="s">
        <v>129</v>
      </c>
      <c r="F24" t="s">
        <v>282</v>
      </c>
      <c r="G24" t="s">
        <v>283</v>
      </c>
      <c r="H24" t="s">
        <v>315</v>
      </c>
      <c r="I24" t="s">
        <v>155</v>
      </c>
      <c r="J24" t="s">
        <v>294</v>
      </c>
      <c r="K24" s="79">
        <v>3.67</v>
      </c>
      <c r="L24" t="s">
        <v>108</v>
      </c>
      <c r="M24" s="79">
        <v>3.4</v>
      </c>
      <c r="N24" s="79">
        <v>0.79</v>
      </c>
      <c r="O24" s="79">
        <v>175000</v>
      </c>
      <c r="P24" s="79">
        <v>112.62</v>
      </c>
      <c r="Q24" s="79">
        <v>197.08500000000001</v>
      </c>
      <c r="R24" s="79">
        <v>0.01</v>
      </c>
      <c r="S24" s="79">
        <f t="shared" si="0"/>
        <v>1.6360871428333434</v>
      </c>
      <c r="T24" s="79">
        <f>Q24/'סכום נכסי הקרן'!$C$42*100</f>
        <v>0.21482423278772339</v>
      </c>
    </row>
    <row r="25" spans="2:20">
      <c r="B25" t="s">
        <v>318</v>
      </c>
      <c r="C25" t="s">
        <v>319</v>
      </c>
      <c r="D25" t="s">
        <v>106</v>
      </c>
      <c r="E25" t="s">
        <v>129</v>
      </c>
      <c r="F25" t="s">
        <v>303</v>
      </c>
      <c r="G25" t="s">
        <v>283</v>
      </c>
      <c r="H25" t="s">
        <v>315</v>
      </c>
      <c r="I25" t="s">
        <v>155</v>
      </c>
      <c r="J25" t="s">
        <v>320</v>
      </c>
      <c r="K25" s="79">
        <v>2.15</v>
      </c>
      <c r="L25" t="s">
        <v>108</v>
      </c>
      <c r="M25" s="79">
        <v>4.0999999999999996</v>
      </c>
      <c r="N25" s="79">
        <v>0.82</v>
      </c>
      <c r="O25" s="79">
        <v>300000</v>
      </c>
      <c r="P25" s="79">
        <v>132.30000000000001</v>
      </c>
      <c r="Q25" s="79">
        <v>396.9</v>
      </c>
      <c r="R25" s="79">
        <v>0.01</v>
      </c>
      <c r="S25" s="79">
        <f t="shared" si="0"/>
        <v>3.2948371869526039</v>
      </c>
      <c r="T25" s="79">
        <f>Q25/'סכום נכסי הקרן'!$C$42*100</f>
        <v>0.43262418750005022</v>
      </c>
    </row>
    <row r="26" spans="2:20">
      <c r="B26" t="s">
        <v>321</v>
      </c>
      <c r="C26" t="s">
        <v>322</v>
      </c>
      <c r="D26" t="s">
        <v>106</v>
      </c>
      <c r="E26" t="s">
        <v>129</v>
      </c>
      <c r="F26" t="s">
        <v>303</v>
      </c>
      <c r="G26" t="s">
        <v>283</v>
      </c>
      <c r="H26" t="s">
        <v>315</v>
      </c>
      <c r="I26" t="s">
        <v>155</v>
      </c>
      <c r="J26" t="s">
        <v>323</v>
      </c>
      <c r="K26" s="79">
        <v>4.13</v>
      </c>
      <c r="L26" t="s">
        <v>108</v>
      </c>
      <c r="M26" s="79">
        <v>4</v>
      </c>
      <c r="N26" s="79">
        <v>0.84</v>
      </c>
      <c r="O26" s="79">
        <v>63624</v>
      </c>
      <c r="P26" s="79">
        <v>119.39</v>
      </c>
      <c r="Q26" s="79">
        <v>75.960693599999999</v>
      </c>
      <c r="R26" s="79">
        <v>0</v>
      </c>
      <c r="S26" s="79">
        <f t="shared" si="0"/>
        <v>0.63058230793648939</v>
      </c>
      <c r="T26" s="79">
        <f>Q26/'סכום נכסי הקרן'!$C$42*100</f>
        <v>8.2797766063593514E-2</v>
      </c>
    </row>
    <row r="27" spans="2:20">
      <c r="B27" t="s">
        <v>324</v>
      </c>
      <c r="C27" t="s">
        <v>325</v>
      </c>
      <c r="D27" t="s">
        <v>106</v>
      </c>
      <c r="E27" t="s">
        <v>129</v>
      </c>
      <c r="F27" t="s">
        <v>326</v>
      </c>
      <c r="G27" t="s">
        <v>309</v>
      </c>
      <c r="H27" t="s">
        <v>327</v>
      </c>
      <c r="I27" t="s">
        <v>155</v>
      </c>
      <c r="J27" t="s">
        <v>328</v>
      </c>
      <c r="K27" s="79">
        <v>6.61</v>
      </c>
      <c r="L27" t="s">
        <v>108</v>
      </c>
      <c r="M27" s="79">
        <v>2.34</v>
      </c>
      <c r="N27" s="79">
        <v>2.15</v>
      </c>
      <c r="O27" s="79">
        <v>517179</v>
      </c>
      <c r="P27" s="79">
        <v>101.81</v>
      </c>
      <c r="Q27" s="79">
        <v>526.53993990000004</v>
      </c>
      <c r="R27" s="79">
        <v>0.04</v>
      </c>
      <c r="S27" s="79">
        <f t="shared" si="0"/>
        <v>4.3710339491013084</v>
      </c>
      <c r="T27" s="79">
        <f>Q27/'סכום נכסי הקרן'!$C$42*100</f>
        <v>0.57393276312815023</v>
      </c>
    </row>
    <row r="28" spans="2:20">
      <c r="B28" t="s">
        <v>329</v>
      </c>
      <c r="C28" t="s">
        <v>330</v>
      </c>
      <c r="D28" t="s">
        <v>106</v>
      </c>
      <c r="E28" t="s">
        <v>129</v>
      </c>
      <c r="F28" t="s">
        <v>314</v>
      </c>
      <c r="G28" t="s">
        <v>283</v>
      </c>
      <c r="H28" t="s">
        <v>327</v>
      </c>
      <c r="I28" t="s">
        <v>155</v>
      </c>
      <c r="J28" t="s">
        <v>331</v>
      </c>
      <c r="K28" s="79">
        <v>2.44</v>
      </c>
      <c r="L28" t="s">
        <v>108</v>
      </c>
      <c r="M28" s="79">
        <v>2.8</v>
      </c>
      <c r="N28" s="79">
        <v>0.77</v>
      </c>
      <c r="O28" s="79">
        <v>436900</v>
      </c>
      <c r="P28" s="79">
        <v>107.21</v>
      </c>
      <c r="Q28" s="79">
        <v>468.40048999999999</v>
      </c>
      <c r="R28" s="79">
        <v>0.04</v>
      </c>
      <c r="S28" s="79">
        <f t="shared" si="0"/>
        <v>3.8883934311887662</v>
      </c>
      <c r="T28" s="79">
        <f>Q28/'סכום נכסי הקרן'!$C$42*100</f>
        <v>0.5105602958197919</v>
      </c>
    </row>
    <row r="29" spans="2:20">
      <c r="B29" t="s">
        <v>332</v>
      </c>
      <c r="C29" t="s">
        <v>333</v>
      </c>
      <c r="D29" t="s">
        <v>106</v>
      </c>
      <c r="E29" t="s">
        <v>129</v>
      </c>
      <c r="F29" t="s">
        <v>314</v>
      </c>
      <c r="G29" t="s">
        <v>283</v>
      </c>
      <c r="H29" t="s">
        <v>327</v>
      </c>
      <c r="I29" t="s">
        <v>155</v>
      </c>
      <c r="J29" t="s">
        <v>334</v>
      </c>
      <c r="K29" s="79">
        <v>2</v>
      </c>
      <c r="L29" t="s">
        <v>108</v>
      </c>
      <c r="M29" s="79">
        <v>3.1</v>
      </c>
      <c r="N29" s="79">
        <v>0.78</v>
      </c>
      <c r="O29" s="79">
        <v>172035</v>
      </c>
      <c r="P29" s="79">
        <v>112.61</v>
      </c>
      <c r="Q29" s="79">
        <v>193.72861349999999</v>
      </c>
      <c r="R29" s="79">
        <v>0.02</v>
      </c>
      <c r="S29" s="79">
        <f t="shared" si="0"/>
        <v>1.6082243384645207</v>
      </c>
      <c r="T29" s="79">
        <f>Q29/'סכום נכסי הקרן'!$C$42*100</f>
        <v>0.21116574454761597</v>
      </c>
    </row>
    <row r="30" spans="2:20">
      <c r="B30" t="s">
        <v>335</v>
      </c>
      <c r="C30" t="s">
        <v>336</v>
      </c>
      <c r="D30" t="s">
        <v>106</v>
      </c>
      <c r="E30" t="s">
        <v>129</v>
      </c>
      <c r="F30" t="s">
        <v>337</v>
      </c>
      <c r="G30" t="s">
        <v>133</v>
      </c>
      <c r="H30" t="s">
        <v>327</v>
      </c>
      <c r="I30" t="s">
        <v>155</v>
      </c>
      <c r="J30" t="s">
        <v>338</v>
      </c>
      <c r="K30" s="79">
        <v>8.9600000000000009</v>
      </c>
      <c r="L30" t="s">
        <v>108</v>
      </c>
      <c r="M30" s="79">
        <v>3.85</v>
      </c>
      <c r="N30" s="79">
        <v>2.54</v>
      </c>
      <c r="O30" s="79">
        <v>187471</v>
      </c>
      <c r="P30" s="79">
        <v>112.62</v>
      </c>
      <c r="Q30" s="79">
        <v>211.12984019999999</v>
      </c>
      <c r="R30" s="79">
        <v>0.01</v>
      </c>
      <c r="S30" s="79">
        <f t="shared" si="0"/>
        <v>1.7526793871663411</v>
      </c>
      <c r="T30" s="79">
        <f>Q30/'סכום נכסי הקרן'!$C$42*100</f>
        <v>0.23013322139969877</v>
      </c>
    </row>
    <row r="31" spans="2:20">
      <c r="B31" t="s">
        <v>339</v>
      </c>
      <c r="C31" t="s">
        <v>340</v>
      </c>
      <c r="D31" t="s">
        <v>106</v>
      </c>
      <c r="E31" t="s">
        <v>129</v>
      </c>
      <c r="F31" t="s">
        <v>341</v>
      </c>
      <c r="G31" t="s">
        <v>309</v>
      </c>
      <c r="H31" t="s">
        <v>327</v>
      </c>
      <c r="I31" t="s">
        <v>155</v>
      </c>
      <c r="J31" t="s">
        <v>264</v>
      </c>
      <c r="K31" s="79">
        <v>2.97</v>
      </c>
      <c r="L31" t="s">
        <v>108</v>
      </c>
      <c r="M31" s="79">
        <v>3</v>
      </c>
      <c r="N31" s="79">
        <v>1.18</v>
      </c>
      <c r="O31" s="79">
        <v>154973</v>
      </c>
      <c r="P31" s="79">
        <v>112.89</v>
      </c>
      <c r="Q31" s="79">
        <v>174.94901970000001</v>
      </c>
      <c r="R31" s="79">
        <v>0.01</v>
      </c>
      <c r="S31" s="79">
        <f t="shared" si="0"/>
        <v>1.4523268730875882</v>
      </c>
      <c r="T31" s="79">
        <f>Q31/'סכום נכסי הקרן'!$C$42*100</f>
        <v>0.19069583648688032</v>
      </c>
    </row>
    <row r="32" spans="2:20">
      <c r="B32" t="s">
        <v>342</v>
      </c>
      <c r="C32" t="s">
        <v>343</v>
      </c>
      <c r="D32" t="s">
        <v>106</v>
      </c>
      <c r="E32" t="s">
        <v>129</v>
      </c>
      <c r="F32" t="s">
        <v>344</v>
      </c>
      <c r="G32" t="s">
        <v>309</v>
      </c>
      <c r="H32" t="s">
        <v>345</v>
      </c>
      <c r="I32" t="s">
        <v>155</v>
      </c>
      <c r="J32" t="s">
        <v>346</v>
      </c>
      <c r="K32" s="79">
        <v>3.94</v>
      </c>
      <c r="L32" t="s">
        <v>108</v>
      </c>
      <c r="M32" s="79">
        <v>4.8</v>
      </c>
      <c r="N32" s="79">
        <v>1.23</v>
      </c>
      <c r="O32" s="79">
        <v>185434</v>
      </c>
      <c r="P32" s="79">
        <v>118.14</v>
      </c>
      <c r="Q32" s="79">
        <v>219.0717276</v>
      </c>
      <c r="R32" s="79">
        <v>0.01</v>
      </c>
      <c r="S32" s="79">
        <f t="shared" si="0"/>
        <v>1.818608401880653</v>
      </c>
      <c r="T32" s="79">
        <f>Q32/'סכום נכסי הקרן'!$C$42*100</f>
        <v>0.23878994244691948</v>
      </c>
    </row>
    <row r="33" spans="2:20">
      <c r="B33" t="s">
        <v>347</v>
      </c>
      <c r="C33" t="s">
        <v>348</v>
      </c>
      <c r="D33" t="s">
        <v>106</v>
      </c>
      <c r="E33" t="s">
        <v>129</v>
      </c>
      <c r="F33" t="s">
        <v>344</v>
      </c>
      <c r="G33" t="s">
        <v>309</v>
      </c>
      <c r="H33" t="s">
        <v>345</v>
      </c>
      <c r="I33" t="s">
        <v>155</v>
      </c>
      <c r="J33" t="s">
        <v>349</v>
      </c>
      <c r="K33" s="79">
        <v>7.71</v>
      </c>
      <c r="L33" t="s">
        <v>108</v>
      </c>
      <c r="M33" s="79">
        <v>3.2</v>
      </c>
      <c r="N33" s="79">
        <v>2.38</v>
      </c>
      <c r="O33" s="79">
        <v>6697</v>
      </c>
      <c r="P33" s="79">
        <v>106.49</v>
      </c>
      <c r="Q33" s="79">
        <v>7.1316353000000001</v>
      </c>
      <c r="R33" s="79">
        <v>0</v>
      </c>
      <c r="S33" s="79">
        <f t="shared" si="0"/>
        <v>5.9202764399657062E-2</v>
      </c>
      <c r="T33" s="79">
        <f>Q33/'סכום נכסי הקרן'!$C$42*100</f>
        <v>7.7735397510939217E-3</v>
      </c>
    </row>
    <row r="34" spans="2:20">
      <c r="B34" t="s">
        <v>350</v>
      </c>
      <c r="C34" t="s">
        <v>351</v>
      </c>
      <c r="D34" t="s">
        <v>106</v>
      </c>
      <c r="E34" t="s">
        <v>129</v>
      </c>
      <c r="F34" t="s">
        <v>352</v>
      </c>
      <c r="G34" t="s">
        <v>309</v>
      </c>
      <c r="H34" t="s">
        <v>345</v>
      </c>
      <c r="I34" t="s">
        <v>155</v>
      </c>
      <c r="J34" t="s">
        <v>264</v>
      </c>
      <c r="K34" s="79">
        <v>5.88</v>
      </c>
      <c r="L34" t="s">
        <v>108</v>
      </c>
      <c r="M34" s="79">
        <v>4.75</v>
      </c>
      <c r="N34" s="79">
        <v>1.98</v>
      </c>
      <c r="O34" s="79">
        <v>3676</v>
      </c>
      <c r="P34" s="79">
        <v>142.25</v>
      </c>
      <c r="Q34" s="79">
        <v>5.2291100000000004</v>
      </c>
      <c r="R34" s="79">
        <v>0</v>
      </c>
      <c r="S34" s="79">
        <f t="shared" si="0"/>
        <v>4.3409085620221048E-2</v>
      </c>
      <c r="T34" s="79">
        <f>Q34/'סכום נכסי הקרן'!$C$42*100</f>
        <v>5.6997718949316906E-3</v>
      </c>
    </row>
    <row r="35" spans="2:20">
      <c r="B35" t="s">
        <v>353</v>
      </c>
      <c r="C35" t="s">
        <v>354</v>
      </c>
      <c r="D35" t="s">
        <v>106</v>
      </c>
      <c r="E35" t="s">
        <v>129</v>
      </c>
      <c r="F35" t="s">
        <v>355</v>
      </c>
      <c r="G35" t="s">
        <v>309</v>
      </c>
      <c r="H35" t="s">
        <v>345</v>
      </c>
      <c r="I35" t="s">
        <v>155</v>
      </c>
      <c r="J35" t="s">
        <v>356</v>
      </c>
      <c r="K35" s="79">
        <v>3.19</v>
      </c>
      <c r="L35" t="s">
        <v>108</v>
      </c>
      <c r="M35" s="79">
        <v>5.85</v>
      </c>
      <c r="N35" s="79">
        <v>1.51</v>
      </c>
      <c r="O35" s="79">
        <v>167156.64000000001</v>
      </c>
      <c r="P35" s="79">
        <v>122.89</v>
      </c>
      <c r="Q35" s="79">
        <v>205.41879489600001</v>
      </c>
      <c r="R35" s="79">
        <v>0.01</v>
      </c>
      <c r="S35" s="79">
        <f t="shared" si="0"/>
        <v>1.7052695498169075</v>
      </c>
      <c r="T35" s="79">
        <f>Q35/'סכום נכסי הקרן'!$C$42*100</f>
        <v>0.22390813615298938</v>
      </c>
    </row>
    <row r="36" spans="2:20">
      <c r="B36" t="s">
        <v>357</v>
      </c>
      <c r="C36" t="s">
        <v>358</v>
      </c>
      <c r="D36" t="s">
        <v>106</v>
      </c>
      <c r="E36" t="s">
        <v>129</v>
      </c>
      <c r="F36" t="s">
        <v>355</v>
      </c>
      <c r="G36" t="s">
        <v>309</v>
      </c>
      <c r="H36" t="s">
        <v>345</v>
      </c>
      <c r="I36" t="s">
        <v>155</v>
      </c>
      <c r="J36" t="s">
        <v>300</v>
      </c>
      <c r="K36" s="79">
        <v>3.5</v>
      </c>
      <c r="L36" t="s">
        <v>108</v>
      </c>
      <c r="M36" s="79">
        <v>4.9000000000000004</v>
      </c>
      <c r="N36" s="79">
        <v>1.58</v>
      </c>
      <c r="O36" s="79">
        <v>248673.15</v>
      </c>
      <c r="P36" s="79">
        <v>115.23</v>
      </c>
      <c r="Q36" s="79">
        <v>286.54607074500001</v>
      </c>
      <c r="R36" s="79">
        <v>0.03</v>
      </c>
      <c r="S36" s="79">
        <f t="shared" si="0"/>
        <v>2.3787418736855068</v>
      </c>
      <c r="T36" s="79">
        <f>Q36/'סכום נכסי הקרן'!$C$42*100</f>
        <v>0.31233751836076479</v>
      </c>
    </row>
    <row r="37" spans="2:20">
      <c r="B37" t="s">
        <v>359</v>
      </c>
      <c r="C37" t="s">
        <v>360</v>
      </c>
      <c r="D37" t="s">
        <v>106</v>
      </c>
      <c r="E37" t="s">
        <v>129</v>
      </c>
      <c r="F37" t="s">
        <v>355</v>
      </c>
      <c r="G37" t="s">
        <v>309</v>
      </c>
      <c r="H37" t="s">
        <v>345</v>
      </c>
      <c r="I37" t="s">
        <v>155</v>
      </c>
      <c r="J37" t="s">
        <v>256</v>
      </c>
      <c r="K37" s="79">
        <v>7.15</v>
      </c>
      <c r="L37" t="s">
        <v>108</v>
      </c>
      <c r="M37" s="79">
        <v>2.2999999999999998</v>
      </c>
      <c r="N37" s="79">
        <v>2.67</v>
      </c>
      <c r="O37" s="79">
        <v>48401.02</v>
      </c>
      <c r="P37" s="79">
        <v>97.88</v>
      </c>
      <c r="Q37" s="79">
        <v>47.374918375999997</v>
      </c>
      <c r="R37" s="79">
        <v>0.01</v>
      </c>
      <c r="S37" s="79">
        <f t="shared" si="0"/>
        <v>0.3932795232907258</v>
      </c>
      <c r="T37" s="79">
        <f>Q37/'סכום נכסי הקרן'!$C$42*100</f>
        <v>5.1639041497349963E-2</v>
      </c>
    </row>
    <row r="38" spans="2:20">
      <c r="B38" t="s">
        <v>361</v>
      </c>
      <c r="C38" t="s">
        <v>362</v>
      </c>
      <c r="D38" t="s">
        <v>106</v>
      </c>
      <c r="E38" t="s">
        <v>129</v>
      </c>
      <c r="F38" t="s">
        <v>355</v>
      </c>
      <c r="G38" t="s">
        <v>309</v>
      </c>
      <c r="H38" t="s">
        <v>345</v>
      </c>
      <c r="I38" t="s">
        <v>155</v>
      </c>
      <c r="J38" t="s">
        <v>363</v>
      </c>
      <c r="K38" s="79">
        <v>7.67</v>
      </c>
      <c r="L38" t="s">
        <v>108</v>
      </c>
      <c r="M38" s="79">
        <v>2.15</v>
      </c>
      <c r="N38" s="79">
        <v>2.64</v>
      </c>
      <c r="O38" s="79">
        <v>43207.56</v>
      </c>
      <c r="P38" s="79">
        <v>97.4</v>
      </c>
      <c r="Q38" s="79">
        <v>42.084163439999998</v>
      </c>
      <c r="R38" s="79">
        <v>0.01</v>
      </c>
      <c r="S38" s="79">
        <f t="shared" si="0"/>
        <v>0.34935869660847368</v>
      </c>
      <c r="T38" s="79">
        <f>Q38/'סכום נכסי הקרן'!$C$42*100</f>
        <v>4.5872076127108391E-2</v>
      </c>
    </row>
    <row r="39" spans="2:20">
      <c r="B39" t="s">
        <v>364</v>
      </c>
      <c r="C39" t="s">
        <v>365</v>
      </c>
      <c r="D39" t="s">
        <v>106</v>
      </c>
      <c r="E39" t="s">
        <v>129</v>
      </c>
      <c r="F39" t="s">
        <v>366</v>
      </c>
      <c r="G39" t="s">
        <v>118</v>
      </c>
      <c r="H39" t="s">
        <v>345</v>
      </c>
      <c r="I39" t="s">
        <v>155</v>
      </c>
      <c r="J39" t="s">
        <v>367</v>
      </c>
      <c r="K39" s="79">
        <v>5.97</v>
      </c>
      <c r="L39" t="s">
        <v>108</v>
      </c>
      <c r="M39" s="79">
        <v>1.94</v>
      </c>
      <c r="N39" s="79">
        <v>1.77</v>
      </c>
      <c r="O39" s="79">
        <v>67000</v>
      </c>
      <c r="P39" s="79">
        <v>100.81</v>
      </c>
      <c r="Q39" s="79">
        <v>67.542699999999996</v>
      </c>
      <c r="R39" s="79">
        <v>0.01</v>
      </c>
      <c r="S39" s="79">
        <f t="shared" si="0"/>
        <v>0.56070093138620214</v>
      </c>
      <c r="T39" s="79">
        <f>Q39/'סכום נכסי הקרן'!$C$42*100</f>
        <v>7.3622085434768572E-2</v>
      </c>
    </row>
    <row r="40" spans="2:20">
      <c r="B40" t="s">
        <v>368</v>
      </c>
      <c r="C40" t="s">
        <v>369</v>
      </c>
      <c r="D40" t="s">
        <v>106</v>
      </c>
      <c r="E40" t="s">
        <v>129</v>
      </c>
      <c r="F40" t="s">
        <v>370</v>
      </c>
      <c r="G40" t="s">
        <v>309</v>
      </c>
      <c r="H40" t="s">
        <v>345</v>
      </c>
      <c r="I40" t="s">
        <v>155</v>
      </c>
      <c r="J40" t="s">
        <v>371</v>
      </c>
      <c r="K40" s="79">
        <v>8.49</v>
      </c>
      <c r="L40" t="s">
        <v>108</v>
      </c>
      <c r="M40" s="79">
        <v>3.5</v>
      </c>
      <c r="N40" s="79">
        <v>2.48</v>
      </c>
      <c r="O40" s="79">
        <v>22662</v>
      </c>
      <c r="P40" s="79">
        <v>110.45</v>
      </c>
      <c r="Q40" s="79">
        <v>25.030179</v>
      </c>
      <c r="R40" s="79">
        <v>0.01</v>
      </c>
      <c r="S40" s="79">
        <f t="shared" si="0"/>
        <v>0.20778625488858693</v>
      </c>
      <c r="T40" s="79">
        <f>Q40/'סכום נכסי הקרן'!$C$42*100</f>
        <v>2.7283096127124772E-2</v>
      </c>
    </row>
    <row r="41" spans="2:20">
      <c r="B41" t="s">
        <v>372</v>
      </c>
      <c r="C41" t="s">
        <v>373</v>
      </c>
      <c r="D41" t="s">
        <v>106</v>
      </c>
      <c r="E41" t="s">
        <v>129</v>
      </c>
      <c r="F41" t="s">
        <v>370</v>
      </c>
      <c r="G41" t="s">
        <v>309</v>
      </c>
      <c r="H41" t="s">
        <v>345</v>
      </c>
      <c r="I41" t="s">
        <v>155</v>
      </c>
      <c r="J41" t="s">
        <v>374</v>
      </c>
      <c r="K41" s="79">
        <v>7.13</v>
      </c>
      <c r="L41" t="s">
        <v>108</v>
      </c>
      <c r="M41" s="79">
        <v>4</v>
      </c>
      <c r="N41" s="79">
        <v>2.17</v>
      </c>
      <c r="O41" s="79">
        <v>18000</v>
      </c>
      <c r="P41" s="79">
        <v>114.15</v>
      </c>
      <c r="Q41" s="79">
        <v>20.547000000000001</v>
      </c>
      <c r="R41" s="79">
        <v>0.01</v>
      </c>
      <c r="S41" s="79">
        <f t="shared" si="0"/>
        <v>0.17056946253543753</v>
      </c>
      <c r="T41" s="79">
        <f>Q41/'סכום נכסי הקרן'!$C$42*100</f>
        <v>2.2396395012757704E-2</v>
      </c>
    </row>
    <row r="42" spans="2:20">
      <c r="B42" t="s">
        <v>375</v>
      </c>
      <c r="C42" t="s">
        <v>376</v>
      </c>
      <c r="D42" t="s">
        <v>106</v>
      </c>
      <c r="E42" t="s">
        <v>129</v>
      </c>
      <c r="F42" t="s">
        <v>377</v>
      </c>
      <c r="G42" t="s">
        <v>378</v>
      </c>
      <c r="H42" t="s">
        <v>345</v>
      </c>
      <c r="I42" t="s">
        <v>155</v>
      </c>
      <c r="J42" t="s">
        <v>379</v>
      </c>
      <c r="K42" s="79">
        <v>8.92</v>
      </c>
      <c r="L42" t="s">
        <v>108</v>
      </c>
      <c r="M42" s="79">
        <v>5.15</v>
      </c>
      <c r="N42" s="79">
        <v>4.2699999999999996</v>
      </c>
      <c r="O42" s="79">
        <v>287299</v>
      </c>
      <c r="P42" s="79">
        <v>129.56</v>
      </c>
      <c r="Q42" s="79">
        <v>372.22458440000003</v>
      </c>
      <c r="R42" s="79">
        <v>0.01</v>
      </c>
      <c r="S42" s="79">
        <f t="shared" si="0"/>
        <v>3.0899959752559791</v>
      </c>
      <c r="T42" s="79">
        <f>Q42/'סכום נכסי הקרן'!$C$42*100</f>
        <v>0.40572778632802697</v>
      </c>
    </row>
    <row r="43" spans="2:20">
      <c r="B43" t="s">
        <v>380</v>
      </c>
      <c r="C43" t="s">
        <v>381</v>
      </c>
      <c r="D43" t="s">
        <v>106</v>
      </c>
      <c r="E43" t="s">
        <v>129</v>
      </c>
      <c r="F43" t="s">
        <v>382</v>
      </c>
      <c r="G43" t="s">
        <v>283</v>
      </c>
      <c r="H43" t="s">
        <v>345</v>
      </c>
      <c r="I43" t="s">
        <v>155</v>
      </c>
      <c r="J43" t="s">
        <v>383</v>
      </c>
      <c r="K43" s="79">
        <v>3.42</v>
      </c>
      <c r="L43" t="s">
        <v>108</v>
      </c>
      <c r="M43" s="79">
        <v>3.55</v>
      </c>
      <c r="N43" s="79">
        <v>0.83</v>
      </c>
      <c r="O43" s="79">
        <v>12712</v>
      </c>
      <c r="P43" s="79">
        <v>118.35</v>
      </c>
      <c r="Q43" s="79">
        <v>15.044651999999999</v>
      </c>
      <c r="R43" s="79">
        <v>0</v>
      </c>
      <c r="S43" s="79">
        <f t="shared" si="0"/>
        <v>0.12489211104651263</v>
      </c>
      <c r="T43" s="79">
        <f>Q43/'סכום נכסי הקרן'!$C$42*100</f>
        <v>1.6398791503454285E-2</v>
      </c>
    </row>
    <row r="44" spans="2:20">
      <c r="B44" t="s">
        <v>384</v>
      </c>
      <c r="C44" t="s">
        <v>385</v>
      </c>
      <c r="D44" t="s">
        <v>106</v>
      </c>
      <c r="E44" t="s">
        <v>129</v>
      </c>
      <c r="F44" t="s">
        <v>382</v>
      </c>
      <c r="G44" t="s">
        <v>283</v>
      </c>
      <c r="H44" t="s">
        <v>345</v>
      </c>
      <c r="I44" t="s">
        <v>155</v>
      </c>
      <c r="J44" t="s">
        <v>386</v>
      </c>
      <c r="K44" s="79">
        <v>2.37</v>
      </c>
      <c r="L44" t="s">
        <v>108</v>
      </c>
      <c r="M44" s="79">
        <v>4.6500000000000004</v>
      </c>
      <c r="N44" s="79">
        <v>0.81</v>
      </c>
      <c r="O44" s="79">
        <v>88025</v>
      </c>
      <c r="P44" s="79">
        <v>130.22</v>
      </c>
      <c r="Q44" s="79">
        <v>114.626155</v>
      </c>
      <c r="R44" s="79">
        <v>0.02</v>
      </c>
      <c r="S44" s="79">
        <f t="shared" si="0"/>
        <v>0.95156089214258799</v>
      </c>
      <c r="T44" s="79">
        <f>Q44/'סכום נכסי הקרן'!$C$42*100</f>
        <v>0.12494342951153899</v>
      </c>
    </row>
    <row r="45" spans="2:20">
      <c r="B45" t="s">
        <v>387</v>
      </c>
      <c r="C45" t="s">
        <v>388</v>
      </c>
      <c r="D45" t="s">
        <v>106</v>
      </c>
      <c r="E45" t="s">
        <v>129</v>
      </c>
      <c r="F45" t="s">
        <v>389</v>
      </c>
      <c r="G45" t="s">
        <v>390</v>
      </c>
      <c r="H45" t="s">
        <v>345</v>
      </c>
      <c r="I45" t="s">
        <v>155</v>
      </c>
      <c r="J45" t="s">
        <v>391</v>
      </c>
      <c r="K45" s="79">
        <v>5.77</v>
      </c>
      <c r="L45" t="s">
        <v>108</v>
      </c>
      <c r="M45" s="79">
        <v>3.85</v>
      </c>
      <c r="N45" s="79">
        <v>1.75</v>
      </c>
      <c r="O45" s="79">
        <v>26116</v>
      </c>
      <c r="P45" s="79">
        <v>115.4</v>
      </c>
      <c r="Q45" s="79">
        <v>30.137864</v>
      </c>
      <c r="R45" s="79">
        <v>0.01</v>
      </c>
      <c r="S45" s="79">
        <f t="shared" si="0"/>
        <v>0.25018733948732719</v>
      </c>
      <c r="T45" s="79">
        <f>Q45/'סכום נכסי הקרן'!$C$42*100</f>
        <v>3.2850513796893466E-2</v>
      </c>
    </row>
    <row r="46" spans="2:20">
      <c r="B46" t="s">
        <v>392</v>
      </c>
      <c r="C46" t="s">
        <v>393</v>
      </c>
      <c r="D46" t="s">
        <v>106</v>
      </c>
      <c r="E46" t="s">
        <v>129</v>
      </c>
      <c r="F46" t="s">
        <v>389</v>
      </c>
      <c r="G46" t="s">
        <v>390</v>
      </c>
      <c r="H46" t="s">
        <v>345</v>
      </c>
      <c r="I46" t="s">
        <v>155</v>
      </c>
      <c r="J46" t="s">
        <v>394</v>
      </c>
      <c r="K46" s="79">
        <v>6.57</v>
      </c>
      <c r="L46" t="s">
        <v>108</v>
      </c>
      <c r="M46" s="79">
        <v>3.85</v>
      </c>
      <c r="N46" s="79">
        <v>1.91</v>
      </c>
      <c r="O46" s="79">
        <v>17579</v>
      </c>
      <c r="P46" s="79">
        <v>116.04</v>
      </c>
      <c r="Q46" s="79">
        <v>20.3986716</v>
      </c>
      <c r="R46" s="79">
        <v>0.01</v>
      </c>
      <c r="S46" s="79">
        <f t="shared" si="0"/>
        <v>0.16933812484785582</v>
      </c>
      <c r="T46" s="79">
        <f>Q46/'סכום נכסי הקרן'!$C$42*100</f>
        <v>2.2234715865533765E-2</v>
      </c>
    </row>
    <row r="47" spans="2:20">
      <c r="B47" t="s">
        <v>395</v>
      </c>
      <c r="C47" t="s">
        <v>396</v>
      </c>
      <c r="D47" t="s">
        <v>106</v>
      </c>
      <c r="E47" t="s">
        <v>129</v>
      </c>
      <c r="F47" t="s">
        <v>389</v>
      </c>
      <c r="G47" t="s">
        <v>390</v>
      </c>
      <c r="H47" t="s">
        <v>345</v>
      </c>
      <c r="I47" t="s">
        <v>155</v>
      </c>
      <c r="J47" t="s">
        <v>383</v>
      </c>
      <c r="K47" s="79">
        <v>4.0999999999999996</v>
      </c>
      <c r="L47" t="s">
        <v>108</v>
      </c>
      <c r="M47" s="79">
        <v>3.9</v>
      </c>
      <c r="N47" s="79">
        <v>1.44</v>
      </c>
      <c r="O47" s="79">
        <v>22969</v>
      </c>
      <c r="P47" s="79">
        <v>118.62</v>
      </c>
      <c r="Q47" s="79">
        <v>27.245827800000001</v>
      </c>
      <c r="R47" s="79">
        <v>0.01</v>
      </c>
      <c r="S47" s="79">
        <f t="shared" si="0"/>
        <v>0.22617930618479984</v>
      </c>
      <c r="T47" s="79">
        <f>Q47/'סכום נכסי הקרן'!$C$42*100</f>
        <v>2.9698171112978792E-2</v>
      </c>
    </row>
    <row r="48" spans="2:20">
      <c r="B48" t="s">
        <v>397</v>
      </c>
      <c r="C48" t="s">
        <v>398</v>
      </c>
      <c r="D48" t="s">
        <v>106</v>
      </c>
      <c r="E48" t="s">
        <v>129</v>
      </c>
      <c r="F48" t="s">
        <v>399</v>
      </c>
      <c r="G48" t="s">
        <v>283</v>
      </c>
      <c r="H48" t="s">
        <v>345</v>
      </c>
      <c r="I48" t="s">
        <v>155</v>
      </c>
      <c r="J48" t="s">
        <v>400</v>
      </c>
      <c r="K48" s="79">
        <v>3.71</v>
      </c>
      <c r="L48" t="s">
        <v>108</v>
      </c>
      <c r="M48" s="79">
        <v>3.85</v>
      </c>
      <c r="N48" s="79">
        <v>0.85</v>
      </c>
      <c r="O48" s="79">
        <v>46250</v>
      </c>
      <c r="P48" s="79">
        <v>119.25</v>
      </c>
      <c r="Q48" s="79">
        <v>55.153125000000003</v>
      </c>
      <c r="R48" s="79">
        <v>0.01</v>
      </c>
      <c r="S48" s="79">
        <f t="shared" si="0"/>
        <v>0.45784975365745867</v>
      </c>
      <c r="T48" s="79">
        <f>Q48/'סכום נכסי הקרן'!$C$42*100</f>
        <v>6.0117349184211924E-2</v>
      </c>
    </row>
    <row r="49" spans="2:20">
      <c r="B49" t="s">
        <v>401</v>
      </c>
      <c r="C49" t="s">
        <v>402</v>
      </c>
      <c r="D49" t="s">
        <v>106</v>
      </c>
      <c r="E49" t="s">
        <v>129</v>
      </c>
      <c r="F49" t="s">
        <v>403</v>
      </c>
      <c r="G49" t="s">
        <v>390</v>
      </c>
      <c r="H49" t="s">
        <v>345</v>
      </c>
      <c r="I49" t="s">
        <v>155</v>
      </c>
      <c r="J49" t="s">
        <v>391</v>
      </c>
      <c r="K49" s="79">
        <v>4.21</v>
      </c>
      <c r="L49" t="s">
        <v>108</v>
      </c>
      <c r="M49" s="79">
        <v>3.75</v>
      </c>
      <c r="N49" s="79">
        <v>1.43</v>
      </c>
      <c r="O49" s="79">
        <v>88708</v>
      </c>
      <c r="P49" s="79">
        <v>118.93</v>
      </c>
      <c r="Q49" s="79">
        <v>105.5004244</v>
      </c>
      <c r="R49" s="79">
        <v>0.01</v>
      </c>
      <c r="S49" s="79">
        <f t="shared" si="0"/>
        <v>0.87580428710607672</v>
      </c>
      <c r="T49" s="79">
        <f>Q49/'סכום נכסי הקרן'!$C$42*100</f>
        <v>0.11499630986888507</v>
      </c>
    </row>
    <row r="50" spans="2:20">
      <c r="B50" t="s">
        <v>404</v>
      </c>
      <c r="C50" t="s">
        <v>405</v>
      </c>
      <c r="D50" t="s">
        <v>106</v>
      </c>
      <c r="E50" t="s">
        <v>129</v>
      </c>
      <c r="F50" t="s">
        <v>403</v>
      </c>
      <c r="G50" t="s">
        <v>390</v>
      </c>
      <c r="H50" t="s">
        <v>406</v>
      </c>
      <c r="I50" t="s">
        <v>156</v>
      </c>
      <c r="J50" t="s">
        <v>407</v>
      </c>
      <c r="K50" s="79">
        <v>7.71</v>
      </c>
      <c r="L50" t="s">
        <v>108</v>
      </c>
      <c r="M50" s="79">
        <v>2.48</v>
      </c>
      <c r="N50" s="79">
        <v>2.37</v>
      </c>
      <c r="O50" s="79">
        <v>25316</v>
      </c>
      <c r="P50" s="79">
        <v>100.95</v>
      </c>
      <c r="Q50" s="79">
        <v>25.556501999999998</v>
      </c>
      <c r="R50" s="79">
        <v>0.01</v>
      </c>
      <c r="S50" s="79">
        <f t="shared" si="0"/>
        <v>0.21215548792650188</v>
      </c>
      <c r="T50" s="79">
        <f>Q50/'סכום נכסי הקרן'!$C$42*100</f>
        <v>2.7856792424019675E-2</v>
      </c>
    </row>
    <row r="51" spans="2:20">
      <c r="B51" t="s">
        <v>408</v>
      </c>
      <c r="C51" t="s">
        <v>409</v>
      </c>
      <c r="D51" t="s">
        <v>106</v>
      </c>
      <c r="E51" t="s">
        <v>129</v>
      </c>
      <c r="F51" t="s">
        <v>410</v>
      </c>
      <c r="G51" t="s">
        <v>390</v>
      </c>
      <c r="H51" t="s">
        <v>406</v>
      </c>
      <c r="I51" t="s">
        <v>156</v>
      </c>
      <c r="J51" t="s">
        <v>411</v>
      </c>
      <c r="K51" s="79">
        <v>1.5</v>
      </c>
      <c r="L51" t="s">
        <v>108</v>
      </c>
      <c r="M51" s="79">
        <v>4.28</v>
      </c>
      <c r="N51" s="79">
        <v>0.89</v>
      </c>
      <c r="O51" s="79">
        <v>187500.15</v>
      </c>
      <c r="P51" s="79">
        <v>127.54</v>
      </c>
      <c r="Q51" s="79">
        <v>239.13769131000001</v>
      </c>
      <c r="R51" s="79">
        <v>0.09</v>
      </c>
      <c r="S51" s="79">
        <f t="shared" si="0"/>
        <v>1.9851845757878068</v>
      </c>
      <c r="T51" s="79">
        <f>Q51/'סכום נכסי הקרן'!$C$42*100</f>
        <v>0.26066200404037942</v>
      </c>
    </row>
    <row r="52" spans="2:20">
      <c r="B52" t="s">
        <v>412</v>
      </c>
      <c r="C52" t="s">
        <v>413</v>
      </c>
      <c r="D52" t="s">
        <v>106</v>
      </c>
      <c r="E52" t="s">
        <v>129</v>
      </c>
      <c r="F52" t="s">
        <v>414</v>
      </c>
      <c r="G52" t="s">
        <v>309</v>
      </c>
      <c r="H52" t="s">
        <v>415</v>
      </c>
      <c r="I52" t="s">
        <v>155</v>
      </c>
      <c r="J52" t="s">
        <v>416</v>
      </c>
      <c r="K52" s="79">
        <v>1.22</v>
      </c>
      <c r="L52" t="s">
        <v>108</v>
      </c>
      <c r="M52" s="79">
        <v>4.8499999999999996</v>
      </c>
      <c r="N52" s="79">
        <v>1.1100000000000001</v>
      </c>
      <c r="O52" s="79">
        <v>2660</v>
      </c>
      <c r="P52" s="79">
        <v>126.9</v>
      </c>
      <c r="Q52" s="79">
        <v>3.37554</v>
      </c>
      <c r="R52" s="79">
        <v>0</v>
      </c>
      <c r="S52" s="79">
        <f t="shared" si="0"/>
        <v>2.8021805789987385E-2</v>
      </c>
      <c r="T52" s="79">
        <f>Q52/'סכום נכסי הקרן'!$C$42*100</f>
        <v>3.6793657089289993E-3</v>
      </c>
    </row>
    <row r="53" spans="2:20">
      <c r="B53" t="s">
        <v>417</v>
      </c>
      <c r="C53" t="s">
        <v>418</v>
      </c>
      <c r="D53" t="s">
        <v>106</v>
      </c>
      <c r="E53" t="s">
        <v>129</v>
      </c>
      <c r="F53" t="s">
        <v>414</v>
      </c>
      <c r="G53" t="s">
        <v>309</v>
      </c>
      <c r="H53" t="s">
        <v>419</v>
      </c>
      <c r="I53" t="s">
        <v>156</v>
      </c>
      <c r="J53" t="s">
        <v>420</v>
      </c>
      <c r="K53" s="79">
        <v>6</v>
      </c>
      <c r="L53" t="s">
        <v>108</v>
      </c>
      <c r="M53" s="79">
        <v>2.5</v>
      </c>
      <c r="N53" s="79">
        <v>2.25</v>
      </c>
      <c r="O53" s="79">
        <v>6000</v>
      </c>
      <c r="P53" s="79">
        <v>100.94</v>
      </c>
      <c r="Q53" s="79">
        <v>6.0564</v>
      </c>
      <c r="R53" s="79">
        <v>0</v>
      </c>
      <c r="S53" s="79">
        <f t="shared" si="0"/>
        <v>5.0276774852758256E-2</v>
      </c>
      <c r="T53" s="79">
        <f>Q53/'סכום נכסי הקרן'!$C$42*100</f>
        <v>6.6015246388896557E-3</v>
      </c>
    </row>
    <row r="54" spans="2:20">
      <c r="B54" t="s">
        <v>421</v>
      </c>
      <c r="C54" t="s">
        <v>422</v>
      </c>
      <c r="D54" t="s">
        <v>106</v>
      </c>
      <c r="E54" t="s">
        <v>129</v>
      </c>
      <c r="F54" t="s">
        <v>314</v>
      </c>
      <c r="G54" t="s">
        <v>283</v>
      </c>
      <c r="H54" t="s">
        <v>415</v>
      </c>
      <c r="I54" t="s">
        <v>155</v>
      </c>
      <c r="J54" t="s">
        <v>423</v>
      </c>
      <c r="K54" s="79">
        <v>4.22</v>
      </c>
      <c r="L54" t="s">
        <v>108</v>
      </c>
      <c r="M54" s="79">
        <v>2.8</v>
      </c>
      <c r="N54" s="79">
        <v>2.56</v>
      </c>
      <c r="O54" s="79">
        <v>1</v>
      </c>
      <c r="P54" s="79">
        <v>5126799</v>
      </c>
      <c r="Q54" s="79">
        <v>51.267989999999998</v>
      </c>
      <c r="R54" s="79">
        <v>0</v>
      </c>
      <c r="S54" s="79">
        <f t="shared" si="0"/>
        <v>0.42559758113457852</v>
      </c>
      <c r="T54" s="79">
        <f>Q54/'סכום נכסי הקרן'!$C$42*100</f>
        <v>5.5882520832730417E-2</v>
      </c>
    </row>
    <row r="55" spans="2:20">
      <c r="B55" t="s">
        <v>424</v>
      </c>
      <c r="C55" t="s">
        <v>425</v>
      </c>
      <c r="D55" t="s">
        <v>106</v>
      </c>
      <c r="E55" t="s">
        <v>129</v>
      </c>
      <c r="F55" t="s">
        <v>426</v>
      </c>
      <c r="G55" t="s">
        <v>283</v>
      </c>
      <c r="H55" t="s">
        <v>415</v>
      </c>
      <c r="I55" t="s">
        <v>155</v>
      </c>
      <c r="J55" t="s">
        <v>411</v>
      </c>
      <c r="K55" s="79">
        <v>2.94</v>
      </c>
      <c r="L55" t="s">
        <v>108</v>
      </c>
      <c r="M55" s="79">
        <v>2</v>
      </c>
      <c r="N55" s="79">
        <v>0.9</v>
      </c>
      <c r="O55" s="79">
        <v>100000</v>
      </c>
      <c r="P55" s="79">
        <v>103.84</v>
      </c>
      <c r="Q55" s="79">
        <v>103.84</v>
      </c>
      <c r="R55" s="79">
        <v>0.01</v>
      </c>
      <c r="S55" s="79">
        <f t="shared" si="0"/>
        <v>0.8620203917691065</v>
      </c>
      <c r="T55" s="79">
        <f>Q55/'סכום נכסי הקרן'!$C$42*100</f>
        <v>0.11318643393803281</v>
      </c>
    </row>
    <row r="56" spans="2:20">
      <c r="B56" t="s">
        <v>427</v>
      </c>
      <c r="C56" t="s">
        <v>428</v>
      </c>
      <c r="D56" t="s">
        <v>106</v>
      </c>
      <c r="E56" t="s">
        <v>129</v>
      </c>
      <c r="F56" t="s">
        <v>429</v>
      </c>
      <c r="G56" t="s">
        <v>309</v>
      </c>
      <c r="H56" t="s">
        <v>419</v>
      </c>
      <c r="I56" t="s">
        <v>156</v>
      </c>
      <c r="J56" t="s">
        <v>430</v>
      </c>
      <c r="K56" s="79">
        <v>7.03</v>
      </c>
      <c r="L56" t="s">
        <v>108</v>
      </c>
      <c r="M56" s="79">
        <v>1.58</v>
      </c>
      <c r="N56" s="79">
        <v>1.99</v>
      </c>
      <c r="O56" s="79">
        <v>56085</v>
      </c>
      <c r="P56" s="79">
        <v>97.69</v>
      </c>
      <c r="Q56" s="79">
        <v>54.789436500000001</v>
      </c>
      <c r="R56" s="79">
        <v>0.02</v>
      </c>
      <c r="S56" s="79">
        <f t="shared" si="0"/>
        <v>0.45483061938114977</v>
      </c>
      <c r="T56" s="79">
        <f>Q56/'סכום נכסי הקרן'!$C$42*100</f>
        <v>5.9720925798433105E-2</v>
      </c>
    </row>
    <row r="57" spans="2:20">
      <c r="B57" t="s">
        <v>431</v>
      </c>
      <c r="C57" t="s">
        <v>432</v>
      </c>
      <c r="D57" t="s">
        <v>106</v>
      </c>
      <c r="E57" t="s">
        <v>129</v>
      </c>
      <c r="F57" t="s">
        <v>433</v>
      </c>
      <c r="G57" t="s">
        <v>309</v>
      </c>
      <c r="H57" t="s">
        <v>419</v>
      </c>
      <c r="I57" t="s">
        <v>156</v>
      </c>
      <c r="J57" t="s">
        <v>434</v>
      </c>
      <c r="K57" s="79">
        <v>5.34</v>
      </c>
      <c r="L57" t="s">
        <v>108</v>
      </c>
      <c r="M57" s="79">
        <v>2.74</v>
      </c>
      <c r="N57" s="79">
        <v>1.8</v>
      </c>
      <c r="O57" s="79">
        <v>21000</v>
      </c>
      <c r="P57" s="79">
        <v>104.93</v>
      </c>
      <c r="Q57" s="79">
        <v>22.035299999999999</v>
      </c>
      <c r="R57" s="79">
        <v>0</v>
      </c>
      <c r="S57" s="79">
        <f t="shared" si="0"/>
        <v>0.18292447937933159</v>
      </c>
      <c r="T57" s="79">
        <f>Q57/'סכום נכסי הקרן'!$C$42*100</f>
        <v>2.4018653965280568E-2</v>
      </c>
    </row>
    <row r="58" spans="2:20">
      <c r="B58" t="s">
        <v>435</v>
      </c>
      <c r="C58" t="s">
        <v>436</v>
      </c>
      <c r="D58" t="s">
        <v>106</v>
      </c>
      <c r="E58" t="s">
        <v>129</v>
      </c>
      <c r="F58" t="s">
        <v>433</v>
      </c>
      <c r="G58" t="s">
        <v>309</v>
      </c>
      <c r="H58" t="s">
        <v>419</v>
      </c>
      <c r="I58" t="s">
        <v>156</v>
      </c>
      <c r="J58" t="s">
        <v>437</v>
      </c>
      <c r="K58" s="79">
        <v>7.25</v>
      </c>
      <c r="L58" t="s">
        <v>108</v>
      </c>
      <c r="M58" s="79">
        <v>1.96</v>
      </c>
      <c r="N58" s="79">
        <v>2.29</v>
      </c>
      <c r="O58" s="79">
        <v>36000</v>
      </c>
      <c r="P58" s="79">
        <v>97.85</v>
      </c>
      <c r="Q58" s="79">
        <v>35.225999999999999</v>
      </c>
      <c r="R58" s="79">
        <v>0.01</v>
      </c>
      <c r="S58" s="79">
        <f t="shared" si="0"/>
        <v>0.29242613944971635</v>
      </c>
      <c r="T58" s="79">
        <f>Q58/'סכום נכסי הקרן'!$C$42*100</f>
        <v>3.8396622899664327E-2</v>
      </c>
    </row>
    <row r="59" spans="2:20">
      <c r="B59" t="s">
        <v>438</v>
      </c>
      <c r="C59" t="s">
        <v>439</v>
      </c>
      <c r="D59" t="s">
        <v>106</v>
      </c>
      <c r="E59" t="s">
        <v>129</v>
      </c>
      <c r="F59" t="s">
        <v>440</v>
      </c>
      <c r="G59" t="s">
        <v>309</v>
      </c>
      <c r="H59" t="s">
        <v>441</v>
      </c>
      <c r="I59" t="s">
        <v>155</v>
      </c>
      <c r="J59" t="s">
        <v>442</v>
      </c>
      <c r="K59" s="79">
        <v>2.99</v>
      </c>
      <c r="L59" t="s">
        <v>108</v>
      </c>
      <c r="M59" s="79">
        <v>4.5999999999999996</v>
      </c>
      <c r="N59" s="79">
        <v>1.69</v>
      </c>
      <c r="O59" s="79">
        <v>52632</v>
      </c>
      <c r="P59" s="79">
        <v>109.4</v>
      </c>
      <c r="Q59" s="79">
        <v>57.579408000000001</v>
      </c>
      <c r="R59" s="79">
        <v>0.01</v>
      </c>
      <c r="S59" s="79">
        <f t="shared" si="0"/>
        <v>0.47799136981888707</v>
      </c>
      <c r="T59" s="79">
        <f>Q59/'סכום נכסי הקרן'!$C$42*100</f>
        <v>6.2762017139667156E-2</v>
      </c>
    </row>
    <row r="60" spans="2:20">
      <c r="B60" t="s">
        <v>443</v>
      </c>
      <c r="C60" t="s">
        <v>444</v>
      </c>
      <c r="D60" t="s">
        <v>106</v>
      </c>
      <c r="E60" t="s">
        <v>129</v>
      </c>
      <c r="F60" t="s">
        <v>440</v>
      </c>
      <c r="G60" t="s">
        <v>309</v>
      </c>
      <c r="H60" t="s">
        <v>441</v>
      </c>
      <c r="I60" t="s">
        <v>155</v>
      </c>
      <c r="J60" t="s">
        <v>445</v>
      </c>
      <c r="K60" s="79">
        <v>6.65</v>
      </c>
      <c r="L60" t="s">
        <v>108</v>
      </c>
      <c r="M60" s="79">
        <v>3.06</v>
      </c>
      <c r="N60" s="79">
        <v>3.01</v>
      </c>
      <c r="O60" s="79">
        <v>26000</v>
      </c>
      <c r="P60" s="79">
        <v>100.14</v>
      </c>
      <c r="Q60" s="79">
        <v>26.0364</v>
      </c>
      <c r="R60" s="79">
        <v>0.02</v>
      </c>
      <c r="S60" s="79">
        <f t="shared" si="0"/>
        <v>0.21613932712112063</v>
      </c>
      <c r="T60" s="79">
        <f>Q60/'סכום נכסי הקרן'!$C$42*100</f>
        <v>2.837988509807586E-2</v>
      </c>
    </row>
    <row r="61" spans="2:20">
      <c r="B61" t="s">
        <v>446</v>
      </c>
      <c r="C61" t="s">
        <v>447</v>
      </c>
      <c r="D61" t="s">
        <v>106</v>
      </c>
      <c r="E61" t="s">
        <v>129</v>
      </c>
      <c r="F61" t="s">
        <v>448</v>
      </c>
      <c r="G61" t="s">
        <v>309</v>
      </c>
      <c r="H61" t="s">
        <v>441</v>
      </c>
      <c r="I61" t="s">
        <v>155</v>
      </c>
      <c r="J61" t="s">
        <v>250</v>
      </c>
      <c r="K61" s="79">
        <v>2.79</v>
      </c>
      <c r="L61" t="s">
        <v>108</v>
      </c>
      <c r="M61" s="79">
        <v>4.4000000000000004</v>
      </c>
      <c r="N61" s="79">
        <v>1.21</v>
      </c>
      <c r="O61" s="79">
        <v>140093.53</v>
      </c>
      <c r="P61" s="79">
        <v>109.3</v>
      </c>
      <c r="Q61" s="79">
        <v>153.12222829000001</v>
      </c>
      <c r="R61" s="79">
        <v>0.08</v>
      </c>
      <c r="S61" s="79">
        <f t="shared" si="0"/>
        <v>1.271133312972885</v>
      </c>
      <c r="T61" s="79">
        <f>Q61/'סכום נכסי הקרן'!$C$42*100</f>
        <v>0.1669044585592302</v>
      </c>
    </row>
    <row r="62" spans="2:20">
      <c r="B62" t="s">
        <v>449</v>
      </c>
      <c r="C62" t="s">
        <v>450</v>
      </c>
      <c r="D62" t="s">
        <v>106</v>
      </c>
      <c r="E62" t="s">
        <v>129</v>
      </c>
      <c r="F62" t="s">
        <v>399</v>
      </c>
      <c r="G62" t="s">
        <v>283</v>
      </c>
      <c r="H62" t="s">
        <v>451</v>
      </c>
      <c r="I62" t="s">
        <v>155</v>
      </c>
      <c r="J62" t="s">
        <v>250</v>
      </c>
      <c r="K62" s="79">
        <v>4.49</v>
      </c>
      <c r="L62" t="s">
        <v>108</v>
      </c>
      <c r="M62" s="79">
        <v>5.0999999999999996</v>
      </c>
      <c r="N62" s="79">
        <v>1.82</v>
      </c>
      <c r="O62" s="79">
        <v>81381</v>
      </c>
      <c r="P62" s="79">
        <v>138.15</v>
      </c>
      <c r="Q62" s="79">
        <v>112.4278515</v>
      </c>
      <c r="R62" s="79">
        <v>0.01</v>
      </c>
      <c r="S62" s="79">
        <f t="shared" si="0"/>
        <v>0.93331183162354525</v>
      </c>
      <c r="T62" s="79">
        <f>Q62/'סכום נכסי הקרן'!$C$42*100</f>
        <v>0.12254726104198491</v>
      </c>
    </row>
    <row r="63" spans="2:20">
      <c r="B63" t="s">
        <v>452</v>
      </c>
      <c r="C63" t="s">
        <v>453</v>
      </c>
      <c r="D63" t="s">
        <v>106</v>
      </c>
      <c r="E63" t="s">
        <v>129</v>
      </c>
      <c r="F63" t="s">
        <v>426</v>
      </c>
      <c r="G63" t="s">
        <v>283</v>
      </c>
      <c r="H63" t="s">
        <v>451</v>
      </c>
      <c r="I63" t="s">
        <v>155</v>
      </c>
      <c r="J63" t="s">
        <v>383</v>
      </c>
      <c r="K63" s="79">
        <v>3.37</v>
      </c>
      <c r="L63" t="s">
        <v>108</v>
      </c>
      <c r="M63" s="79">
        <v>2.4</v>
      </c>
      <c r="N63" s="79">
        <v>1.19</v>
      </c>
      <c r="O63" s="79">
        <v>6998</v>
      </c>
      <c r="P63" s="79">
        <v>104.78</v>
      </c>
      <c r="Q63" s="79">
        <v>7.3325044000000004</v>
      </c>
      <c r="R63" s="79">
        <v>0.01</v>
      </c>
      <c r="S63" s="79">
        <f t="shared" si="0"/>
        <v>6.0870264980129991E-2</v>
      </c>
      <c r="T63" s="79">
        <f>Q63/'סכום נכסי הקרן'!$C$42*100</f>
        <v>7.992488683271716E-3</v>
      </c>
    </row>
    <row r="64" spans="2:20">
      <c r="B64" t="s">
        <v>454</v>
      </c>
      <c r="C64" t="s">
        <v>455</v>
      </c>
      <c r="D64" t="s">
        <v>106</v>
      </c>
      <c r="E64" t="s">
        <v>129</v>
      </c>
      <c r="F64" t="s">
        <v>456</v>
      </c>
      <c r="G64" t="s">
        <v>309</v>
      </c>
      <c r="H64" t="s">
        <v>451</v>
      </c>
      <c r="I64" t="s">
        <v>155</v>
      </c>
      <c r="J64" t="s">
        <v>457</v>
      </c>
      <c r="K64" s="79">
        <v>6.38</v>
      </c>
      <c r="L64" t="s">
        <v>108</v>
      </c>
      <c r="M64" s="79">
        <v>2.85</v>
      </c>
      <c r="N64" s="79">
        <v>2.09</v>
      </c>
      <c r="O64" s="79">
        <v>51279</v>
      </c>
      <c r="P64" s="79">
        <v>106.34</v>
      </c>
      <c r="Q64" s="79">
        <v>54.530088599999999</v>
      </c>
      <c r="R64" s="79">
        <v>0.01</v>
      </c>
      <c r="S64" s="79">
        <f t="shared" si="0"/>
        <v>0.45267766119198849</v>
      </c>
      <c r="T64" s="79">
        <f>Q64/'סכום נכסי הקרן'!$C$42*100</f>
        <v>5.9438234504612629E-2</v>
      </c>
    </row>
    <row r="65" spans="2:20">
      <c r="B65" t="s">
        <v>458</v>
      </c>
      <c r="C65" t="s">
        <v>459</v>
      </c>
      <c r="D65" t="s">
        <v>106</v>
      </c>
      <c r="E65" t="s">
        <v>129</v>
      </c>
      <c r="F65" t="s">
        <v>456</v>
      </c>
      <c r="G65" t="s">
        <v>309</v>
      </c>
      <c r="H65" t="s">
        <v>451</v>
      </c>
      <c r="I65" t="s">
        <v>155</v>
      </c>
      <c r="J65" t="s">
        <v>411</v>
      </c>
      <c r="K65" s="79">
        <v>1.84</v>
      </c>
      <c r="L65" t="s">
        <v>108</v>
      </c>
      <c r="M65" s="79">
        <v>6.1</v>
      </c>
      <c r="N65" s="79">
        <v>1.87</v>
      </c>
      <c r="O65" s="79">
        <v>100000</v>
      </c>
      <c r="P65" s="79">
        <v>109.05</v>
      </c>
      <c r="Q65" s="79">
        <v>109.05</v>
      </c>
      <c r="R65" s="79">
        <v>0.01</v>
      </c>
      <c r="S65" s="79">
        <f t="shared" si="0"/>
        <v>0.90527083708032607</v>
      </c>
      <c r="T65" s="79">
        <f>Q65/'סכום נכסי הקרן'!$C$42*100</f>
        <v>0.11886537577949227</v>
      </c>
    </row>
    <row r="66" spans="2:20">
      <c r="B66" t="s">
        <v>460</v>
      </c>
      <c r="C66" t="s">
        <v>461</v>
      </c>
      <c r="D66" t="s">
        <v>106</v>
      </c>
      <c r="E66" t="s">
        <v>129</v>
      </c>
      <c r="F66" t="s">
        <v>462</v>
      </c>
      <c r="G66" t="s">
        <v>309</v>
      </c>
      <c r="H66" t="s">
        <v>463</v>
      </c>
      <c r="I66" t="s">
        <v>156</v>
      </c>
      <c r="J66" t="s">
        <v>320</v>
      </c>
      <c r="K66" s="79">
        <v>3.22</v>
      </c>
      <c r="L66" t="s">
        <v>108</v>
      </c>
      <c r="M66" s="79">
        <v>7</v>
      </c>
      <c r="N66" s="79">
        <v>2</v>
      </c>
      <c r="O66" s="79">
        <v>51907.62</v>
      </c>
      <c r="P66" s="79">
        <v>121.96</v>
      </c>
      <c r="Q66" s="79">
        <v>63.306533352000002</v>
      </c>
      <c r="R66" s="79">
        <v>0.01</v>
      </c>
      <c r="S66" s="79">
        <f t="shared" si="0"/>
        <v>0.52553469454579216</v>
      </c>
      <c r="T66" s="79">
        <f>Q66/'סכום נכסי הקרן'!$C$42*100</f>
        <v>6.9004629767835321E-2</v>
      </c>
    </row>
    <row r="67" spans="2:20">
      <c r="B67" s="80" t="s">
        <v>243</v>
      </c>
      <c r="C67" s="16"/>
      <c r="D67" s="16"/>
      <c r="E67" s="16"/>
      <c r="F67" s="16"/>
      <c r="K67" s="81">
        <v>4.29</v>
      </c>
      <c r="N67" s="81">
        <v>2.2999999999999998</v>
      </c>
      <c r="O67" s="81">
        <f>SUM(O68:O96)</f>
        <v>3453340.45</v>
      </c>
      <c r="Q67" s="81">
        <f>SUM(Q68:Q96)</f>
        <v>3624.0582311509993</v>
      </c>
      <c r="S67" s="81">
        <f t="shared" si="0"/>
        <v>30.084862251645223</v>
      </c>
      <c r="T67" s="81">
        <f>Q67/'סכום נכסי הקרן'!$C$42*100</f>
        <v>3.9502525767310921</v>
      </c>
    </row>
    <row r="68" spans="2:20">
      <c r="B68" t="s">
        <v>464</v>
      </c>
      <c r="C68" t="s">
        <v>465</v>
      </c>
      <c r="D68" t="s">
        <v>106</v>
      </c>
      <c r="E68" t="s">
        <v>129</v>
      </c>
      <c r="F68" t="s">
        <v>287</v>
      </c>
      <c r="G68" t="s">
        <v>283</v>
      </c>
      <c r="H68" t="s">
        <v>199</v>
      </c>
      <c r="I68" t="s">
        <v>155</v>
      </c>
      <c r="J68" t="s">
        <v>264</v>
      </c>
      <c r="K68" s="79">
        <v>7.47</v>
      </c>
      <c r="L68" t="s">
        <v>108</v>
      </c>
      <c r="M68" s="79">
        <v>2.98</v>
      </c>
      <c r="N68" s="79">
        <v>2.81</v>
      </c>
      <c r="O68" s="79">
        <v>264562</v>
      </c>
      <c r="P68" s="79">
        <v>102.9</v>
      </c>
      <c r="Q68" s="79">
        <v>272.23429800000002</v>
      </c>
      <c r="R68" s="79">
        <v>0.02</v>
      </c>
      <c r="S68" s="79">
        <f t="shared" si="0"/>
        <v>2.2599337077710682</v>
      </c>
      <c r="T68" s="79">
        <f>Q68/'סכום נכסי הקרן'!$C$42*100</f>
        <v>0.29673757113100674</v>
      </c>
    </row>
    <row r="69" spans="2:20">
      <c r="B69" t="s">
        <v>466</v>
      </c>
      <c r="C69" t="s">
        <v>467</v>
      </c>
      <c r="D69" t="s">
        <v>106</v>
      </c>
      <c r="E69" t="s">
        <v>129</v>
      </c>
      <c r="F69" t="s">
        <v>303</v>
      </c>
      <c r="G69" t="s">
        <v>283</v>
      </c>
      <c r="H69" t="s">
        <v>199</v>
      </c>
      <c r="I69" t="s">
        <v>155</v>
      </c>
      <c r="J69" t="s">
        <v>468</v>
      </c>
      <c r="K69" s="79">
        <v>1.88</v>
      </c>
      <c r="L69" t="s">
        <v>108</v>
      </c>
      <c r="M69" s="79">
        <v>2.95</v>
      </c>
      <c r="N69" s="79">
        <v>0.48</v>
      </c>
      <c r="O69" s="79">
        <v>80646</v>
      </c>
      <c r="P69" s="79">
        <v>102.77</v>
      </c>
      <c r="Q69" s="79">
        <v>82.879894199999995</v>
      </c>
      <c r="R69" s="79">
        <v>0.01</v>
      </c>
      <c r="S69" s="79">
        <f t="shared" si="0"/>
        <v>0.68802156074794008</v>
      </c>
      <c r="T69" s="79">
        <f>Q69/'סכום נכסי הקרן'!$C$42*100</f>
        <v>9.0339750285626422E-2</v>
      </c>
    </row>
    <row r="70" spans="2:20">
      <c r="B70" t="s">
        <v>469</v>
      </c>
      <c r="C70" t="s">
        <v>470</v>
      </c>
      <c r="D70" t="s">
        <v>106</v>
      </c>
      <c r="E70" t="s">
        <v>129</v>
      </c>
      <c r="F70" t="s">
        <v>303</v>
      </c>
      <c r="G70" t="s">
        <v>283</v>
      </c>
      <c r="H70" t="s">
        <v>199</v>
      </c>
      <c r="I70" t="s">
        <v>155</v>
      </c>
      <c r="J70" t="s">
        <v>471</v>
      </c>
      <c r="K70" s="79">
        <v>1.38</v>
      </c>
      <c r="L70" t="s">
        <v>108</v>
      </c>
      <c r="M70" s="79">
        <v>5.9</v>
      </c>
      <c r="N70" s="79">
        <v>0.79</v>
      </c>
      <c r="O70" s="79">
        <v>81428</v>
      </c>
      <c r="P70" s="79">
        <v>107.68</v>
      </c>
      <c r="Q70" s="79">
        <v>87.681670400000002</v>
      </c>
      <c r="R70" s="79">
        <v>0.01</v>
      </c>
      <c r="S70" s="79">
        <f t="shared" si="0"/>
        <v>0.72788316515001616</v>
      </c>
      <c r="T70" s="79">
        <f>Q70/'סכום נכסי הקרן'!$C$42*100</f>
        <v>9.5573724906644522E-2</v>
      </c>
    </row>
    <row r="71" spans="2:20">
      <c r="B71" t="s">
        <v>472</v>
      </c>
      <c r="C71" t="s">
        <v>473</v>
      </c>
      <c r="D71" t="s">
        <v>106</v>
      </c>
      <c r="E71" t="s">
        <v>129</v>
      </c>
      <c r="F71" t="s">
        <v>282</v>
      </c>
      <c r="G71" t="s">
        <v>283</v>
      </c>
      <c r="H71" t="s">
        <v>315</v>
      </c>
      <c r="I71" t="s">
        <v>155</v>
      </c>
      <c r="J71" t="s">
        <v>474</v>
      </c>
      <c r="K71" s="79">
        <v>0.69</v>
      </c>
      <c r="L71" t="s">
        <v>108</v>
      </c>
      <c r="M71" s="79">
        <v>5.4</v>
      </c>
      <c r="N71" s="79">
        <v>0.28000000000000003</v>
      </c>
      <c r="O71" s="79">
        <v>40861</v>
      </c>
      <c r="P71" s="79">
        <v>105.2</v>
      </c>
      <c r="Q71" s="79">
        <v>42.985771999999997</v>
      </c>
      <c r="R71" s="79">
        <v>0</v>
      </c>
      <c r="S71" s="79">
        <f t="shared" si="0"/>
        <v>0.35684333609338875</v>
      </c>
      <c r="T71" s="79">
        <f>Q71/'סכום נכסי הקרן'!$C$42*100</f>
        <v>4.6854836698317991E-2</v>
      </c>
    </row>
    <row r="72" spans="2:20">
      <c r="B72" t="s">
        <v>475</v>
      </c>
      <c r="C72" t="s">
        <v>476</v>
      </c>
      <c r="D72" t="s">
        <v>106</v>
      </c>
      <c r="E72" t="s">
        <v>129</v>
      </c>
      <c r="F72" t="s">
        <v>303</v>
      </c>
      <c r="G72" t="s">
        <v>283</v>
      </c>
      <c r="H72" t="s">
        <v>315</v>
      </c>
      <c r="I72" t="s">
        <v>155</v>
      </c>
      <c r="J72" t="s">
        <v>477</v>
      </c>
      <c r="K72" s="79">
        <v>2.11</v>
      </c>
      <c r="L72" t="s">
        <v>108</v>
      </c>
      <c r="M72" s="79">
        <v>6.1</v>
      </c>
      <c r="N72" s="79">
        <v>1.1200000000000001</v>
      </c>
      <c r="O72" s="79">
        <v>143600</v>
      </c>
      <c r="P72" s="79">
        <v>115.55</v>
      </c>
      <c r="Q72" s="79">
        <v>165.9298</v>
      </c>
      <c r="R72" s="79">
        <v>0.01</v>
      </c>
      <c r="S72" s="79">
        <f t="shared" si="0"/>
        <v>1.3774544607296755</v>
      </c>
      <c r="T72" s="79">
        <f>Q72/'סכום נכסי הקרן'!$C$42*100</f>
        <v>0.18086481458061437</v>
      </c>
    </row>
    <row r="73" spans="2:20">
      <c r="B73" t="s">
        <v>478</v>
      </c>
      <c r="C73" t="s">
        <v>479</v>
      </c>
      <c r="D73" t="s">
        <v>106</v>
      </c>
      <c r="E73" t="s">
        <v>129</v>
      </c>
      <c r="F73" t="s">
        <v>480</v>
      </c>
      <c r="G73" t="s">
        <v>138</v>
      </c>
      <c r="H73" t="s">
        <v>327</v>
      </c>
      <c r="I73" t="s">
        <v>155</v>
      </c>
      <c r="J73" t="s">
        <v>320</v>
      </c>
      <c r="K73" s="79">
        <v>3.79</v>
      </c>
      <c r="L73" t="s">
        <v>108</v>
      </c>
      <c r="M73" s="79">
        <v>4.92</v>
      </c>
      <c r="N73" s="79">
        <v>1.19</v>
      </c>
      <c r="O73" s="79">
        <v>506871</v>
      </c>
      <c r="P73" s="79">
        <v>101.5</v>
      </c>
      <c r="Q73" s="79">
        <v>514.474065</v>
      </c>
      <c r="R73" s="79">
        <v>7.0000000000000007E-2</v>
      </c>
      <c r="S73" s="79">
        <f t="shared" si="0"/>
        <v>4.2708699447837519</v>
      </c>
      <c r="T73" s="79">
        <f>Q73/'סכום נכסי הקרן'!$C$42*100</f>
        <v>0.56078086258622595</v>
      </c>
    </row>
    <row r="74" spans="2:20">
      <c r="B74" t="s">
        <v>481</v>
      </c>
      <c r="C74" t="s">
        <v>482</v>
      </c>
      <c r="D74" t="s">
        <v>106</v>
      </c>
      <c r="E74" t="s">
        <v>129</v>
      </c>
      <c r="F74" t="s">
        <v>480</v>
      </c>
      <c r="G74" t="s">
        <v>138</v>
      </c>
      <c r="H74" t="s">
        <v>327</v>
      </c>
      <c r="I74" t="s">
        <v>155</v>
      </c>
      <c r="J74" t="s">
        <v>264</v>
      </c>
      <c r="K74" s="79">
        <v>6.79</v>
      </c>
      <c r="L74" t="s">
        <v>108</v>
      </c>
      <c r="M74" s="79">
        <v>3.65</v>
      </c>
      <c r="N74" s="79">
        <v>3.13</v>
      </c>
      <c r="O74" s="79">
        <v>91166</v>
      </c>
      <c r="P74" s="79">
        <v>103.98</v>
      </c>
      <c r="Q74" s="79">
        <v>94.794406800000004</v>
      </c>
      <c r="R74" s="79">
        <v>0.01</v>
      </c>
      <c r="S74" s="79">
        <f t="shared" si="0"/>
        <v>0.78692904167234279</v>
      </c>
      <c r="T74" s="79">
        <f>Q74/'סכום נכסי הקרן'!$C$42*100</f>
        <v>0.10332666470496156</v>
      </c>
    </row>
    <row r="75" spans="2:20">
      <c r="B75" t="s">
        <v>483</v>
      </c>
      <c r="C75" t="s">
        <v>484</v>
      </c>
      <c r="D75" t="s">
        <v>106</v>
      </c>
      <c r="E75" t="s">
        <v>129</v>
      </c>
      <c r="F75" t="s">
        <v>337</v>
      </c>
      <c r="G75" t="s">
        <v>133</v>
      </c>
      <c r="H75" t="s">
        <v>327</v>
      </c>
      <c r="I75" t="s">
        <v>155</v>
      </c>
      <c r="J75" t="s">
        <v>338</v>
      </c>
      <c r="K75" s="79">
        <v>4.8099999999999996</v>
      </c>
      <c r="L75" t="s">
        <v>108</v>
      </c>
      <c r="M75" s="79">
        <v>4.8</v>
      </c>
      <c r="N75" s="79">
        <v>2.35</v>
      </c>
      <c r="O75" s="79">
        <v>246488.04</v>
      </c>
      <c r="P75" s="79">
        <v>113.44</v>
      </c>
      <c r="Q75" s="79">
        <v>279.61603257600001</v>
      </c>
      <c r="R75" s="79">
        <v>0.01</v>
      </c>
      <c r="S75" s="79">
        <f t="shared" si="0"/>
        <v>2.3212126535640096</v>
      </c>
      <c r="T75" s="79">
        <f>Q75/'סכום נכסי הקרן'!$C$42*100</f>
        <v>0.30478372110148549</v>
      </c>
    </row>
    <row r="76" spans="2:20">
      <c r="B76" t="s">
        <v>485</v>
      </c>
      <c r="C76" t="s">
        <v>486</v>
      </c>
      <c r="D76" t="s">
        <v>106</v>
      </c>
      <c r="E76" t="s">
        <v>129</v>
      </c>
      <c r="F76" t="s">
        <v>366</v>
      </c>
      <c r="G76" t="s">
        <v>118</v>
      </c>
      <c r="H76" t="s">
        <v>345</v>
      </c>
      <c r="I76" t="s">
        <v>155</v>
      </c>
      <c r="J76" t="s">
        <v>367</v>
      </c>
      <c r="K76" s="79">
        <v>5.46</v>
      </c>
      <c r="L76" t="s">
        <v>108</v>
      </c>
      <c r="M76" s="79">
        <v>2.95</v>
      </c>
      <c r="N76" s="79">
        <v>2.73</v>
      </c>
      <c r="O76" s="79">
        <v>67000</v>
      </c>
      <c r="P76" s="79">
        <v>101.63</v>
      </c>
      <c r="Q76" s="79">
        <v>68.092100000000002</v>
      </c>
      <c r="R76" s="79">
        <v>0.02</v>
      </c>
      <c r="S76" s="79">
        <f t="shared" ref="S76:S105" si="1">Q76/$Q$11*100</f>
        <v>0.56526173650212996</v>
      </c>
      <c r="T76" s="79">
        <f>Q76/'סכום נכסי הקרן'!$C$42*100</f>
        <v>7.4220935846994657E-2</v>
      </c>
    </row>
    <row r="77" spans="2:20">
      <c r="B77" t="s">
        <v>487</v>
      </c>
      <c r="C77" t="s">
        <v>488</v>
      </c>
      <c r="D77" t="s">
        <v>106</v>
      </c>
      <c r="E77" t="s">
        <v>129</v>
      </c>
      <c r="F77" t="s">
        <v>366</v>
      </c>
      <c r="G77" t="s">
        <v>118</v>
      </c>
      <c r="H77" t="s">
        <v>345</v>
      </c>
      <c r="I77" t="s">
        <v>155</v>
      </c>
      <c r="J77" t="s">
        <v>363</v>
      </c>
      <c r="K77" s="79">
        <v>2.33</v>
      </c>
      <c r="L77" t="s">
        <v>108</v>
      </c>
      <c r="M77" s="79">
        <v>2.2999999999999998</v>
      </c>
      <c r="N77" s="79">
        <v>1.27</v>
      </c>
      <c r="O77" s="79">
        <v>299347</v>
      </c>
      <c r="P77" s="79">
        <v>102.45</v>
      </c>
      <c r="Q77" s="79">
        <v>306.68100149999998</v>
      </c>
      <c r="R77" s="79">
        <v>0.01</v>
      </c>
      <c r="S77" s="79">
        <f t="shared" si="1"/>
        <v>2.5458905726229961</v>
      </c>
      <c r="T77" s="79">
        <f>Q77/'סכום נכסי הקרן'!$C$42*100</f>
        <v>0.3342847545871484</v>
      </c>
    </row>
    <row r="78" spans="2:20">
      <c r="B78" t="s">
        <v>489</v>
      </c>
      <c r="C78" t="s">
        <v>490</v>
      </c>
      <c r="D78" t="s">
        <v>106</v>
      </c>
      <c r="E78" t="s">
        <v>129</v>
      </c>
      <c r="F78" t="s">
        <v>366</v>
      </c>
      <c r="G78" t="s">
        <v>118</v>
      </c>
      <c r="H78" t="s">
        <v>345</v>
      </c>
      <c r="I78" t="s">
        <v>155</v>
      </c>
      <c r="J78" t="s">
        <v>491</v>
      </c>
      <c r="K78" s="79">
        <v>6.96</v>
      </c>
      <c r="L78" t="s">
        <v>108</v>
      </c>
      <c r="M78" s="79">
        <v>2.4</v>
      </c>
      <c r="N78" s="79">
        <v>1.92</v>
      </c>
      <c r="O78" s="79">
        <v>165769</v>
      </c>
      <c r="P78" s="79">
        <v>99.09</v>
      </c>
      <c r="Q78" s="79">
        <v>164.2605021</v>
      </c>
      <c r="R78" s="79">
        <v>0.01</v>
      </c>
      <c r="S78" s="79">
        <f t="shared" si="1"/>
        <v>1.3635969026620971</v>
      </c>
      <c r="T78" s="79">
        <f>Q78/'סכום נכסי הקרן'!$C$42*100</f>
        <v>0.17904526646349914</v>
      </c>
    </row>
    <row r="79" spans="2:20">
      <c r="B79" t="s">
        <v>492</v>
      </c>
      <c r="C79" t="s">
        <v>493</v>
      </c>
      <c r="D79" t="s">
        <v>106</v>
      </c>
      <c r="E79" t="s">
        <v>129</v>
      </c>
      <c r="F79" t="s">
        <v>494</v>
      </c>
      <c r="G79" t="s">
        <v>309</v>
      </c>
      <c r="H79" t="s">
        <v>345</v>
      </c>
      <c r="I79" t="s">
        <v>155</v>
      </c>
      <c r="J79" t="s">
        <v>495</v>
      </c>
      <c r="K79" s="79">
        <v>5.7</v>
      </c>
      <c r="L79" t="s">
        <v>108</v>
      </c>
      <c r="M79" s="79">
        <v>4.3499999999999996</v>
      </c>
      <c r="N79" s="79">
        <v>4.05</v>
      </c>
      <c r="O79" s="79">
        <v>35196</v>
      </c>
      <c r="P79" s="79">
        <v>102.48</v>
      </c>
      <c r="Q79" s="79">
        <v>36.068860800000003</v>
      </c>
      <c r="R79" s="79">
        <v>0.01</v>
      </c>
      <c r="S79" s="79">
        <f t="shared" si="1"/>
        <v>0.29942308857358796</v>
      </c>
      <c r="T79" s="79">
        <f>Q79/'סכום נכסי הקרן'!$C$42*100</f>
        <v>3.9315347940671236E-2</v>
      </c>
    </row>
    <row r="80" spans="2:20">
      <c r="B80" t="s">
        <v>496</v>
      </c>
      <c r="C80" t="s">
        <v>497</v>
      </c>
      <c r="D80" t="s">
        <v>106</v>
      </c>
      <c r="E80" t="s">
        <v>129</v>
      </c>
      <c r="F80" t="s">
        <v>494</v>
      </c>
      <c r="G80" t="s">
        <v>309</v>
      </c>
      <c r="H80" t="s">
        <v>345</v>
      </c>
      <c r="I80" t="s">
        <v>155</v>
      </c>
      <c r="J80" t="s">
        <v>407</v>
      </c>
      <c r="K80" s="79">
        <v>3.75</v>
      </c>
      <c r="L80" t="s">
        <v>108</v>
      </c>
      <c r="M80" s="79">
        <v>5.05</v>
      </c>
      <c r="N80" s="79">
        <v>2.82</v>
      </c>
      <c r="O80" s="79">
        <v>15267.45</v>
      </c>
      <c r="P80" s="79">
        <v>111</v>
      </c>
      <c r="Q80" s="79">
        <v>16.946869499999998</v>
      </c>
      <c r="R80" s="79">
        <v>0</v>
      </c>
      <c r="S80" s="79">
        <f t="shared" si="1"/>
        <v>0.14068323464608939</v>
      </c>
      <c r="T80" s="79">
        <f>Q80/'סכום נכסי הקרן'!$C$42*100</f>
        <v>1.847222385514458E-2</v>
      </c>
    </row>
    <row r="81" spans="2:20">
      <c r="B81" t="s">
        <v>498</v>
      </c>
      <c r="C81" t="s">
        <v>499</v>
      </c>
      <c r="D81" t="s">
        <v>106</v>
      </c>
      <c r="E81" t="s">
        <v>129</v>
      </c>
      <c r="F81" t="s">
        <v>389</v>
      </c>
      <c r="G81" t="s">
        <v>390</v>
      </c>
      <c r="H81" t="s">
        <v>345</v>
      </c>
      <c r="I81" t="s">
        <v>155</v>
      </c>
      <c r="J81" t="s">
        <v>500</v>
      </c>
      <c r="K81" s="79">
        <v>9.64</v>
      </c>
      <c r="L81" t="s">
        <v>108</v>
      </c>
      <c r="M81" s="79">
        <v>3.95</v>
      </c>
      <c r="N81" s="79">
        <v>4.21</v>
      </c>
      <c r="O81" s="79">
        <v>39990</v>
      </c>
      <c r="P81" s="79">
        <v>97.98</v>
      </c>
      <c r="Q81" s="79">
        <v>39.182201999999997</v>
      </c>
      <c r="R81" s="79">
        <v>0.02</v>
      </c>
      <c r="S81" s="79">
        <f t="shared" si="1"/>
        <v>0.32526826963035699</v>
      </c>
      <c r="T81" s="79">
        <f>Q81/'סכום נכסי הקרן'!$C$42*100</f>
        <v>4.270891485188421E-2</v>
      </c>
    </row>
    <row r="82" spans="2:20">
      <c r="B82" t="s">
        <v>501</v>
      </c>
      <c r="C82" t="s">
        <v>502</v>
      </c>
      <c r="D82" t="s">
        <v>106</v>
      </c>
      <c r="E82" t="s">
        <v>129</v>
      </c>
      <c r="F82" t="s">
        <v>399</v>
      </c>
      <c r="G82" t="s">
        <v>118</v>
      </c>
      <c r="H82" t="s">
        <v>345</v>
      </c>
      <c r="I82" t="s">
        <v>155</v>
      </c>
      <c r="J82" t="s">
        <v>411</v>
      </c>
      <c r="K82" s="79">
        <v>3.59</v>
      </c>
      <c r="L82" t="s">
        <v>108</v>
      </c>
      <c r="M82" s="79">
        <v>6.4</v>
      </c>
      <c r="N82" s="79">
        <v>1.54</v>
      </c>
      <c r="O82" s="79">
        <v>229845</v>
      </c>
      <c r="P82" s="79">
        <v>118.88</v>
      </c>
      <c r="Q82" s="79">
        <v>273.23973599999999</v>
      </c>
      <c r="R82" s="79">
        <v>7.0000000000000007E-2</v>
      </c>
      <c r="S82" s="79">
        <f t="shared" si="1"/>
        <v>2.2682802799846615</v>
      </c>
      <c r="T82" s="79">
        <f>Q82/'סכום נכסי הקרן'!$C$42*100</f>
        <v>0.29783350662566954</v>
      </c>
    </row>
    <row r="83" spans="2:20">
      <c r="B83" t="s">
        <v>503</v>
      </c>
      <c r="C83" t="s">
        <v>504</v>
      </c>
      <c r="D83" t="s">
        <v>106</v>
      </c>
      <c r="E83" t="s">
        <v>129</v>
      </c>
      <c r="F83" t="s">
        <v>403</v>
      </c>
      <c r="G83" t="s">
        <v>390</v>
      </c>
      <c r="H83" t="s">
        <v>406</v>
      </c>
      <c r="I83" t="s">
        <v>156</v>
      </c>
      <c r="J83" t="s">
        <v>391</v>
      </c>
      <c r="K83" s="79">
        <v>6.54</v>
      </c>
      <c r="L83" t="s">
        <v>108</v>
      </c>
      <c r="M83" s="79">
        <v>3.92</v>
      </c>
      <c r="N83" s="79">
        <v>3.49</v>
      </c>
      <c r="O83" s="79">
        <v>176185</v>
      </c>
      <c r="P83" s="79">
        <v>104.7</v>
      </c>
      <c r="Q83" s="79">
        <v>184.46569500000001</v>
      </c>
      <c r="R83" s="79">
        <v>0.02</v>
      </c>
      <c r="S83" s="79">
        <f t="shared" si="1"/>
        <v>1.5313288778106755</v>
      </c>
      <c r="T83" s="79">
        <f>Q83/'סכום נכסי הקרן'!$C$42*100</f>
        <v>0.20106908899220735</v>
      </c>
    </row>
    <row r="84" spans="2:20">
      <c r="B84" t="s">
        <v>505</v>
      </c>
      <c r="C84" t="s">
        <v>506</v>
      </c>
      <c r="D84" t="s">
        <v>106</v>
      </c>
      <c r="E84" t="s">
        <v>129</v>
      </c>
      <c r="F84" t="s">
        <v>507</v>
      </c>
      <c r="G84" t="s">
        <v>309</v>
      </c>
      <c r="H84" t="s">
        <v>406</v>
      </c>
      <c r="I84" t="s">
        <v>156</v>
      </c>
      <c r="J84" t="s">
        <v>394</v>
      </c>
      <c r="K84" s="79">
        <v>3.61</v>
      </c>
      <c r="L84" t="s">
        <v>108</v>
      </c>
      <c r="M84" s="79">
        <v>4.2</v>
      </c>
      <c r="N84" s="79">
        <v>3.89</v>
      </c>
      <c r="O84" s="79">
        <v>245950</v>
      </c>
      <c r="P84" s="79">
        <v>101.28</v>
      </c>
      <c r="Q84" s="79">
        <v>249.09816000000001</v>
      </c>
      <c r="R84" s="79">
        <v>0.02</v>
      </c>
      <c r="S84" s="79">
        <f t="shared" si="1"/>
        <v>2.0678706998474921</v>
      </c>
      <c r="T84" s="79">
        <f>Q84/'סכום נכסי הקרן'!$C$42*100</f>
        <v>0.27151899490490689</v>
      </c>
    </row>
    <row r="85" spans="2:20">
      <c r="B85" t="s">
        <v>508</v>
      </c>
      <c r="C85" t="s">
        <v>509</v>
      </c>
      <c r="D85" t="s">
        <v>106</v>
      </c>
      <c r="E85" t="s">
        <v>129</v>
      </c>
      <c r="F85" t="s">
        <v>510</v>
      </c>
      <c r="G85" t="s">
        <v>511</v>
      </c>
      <c r="H85" t="s">
        <v>406</v>
      </c>
      <c r="I85" t="s">
        <v>156</v>
      </c>
      <c r="J85" t="s">
        <v>300</v>
      </c>
      <c r="K85" s="79">
        <v>4.5199999999999996</v>
      </c>
      <c r="L85" t="s">
        <v>108</v>
      </c>
      <c r="M85" s="79">
        <v>2.75</v>
      </c>
      <c r="N85" s="79">
        <v>2.46</v>
      </c>
      <c r="O85" s="79">
        <v>315257.90000000002</v>
      </c>
      <c r="P85" s="79">
        <v>102.29</v>
      </c>
      <c r="Q85" s="79">
        <v>322.47730590999998</v>
      </c>
      <c r="R85" s="79">
        <v>0.06</v>
      </c>
      <c r="S85" s="79">
        <f t="shared" si="1"/>
        <v>2.6770224728157186</v>
      </c>
      <c r="T85" s="79">
        <f>Q85/'סכום נכסי הקרן'!$C$42*100</f>
        <v>0.35150285325401592</v>
      </c>
    </row>
    <row r="86" spans="2:20">
      <c r="B86" t="s">
        <v>512</v>
      </c>
      <c r="C86" t="s">
        <v>513</v>
      </c>
      <c r="D86" t="s">
        <v>106</v>
      </c>
      <c r="E86" t="s">
        <v>129</v>
      </c>
      <c r="F86" t="s">
        <v>514</v>
      </c>
      <c r="G86" t="s">
        <v>309</v>
      </c>
      <c r="H86" t="s">
        <v>415</v>
      </c>
      <c r="I86" t="s">
        <v>155</v>
      </c>
      <c r="J86" t="s">
        <v>495</v>
      </c>
      <c r="K86" s="79">
        <v>3.88</v>
      </c>
      <c r="L86" t="s">
        <v>108</v>
      </c>
      <c r="M86" s="79">
        <v>6.05</v>
      </c>
      <c r="N86" s="79">
        <v>4.72</v>
      </c>
      <c r="O86" s="79">
        <v>61408</v>
      </c>
      <c r="P86" s="79">
        <v>105.9</v>
      </c>
      <c r="Q86" s="79">
        <v>65.031071999999995</v>
      </c>
      <c r="R86" s="79">
        <v>0.01</v>
      </c>
      <c r="S86" s="79">
        <f t="shared" si="1"/>
        <v>0.53985082976314491</v>
      </c>
      <c r="T86" s="79">
        <f>Q86/'סכום נכסי הקרן'!$C$42*100</f>
        <v>7.0884390743908454E-2</v>
      </c>
    </row>
    <row r="87" spans="2:20">
      <c r="B87" t="s">
        <v>515</v>
      </c>
      <c r="C87" t="s">
        <v>516</v>
      </c>
      <c r="D87" t="s">
        <v>106</v>
      </c>
      <c r="E87" t="s">
        <v>129</v>
      </c>
      <c r="F87" t="s">
        <v>517</v>
      </c>
      <c r="G87" t="s">
        <v>133</v>
      </c>
      <c r="H87" t="s">
        <v>415</v>
      </c>
      <c r="I87" t="s">
        <v>155</v>
      </c>
      <c r="J87" t="s">
        <v>349</v>
      </c>
      <c r="K87" s="79">
        <v>3.98</v>
      </c>
      <c r="L87" t="s">
        <v>108</v>
      </c>
      <c r="M87" s="79">
        <v>2.95</v>
      </c>
      <c r="N87" s="79">
        <v>2.31</v>
      </c>
      <c r="O87" s="79">
        <v>50823.53</v>
      </c>
      <c r="P87" s="79">
        <v>102.61</v>
      </c>
      <c r="Q87" s="79">
        <v>52.150024133000002</v>
      </c>
      <c r="R87" s="79">
        <v>0.02</v>
      </c>
      <c r="S87" s="79">
        <f t="shared" si="1"/>
        <v>0.43291972490270636</v>
      </c>
      <c r="T87" s="79">
        <f>Q87/'סכום נכסי הקרן'!$C$42*100</f>
        <v>5.6843945121307991E-2</v>
      </c>
    </row>
    <row r="88" spans="2:20">
      <c r="B88" t="s">
        <v>518</v>
      </c>
      <c r="C88" t="s">
        <v>519</v>
      </c>
      <c r="D88" t="s">
        <v>106</v>
      </c>
      <c r="E88" t="s">
        <v>129</v>
      </c>
      <c r="F88" t="s">
        <v>520</v>
      </c>
      <c r="G88" t="s">
        <v>138</v>
      </c>
      <c r="H88" t="s">
        <v>415</v>
      </c>
      <c r="I88" t="s">
        <v>155</v>
      </c>
      <c r="J88" t="s">
        <v>491</v>
      </c>
      <c r="K88" s="79">
        <v>0.01</v>
      </c>
      <c r="L88" t="s">
        <v>108</v>
      </c>
      <c r="M88" s="79">
        <v>6.25</v>
      </c>
      <c r="N88" s="79">
        <v>4.6900000000000004</v>
      </c>
      <c r="O88" s="79">
        <v>7737</v>
      </c>
      <c r="P88" s="79">
        <v>106.21</v>
      </c>
      <c r="Q88" s="79">
        <v>8.2174677000000003</v>
      </c>
      <c r="R88" s="79">
        <v>0</v>
      </c>
      <c r="S88" s="79">
        <f t="shared" si="1"/>
        <v>6.8216725020261743E-2</v>
      </c>
      <c r="T88" s="79">
        <f>Q88/'סכום נכסי הקרן'!$C$42*100</f>
        <v>8.9571057874033942E-3</v>
      </c>
    </row>
    <row r="89" spans="2:20">
      <c r="B89" t="s">
        <v>640</v>
      </c>
      <c r="C89" t="s">
        <v>641</v>
      </c>
      <c r="D89" t="s">
        <v>106</v>
      </c>
      <c r="E89" t="s">
        <v>129</v>
      </c>
      <c r="F89" t="s">
        <v>510</v>
      </c>
      <c r="G89" t="s">
        <v>511</v>
      </c>
      <c r="H89" t="s">
        <v>419</v>
      </c>
      <c r="I89" t="s">
        <v>156</v>
      </c>
      <c r="J89" s="83">
        <v>42726</v>
      </c>
      <c r="K89" s="79">
        <v>3.58</v>
      </c>
      <c r="L89" t="s">
        <v>108</v>
      </c>
      <c r="M89" s="79">
        <v>2.4</v>
      </c>
      <c r="N89" s="79">
        <v>2.29</v>
      </c>
      <c r="O89" s="79">
        <v>27000</v>
      </c>
      <c r="P89" s="79">
        <v>100.6</v>
      </c>
      <c r="Q89" s="79">
        <v>27.161999999999999</v>
      </c>
      <c r="R89" s="79">
        <v>0.01</v>
      </c>
      <c r="S89" s="79">
        <f t="shared" si="1"/>
        <v>0.22548341565131425</v>
      </c>
      <c r="T89" s="79">
        <f>Q89/'סכום נכסי הקרן'!$C$42*100</f>
        <v>2.9606798137758544E-2</v>
      </c>
    </row>
    <row r="90" spans="2:20">
      <c r="B90" t="s">
        <v>521</v>
      </c>
      <c r="C90" t="s">
        <v>522</v>
      </c>
      <c r="D90" t="s">
        <v>106</v>
      </c>
      <c r="E90" t="s">
        <v>129</v>
      </c>
      <c r="F90" t="s">
        <v>448</v>
      </c>
      <c r="G90" t="s">
        <v>309</v>
      </c>
      <c r="H90" t="s">
        <v>441</v>
      </c>
      <c r="I90" t="s">
        <v>155</v>
      </c>
      <c r="J90" t="s">
        <v>445</v>
      </c>
      <c r="K90" s="79">
        <v>4.91</v>
      </c>
      <c r="L90" t="s">
        <v>108</v>
      </c>
      <c r="M90" s="79">
        <v>3.7</v>
      </c>
      <c r="N90" s="79">
        <v>2.67</v>
      </c>
      <c r="O90" s="79">
        <v>12847.04</v>
      </c>
      <c r="P90" s="79">
        <v>105.18</v>
      </c>
      <c r="Q90" s="79">
        <v>13.512516672</v>
      </c>
      <c r="R90" s="79">
        <v>0.01</v>
      </c>
      <c r="S90" s="79">
        <f t="shared" si="1"/>
        <v>0.11217319833767359</v>
      </c>
      <c r="T90" s="79">
        <f>Q90/'סכום נכסי הקרן'!$C$42*100</f>
        <v>1.4728751691370329E-2</v>
      </c>
    </row>
    <row r="91" spans="2:20">
      <c r="B91" t="s">
        <v>523</v>
      </c>
      <c r="C91" t="s">
        <v>524</v>
      </c>
      <c r="D91" t="s">
        <v>106</v>
      </c>
      <c r="E91" t="s">
        <v>129</v>
      </c>
      <c r="F91" t="s">
        <v>525</v>
      </c>
      <c r="G91" t="s">
        <v>309</v>
      </c>
      <c r="H91" t="s">
        <v>441</v>
      </c>
      <c r="I91" t="s">
        <v>155</v>
      </c>
      <c r="J91" t="s">
        <v>383</v>
      </c>
      <c r="K91" s="79">
        <v>3.11</v>
      </c>
      <c r="L91" t="s">
        <v>108</v>
      </c>
      <c r="M91" s="79">
        <v>3.4</v>
      </c>
      <c r="N91" s="79">
        <v>3.38</v>
      </c>
      <c r="O91" s="79">
        <v>32643.93</v>
      </c>
      <c r="P91" s="79">
        <v>100.68</v>
      </c>
      <c r="Q91" s="79">
        <v>32.865908724000001</v>
      </c>
      <c r="R91" s="79">
        <v>0.01</v>
      </c>
      <c r="S91" s="79">
        <f t="shared" si="1"/>
        <v>0.27283400918827211</v>
      </c>
      <c r="T91" s="79">
        <f>Q91/'סכום נכסי הקרן'!$C$42*100</f>
        <v>3.5824104454954181E-2</v>
      </c>
    </row>
    <row r="92" spans="2:20">
      <c r="B92" t="s">
        <v>526</v>
      </c>
      <c r="C92" t="s">
        <v>527</v>
      </c>
      <c r="D92" t="s">
        <v>106</v>
      </c>
      <c r="E92" t="s">
        <v>129</v>
      </c>
      <c r="F92" t="s">
        <v>528</v>
      </c>
      <c r="G92" t="s">
        <v>309</v>
      </c>
      <c r="H92" t="s">
        <v>451</v>
      </c>
      <c r="I92" t="s">
        <v>155</v>
      </c>
      <c r="J92" t="s">
        <v>223</v>
      </c>
      <c r="K92" s="79">
        <v>5.38</v>
      </c>
      <c r="L92" t="s">
        <v>108</v>
      </c>
      <c r="M92" s="79">
        <v>6.9</v>
      </c>
      <c r="N92" s="79">
        <v>7.52</v>
      </c>
      <c r="O92" s="79">
        <v>11000</v>
      </c>
      <c r="P92" s="79">
        <v>98.38</v>
      </c>
      <c r="Q92" s="79">
        <v>10.8218</v>
      </c>
      <c r="R92" s="79">
        <v>0</v>
      </c>
      <c r="S92" s="79">
        <f t="shared" si="1"/>
        <v>8.9836404811699896E-2</v>
      </c>
      <c r="T92" s="79">
        <f>Q92/'סכום נכסי הקרן'!$C$42*100</f>
        <v>1.1795848909770833E-2</v>
      </c>
    </row>
    <row r="93" spans="2:20">
      <c r="B93" t="s">
        <v>529</v>
      </c>
      <c r="C93" t="s">
        <v>530</v>
      </c>
      <c r="D93" t="s">
        <v>106</v>
      </c>
      <c r="E93" t="s">
        <v>129</v>
      </c>
      <c r="F93" t="s">
        <v>531</v>
      </c>
      <c r="G93" t="s">
        <v>133</v>
      </c>
      <c r="H93" t="s">
        <v>463</v>
      </c>
      <c r="I93" t="s">
        <v>156</v>
      </c>
      <c r="J93" t="s">
        <v>532</v>
      </c>
      <c r="K93" s="79">
        <v>2.04</v>
      </c>
      <c r="L93" t="s">
        <v>108</v>
      </c>
      <c r="M93" s="79">
        <v>4.3</v>
      </c>
      <c r="N93" s="79">
        <v>3.9</v>
      </c>
      <c r="O93" s="79">
        <v>113816.56</v>
      </c>
      <c r="P93" s="79">
        <v>101.31</v>
      </c>
      <c r="Q93" s="79">
        <v>115.307556936</v>
      </c>
      <c r="R93" s="79">
        <v>0.02</v>
      </c>
      <c r="S93" s="79">
        <f t="shared" si="1"/>
        <v>0.95721750196368727</v>
      </c>
      <c r="T93" s="79">
        <f>Q93/'סכום נכסי הקרן'!$C$42*100</f>
        <v>0.12568616309411135</v>
      </c>
    </row>
    <row r="94" spans="2:20">
      <c r="B94" t="s">
        <v>533</v>
      </c>
      <c r="C94" t="s">
        <v>534</v>
      </c>
      <c r="D94" t="s">
        <v>106</v>
      </c>
      <c r="E94" t="s">
        <v>129</v>
      </c>
      <c r="F94" t="s">
        <v>531</v>
      </c>
      <c r="G94" t="s">
        <v>133</v>
      </c>
      <c r="H94" t="s">
        <v>463</v>
      </c>
      <c r="I94" t="s">
        <v>156</v>
      </c>
      <c r="J94" t="s">
        <v>407</v>
      </c>
      <c r="K94" s="79">
        <v>2.72</v>
      </c>
      <c r="L94" t="s">
        <v>108</v>
      </c>
      <c r="M94" s="79">
        <v>4.25</v>
      </c>
      <c r="N94" s="79">
        <v>4.28</v>
      </c>
      <c r="O94" s="79">
        <v>13706</v>
      </c>
      <c r="P94" s="79">
        <v>100.72</v>
      </c>
      <c r="Q94" s="79">
        <v>13.804683199999999</v>
      </c>
      <c r="R94" s="79">
        <v>0</v>
      </c>
      <c r="S94" s="79">
        <f t="shared" si="1"/>
        <v>0.11459859803844764</v>
      </c>
      <c r="T94" s="79">
        <f>Q94/'סכום נכסי הקרן'!$C$42*100</f>
        <v>1.5047215553276882E-2</v>
      </c>
    </row>
    <row r="95" spans="2:20">
      <c r="B95" t="s">
        <v>535</v>
      </c>
      <c r="C95" t="s">
        <v>536</v>
      </c>
      <c r="D95" t="s">
        <v>106</v>
      </c>
      <c r="E95" t="s">
        <v>129</v>
      </c>
      <c r="F95" t="s">
        <v>537</v>
      </c>
      <c r="G95" t="s">
        <v>378</v>
      </c>
      <c r="H95" t="s">
        <v>538</v>
      </c>
      <c r="I95" t="s">
        <v>155</v>
      </c>
      <c r="J95" t="s">
        <v>367</v>
      </c>
      <c r="K95" s="79">
        <v>2.99</v>
      </c>
      <c r="L95" t="s">
        <v>108</v>
      </c>
      <c r="M95" s="79">
        <v>6</v>
      </c>
      <c r="N95" s="79">
        <v>2.95</v>
      </c>
      <c r="O95" s="79">
        <v>3753</v>
      </c>
      <c r="P95" s="79">
        <v>109.32</v>
      </c>
      <c r="Q95" s="79">
        <v>4.1027795999999999</v>
      </c>
      <c r="R95" s="79">
        <v>0</v>
      </c>
      <c r="S95" s="79">
        <f t="shared" si="1"/>
        <v>3.4058933726254799E-2</v>
      </c>
      <c r="T95" s="79">
        <f>Q95/'סכום נכסי הקרן'!$C$42*100</f>
        <v>4.4720627133831726E-3</v>
      </c>
    </row>
    <row r="96" spans="2:20">
      <c r="B96" t="s">
        <v>539</v>
      </c>
      <c r="C96" t="s">
        <v>540</v>
      </c>
      <c r="D96" t="s">
        <v>106</v>
      </c>
      <c r="E96" t="s">
        <v>129</v>
      </c>
      <c r="F96" t="s">
        <v>537</v>
      </c>
      <c r="G96" t="s">
        <v>378</v>
      </c>
      <c r="H96" t="s">
        <v>538</v>
      </c>
      <c r="I96" t="s">
        <v>155</v>
      </c>
      <c r="J96" t="s">
        <v>394</v>
      </c>
      <c r="K96" s="79">
        <v>5.01</v>
      </c>
      <c r="L96" t="s">
        <v>108</v>
      </c>
      <c r="M96" s="79">
        <v>5.9</v>
      </c>
      <c r="N96" s="79">
        <v>4.12</v>
      </c>
      <c r="O96" s="79">
        <v>73176</v>
      </c>
      <c r="P96" s="79">
        <v>109.29</v>
      </c>
      <c r="Q96" s="79">
        <v>79.974050399999996</v>
      </c>
      <c r="R96" s="79">
        <v>0.01</v>
      </c>
      <c r="S96" s="79">
        <f t="shared" si="1"/>
        <v>0.66389890463376611</v>
      </c>
      <c r="T96" s="79">
        <f>Q96/'סכום נכסי הקרן'!$C$42*100</f>
        <v>8.7172357206823051E-2</v>
      </c>
    </row>
    <row r="97" spans="2:20">
      <c r="B97" s="80" t="s">
        <v>277</v>
      </c>
      <c r="C97" s="16"/>
      <c r="D97" s="16"/>
      <c r="E97" s="16"/>
      <c r="F97" s="16"/>
      <c r="K97" s="81">
        <v>0</v>
      </c>
      <c r="N97" s="81">
        <v>0</v>
      </c>
      <c r="O97" s="81">
        <v>0</v>
      </c>
      <c r="Q97" s="81">
        <v>0</v>
      </c>
      <c r="S97" s="81">
        <f t="shared" si="1"/>
        <v>0</v>
      </c>
      <c r="T97" s="81">
        <f>Q97/'סכום נכסי הקרן'!$C$42*100</f>
        <v>0</v>
      </c>
    </row>
    <row r="98" spans="2:20">
      <c r="B98" t="s">
        <v>206</v>
      </c>
      <c r="C98" t="s">
        <v>206</v>
      </c>
      <c r="D98" s="16"/>
      <c r="E98" s="16"/>
      <c r="F98" s="16"/>
      <c r="G98" t="s">
        <v>206</v>
      </c>
      <c r="H98" t="s">
        <v>206</v>
      </c>
      <c r="K98" s="79">
        <v>0</v>
      </c>
      <c r="L98" t="s">
        <v>206</v>
      </c>
      <c r="M98" s="79">
        <v>0</v>
      </c>
      <c r="N98" s="79">
        <v>0</v>
      </c>
      <c r="O98" s="79">
        <v>0</v>
      </c>
      <c r="P98" s="79">
        <v>0</v>
      </c>
      <c r="Q98" s="79">
        <v>0</v>
      </c>
      <c r="R98" s="79">
        <v>0</v>
      </c>
      <c r="S98" s="79">
        <f t="shared" si="1"/>
        <v>0</v>
      </c>
      <c r="T98" s="79">
        <f>Q98/'סכום נכסי הקרן'!$C$42*100</f>
        <v>0</v>
      </c>
    </row>
    <row r="99" spans="2:20">
      <c r="B99" s="80" t="s">
        <v>541</v>
      </c>
      <c r="C99" s="16"/>
      <c r="D99" s="16"/>
      <c r="E99" s="16"/>
      <c r="F99" s="16"/>
      <c r="K99" s="81">
        <v>0</v>
      </c>
      <c r="N99" s="81">
        <v>0</v>
      </c>
      <c r="O99" s="81">
        <v>0</v>
      </c>
      <c r="Q99" s="81">
        <v>0</v>
      </c>
      <c r="S99" s="81">
        <f t="shared" si="1"/>
        <v>0</v>
      </c>
      <c r="T99" s="81">
        <f>Q99/'סכום נכסי הקרן'!$C$42*100</f>
        <v>0</v>
      </c>
    </row>
    <row r="100" spans="2:20">
      <c r="B100" t="s">
        <v>206</v>
      </c>
      <c r="C100" t="s">
        <v>206</v>
      </c>
      <c r="D100" s="16"/>
      <c r="E100" s="16"/>
      <c r="F100" s="16"/>
      <c r="G100" t="s">
        <v>206</v>
      </c>
      <c r="H100" t="s">
        <v>206</v>
      </c>
      <c r="K100" s="79">
        <v>0</v>
      </c>
      <c r="L100" t="s">
        <v>206</v>
      </c>
      <c r="M100" s="79">
        <v>0</v>
      </c>
      <c r="N100" s="79">
        <v>0</v>
      </c>
      <c r="O100" s="79">
        <v>0</v>
      </c>
      <c r="P100" s="79">
        <v>0</v>
      </c>
      <c r="Q100" s="79">
        <v>0</v>
      </c>
      <c r="R100" s="79">
        <v>0</v>
      </c>
      <c r="S100" s="79">
        <f t="shared" si="1"/>
        <v>0</v>
      </c>
      <c r="T100" s="79">
        <f>Q100/'סכום נכסי הקרן'!$C$42*100</f>
        <v>0</v>
      </c>
    </row>
    <row r="101" spans="2:20">
      <c r="B101" s="80" t="s">
        <v>211</v>
      </c>
      <c r="C101" s="16"/>
      <c r="D101" s="16"/>
      <c r="E101" s="16"/>
      <c r="F101" s="16"/>
      <c r="K101" s="81">
        <v>0</v>
      </c>
      <c r="N101" s="81">
        <v>0</v>
      </c>
      <c r="O101" s="81">
        <v>0</v>
      </c>
      <c r="Q101" s="81">
        <v>0</v>
      </c>
      <c r="S101" s="81">
        <f t="shared" si="1"/>
        <v>0</v>
      </c>
      <c r="T101" s="81">
        <f>Q101/'סכום נכסי הקרן'!$C$42*100</f>
        <v>0</v>
      </c>
    </row>
    <row r="102" spans="2:20">
      <c r="B102" s="80" t="s">
        <v>278</v>
      </c>
      <c r="C102" s="16"/>
      <c r="D102" s="16"/>
      <c r="E102" s="16"/>
      <c r="F102" s="16"/>
      <c r="K102" s="81">
        <v>0</v>
      </c>
      <c r="N102" s="81">
        <v>0</v>
      </c>
      <c r="O102" s="81">
        <v>0</v>
      </c>
      <c r="Q102" s="81">
        <v>0</v>
      </c>
      <c r="S102" s="81">
        <f t="shared" si="1"/>
        <v>0</v>
      </c>
      <c r="T102" s="81">
        <f>Q102/'סכום נכסי הקרן'!$C$42*100</f>
        <v>0</v>
      </c>
    </row>
    <row r="103" spans="2:20">
      <c r="B103" t="s">
        <v>206</v>
      </c>
      <c r="C103" t="s">
        <v>206</v>
      </c>
      <c r="D103" s="16"/>
      <c r="E103" s="16"/>
      <c r="F103" s="16"/>
      <c r="G103" t="s">
        <v>206</v>
      </c>
      <c r="H103" t="s">
        <v>206</v>
      </c>
      <c r="K103" s="79">
        <v>0</v>
      </c>
      <c r="L103" t="s">
        <v>206</v>
      </c>
      <c r="M103" s="79">
        <v>0</v>
      </c>
      <c r="N103" s="79">
        <v>0</v>
      </c>
      <c r="O103" s="79">
        <v>0</v>
      </c>
      <c r="P103" s="79">
        <v>0</v>
      </c>
      <c r="Q103" s="79">
        <v>0</v>
      </c>
      <c r="R103" s="79">
        <v>0</v>
      </c>
      <c r="S103" s="79">
        <f t="shared" si="1"/>
        <v>0</v>
      </c>
      <c r="T103" s="79">
        <f>Q103/'סכום נכסי הקרן'!$C$42*100</f>
        <v>0</v>
      </c>
    </row>
    <row r="104" spans="2:20">
      <c r="B104" s="80" t="s">
        <v>279</v>
      </c>
      <c r="C104" s="16"/>
      <c r="D104" s="16"/>
      <c r="E104" s="16"/>
      <c r="F104" s="16"/>
      <c r="K104" s="81">
        <v>0</v>
      </c>
      <c r="N104" s="81">
        <v>0</v>
      </c>
      <c r="O104" s="81">
        <v>0</v>
      </c>
      <c r="Q104" s="81">
        <v>0</v>
      </c>
      <c r="S104" s="81">
        <f t="shared" si="1"/>
        <v>0</v>
      </c>
      <c r="T104" s="81">
        <f>Q104/'סכום נכסי הקרן'!$C$42*100</f>
        <v>0</v>
      </c>
    </row>
    <row r="105" spans="2:20">
      <c r="B105" t="s">
        <v>206</v>
      </c>
      <c r="C105" t="s">
        <v>206</v>
      </c>
      <c r="D105" s="16"/>
      <c r="E105" s="16"/>
      <c r="F105" s="16"/>
      <c r="G105" t="s">
        <v>206</v>
      </c>
      <c r="H105" t="s">
        <v>206</v>
      </c>
      <c r="K105" s="79">
        <v>0</v>
      </c>
      <c r="L105" t="s">
        <v>206</v>
      </c>
      <c r="M105" s="79">
        <v>0</v>
      </c>
      <c r="N105" s="79">
        <v>0</v>
      </c>
      <c r="O105" s="79">
        <v>0</v>
      </c>
      <c r="P105" s="79">
        <v>0</v>
      </c>
      <c r="Q105" s="79">
        <v>0</v>
      </c>
      <c r="R105" s="79">
        <v>0</v>
      </c>
      <c r="S105" s="79">
        <f t="shared" si="1"/>
        <v>0</v>
      </c>
      <c r="T105" s="79">
        <f>Q105/'סכום נכסי הקרן'!$C$42*100</f>
        <v>0</v>
      </c>
    </row>
    <row r="106" spans="2:20">
      <c r="B106" t="s">
        <v>214</v>
      </c>
      <c r="C106" s="16"/>
      <c r="D106" s="16"/>
      <c r="E106" s="16"/>
      <c r="F106" s="16"/>
    </row>
    <row r="107" spans="2:20">
      <c r="C107" s="16"/>
      <c r="D107" s="16"/>
      <c r="E107" s="16"/>
      <c r="F107" s="16"/>
    </row>
    <row r="108" spans="2:20">
      <c r="C108" s="16"/>
      <c r="D108" s="16"/>
      <c r="E108" s="16"/>
      <c r="F108" s="16"/>
    </row>
    <row r="109" spans="2:20">
      <c r="C109" s="16"/>
      <c r="D109" s="16"/>
      <c r="E109" s="16"/>
      <c r="F109" s="16"/>
    </row>
    <row r="110" spans="2:20">
      <c r="C110" s="16"/>
      <c r="D110" s="16"/>
      <c r="E110" s="16"/>
      <c r="F110" s="16"/>
    </row>
    <row r="111" spans="2:20">
      <c r="C111" s="16"/>
      <c r="D111" s="16"/>
      <c r="E111" s="16"/>
      <c r="F111" s="16"/>
    </row>
    <row r="112" spans="2:20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6"/>
      <c r="C775" s="16"/>
      <c r="D775" s="16"/>
      <c r="E775" s="16"/>
      <c r="F775" s="16"/>
    </row>
    <row r="776" spans="2:6">
      <c r="B776" s="19"/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  <row r="808" spans="3:6">
      <c r="C808" s="16"/>
      <c r="D808" s="16"/>
      <c r="E808" s="16"/>
      <c r="F808" s="16"/>
    </row>
  </sheetData>
  <sheetProtection sheet="1" objects="1" scenarios="1"/>
  <mergeCells count="2">
    <mergeCell ref="B6:T6"/>
    <mergeCell ref="B7:T7"/>
  </mergeCells>
  <dataValidations count="8">
    <dataValidation type="list" allowBlank="1" showInputMessage="1" showErrorMessage="1" sqref="L12:L88 L90:L806">
      <formula1>$BM$7:$BM$11</formula1>
    </dataValidation>
    <dataValidation type="list" allowBlank="1" showInputMessage="1" showErrorMessage="1" sqref="E12:E88 E90:E800">
      <formula1>$BH$7:$BH$11</formula1>
    </dataValidation>
    <dataValidation type="list" allowBlank="1" showInputMessage="1" showErrorMessage="1" sqref="I12:I806">
      <formula1>$BL$7:$BL$10</formula1>
    </dataValidation>
    <dataValidation allowBlank="1" showInputMessage="1" showErrorMessage="1" sqref="H2"/>
    <dataValidation type="list" allowBlank="1" showInputMessage="1" showErrorMessage="1" sqref="G12:G88 G90:G806">
      <formula1>$BJ$7:$BJ$11</formula1>
    </dataValidation>
    <dataValidation type="list" allowBlank="1" showInputMessage="1" showErrorMessage="1" sqref="E89">
      <formula1>$BE$6:$BE$11</formula1>
    </dataValidation>
    <dataValidation type="list" allowBlank="1" showInputMessage="1" showErrorMessage="1" sqref="L89">
      <formula1>$BI$6:$BI$11</formula1>
    </dataValidation>
    <dataValidation type="list" allowBlank="1" showInputMessage="1" showErrorMessage="1" sqref="G89">
      <formula1>$BG$6:$BG$11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39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2" t="s">
        <v>913</v>
      </c>
    </row>
    <row r="3" spans="2:61">
      <c r="B3" s="2" t="s">
        <v>2</v>
      </c>
      <c r="C3" s="82" t="s">
        <v>914</v>
      </c>
    </row>
    <row r="4" spans="2:61">
      <c r="B4" s="2" t="s">
        <v>3</v>
      </c>
      <c r="C4" t="s">
        <v>191</v>
      </c>
    </row>
    <row r="5" spans="2:61">
      <c r="B5" s="77" t="s">
        <v>192</v>
      </c>
      <c r="C5" t="s">
        <v>193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I6" s="19"/>
    </row>
    <row r="7" spans="2:61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f>I12+I50</f>
        <v>1311406</v>
      </c>
      <c r="J11" s="7"/>
      <c r="K11" s="78">
        <f>K12+K50</f>
        <v>6644.6758380800011</v>
      </c>
      <c r="L11" s="7"/>
      <c r="M11" s="78">
        <f>K11/$K$11*100</f>
        <v>100</v>
      </c>
      <c r="N11" s="78">
        <f>K11/'סכום נכסי הקרן'!$C$42*100</f>
        <v>7.2427500268344076</v>
      </c>
      <c r="BE11" s="16"/>
      <c r="BF11" s="19"/>
      <c r="BG11" s="16"/>
      <c r="BI11" s="16"/>
    </row>
    <row r="12" spans="2:61">
      <c r="B12" s="80" t="s">
        <v>195</v>
      </c>
      <c r="E12" s="16"/>
      <c r="F12" s="16"/>
      <c r="G12" s="16"/>
      <c r="I12" s="81">
        <f>I13+I32+I45+I48</f>
        <v>1310727</v>
      </c>
      <c r="K12" s="81">
        <f>K13+K32+K45+K48</f>
        <v>6581.3408640000007</v>
      </c>
      <c r="M12" s="81">
        <f t="shared" ref="M12:M56" si="0">K12/$K$11*100</f>
        <v>99.046831243188223</v>
      </c>
      <c r="N12" s="81">
        <f>K12/'סכום נכסי הקרן'!$C$42*100</f>
        <v>7.1737143964446446</v>
      </c>
    </row>
    <row r="13" spans="2:61">
      <c r="B13" s="80" t="s">
        <v>542</v>
      </c>
      <c r="E13" s="16"/>
      <c r="F13" s="16"/>
      <c r="G13" s="16"/>
      <c r="I13" s="81">
        <v>1222976</v>
      </c>
      <c r="K13" s="81">
        <v>5705.6274100000001</v>
      </c>
      <c r="M13" s="81">
        <f t="shared" si="0"/>
        <v>85.867656286580541</v>
      </c>
      <c r="N13" s="81">
        <f>K13/'סכום נכסי הקרן'!$C$42*100</f>
        <v>6.2191796987383885</v>
      </c>
    </row>
    <row r="14" spans="2:61">
      <c r="B14" t="s">
        <v>543</v>
      </c>
      <c r="C14" t="s">
        <v>544</v>
      </c>
      <c r="D14" t="s">
        <v>106</v>
      </c>
      <c r="E14" t="s">
        <v>129</v>
      </c>
      <c r="F14" t="s">
        <v>545</v>
      </c>
      <c r="G14" t="s">
        <v>546</v>
      </c>
      <c r="H14" t="s">
        <v>108</v>
      </c>
      <c r="I14" s="79">
        <v>617</v>
      </c>
      <c r="J14" s="79">
        <v>39000</v>
      </c>
      <c r="K14" s="79">
        <v>240.63</v>
      </c>
      <c r="L14" s="79">
        <v>0</v>
      </c>
      <c r="M14" s="79">
        <f t="shared" si="0"/>
        <v>3.6213956235603328</v>
      </c>
      <c r="N14" s="79">
        <f>K14/'סכום נכסי הקרן'!$C$42*100</f>
        <v>0.26228863249719597</v>
      </c>
    </row>
    <row r="15" spans="2:61">
      <c r="B15" t="s">
        <v>547</v>
      </c>
      <c r="C15" t="s">
        <v>548</v>
      </c>
      <c r="D15" t="s">
        <v>106</v>
      </c>
      <c r="E15" t="s">
        <v>129</v>
      </c>
      <c r="F15" t="s">
        <v>549</v>
      </c>
      <c r="G15" t="s">
        <v>283</v>
      </c>
      <c r="H15" t="s">
        <v>108</v>
      </c>
      <c r="I15" s="79">
        <v>15111</v>
      </c>
      <c r="J15" s="79">
        <v>2291</v>
      </c>
      <c r="K15" s="79">
        <v>346.19301000000002</v>
      </c>
      <c r="L15" s="79">
        <v>0</v>
      </c>
      <c r="M15" s="79">
        <f t="shared" si="0"/>
        <v>5.2100812505555352</v>
      </c>
      <c r="N15" s="79">
        <f>K15/'סכום נכסי הקרן'!$C$42*100</f>
        <v>0.37735316117270545</v>
      </c>
    </row>
    <row r="16" spans="2:61">
      <c r="B16" t="s">
        <v>550</v>
      </c>
      <c r="C16" t="s">
        <v>551</v>
      </c>
      <c r="D16" t="s">
        <v>106</v>
      </c>
      <c r="E16" t="s">
        <v>129</v>
      </c>
      <c r="F16" t="s">
        <v>282</v>
      </c>
      <c r="G16" t="s">
        <v>283</v>
      </c>
      <c r="H16" t="s">
        <v>108</v>
      </c>
      <c r="I16" s="79">
        <v>32158</v>
      </c>
      <c r="J16" s="79">
        <v>1586</v>
      </c>
      <c r="K16" s="79">
        <v>510.02587999999997</v>
      </c>
      <c r="L16" s="79">
        <v>0</v>
      </c>
      <c r="M16" s="79">
        <f t="shared" si="0"/>
        <v>7.6757074751049634</v>
      </c>
      <c r="N16" s="79">
        <f>K16/'סכום נכסי הקרן'!$C$42*100</f>
        <v>0.55593230521289527</v>
      </c>
    </row>
    <row r="17" spans="2:14">
      <c r="B17" t="s">
        <v>552</v>
      </c>
      <c r="C17" t="s">
        <v>553</v>
      </c>
      <c r="D17" t="s">
        <v>106</v>
      </c>
      <c r="E17" t="s">
        <v>129</v>
      </c>
      <c r="F17" t="s">
        <v>554</v>
      </c>
      <c r="G17" t="s">
        <v>283</v>
      </c>
      <c r="H17" t="s">
        <v>108</v>
      </c>
      <c r="I17" s="79">
        <v>3874</v>
      </c>
      <c r="J17" s="79">
        <v>5635</v>
      </c>
      <c r="K17" s="79">
        <v>218.29990000000001</v>
      </c>
      <c r="L17" s="79">
        <v>0</v>
      </c>
      <c r="M17" s="79">
        <f t="shared" si="0"/>
        <v>3.2853355877640289</v>
      </c>
      <c r="N17" s="79">
        <f>K17/'סכום נכסי הקרן'!$C$42*100</f>
        <v>0.2379486441643795</v>
      </c>
    </row>
    <row r="18" spans="2:14">
      <c r="B18" t="s">
        <v>555</v>
      </c>
      <c r="C18" t="s">
        <v>556</v>
      </c>
      <c r="D18" t="s">
        <v>106</v>
      </c>
      <c r="E18" t="s">
        <v>129</v>
      </c>
      <c r="F18" t="s">
        <v>557</v>
      </c>
      <c r="G18" t="s">
        <v>283</v>
      </c>
      <c r="H18" t="s">
        <v>108</v>
      </c>
      <c r="I18" s="79">
        <v>2001</v>
      </c>
      <c r="J18" s="79">
        <v>5650</v>
      </c>
      <c r="K18" s="79">
        <v>113.0565</v>
      </c>
      <c r="L18" s="79">
        <v>0</v>
      </c>
      <c r="M18" s="79">
        <f t="shared" si="0"/>
        <v>1.7014599772058709</v>
      </c>
      <c r="N18" s="79">
        <f>K18/'סכום נכסי הקרן'!$C$42*100</f>
        <v>0.1232324929556549</v>
      </c>
    </row>
    <row r="19" spans="2:14">
      <c r="B19" t="s">
        <v>558</v>
      </c>
      <c r="C19" t="s">
        <v>559</v>
      </c>
      <c r="D19" t="s">
        <v>106</v>
      </c>
      <c r="E19" t="s">
        <v>129</v>
      </c>
      <c r="F19" t="s">
        <v>366</v>
      </c>
      <c r="G19" t="s">
        <v>118</v>
      </c>
      <c r="H19" t="s">
        <v>108</v>
      </c>
      <c r="I19" s="79">
        <v>431</v>
      </c>
      <c r="J19" s="79">
        <v>56500</v>
      </c>
      <c r="K19" s="79">
        <v>243.51499999999999</v>
      </c>
      <c r="L19" s="79">
        <v>0</v>
      </c>
      <c r="M19" s="79">
        <f t="shared" si="0"/>
        <v>3.6648138439566735</v>
      </c>
      <c r="N19" s="79">
        <f>K19/'סכום נכסי הקרן'!$C$42*100</f>
        <v>0.26543330566660306</v>
      </c>
    </row>
    <row r="20" spans="2:14">
      <c r="B20" t="s">
        <v>560</v>
      </c>
      <c r="C20" t="s">
        <v>561</v>
      </c>
      <c r="D20" t="s">
        <v>106</v>
      </c>
      <c r="E20" t="s">
        <v>129</v>
      </c>
      <c r="F20" t="s">
        <v>562</v>
      </c>
      <c r="G20" t="s">
        <v>563</v>
      </c>
      <c r="H20" t="s">
        <v>108</v>
      </c>
      <c r="I20" s="79">
        <v>107098</v>
      </c>
      <c r="J20" s="79">
        <v>271.5</v>
      </c>
      <c r="K20" s="79">
        <v>290.77107000000001</v>
      </c>
      <c r="L20" s="79">
        <v>0</v>
      </c>
      <c r="M20" s="79">
        <f t="shared" si="0"/>
        <v>4.3760008326308233</v>
      </c>
      <c r="N20" s="79">
        <f>K20/'סכום נכסי הקרן'!$C$42*100</f>
        <v>0.31694280147964288</v>
      </c>
    </row>
    <row r="21" spans="2:14">
      <c r="B21" t="s">
        <v>564</v>
      </c>
      <c r="C21" t="s">
        <v>565</v>
      </c>
      <c r="D21" t="s">
        <v>106</v>
      </c>
      <c r="E21" t="s">
        <v>129</v>
      </c>
      <c r="F21" t="s">
        <v>566</v>
      </c>
      <c r="G21" t="s">
        <v>563</v>
      </c>
      <c r="H21" t="s">
        <v>108</v>
      </c>
      <c r="I21" s="79">
        <v>4993</v>
      </c>
      <c r="J21" s="79">
        <v>1442</v>
      </c>
      <c r="K21" s="79">
        <v>71.99906</v>
      </c>
      <c r="L21" s="79">
        <v>0</v>
      </c>
      <c r="M21" s="79">
        <f t="shared" si="0"/>
        <v>1.0835601578542069</v>
      </c>
      <c r="N21" s="79">
        <f>K21/'סכום נכסי הקרן'!$C$42*100</f>
        <v>7.8479553623752515E-2</v>
      </c>
    </row>
    <row r="22" spans="2:14">
      <c r="B22" t="s">
        <v>567</v>
      </c>
      <c r="C22" t="s">
        <v>568</v>
      </c>
      <c r="D22" t="s">
        <v>106</v>
      </c>
      <c r="E22" t="s">
        <v>129</v>
      </c>
      <c r="F22" t="s">
        <v>569</v>
      </c>
      <c r="G22" t="s">
        <v>563</v>
      </c>
      <c r="H22" t="s">
        <v>108</v>
      </c>
      <c r="I22" s="79">
        <v>949116</v>
      </c>
      <c r="J22" s="79">
        <v>66</v>
      </c>
      <c r="K22" s="79">
        <v>626.41656</v>
      </c>
      <c r="L22" s="79">
        <v>0.01</v>
      </c>
      <c r="M22" s="79">
        <f t="shared" si="0"/>
        <v>9.4273456714030601</v>
      </c>
      <c r="N22" s="79">
        <f>K22/'סכום נכסי הקרן'!$C$42*100</f>
        <v>0.68279908114531751</v>
      </c>
    </row>
    <row r="23" spans="2:14">
      <c r="B23" t="s">
        <v>570</v>
      </c>
      <c r="C23" t="s">
        <v>571</v>
      </c>
      <c r="D23" t="s">
        <v>106</v>
      </c>
      <c r="E23" t="s">
        <v>129</v>
      </c>
      <c r="F23" t="s">
        <v>572</v>
      </c>
      <c r="G23" t="s">
        <v>378</v>
      </c>
      <c r="H23" t="s">
        <v>108</v>
      </c>
      <c r="I23" s="79">
        <v>3500</v>
      </c>
      <c r="J23" s="79">
        <v>13830</v>
      </c>
      <c r="K23" s="79">
        <v>484.05</v>
      </c>
      <c r="L23" s="79">
        <v>0</v>
      </c>
      <c r="M23" s="79">
        <f t="shared" si="0"/>
        <v>7.2847797514207651</v>
      </c>
      <c r="N23" s="79">
        <f>K23/'סכום נכסי הקרן'!$C$42*100</f>
        <v>0.52761838740085498</v>
      </c>
    </row>
    <row r="24" spans="2:14">
      <c r="B24" t="s">
        <v>573</v>
      </c>
      <c r="C24" t="s">
        <v>574</v>
      </c>
      <c r="D24" t="s">
        <v>106</v>
      </c>
      <c r="E24" t="s">
        <v>129</v>
      </c>
      <c r="F24" t="s">
        <v>575</v>
      </c>
      <c r="G24" t="s">
        <v>378</v>
      </c>
      <c r="H24" t="s">
        <v>108</v>
      </c>
      <c r="I24" s="79">
        <v>25329</v>
      </c>
      <c r="J24" s="79">
        <v>1580</v>
      </c>
      <c r="K24" s="79">
        <v>400.19819999999999</v>
      </c>
      <c r="L24" s="79">
        <v>0</v>
      </c>
      <c r="M24" s="79">
        <f t="shared" si="0"/>
        <v>6.0228400865923719</v>
      </c>
      <c r="N24" s="79">
        <f>K24/'סכום נכסי הקרן'!$C$42*100</f>
        <v>0.43621925198786243</v>
      </c>
    </row>
    <row r="25" spans="2:14">
      <c r="B25" t="s">
        <v>576</v>
      </c>
      <c r="C25" t="s">
        <v>577</v>
      </c>
      <c r="D25" t="s">
        <v>106</v>
      </c>
      <c r="E25" t="s">
        <v>129</v>
      </c>
      <c r="F25" t="s">
        <v>578</v>
      </c>
      <c r="G25" t="s">
        <v>378</v>
      </c>
      <c r="H25" t="s">
        <v>108</v>
      </c>
      <c r="I25" s="79">
        <v>3800</v>
      </c>
      <c r="J25" s="79">
        <v>14560</v>
      </c>
      <c r="K25" s="79">
        <v>553.28</v>
      </c>
      <c r="L25" s="79">
        <v>0</v>
      </c>
      <c r="M25" s="79">
        <f t="shared" si="0"/>
        <v>8.3266665445017694</v>
      </c>
      <c r="N25" s="79">
        <f>K25/'סכום נכסי הקרן'!$C$42*100</f>
        <v>0.60307964338631348</v>
      </c>
    </row>
    <row r="26" spans="2:14">
      <c r="B26" t="s">
        <v>579</v>
      </c>
      <c r="C26" t="s">
        <v>580</v>
      </c>
      <c r="D26" t="s">
        <v>106</v>
      </c>
      <c r="E26" t="s">
        <v>129</v>
      </c>
      <c r="F26" t="s">
        <v>581</v>
      </c>
      <c r="G26" t="s">
        <v>378</v>
      </c>
      <c r="H26" t="s">
        <v>108</v>
      </c>
      <c r="I26" s="79">
        <v>1100</v>
      </c>
      <c r="J26" s="79">
        <v>31930</v>
      </c>
      <c r="K26" s="79">
        <v>351.23</v>
      </c>
      <c r="L26" s="79">
        <v>0</v>
      </c>
      <c r="M26" s="79">
        <f t="shared" si="0"/>
        <v>5.2858861524460607</v>
      </c>
      <c r="N26" s="79">
        <f>K26/'סכום נכסי הקרן'!$C$42*100</f>
        <v>0.38284352072472327</v>
      </c>
    </row>
    <row r="27" spans="2:14">
      <c r="B27" t="s">
        <v>582</v>
      </c>
      <c r="C27" t="s">
        <v>583</v>
      </c>
      <c r="D27" t="s">
        <v>106</v>
      </c>
      <c r="E27" t="s">
        <v>129</v>
      </c>
      <c r="F27" t="s">
        <v>584</v>
      </c>
      <c r="G27" t="s">
        <v>309</v>
      </c>
      <c r="H27" t="s">
        <v>108</v>
      </c>
      <c r="I27" s="79">
        <v>2669</v>
      </c>
      <c r="J27" s="79">
        <v>3283</v>
      </c>
      <c r="K27" s="79">
        <v>87.623270000000005</v>
      </c>
      <c r="L27" s="79">
        <v>0</v>
      </c>
      <c r="M27" s="79">
        <f t="shared" si="0"/>
        <v>1.3186989423598279</v>
      </c>
      <c r="N27" s="79">
        <f>K27/'סכום נכסי הקרן'!$C$42*100</f>
        <v>9.5510068001631476E-2</v>
      </c>
    </row>
    <row r="28" spans="2:14">
      <c r="B28" t="s">
        <v>585</v>
      </c>
      <c r="C28" t="s">
        <v>586</v>
      </c>
      <c r="D28" t="s">
        <v>106</v>
      </c>
      <c r="E28" t="s">
        <v>129</v>
      </c>
      <c r="F28" t="s">
        <v>308</v>
      </c>
      <c r="G28" t="s">
        <v>309</v>
      </c>
      <c r="H28" t="s">
        <v>108</v>
      </c>
      <c r="I28" s="79">
        <v>1720</v>
      </c>
      <c r="J28" s="79">
        <v>16710</v>
      </c>
      <c r="K28" s="79">
        <v>287.41199999999998</v>
      </c>
      <c r="L28" s="79">
        <v>0</v>
      </c>
      <c r="M28" s="79">
        <f t="shared" si="0"/>
        <v>4.3254480279213823</v>
      </c>
      <c r="N28" s="79">
        <f>K28/'סכום נכסי הקרן'!$C$42*100</f>
        <v>0.31328138820298423</v>
      </c>
    </row>
    <row r="29" spans="2:14">
      <c r="B29" t="s">
        <v>587</v>
      </c>
      <c r="C29" t="s">
        <v>588</v>
      </c>
      <c r="D29" t="s">
        <v>106</v>
      </c>
      <c r="E29" t="s">
        <v>129</v>
      </c>
      <c r="F29" t="s">
        <v>589</v>
      </c>
      <c r="G29" t="s">
        <v>131</v>
      </c>
      <c r="H29" t="s">
        <v>108</v>
      </c>
      <c r="I29" s="79">
        <v>938</v>
      </c>
      <c r="J29" s="79">
        <v>20630</v>
      </c>
      <c r="K29" s="79">
        <v>193.5094</v>
      </c>
      <c r="L29" s="79">
        <v>0</v>
      </c>
      <c r="M29" s="79">
        <f t="shared" si="0"/>
        <v>2.9122474100394204</v>
      </c>
      <c r="N29" s="79">
        <f>K29/'סכום נכסי הקרן'!$C$42*100</f>
        <v>0.21092680007211445</v>
      </c>
    </row>
    <row r="30" spans="2:14">
      <c r="B30" t="s">
        <v>590</v>
      </c>
      <c r="C30" t="s">
        <v>591</v>
      </c>
      <c r="D30" t="s">
        <v>106</v>
      </c>
      <c r="E30" t="s">
        <v>129</v>
      </c>
      <c r="F30" t="s">
        <v>592</v>
      </c>
      <c r="G30" t="s">
        <v>135</v>
      </c>
      <c r="H30" t="s">
        <v>108</v>
      </c>
      <c r="I30" s="79">
        <v>728</v>
      </c>
      <c r="J30" s="79">
        <v>26260</v>
      </c>
      <c r="K30" s="79">
        <v>191.1728</v>
      </c>
      <c r="L30" s="79">
        <v>0</v>
      </c>
      <c r="M30" s="79">
        <f t="shared" si="0"/>
        <v>2.877082413929164</v>
      </c>
      <c r="N30" s="79">
        <f>K30/'סכום נכסי הקרן'!$C$42*100</f>
        <v>0.20837988730690252</v>
      </c>
    </row>
    <row r="31" spans="2:14">
      <c r="B31" t="s">
        <v>593</v>
      </c>
      <c r="C31" t="s">
        <v>594</v>
      </c>
      <c r="D31" t="s">
        <v>106</v>
      </c>
      <c r="E31" t="s">
        <v>129</v>
      </c>
      <c r="F31" t="s">
        <v>480</v>
      </c>
      <c r="G31" t="s">
        <v>138</v>
      </c>
      <c r="H31" t="s">
        <v>108</v>
      </c>
      <c r="I31" s="79">
        <v>67793</v>
      </c>
      <c r="J31" s="79">
        <v>732</v>
      </c>
      <c r="K31" s="79">
        <v>496.24475999999999</v>
      </c>
      <c r="L31" s="79">
        <v>0</v>
      </c>
      <c r="M31" s="79">
        <f t="shared" si="0"/>
        <v>7.4683065373342776</v>
      </c>
      <c r="N31" s="79">
        <f>K31/'סכום נכסי הקרן'!$C$42*100</f>
        <v>0.54091077373685426</v>
      </c>
    </row>
    <row r="32" spans="2:14">
      <c r="B32" s="80" t="s">
        <v>595</v>
      </c>
      <c r="E32" s="16"/>
      <c r="F32" s="16"/>
      <c r="G32" s="16"/>
      <c r="I32" s="81">
        <v>85421</v>
      </c>
      <c r="K32" s="81">
        <v>864.17362200000002</v>
      </c>
      <c r="M32" s="81">
        <f t="shared" si="0"/>
        <v>13.005504603362345</v>
      </c>
      <c r="N32" s="81">
        <f>K32/'סכום נכסי הקרן'!$C$42*100</f>
        <v>0.94195618814997639</v>
      </c>
    </row>
    <row r="33" spans="2:14">
      <c r="B33" t="s">
        <v>596</v>
      </c>
      <c r="C33" t="s">
        <v>597</v>
      </c>
      <c r="D33" t="s">
        <v>106</v>
      </c>
      <c r="E33" t="s">
        <v>129</v>
      </c>
      <c r="F33" t="s">
        <v>598</v>
      </c>
      <c r="G33" t="s">
        <v>390</v>
      </c>
      <c r="H33" t="s">
        <v>108</v>
      </c>
      <c r="I33" s="79">
        <v>278</v>
      </c>
      <c r="J33" s="79">
        <v>18640</v>
      </c>
      <c r="K33" s="79">
        <v>51.819200000000002</v>
      </c>
      <c r="L33" s="79">
        <v>0</v>
      </c>
      <c r="M33" s="79">
        <f t="shared" si="0"/>
        <v>0.77986046667663045</v>
      </c>
      <c r="N33" s="79">
        <f>K33/'סכום נכסי הקרן'!$C$42*100</f>
        <v>5.6483344159492584E-2</v>
      </c>
    </row>
    <row r="34" spans="2:14">
      <c r="B34" t="s">
        <v>599</v>
      </c>
      <c r="C34" t="s">
        <v>600</v>
      </c>
      <c r="D34" t="s">
        <v>106</v>
      </c>
      <c r="E34" t="s">
        <v>129</v>
      </c>
      <c r="F34" t="s">
        <v>601</v>
      </c>
      <c r="G34" t="s">
        <v>563</v>
      </c>
      <c r="H34" t="s">
        <v>108</v>
      </c>
      <c r="I34" s="79">
        <v>54168</v>
      </c>
      <c r="J34" s="79">
        <v>33.200000000000003</v>
      </c>
      <c r="K34" s="79">
        <v>17.983775999999999</v>
      </c>
      <c r="L34" s="79">
        <v>0</v>
      </c>
      <c r="M34" s="79">
        <f t="shared" si="0"/>
        <v>0.27064941071973292</v>
      </c>
      <c r="N34" s="79">
        <f>K34/'סכום נכסי הקרן'!$C$42*100</f>
        <v>1.9602460267530621E-2</v>
      </c>
    </row>
    <row r="35" spans="2:14">
      <c r="B35" t="s">
        <v>602</v>
      </c>
      <c r="C35" t="s">
        <v>603</v>
      </c>
      <c r="D35" t="s">
        <v>106</v>
      </c>
      <c r="E35" t="s">
        <v>129</v>
      </c>
      <c r="F35" t="s">
        <v>604</v>
      </c>
      <c r="G35" t="s">
        <v>605</v>
      </c>
      <c r="H35" t="s">
        <v>108</v>
      </c>
      <c r="I35" s="79">
        <v>1619</v>
      </c>
      <c r="J35" s="79">
        <v>7367</v>
      </c>
      <c r="K35" s="79">
        <v>119.27173000000001</v>
      </c>
      <c r="L35" s="79">
        <v>0</v>
      </c>
      <c r="M35" s="79">
        <f t="shared" si="0"/>
        <v>1.7949969706041211</v>
      </c>
      <c r="N35" s="79">
        <f>K35/'סכום נכסי הקרן'!$C$42*100</f>
        <v>0.13000714357010679</v>
      </c>
    </row>
    <row r="36" spans="2:14">
      <c r="B36" t="s">
        <v>606</v>
      </c>
      <c r="C36" t="s">
        <v>607</v>
      </c>
      <c r="D36" t="s">
        <v>106</v>
      </c>
      <c r="E36" t="s">
        <v>129</v>
      </c>
      <c r="F36" t="s">
        <v>608</v>
      </c>
      <c r="G36" t="s">
        <v>609</v>
      </c>
      <c r="H36" t="s">
        <v>108</v>
      </c>
      <c r="I36" s="79">
        <v>1617</v>
      </c>
      <c r="J36" s="79">
        <v>4315</v>
      </c>
      <c r="K36" s="79">
        <v>69.77355</v>
      </c>
      <c r="L36" s="79">
        <v>0</v>
      </c>
      <c r="M36" s="79">
        <f t="shared" si="0"/>
        <v>1.0500670265979637</v>
      </c>
      <c r="N36" s="79">
        <f>K36/'סכום נכסי הקרן'!$C$42*100</f>
        <v>7.6053729850703286E-2</v>
      </c>
    </row>
    <row r="37" spans="2:14">
      <c r="B37" t="s">
        <v>610</v>
      </c>
      <c r="C37" t="s">
        <v>611</v>
      </c>
      <c r="D37" t="s">
        <v>106</v>
      </c>
      <c r="E37" t="s">
        <v>129</v>
      </c>
      <c r="F37" t="s">
        <v>612</v>
      </c>
      <c r="G37" t="s">
        <v>613</v>
      </c>
      <c r="H37" t="s">
        <v>108</v>
      </c>
      <c r="I37" s="79">
        <v>4140</v>
      </c>
      <c r="J37" s="79">
        <v>1270</v>
      </c>
      <c r="K37" s="79">
        <v>52.578000000000003</v>
      </c>
      <c r="L37" s="79">
        <v>0</v>
      </c>
      <c r="M37" s="79">
        <f t="shared" si="0"/>
        <v>0.79128013587480861</v>
      </c>
      <c r="N37" s="79">
        <f>K37/'סכום נכסי הקרן'!$C$42*100</f>
        <v>5.7310442253408027E-2</v>
      </c>
    </row>
    <row r="38" spans="2:14">
      <c r="B38" t="s">
        <v>614</v>
      </c>
      <c r="C38" t="s">
        <v>615</v>
      </c>
      <c r="D38" t="s">
        <v>106</v>
      </c>
      <c r="E38" t="s">
        <v>129</v>
      </c>
      <c r="F38" t="s">
        <v>616</v>
      </c>
      <c r="G38" t="s">
        <v>613</v>
      </c>
      <c r="H38" t="s">
        <v>108</v>
      </c>
      <c r="I38" s="79">
        <v>6264</v>
      </c>
      <c r="J38" s="79">
        <v>837.9</v>
      </c>
      <c r="K38" s="79">
        <v>52.486055999999998</v>
      </c>
      <c r="L38" s="79">
        <v>0</v>
      </c>
      <c r="M38" s="79">
        <f t="shared" si="0"/>
        <v>0.78989641148793799</v>
      </c>
      <c r="N38" s="79">
        <f>K38/'סכום נכסי הקרן'!$C$42*100</f>
        <v>5.721022255500665E-2</v>
      </c>
    </row>
    <row r="39" spans="2:14">
      <c r="B39" t="s">
        <v>617</v>
      </c>
      <c r="C39" t="s">
        <v>618</v>
      </c>
      <c r="D39" t="s">
        <v>106</v>
      </c>
      <c r="E39" t="s">
        <v>129</v>
      </c>
      <c r="F39" t="s">
        <v>326</v>
      </c>
      <c r="G39" t="s">
        <v>309</v>
      </c>
      <c r="H39" t="s">
        <v>108</v>
      </c>
      <c r="I39" s="79">
        <v>770</v>
      </c>
      <c r="J39" s="79">
        <v>3839</v>
      </c>
      <c r="K39" s="79">
        <v>29.560300000000002</v>
      </c>
      <c r="L39" s="79">
        <v>0</v>
      </c>
      <c r="M39" s="79">
        <f t="shared" si="0"/>
        <v>0.44487196547035079</v>
      </c>
      <c r="N39" s="79">
        <f>K39/'סכום נכסי הקרן'!$C$42*100</f>
        <v>3.2220964398482578E-2</v>
      </c>
    </row>
    <row r="40" spans="2:14">
      <c r="B40" t="s">
        <v>619</v>
      </c>
      <c r="C40" t="s">
        <v>620</v>
      </c>
      <c r="D40" t="s">
        <v>106</v>
      </c>
      <c r="E40" t="s">
        <v>129</v>
      </c>
      <c r="F40" t="s">
        <v>621</v>
      </c>
      <c r="G40" t="s">
        <v>309</v>
      </c>
      <c r="H40" t="s">
        <v>108</v>
      </c>
      <c r="I40" s="79">
        <v>5156</v>
      </c>
      <c r="J40" s="79">
        <v>3100</v>
      </c>
      <c r="K40" s="79">
        <v>159.83600000000001</v>
      </c>
      <c r="L40" s="79">
        <v>0</v>
      </c>
      <c r="M40" s="79">
        <f t="shared" si="0"/>
        <v>2.4054747574591255</v>
      </c>
      <c r="N40" s="79">
        <f>K40/'סכום נכסי הקרן'!$C$42*100</f>
        <v>0.1742225236413657</v>
      </c>
    </row>
    <row r="41" spans="2:14">
      <c r="B41" t="s">
        <v>622</v>
      </c>
      <c r="C41" t="s">
        <v>623</v>
      </c>
      <c r="D41" t="s">
        <v>106</v>
      </c>
      <c r="E41" t="s">
        <v>129</v>
      </c>
      <c r="F41" t="s">
        <v>352</v>
      </c>
      <c r="G41" t="s">
        <v>309</v>
      </c>
      <c r="H41" t="s">
        <v>108</v>
      </c>
      <c r="I41" s="79">
        <v>127</v>
      </c>
      <c r="J41" s="79">
        <v>139900</v>
      </c>
      <c r="K41" s="79">
        <v>177.673</v>
      </c>
      <c r="L41" s="79">
        <v>0.01</v>
      </c>
      <c r="M41" s="79">
        <f t="shared" si="0"/>
        <v>2.6739152417605245</v>
      </c>
      <c r="N41" s="79">
        <f>K41/'סכום נכסי הקרן'!$C$42*100</f>
        <v>0.19366499689013966</v>
      </c>
    </row>
    <row r="42" spans="2:14">
      <c r="B42" t="s">
        <v>624</v>
      </c>
      <c r="C42" t="s">
        <v>625</v>
      </c>
      <c r="D42" t="s">
        <v>106</v>
      </c>
      <c r="E42" t="s">
        <v>129</v>
      </c>
      <c r="F42" t="s">
        <v>626</v>
      </c>
      <c r="G42" t="s">
        <v>309</v>
      </c>
      <c r="H42" t="s">
        <v>108</v>
      </c>
      <c r="I42" s="79">
        <v>10074</v>
      </c>
      <c r="J42" s="79">
        <v>737</v>
      </c>
      <c r="K42" s="79">
        <v>74.245379999999997</v>
      </c>
      <c r="L42" s="79">
        <v>0</v>
      </c>
      <c r="M42" s="79">
        <f t="shared" si="0"/>
        <v>1.117366472183742</v>
      </c>
      <c r="N42" s="79">
        <f>K42/'סכום נכסי הקרן'!$C$42*100</f>
        <v>8.0928060463926643E-2</v>
      </c>
    </row>
    <row r="43" spans="2:14">
      <c r="B43" t="s">
        <v>627</v>
      </c>
      <c r="C43" t="s">
        <v>628</v>
      </c>
      <c r="D43" t="s">
        <v>106</v>
      </c>
      <c r="E43" t="s">
        <v>129</v>
      </c>
      <c r="F43" t="s">
        <v>629</v>
      </c>
      <c r="G43" t="s">
        <v>630</v>
      </c>
      <c r="H43" t="s">
        <v>108</v>
      </c>
      <c r="I43" s="79">
        <v>259</v>
      </c>
      <c r="J43" s="79">
        <v>1383</v>
      </c>
      <c r="K43" s="79">
        <v>3.5819700000000001</v>
      </c>
      <c r="L43" s="79">
        <v>0</v>
      </c>
      <c r="M43" s="79">
        <f t="shared" si="0"/>
        <v>5.3907370160513668E-2</v>
      </c>
      <c r="N43" s="79">
        <f>K43/'סכום נכסי הקרן'!$C$42*100</f>
        <v>3.904376066766327E-3</v>
      </c>
    </row>
    <row r="44" spans="2:14">
      <c r="B44" t="s">
        <v>631</v>
      </c>
      <c r="C44" t="s">
        <v>632</v>
      </c>
      <c r="D44" t="s">
        <v>106</v>
      </c>
      <c r="E44" t="s">
        <v>129</v>
      </c>
      <c r="F44" t="s">
        <v>633</v>
      </c>
      <c r="G44" t="s">
        <v>634</v>
      </c>
      <c r="H44" t="s">
        <v>108</v>
      </c>
      <c r="I44" s="79">
        <v>949</v>
      </c>
      <c r="J44" s="79">
        <v>5834</v>
      </c>
      <c r="K44" s="79">
        <v>55.364660000000001</v>
      </c>
      <c r="L44" s="79">
        <v>0</v>
      </c>
      <c r="M44" s="79">
        <f t="shared" si="0"/>
        <v>0.83321837436689439</v>
      </c>
      <c r="N44" s="79">
        <f>K44/'סכום נכסי הקרן'!$C$42*100</f>
        <v>6.0347924033047458E-2</v>
      </c>
    </row>
    <row r="45" spans="2:14">
      <c r="B45" s="80" t="s">
        <v>635</v>
      </c>
      <c r="E45" s="16"/>
      <c r="F45" s="16"/>
      <c r="G45" s="16"/>
      <c r="I45" s="81">
        <f>SUM(I46:I47)</f>
        <v>2330</v>
      </c>
      <c r="K45" s="81">
        <f>SUM(K46:K47)</f>
        <v>11.539832000000001</v>
      </c>
      <c r="M45" s="81">
        <f t="shared" si="0"/>
        <v>0.17367035324532051</v>
      </c>
      <c r="N45" s="81">
        <f>K45/'סכום נכסי הקרן'!$C$42*100</f>
        <v>1.2578509556278861E-2</v>
      </c>
    </row>
    <row r="46" spans="2:14">
      <c r="B46" t="s">
        <v>636</v>
      </c>
      <c r="C46" t="s">
        <v>637</v>
      </c>
      <c r="D46" t="s">
        <v>106</v>
      </c>
      <c r="E46" t="s">
        <v>129</v>
      </c>
      <c r="F46" t="s">
        <v>638</v>
      </c>
      <c r="G46" t="s">
        <v>639</v>
      </c>
      <c r="H46" t="s">
        <v>108</v>
      </c>
      <c r="I46" s="79">
        <v>1684</v>
      </c>
      <c r="J46" s="79">
        <v>404</v>
      </c>
      <c r="K46" s="79">
        <v>6.8033599999999996</v>
      </c>
      <c r="L46" s="79">
        <v>0</v>
      </c>
      <c r="M46" s="79">
        <f t="shared" si="0"/>
        <v>0.10238814000542501</v>
      </c>
      <c r="N46" s="79">
        <f>K46/'סכום נכסי הקרן'!$C$42*100</f>
        <v>7.4157170377181711E-3</v>
      </c>
    </row>
    <row r="47" spans="2:14">
      <c r="B47" t="s">
        <v>642</v>
      </c>
      <c r="C47" t="s">
        <v>643</v>
      </c>
      <c r="D47" t="s">
        <v>106</v>
      </c>
      <c r="E47" t="s">
        <v>129</v>
      </c>
      <c r="F47" t="s">
        <v>644</v>
      </c>
      <c r="G47" t="s">
        <v>133</v>
      </c>
      <c r="H47" t="s">
        <v>108</v>
      </c>
      <c r="I47" s="79">
        <v>646</v>
      </c>
      <c r="J47" s="79">
        <v>733.2</v>
      </c>
      <c r="K47" s="79">
        <v>4.736472</v>
      </c>
      <c r="L47" s="79">
        <v>0</v>
      </c>
      <c r="M47" s="79">
        <f t="shared" si="0"/>
        <v>7.1282213239895503E-2</v>
      </c>
      <c r="N47" s="79">
        <f>K47/'סכום נכסי הקרן'!$C$42*100</f>
        <v>5.1627925185606912E-3</v>
      </c>
    </row>
    <row r="48" spans="2:14">
      <c r="B48" s="80" t="s">
        <v>645</v>
      </c>
      <c r="E48" s="16"/>
      <c r="F48" s="16"/>
      <c r="G48" s="16"/>
      <c r="I48" s="81">
        <v>0</v>
      </c>
      <c r="K48" s="81">
        <v>0</v>
      </c>
      <c r="M48" s="81">
        <f t="shared" si="0"/>
        <v>0</v>
      </c>
      <c r="N48" s="81">
        <f>K48/'סכום נכסי הקרן'!$C$42*100</f>
        <v>0</v>
      </c>
    </row>
    <row r="49" spans="2:14">
      <c r="B49" t="s">
        <v>206</v>
      </c>
      <c r="C49" t="s">
        <v>206</v>
      </c>
      <c r="E49" s="16"/>
      <c r="F49" s="16"/>
      <c r="G49" t="s">
        <v>206</v>
      </c>
      <c r="H49" t="s">
        <v>206</v>
      </c>
      <c r="I49" s="79">
        <v>0</v>
      </c>
      <c r="J49" s="79">
        <v>0</v>
      </c>
      <c r="K49" s="79">
        <v>0</v>
      </c>
      <c r="L49" s="79">
        <v>0</v>
      </c>
      <c r="M49" s="79">
        <f t="shared" si="0"/>
        <v>0</v>
      </c>
      <c r="N49" s="79">
        <f>K49/'סכום נכסי הקרן'!$C$42*100</f>
        <v>0</v>
      </c>
    </row>
    <row r="50" spans="2:14">
      <c r="B50" s="80" t="s">
        <v>211</v>
      </c>
      <c r="E50" s="16"/>
      <c r="F50" s="16"/>
      <c r="G50" s="16"/>
      <c r="I50" s="81">
        <v>679</v>
      </c>
      <c r="K50" s="81">
        <v>63.334974080000002</v>
      </c>
      <c r="M50" s="81">
        <f t="shared" si="0"/>
        <v>0.95316875681178204</v>
      </c>
      <c r="N50" s="81">
        <f>K50/'סכום נכסי הקרן'!$C$42*100</f>
        <v>6.9035630389762515E-2</v>
      </c>
    </row>
    <row r="51" spans="2:14">
      <c r="B51" s="80" t="s">
        <v>278</v>
      </c>
      <c r="E51" s="16"/>
      <c r="F51" s="16"/>
      <c r="G51" s="16"/>
      <c r="I51" s="81">
        <v>679</v>
      </c>
      <c r="K51" s="81">
        <v>63.334974080000002</v>
      </c>
      <c r="M51" s="81">
        <f t="shared" si="0"/>
        <v>0.95316875681178204</v>
      </c>
      <c r="N51" s="81">
        <f>K51/'סכום נכסי הקרן'!$C$42*100</f>
        <v>6.9035630389762515E-2</v>
      </c>
    </row>
    <row r="52" spans="2:14">
      <c r="B52" t="s">
        <v>646</v>
      </c>
      <c r="C52" t="s">
        <v>647</v>
      </c>
      <c r="D52" t="s">
        <v>648</v>
      </c>
      <c r="E52" t="s">
        <v>649</v>
      </c>
      <c r="F52" t="s">
        <v>650</v>
      </c>
      <c r="G52" t="s">
        <v>651</v>
      </c>
      <c r="H52" t="s">
        <v>112</v>
      </c>
      <c r="I52" s="79">
        <v>183</v>
      </c>
      <c r="J52" s="79">
        <v>3844</v>
      </c>
      <c r="K52" s="79">
        <v>27.04069488</v>
      </c>
      <c r="L52" s="79">
        <v>0</v>
      </c>
      <c r="M52" s="79">
        <f t="shared" si="0"/>
        <v>0.40695280761526947</v>
      </c>
      <c r="N52" s="79">
        <f>K52/'סכום נכסי הקרן'!$C$42*100</f>
        <v>2.9474574582758303E-2</v>
      </c>
    </row>
    <row r="53" spans="2:14">
      <c r="B53" t="s">
        <v>652</v>
      </c>
      <c r="C53" t="s">
        <v>653</v>
      </c>
      <c r="D53" t="s">
        <v>648</v>
      </c>
      <c r="E53" t="s">
        <v>649</v>
      </c>
      <c r="F53" t="s">
        <v>654</v>
      </c>
      <c r="G53" t="s">
        <v>655</v>
      </c>
      <c r="H53" t="s">
        <v>112</v>
      </c>
      <c r="I53" s="79">
        <v>236</v>
      </c>
      <c r="J53" s="79">
        <v>2855</v>
      </c>
      <c r="K53" s="79">
        <v>25.9001032</v>
      </c>
      <c r="L53" s="79">
        <v>0</v>
      </c>
      <c r="M53" s="79">
        <f t="shared" si="0"/>
        <v>0.38978730988754923</v>
      </c>
      <c r="N53" s="79">
        <f>K53/'סכום נכסי הקרן'!$C$42*100</f>
        <v>2.8231320491477582E-2</v>
      </c>
    </row>
    <row r="54" spans="2:14">
      <c r="B54" t="s">
        <v>656</v>
      </c>
      <c r="C54" t="s">
        <v>657</v>
      </c>
      <c r="D54" t="s">
        <v>648</v>
      </c>
      <c r="E54" t="s">
        <v>649</v>
      </c>
      <c r="F54" t="s">
        <v>658</v>
      </c>
      <c r="G54" t="s">
        <v>659</v>
      </c>
      <c r="H54" t="s">
        <v>112</v>
      </c>
      <c r="I54" s="79">
        <v>260</v>
      </c>
      <c r="J54" s="79">
        <v>1040</v>
      </c>
      <c r="K54" s="79">
        <v>10.394176</v>
      </c>
      <c r="L54" s="79">
        <v>0</v>
      </c>
      <c r="M54" s="79">
        <f t="shared" si="0"/>
        <v>0.15642863930896331</v>
      </c>
      <c r="N54" s="79">
        <f>K54/'סכום נכסי הקרן'!$C$42*100</f>
        <v>1.1329735315526638E-2</v>
      </c>
    </row>
    <row r="55" spans="2:14">
      <c r="B55" s="80" t="s">
        <v>279</v>
      </c>
      <c r="E55" s="16"/>
      <c r="F55" s="16"/>
      <c r="G55" s="16"/>
      <c r="I55" s="81">
        <v>0</v>
      </c>
      <c r="K55" s="81">
        <v>0</v>
      </c>
      <c r="M55" s="81">
        <f t="shared" si="0"/>
        <v>0</v>
      </c>
      <c r="N55" s="81">
        <f>K55/'סכום נכסי הקרן'!$C$42*100</f>
        <v>0</v>
      </c>
    </row>
    <row r="56" spans="2:14">
      <c r="B56" t="s">
        <v>206</v>
      </c>
      <c r="C56" t="s">
        <v>206</v>
      </c>
      <c r="E56" s="16"/>
      <c r="F56" s="16"/>
      <c r="G56" t="s">
        <v>206</v>
      </c>
      <c r="H56" t="s">
        <v>206</v>
      </c>
      <c r="I56" s="79">
        <v>0</v>
      </c>
      <c r="J56" s="79">
        <v>0</v>
      </c>
      <c r="K56" s="79">
        <v>0</v>
      </c>
      <c r="L56" s="79">
        <v>0</v>
      </c>
      <c r="M56" s="79">
        <f t="shared" si="0"/>
        <v>0</v>
      </c>
      <c r="N56" s="79">
        <f>K56/'סכום נכסי הקרן'!$C$42*100</f>
        <v>0</v>
      </c>
    </row>
    <row r="57" spans="2:14">
      <c r="B57" t="s">
        <v>214</v>
      </c>
      <c r="E57" s="16"/>
      <c r="F57" s="16"/>
      <c r="G57" s="16"/>
    </row>
    <row r="58" spans="2:14">
      <c r="E58" s="16"/>
      <c r="F58" s="16"/>
      <c r="G58" s="16"/>
    </row>
    <row r="59" spans="2:14">
      <c r="E59" s="16"/>
      <c r="F59" s="16"/>
      <c r="G59" s="16"/>
    </row>
    <row r="60" spans="2:14">
      <c r="E60" s="16"/>
      <c r="F60" s="16"/>
      <c r="G60" s="16"/>
    </row>
    <row r="61" spans="2:14">
      <c r="E61" s="16"/>
      <c r="F61" s="16"/>
      <c r="G61" s="16"/>
    </row>
    <row r="62" spans="2:14">
      <c r="E62" s="16"/>
      <c r="F62" s="16"/>
      <c r="G62" s="16"/>
    </row>
    <row r="63" spans="2:14">
      <c r="E63" s="16"/>
      <c r="F63" s="16"/>
      <c r="G63" s="16"/>
    </row>
    <row r="64" spans="2:14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B249" s="16"/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9"/>
      <c r="E251" s="16"/>
      <c r="F251" s="16"/>
      <c r="G251" s="16"/>
    </row>
    <row r="252" spans="2:7"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B270" s="16"/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9"/>
      <c r="E272" s="16"/>
      <c r="F272" s="16"/>
      <c r="G272" s="16"/>
    </row>
    <row r="273" spans="5:7">
      <c r="E273" s="16"/>
      <c r="F273" s="16"/>
      <c r="G273" s="16"/>
    </row>
    <row r="274" spans="5:7">
      <c r="E274" s="16"/>
      <c r="F274" s="16"/>
      <c r="G274" s="16"/>
    </row>
    <row r="275" spans="5:7">
      <c r="E275" s="16"/>
      <c r="F275" s="16"/>
      <c r="G275" s="16"/>
    </row>
    <row r="276" spans="5:7">
      <c r="E276" s="16"/>
      <c r="F276" s="16"/>
      <c r="G276" s="16"/>
    </row>
    <row r="277" spans="5:7">
      <c r="E277" s="16"/>
      <c r="F277" s="16"/>
      <c r="G277" s="16"/>
    </row>
    <row r="278" spans="5:7">
      <c r="E278" s="16"/>
      <c r="F278" s="16"/>
      <c r="G278" s="16"/>
    </row>
    <row r="279" spans="5:7">
      <c r="E279" s="16"/>
      <c r="F279" s="16"/>
      <c r="G279" s="16"/>
    </row>
    <row r="280" spans="5:7">
      <c r="E280" s="16"/>
      <c r="F280" s="16"/>
      <c r="G280" s="16"/>
    </row>
    <row r="281" spans="5:7">
      <c r="E281" s="16"/>
      <c r="F281" s="16"/>
      <c r="G281" s="16"/>
    </row>
    <row r="282" spans="5:7">
      <c r="E282" s="16"/>
      <c r="F282" s="16"/>
      <c r="G282" s="16"/>
    </row>
    <row r="283" spans="5:7">
      <c r="E283" s="16"/>
      <c r="F283" s="16"/>
      <c r="G283" s="16"/>
    </row>
    <row r="284" spans="5:7">
      <c r="E284" s="16"/>
      <c r="F284" s="16"/>
      <c r="G284" s="16"/>
    </row>
    <row r="285" spans="5:7">
      <c r="E285" s="16"/>
      <c r="F285" s="16"/>
      <c r="G285" s="16"/>
    </row>
    <row r="286" spans="5:7">
      <c r="E286" s="16"/>
      <c r="F286" s="16"/>
      <c r="G286" s="16"/>
    </row>
    <row r="287" spans="5:7">
      <c r="E287" s="16"/>
      <c r="F287" s="16"/>
      <c r="G287" s="16"/>
    </row>
    <row r="288" spans="5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B337" s="16"/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9"/>
    </row>
  </sheetData>
  <sheetProtection sheet="1" objects="1" scenarios="1"/>
  <mergeCells count="2">
    <mergeCell ref="B6:N6"/>
    <mergeCell ref="B7:N7"/>
  </mergeCells>
  <dataValidations count="4">
    <dataValidation allowBlank="1" showInputMessage="1" showErrorMessage="1" sqref="A1"/>
    <dataValidation type="list" allowBlank="1" showInputMessage="1" showErrorMessage="1" sqref="G12:G339">
      <formula1>$BG$6:$BG$11</formula1>
    </dataValidation>
    <dataValidation type="list" allowBlank="1" showInputMessage="1" showErrorMessage="1" sqref="H12:H333">
      <formula1>$BI$6:$BI$11</formula1>
    </dataValidation>
    <dataValidation type="list" allowBlank="1" showInputMessage="1" showErrorMessage="1" sqref="E12:E333">
      <formula1>$BE$6:$BE$11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s="12" t="s">
        <v>913</v>
      </c>
    </row>
    <row r="3" spans="2:62">
      <c r="B3" s="2" t="s">
        <v>2</v>
      </c>
      <c r="C3" s="82" t="s">
        <v>914</v>
      </c>
    </row>
    <row r="4" spans="2:62">
      <c r="B4" s="2" t="s">
        <v>3</v>
      </c>
      <c r="C4" t="s">
        <v>191</v>
      </c>
    </row>
    <row r="5" spans="2:62">
      <c r="B5" s="77" t="s">
        <v>192</v>
      </c>
      <c r="C5" t="s">
        <v>193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  <c r="BJ6" s="19"/>
    </row>
    <row r="7" spans="2:62" ht="26.25" customHeight="1">
      <c r="B7" s="97" t="s">
        <v>97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2198823</v>
      </c>
      <c r="I11" s="7"/>
      <c r="J11" s="78">
        <v>37381.655428377002</v>
      </c>
      <c r="K11" s="7"/>
      <c r="L11" s="78">
        <v>100</v>
      </c>
      <c r="M11" s="78">
        <v>40.75</v>
      </c>
      <c r="N11" s="35"/>
      <c r="BG11" s="16"/>
      <c r="BH11" s="19"/>
      <c r="BJ11" s="16"/>
    </row>
    <row r="12" spans="2:62">
      <c r="B12" s="80" t="s">
        <v>195</v>
      </c>
      <c r="D12" s="16"/>
      <c r="E12" s="16"/>
      <c r="F12" s="16"/>
      <c r="G12" s="16"/>
      <c r="H12" s="81">
        <v>2126992</v>
      </c>
      <c r="J12" s="81">
        <v>14932.429389299999</v>
      </c>
      <c r="L12" s="81">
        <v>39.950000000000003</v>
      </c>
      <c r="M12" s="81">
        <v>16.28</v>
      </c>
    </row>
    <row r="13" spans="2:62">
      <c r="B13" s="80" t="s">
        <v>660</v>
      </c>
      <c r="D13" s="16"/>
      <c r="E13" s="16"/>
      <c r="F13" s="16"/>
      <c r="G13" s="16"/>
      <c r="H13" s="81">
        <v>287706</v>
      </c>
      <c r="J13" s="81">
        <v>5296.52873</v>
      </c>
      <c r="L13" s="81">
        <v>14.17</v>
      </c>
      <c r="M13" s="81">
        <v>5.77</v>
      </c>
    </row>
    <row r="14" spans="2:62">
      <c r="B14" t="s">
        <v>661</v>
      </c>
      <c r="C14" t="s">
        <v>662</v>
      </c>
      <c r="D14" t="s">
        <v>106</v>
      </c>
      <c r="E14" t="s">
        <v>663</v>
      </c>
      <c r="F14" t="s">
        <v>129</v>
      </c>
      <c r="G14" t="s">
        <v>108</v>
      </c>
      <c r="H14" s="79">
        <v>156665</v>
      </c>
      <c r="I14" s="79">
        <v>1275</v>
      </c>
      <c r="J14" s="79">
        <v>1997.47875</v>
      </c>
      <c r="K14" s="79">
        <v>0.06</v>
      </c>
      <c r="L14" s="79">
        <v>5.34</v>
      </c>
      <c r="M14" s="79">
        <v>2.1800000000000002</v>
      </c>
    </row>
    <row r="15" spans="2:62">
      <c r="B15" t="s">
        <v>664</v>
      </c>
      <c r="C15" t="s">
        <v>665</v>
      </c>
      <c r="D15" t="s">
        <v>106</v>
      </c>
      <c r="E15" t="s">
        <v>666</v>
      </c>
      <c r="F15" t="s">
        <v>129</v>
      </c>
      <c r="G15" t="s">
        <v>108</v>
      </c>
      <c r="H15" s="79">
        <v>11564</v>
      </c>
      <c r="I15" s="79">
        <v>12770</v>
      </c>
      <c r="J15" s="79">
        <v>1476.7228</v>
      </c>
      <c r="K15" s="79">
        <v>0.01</v>
      </c>
      <c r="L15" s="79">
        <v>3.95</v>
      </c>
      <c r="M15" s="79">
        <v>1.61</v>
      </c>
    </row>
    <row r="16" spans="2:62">
      <c r="B16" t="s">
        <v>667</v>
      </c>
      <c r="C16" t="s">
        <v>668</v>
      </c>
      <c r="D16" t="s">
        <v>106</v>
      </c>
      <c r="E16" t="s">
        <v>669</v>
      </c>
      <c r="F16" t="s">
        <v>129</v>
      </c>
      <c r="G16" t="s">
        <v>108</v>
      </c>
      <c r="H16" s="79">
        <v>2583</v>
      </c>
      <c r="I16" s="79">
        <v>12760</v>
      </c>
      <c r="J16" s="79">
        <v>329.5908</v>
      </c>
      <c r="K16" s="79">
        <v>0.01</v>
      </c>
      <c r="L16" s="79">
        <v>0.88</v>
      </c>
      <c r="M16" s="79">
        <v>0.36</v>
      </c>
    </row>
    <row r="17" spans="2:13">
      <c r="B17" t="s">
        <v>670</v>
      </c>
      <c r="C17" t="s">
        <v>671</v>
      </c>
      <c r="D17" t="s">
        <v>106</v>
      </c>
      <c r="E17" t="s">
        <v>672</v>
      </c>
      <c r="F17" t="s">
        <v>134</v>
      </c>
      <c r="G17" t="s">
        <v>108</v>
      </c>
      <c r="H17" s="79">
        <v>116894</v>
      </c>
      <c r="I17" s="79">
        <v>1277</v>
      </c>
      <c r="J17" s="79">
        <v>1492.7363800000001</v>
      </c>
      <c r="K17" s="79">
        <v>0.06</v>
      </c>
      <c r="L17" s="79">
        <v>3.99</v>
      </c>
      <c r="M17" s="79">
        <v>1.63</v>
      </c>
    </row>
    <row r="18" spans="2:13">
      <c r="B18" s="80" t="s">
        <v>673</v>
      </c>
      <c r="D18" s="16"/>
      <c r="E18" s="16"/>
      <c r="F18" s="16"/>
      <c r="G18" s="16"/>
      <c r="H18" s="81">
        <v>0</v>
      </c>
      <c r="J18" s="81">
        <v>0</v>
      </c>
      <c r="L18" s="81">
        <v>0</v>
      </c>
      <c r="M18" s="81">
        <v>0</v>
      </c>
    </row>
    <row r="19" spans="2:13">
      <c r="B19" t="s">
        <v>206</v>
      </c>
      <c r="C19" t="s">
        <v>206</v>
      </c>
      <c r="D19" s="16"/>
      <c r="E19" s="16"/>
      <c r="F19" t="s">
        <v>206</v>
      </c>
      <c r="G19" t="s">
        <v>206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  <c r="M19" s="79">
        <v>0</v>
      </c>
    </row>
    <row r="20" spans="2:13">
      <c r="B20" s="80" t="s">
        <v>674</v>
      </c>
      <c r="D20" s="16"/>
      <c r="E20" s="16"/>
      <c r="F20" s="16"/>
      <c r="G20" s="16"/>
      <c r="H20" s="81">
        <v>1839286</v>
      </c>
      <c r="J20" s="81">
        <v>9635.9006592999995</v>
      </c>
      <c r="L20" s="81">
        <v>25.78</v>
      </c>
      <c r="M20" s="81">
        <v>10.5</v>
      </c>
    </row>
    <row r="21" spans="2:13">
      <c r="B21" t="s">
        <v>675</v>
      </c>
      <c r="C21" t="s">
        <v>676</v>
      </c>
      <c r="D21" t="s">
        <v>106</v>
      </c>
      <c r="E21" t="s">
        <v>677</v>
      </c>
      <c r="F21" t="s">
        <v>129</v>
      </c>
      <c r="G21" t="s">
        <v>108</v>
      </c>
      <c r="H21" s="79">
        <v>64921</v>
      </c>
      <c r="I21" s="79">
        <v>3093.46</v>
      </c>
      <c r="J21" s="79">
        <v>2008.3051665999999</v>
      </c>
      <c r="K21" s="79">
        <v>0.04</v>
      </c>
      <c r="L21" s="79">
        <v>5.37</v>
      </c>
      <c r="M21" s="79">
        <v>2.19</v>
      </c>
    </row>
    <row r="22" spans="2:13">
      <c r="B22" t="s">
        <v>678</v>
      </c>
      <c r="C22" t="s">
        <v>679</v>
      </c>
      <c r="D22" t="s">
        <v>106</v>
      </c>
      <c r="E22" t="s">
        <v>672</v>
      </c>
      <c r="F22" t="s">
        <v>134</v>
      </c>
      <c r="G22" t="s">
        <v>108</v>
      </c>
      <c r="H22" s="79">
        <v>690959</v>
      </c>
      <c r="I22" s="79">
        <v>307.91000000000003</v>
      </c>
      <c r="J22" s="79">
        <v>2127.5318569000001</v>
      </c>
      <c r="K22" s="79">
        <v>0.26</v>
      </c>
      <c r="L22" s="79">
        <v>5.69</v>
      </c>
      <c r="M22" s="79">
        <v>2.3199999999999998</v>
      </c>
    </row>
    <row r="23" spans="2:13">
      <c r="B23" t="s">
        <v>680</v>
      </c>
      <c r="C23" t="s">
        <v>681</v>
      </c>
      <c r="D23" t="s">
        <v>106</v>
      </c>
      <c r="E23" t="s">
        <v>672</v>
      </c>
      <c r="F23" t="s">
        <v>134</v>
      </c>
      <c r="G23" t="s">
        <v>108</v>
      </c>
      <c r="H23" s="79">
        <v>3473</v>
      </c>
      <c r="I23" s="79">
        <v>300.04000000000002</v>
      </c>
      <c r="J23" s="79">
        <v>10.420389200000001</v>
      </c>
      <c r="K23" s="79">
        <v>0</v>
      </c>
      <c r="L23" s="79">
        <v>0.03</v>
      </c>
      <c r="M23" s="79">
        <v>0.01</v>
      </c>
    </row>
    <row r="24" spans="2:13">
      <c r="B24" t="s">
        <v>682</v>
      </c>
      <c r="C24" t="s">
        <v>683</v>
      </c>
      <c r="D24" t="s">
        <v>106</v>
      </c>
      <c r="E24" t="s">
        <v>684</v>
      </c>
      <c r="F24" t="s">
        <v>134</v>
      </c>
      <c r="G24" t="s">
        <v>108</v>
      </c>
      <c r="H24" s="79">
        <v>741000</v>
      </c>
      <c r="I24" s="79">
        <v>343.32</v>
      </c>
      <c r="J24" s="79">
        <v>2544.0012000000002</v>
      </c>
      <c r="K24" s="79">
        <v>0.14000000000000001</v>
      </c>
      <c r="L24" s="79">
        <v>6.81</v>
      </c>
      <c r="M24" s="79">
        <v>2.77</v>
      </c>
    </row>
    <row r="25" spans="2:13">
      <c r="B25" t="s">
        <v>685</v>
      </c>
      <c r="C25" t="s">
        <v>686</v>
      </c>
      <c r="D25" t="s">
        <v>106</v>
      </c>
      <c r="E25" t="s">
        <v>684</v>
      </c>
      <c r="F25" t="s">
        <v>134</v>
      </c>
      <c r="G25" t="s">
        <v>108</v>
      </c>
      <c r="H25" s="79">
        <v>17780</v>
      </c>
      <c r="I25" s="79">
        <v>3157.15</v>
      </c>
      <c r="J25" s="79">
        <v>561.34127000000001</v>
      </c>
      <c r="K25" s="79">
        <v>0.06</v>
      </c>
      <c r="L25" s="79">
        <v>1.5</v>
      </c>
      <c r="M25" s="79">
        <v>0.61</v>
      </c>
    </row>
    <row r="26" spans="2:13">
      <c r="B26" t="s">
        <v>687</v>
      </c>
      <c r="C26" t="s">
        <v>688</v>
      </c>
      <c r="D26" t="s">
        <v>106</v>
      </c>
      <c r="E26" t="s">
        <v>666</v>
      </c>
      <c r="F26" t="s">
        <v>134</v>
      </c>
      <c r="G26" t="s">
        <v>108</v>
      </c>
      <c r="H26" s="79">
        <v>40153</v>
      </c>
      <c r="I26" s="79">
        <v>3438.22</v>
      </c>
      <c r="J26" s="79">
        <v>1380.5484766</v>
      </c>
      <c r="K26" s="79">
        <v>0.17</v>
      </c>
      <c r="L26" s="79">
        <v>3.69</v>
      </c>
      <c r="M26" s="79">
        <v>1.5</v>
      </c>
    </row>
    <row r="27" spans="2:13">
      <c r="B27" t="s">
        <v>689</v>
      </c>
      <c r="C27" t="s">
        <v>690</v>
      </c>
      <c r="D27" t="s">
        <v>106</v>
      </c>
      <c r="E27" t="s">
        <v>691</v>
      </c>
      <c r="F27" t="s">
        <v>134</v>
      </c>
      <c r="G27" t="s">
        <v>108</v>
      </c>
      <c r="H27" s="79">
        <v>277000</v>
      </c>
      <c r="I27" s="79">
        <v>312.79000000000002</v>
      </c>
      <c r="J27" s="79">
        <v>866.42830000000004</v>
      </c>
      <c r="K27" s="79">
        <v>7.0000000000000007E-2</v>
      </c>
      <c r="L27" s="79">
        <v>2.3199999999999998</v>
      </c>
      <c r="M27" s="79">
        <v>0.94</v>
      </c>
    </row>
    <row r="28" spans="2:13">
      <c r="B28" t="s">
        <v>692</v>
      </c>
      <c r="C28" t="s">
        <v>693</v>
      </c>
      <c r="D28" t="s">
        <v>106</v>
      </c>
      <c r="E28" t="s">
        <v>694</v>
      </c>
      <c r="F28" t="s">
        <v>134</v>
      </c>
      <c r="G28" t="s">
        <v>108</v>
      </c>
      <c r="H28" s="79">
        <v>4000</v>
      </c>
      <c r="I28" s="79">
        <v>3433.1</v>
      </c>
      <c r="J28" s="79">
        <v>137.32400000000001</v>
      </c>
      <c r="K28" s="79">
        <v>0.01</v>
      </c>
      <c r="L28" s="79">
        <v>0.37</v>
      </c>
      <c r="M28" s="79">
        <v>0.15</v>
      </c>
    </row>
    <row r="29" spans="2:13">
      <c r="B29" s="80" t="s">
        <v>695</v>
      </c>
      <c r="D29" s="16"/>
      <c r="E29" s="16"/>
      <c r="F29" s="16"/>
      <c r="G29" s="16"/>
      <c r="H29" s="81">
        <v>0</v>
      </c>
      <c r="J29" s="81">
        <v>0</v>
      </c>
      <c r="L29" s="81">
        <v>0</v>
      </c>
      <c r="M29" s="81">
        <v>0</v>
      </c>
    </row>
    <row r="30" spans="2:13">
      <c r="B30" t="s">
        <v>206</v>
      </c>
      <c r="C30" t="s">
        <v>206</v>
      </c>
      <c r="D30" s="16"/>
      <c r="E30" s="16"/>
      <c r="F30" t="s">
        <v>206</v>
      </c>
      <c r="G30" t="s">
        <v>206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  <c r="M30" s="79">
        <v>0</v>
      </c>
    </row>
    <row r="31" spans="2:13">
      <c r="B31" s="80" t="s">
        <v>541</v>
      </c>
      <c r="D31" s="16"/>
      <c r="E31" s="16"/>
      <c r="F31" s="16"/>
      <c r="G31" s="16"/>
      <c r="H31" s="81">
        <v>0</v>
      </c>
      <c r="J31" s="81">
        <v>0</v>
      </c>
      <c r="L31" s="81">
        <v>0</v>
      </c>
      <c r="M31" s="81">
        <v>0</v>
      </c>
    </row>
    <row r="32" spans="2:13">
      <c r="B32" t="s">
        <v>206</v>
      </c>
      <c r="C32" t="s">
        <v>206</v>
      </c>
      <c r="D32" s="16"/>
      <c r="E32" s="16"/>
      <c r="F32" t="s">
        <v>206</v>
      </c>
      <c r="G32" t="s">
        <v>206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  <c r="M32" s="79">
        <v>0</v>
      </c>
    </row>
    <row r="33" spans="2:13">
      <c r="B33" s="80" t="s">
        <v>696</v>
      </c>
      <c r="D33" s="16"/>
      <c r="E33" s="16"/>
      <c r="F33" s="16"/>
      <c r="G33" s="16"/>
      <c r="H33" s="81">
        <v>0</v>
      </c>
      <c r="J33" s="81">
        <v>0</v>
      </c>
      <c r="L33" s="81">
        <v>0</v>
      </c>
      <c r="M33" s="81">
        <v>0</v>
      </c>
    </row>
    <row r="34" spans="2:13">
      <c r="B34" t="s">
        <v>206</v>
      </c>
      <c r="C34" t="s">
        <v>206</v>
      </c>
      <c r="D34" s="16"/>
      <c r="E34" s="16"/>
      <c r="F34" t="s">
        <v>206</v>
      </c>
      <c r="G34" t="s">
        <v>206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</row>
    <row r="35" spans="2:13">
      <c r="B35" s="80" t="s">
        <v>211</v>
      </c>
      <c r="D35" s="16"/>
      <c r="E35" s="16"/>
      <c r="F35" s="16"/>
      <c r="G35" s="16"/>
      <c r="H35" s="81">
        <v>71831</v>
      </c>
      <c r="J35" s="81">
        <v>22449.226039076999</v>
      </c>
      <c r="L35" s="81">
        <v>60.05</v>
      </c>
      <c r="M35" s="81">
        <v>24.47</v>
      </c>
    </row>
    <row r="36" spans="2:13">
      <c r="B36" s="80" t="s">
        <v>697</v>
      </c>
      <c r="D36" s="16"/>
      <c r="E36" s="16"/>
      <c r="F36" s="16"/>
      <c r="G36" s="16"/>
      <c r="H36" s="81">
        <v>58135</v>
      </c>
      <c r="J36" s="81">
        <v>17294.220419369001</v>
      </c>
      <c r="L36" s="81">
        <v>46.26</v>
      </c>
      <c r="M36" s="81">
        <v>18.850000000000001</v>
      </c>
    </row>
    <row r="37" spans="2:13">
      <c r="B37" t="s">
        <v>698</v>
      </c>
      <c r="C37" t="s">
        <v>699</v>
      </c>
      <c r="D37" t="s">
        <v>648</v>
      </c>
      <c r="E37" t="s">
        <v>700</v>
      </c>
      <c r="F37" t="s">
        <v>651</v>
      </c>
      <c r="G37" t="s">
        <v>194</v>
      </c>
      <c r="H37" s="79">
        <v>865</v>
      </c>
      <c r="I37" s="79">
        <v>1966000</v>
      </c>
      <c r="J37" s="79">
        <v>560.49745810000002</v>
      </c>
      <c r="K37" s="79">
        <v>0</v>
      </c>
      <c r="L37" s="79">
        <v>1.5</v>
      </c>
      <c r="M37" s="79">
        <v>0.61</v>
      </c>
    </row>
    <row r="38" spans="2:13">
      <c r="B38" t="s">
        <v>701</v>
      </c>
      <c r="C38" t="s">
        <v>702</v>
      </c>
      <c r="D38" t="s">
        <v>648</v>
      </c>
      <c r="E38" t="s">
        <v>703</v>
      </c>
      <c r="F38" t="s">
        <v>651</v>
      </c>
      <c r="G38" t="s">
        <v>112</v>
      </c>
      <c r="H38" s="79">
        <v>13483</v>
      </c>
      <c r="I38" s="79">
        <v>2532</v>
      </c>
      <c r="J38" s="79">
        <v>1312.3014686399999</v>
      </c>
      <c r="K38" s="79">
        <v>0.01</v>
      </c>
      <c r="L38" s="79">
        <v>3.51</v>
      </c>
      <c r="M38" s="79">
        <v>1.43</v>
      </c>
    </row>
    <row r="39" spans="2:13">
      <c r="B39" t="s">
        <v>704</v>
      </c>
      <c r="C39" t="s">
        <v>705</v>
      </c>
      <c r="D39" t="s">
        <v>706</v>
      </c>
      <c r="E39" t="s">
        <v>707</v>
      </c>
      <c r="F39" t="s">
        <v>651</v>
      </c>
      <c r="G39" t="s">
        <v>116</v>
      </c>
      <c r="H39" s="79">
        <v>7907</v>
      </c>
      <c r="I39" s="79">
        <v>7087</v>
      </c>
      <c r="J39" s="79">
        <v>2252.7397787089999</v>
      </c>
      <c r="K39" s="79">
        <v>0.08</v>
      </c>
      <c r="L39" s="79">
        <v>6.03</v>
      </c>
      <c r="M39" s="79">
        <v>2.46</v>
      </c>
    </row>
    <row r="40" spans="2:13">
      <c r="B40" t="s">
        <v>708</v>
      </c>
      <c r="C40" t="s">
        <v>709</v>
      </c>
      <c r="D40" t="s">
        <v>648</v>
      </c>
      <c r="E40" t="s">
        <v>710</v>
      </c>
      <c r="F40" t="s">
        <v>651</v>
      </c>
      <c r="G40" t="s">
        <v>112</v>
      </c>
      <c r="H40" s="79">
        <v>1358</v>
      </c>
      <c r="I40" s="79">
        <v>2130</v>
      </c>
      <c r="J40" s="79">
        <v>111.1892376</v>
      </c>
      <c r="K40" s="79">
        <v>0.01</v>
      </c>
      <c r="L40" s="79">
        <v>0.3</v>
      </c>
      <c r="M40" s="79">
        <v>0.12</v>
      </c>
    </row>
    <row r="41" spans="2:13">
      <c r="B41" t="s">
        <v>711</v>
      </c>
      <c r="C41" t="s">
        <v>712</v>
      </c>
      <c r="D41" t="s">
        <v>648</v>
      </c>
      <c r="E41" t="s">
        <v>713</v>
      </c>
      <c r="F41" t="s">
        <v>651</v>
      </c>
      <c r="G41" t="s">
        <v>112</v>
      </c>
      <c r="H41" s="79">
        <v>10799</v>
      </c>
      <c r="I41" s="79">
        <v>2774</v>
      </c>
      <c r="J41" s="79">
        <v>1151.5250154400001</v>
      </c>
      <c r="K41" s="79">
        <v>0.05</v>
      </c>
      <c r="L41" s="79">
        <v>3.08</v>
      </c>
      <c r="M41" s="79">
        <v>1.26</v>
      </c>
    </row>
    <row r="42" spans="2:13">
      <c r="B42" t="s">
        <v>714</v>
      </c>
      <c r="C42" t="s">
        <v>715</v>
      </c>
      <c r="D42" t="s">
        <v>648</v>
      </c>
      <c r="E42" t="s">
        <v>716</v>
      </c>
      <c r="F42" t="s">
        <v>651</v>
      </c>
      <c r="G42" t="s">
        <v>112</v>
      </c>
      <c r="H42" s="79">
        <v>3631</v>
      </c>
      <c r="I42" s="79">
        <v>38938</v>
      </c>
      <c r="J42" s="79">
        <v>5434.7962703200001</v>
      </c>
      <c r="K42" s="79">
        <v>0</v>
      </c>
      <c r="L42" s="79">
        <v>14.54</v>
      </c>
      <c r="M42" s="79">
        <v>5.92</v>
      </c>
    </row>
    <row r="43" spans="2:13">
      <c r="B43" t="s">
        <v>717</v>
      </c>
      <c r="C43" t="s">
        <v>718</v>
      </c>
      <c r="D43" t="s">
        <v>719</v>
      </c>
      <c r="E43" t="s">
        <v>720</v>
      </c>
      <c r="F43" t="s">
        <v>651</v>
      </c>
      <c r="G43" t="s">
        <v>112</v>
      </c>
      <c r="H43" s="79">
        <v>5100</v>
      </c>
      <c r="I43" s="79">
        <v>22435</v>
      </c>
      <c r="J43" s="79">
        <v>4398.2471400000004</v>
      </c>
      <c r="K43" s="79">
        <v>0</v>
      </c>
      <c r="L43" s="79">
        <v>11.77</v>
      </c>
      <c r="M43" s="79">
        <v>4.79</v>
      </c>
    </row>
    <row r="44" spans="2:13">
      <c r="B44" t="s">
        <v>721</v>
      </c>
      <c r="C44" t="s">
        <v>722</v>
      </c>
      <c r="D44" t="s">
        <v>719</v>
      </c>
      <c r="E44" t="s">
        <v>723</v>
      </c>
      <c r="F44" t="s">
        <v>651</v>
      </c>
      <c r="G44" t="s">
        <v>112</v>
      </c>
      <c r="H44" s="79">
        <v>14992</v>
      </c>
      <c r="I44" s="79">
        <v>3597</v>
      </c>
      <c r="J44" s="79">
        <v>2072.9240505600001</v>
      </c>
      <c r="K44" s="79">
        <v>0</v>
      </c>
      <c r="L44" s="79">
        <v>5.55</v>
      </c>
      <c r="M44" s="79">
        <v>2.2599999999999998</v>
      </c>
    </row>
    <row r="45" spans="2:13">
      <c r="B45" s="80" t="s">
        <v>724</v>
      </c>
      <c r="D45" s="16"/>
      <c r="E45" s="16"/>
      <c r="F45" s="16"/>
      <c r="G45" s="16"/>
      <c r="H45" s="81">
        <v>13696</v>
      </c>
      <c r="J45" s="81">
        <v>5155.0056197080003</v>
      </c>
      <c r="L45" s="81">
        <v>13.79</v>
      </c>
      <c r="M45" s="81">
        <v>5.62</v>
      </c>
    </row>
    <row r="46" spans="2:13">
      <c r="B46" t="s">
        <v>725</v>
      </c>
      <c r="C46" t="s">
        <v>726</v>
      </c>
      <c r="D46" t="s">
        <v>648</v>
      </c>
      <c r="E46" t="s">
        <v>727</v>
      </c>
      <c r="F46" t="s">
        <v>651</v>
      </c>
      <c r="G46" t="s">
        <v>116</v>
      </c>
      <c r="H46" s="79">
        <v>870</v>
      </c>
      <c r="I46" s="79">
        <v>20915</v>
      </c>
      <c r="J46" s="79">
        <v>731.49940604999995</v>
      </c>
      <c r="K46" s="79">
        <v>0.12</v>
      </c>
      <c r="L46" s="79">
        <v>1.96</v>
      </c>
      <c r="M46" s="79">
        <v>0.8</v>
      </c>
    </row>
    <row r="47" spans="2:13">
      <c r="B47" t="s">
        <v>728</v>
      </c>
      <c r="C47" t="s">
        <v>729</v>
      </c>
      <c r="D47" t="s">
        <v>648</v>
      </c>
      <c r="E47" t="s">
        <v>730</v>
      </c>
      <c r="F47" t="s">
        <v>651</v>
      </c>
      <c r="G47" t="s">
        <v>116</v>
      </c>
      <c r="H47" s="79">
        <v>986</v>
      </c>
      <c r="I47" s="79">
        <v>18133</v>
      </c>
      <c r="J47" s="79">
        <v>718.75922673800005</v>
      </c>
      <c r="K47" s="79">
        <v>0.1</v>
      </c>
      <c r="L47" s="79">
        <v>1.92</v>
      </c>
      <c r="M47" s="79">
        <v>0.78</v>
      </c>
    </row>
    <row r="48" spans="2:13">
      <c r="B48" t="s">
        <v>731</v>
      </c>
      <c r="C48" t="s">
        <v>732</v>
      </c>
      <c r="D48" t="s">
        <v>648</v>
      </c>
      <c r="E48" t="s">
        <v>733</v>
      </c>
      <c r="F48" t="s">
        <v>651</v>
      </c>
      <c r="G48" t="s">
        <v>112</v>
      </c>
      <c r="H48" s="79">
        <v>1401</v>
      </c>
      <c r="I48" s="79">
        <v>11280</v>
      </c>
      <c r="J48" s="79">
        <v>607.47808320000001</v>
      </c>
      <c r="K48" s="79">
        <v>0.01</v>
      </c>
      <c r="L48" s="79">
        <v>1.63</v>
      </c>
      <c r="M48" s="79">
        <v>0.66</v>
      </c>
    </row>
    <row r="49" spans="2:13">
      <c r="B49" t="s">
        <v>734</v>
      </c>
      <c r="C49" t="s">
        <v>735</v>
      </c>
      <c r="D49" t="s">
        <v>648</v>
      </c>
      <c r="E49" t="s">
        <v>710</v>
      </c>
      <c r="F49" t="s">
        <v>651</v>
      </c>
      <c r="G49" t="s">
        <v>112</v>
      </c>
      <c r="H49" s="79">
        <v>1078</v>
      </c>
      <c r="I49" s="79">
        <v>9867</v>
      </c>
      <c r="J49" s="79">
        <v>408.87190343999998</v>
      </c>
      <c r="K49" s="79">
        <v>0.04</v>
      </c>
      <c r="L49" s="79">
        <v>1.0900000000000001</v>
      </c>
      <c r="M49" s="79">
        <v>0.45</v>
      </c>
    </row>
    <row r="50" spans="2:13">
      <c r="B50" t="s">
        <v>736</v>
      </c>
      <c r="C50" t="s">
        <v>737</v>
      </c>
      <c r="D50" t="s">
        <v>648</v>
      </c>
      <c r="E50" t="s">
        <v>738</v>
      </c>
      <c r="F50" t="s">
        <v>651</v>
      </c>
      <c r="G50" t="s">
        <v>112</v>
      </c>
      <c r="H50" s="79">
        <v>1785</v>
      </c>
      <c r="I50" s="79">
        <v>10380</v>
      </c>
      <c r="J50" s="79">
        <v>712.22785199999998</v>
      </c>
      <c r="K50" s="79">
        <v>0.03</v>
      </c>
      <c r="L50" s="79">
        <v>1.91</v>
      </c>
      <c r="M50" s="79">
        <v>0.78</v>
      </c>
    </row>
    <row r="51" spans="2:13">
      <c r="B51" t="s">
        <v>739</v>
      </c>
      <c r="C51" t="s">
        <v>740</v>
      </c>
      <c r="D51" t="s">
        <v>648</v>
      </c>
      <c r="E51" t="s">
        <v>720</v>
      </c>
      <c r="F51" t="s">
        <v>651</v>
      </c>
      <c r="G51" t="s">
        <v>112</v>
      </c>
      <c r="H51" s="79">
        <v>1848</v>
      </c>
      <c r="I51" s="79">
        <v>3640</v>
      </c>
      <c r="J51" s="79">
        <v>258.57511679999999</v>
      </c>
      <c r="K51" s="79">
        <v>0</v>
      </c>
      <c r="L51" s="79">
        <v>0.69</v>
      </c>
      <c r="M51" s="79">
        <v>0.28000000000000003</v>
      </c>
    </row>
    <row r="52" spans="2:13">
      <c r="B52" t="s">
        <v>741</v>
      </c>
      <c r="C52" t="s">
        <v>742</v>
      </c>
      <c r="D52" t="s">
        <v>648</v>
      </c>
      <c r="E52" t="s">
        <v>743</v>
      </c>
      <c r="F52" t="s">
        <v>651</v>
      </c>
      <c r="G52" t="s">
        <v>112</v>
      </c>
      <c r="H52" s="79">
        <v>773</v>
      </c>
      <c r="I52" s="79">
        <v>7004</v>
      </c>
      <c r="J52" s="79">
        <v>208.11769648000001</v>
      </c>
      <c r="K52" s="79">
        <v>0</v>
      </c>
      <c r="L52" s="79">
        <v>0.56000000000000005</v>
      </c>
      <c r="M52" s="79">
        <v>0.23</v>
      </c>
    </row>
    <row r="53" spans="2:13">
      <c r="B53" t="s">
        <v>744</v>
      </c>
      <c r="C53" t="s">
        <v>745</v>
      </c>
      <c r="D53" t="s">
        <v>648</v>
      </c>
      <c r="E53" t="s">
        <v>746</v>
      </c>
      <c r="F53" t="s">
        <v>651</v>
      </c>
      <c r="G53" t="s">
        <v>112</v>
      </c>
      <c r="H53" s="79">
        <v>4955</v>
      </c>
      <c r="I53" s="79">
        <v>7925</v>
      </c>
      <c r="J53" s="79">
        <v>1509.4763350000001</v>
      </c>
      <c r="K53" s="79">
        <v>0.01</v>
      </c>
      <c r="L53" s="79">
        <v>4.04</v>
      </c>
      <c r="M53" s="79">
        <v>1.65</v>
      </c>
    </row>
    <row r="54" spans="2:13">
      <c r="B54" s="80" t="s">
        <v>541</v>
      </c>
      <c r="D54" s="16"/>
      <c r="E54" s="16"/>
      <c r="F54" s="16"/>
      <c r="G54" s="16"/>
      <c r="H54" s="81">
        <v>0</v>
      </c>
      <c r="J54" s="81">
        <v>0</v>
      </c>
      <c r="L54" s="81">
        <v>0</v>
      </c>
      <c r="M54" s="81">
        <v>0</v>
      </c>
    </row>
    <row r="55" spans="2:13">
      <c r="B55" t="s">
        <v>206</v>
      </c>
      <c r="C55" t="s">
        <v>206</v>
      </c>
      <c r="D55" s="16"/>
      <c r="E55" s="16"/>
      <c r="F55" t="s">
        <v>206</v>
      </c>
      <c r="G55" t="s">
        <v>206</v>
      </c>
      <c r="H55" s="79">
        <v>0</v>
      </c>
      <c r="I55" s="79">
        <v>0</v>
      </c>
      <c r="J55" s="79">
        <v>0</v>
      </c>
      <c r="K55" s="79">
        <v>0</v>
      </c>
      <c r="L55" s="79">
        <v>0</v>
      </c>
      <c r="M55" s="79">
        <v>0</v>
      </c>
    </row>
    <row r="56" spans="2:13">
      <c r="B56" s="80" t="s">
        <v>696</v>
      </c>
      <c r="D56" s="16"/>
      <c r="E56" s="16"/>
      <c r="F56" s="16"/>
      <c r="G56" s="16"/>
      <c r="H56" s="81">
        <v>0</v>
      </c>
      <c r="J56" s="81">
        <v>0</v>
      </c>
      <c r="L56" s="81">
        <v>0</v>
      </c>
      <c r="M56" s="81">
        <v>0</v>
      </c>
    </row>
    <row r="57" spans="2:13">
      <c r="B57" t="s">
        <v>206</v>
      </c>
      <c r="C57" t="s">
        <v>206</v>
      </c>
      <c r="D57" s="16"/>
      <c r="E57" s="16"/>
      <c r="F57" t="s">
        <v>206</v>
      </c>
      <c r="G57" t="s">
        <v>206</v>
      </c>
      <c r="H57" s="79">
        <v>0</v>
      </c>
      <c r="I57" s="79">
        <v>0</v>
      </c>
      <c r="J57" s="79">
        <v>0</v>
      </c>
      <c r="K57" s="79">
        <v>0</v>
      </c>
      <c r="L57" s="79">
        <v>0</v>
      </c>
      <c r="M57" s="79">
        <v>0</v>
      </c>
    </row>
    <row r="58" spans="2:13">
      <c r="B58" t="s">
        <v>214</v>
      </c>
      <c r="D58" s="16"/>
      <c r="E58" s="16"/>
      <c r="F58" s="16"/>
      <c r="G58" s="16"/>
    </row>
    <row r="59" spans="2:13">
      <c r="D59" s="16"/>
      <c r="E59" s="16"/>
      <c r="F59" s="16"/>
      <c r="G59" s="16"/>
    </row>
    <row r="60" spans="2:13">
      <c r="D60" s="16"/>
      <c r="E60" s="16"/>
      <c r="F60" s="16"/>
      <c r="G60" s="16"/>
    </row>
    <row r="61" spans="2:13">
      <c r="D61" s="16"/>
      <c r="E61" s="16"/>
      <c r="F61" s="16"/>
      <c r="G61" s="16"/>
    </row>
    <row r="62" spans="2:13">
      <c r="D62" s="16"/>
      <c r="E62" s="16"/>
      <c r="F62" s="16"/>
      <c r="G62" s="16"/>
    </row>
    <row r="63" spans="2:13">
      <c r="D63" s="16"/>
      <c r="E63" s="16"/>
      <c r="F63" s="16"/>
      <c r="G63" s="16"/>
    </row>
    <row r="64" spans="2:13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2" t="s">
        <v>913</v>
      </c>
    </row>
    <row r="3" spans="2:65">
      <c r="B3" s="2" t="s">
        <v>2</v>
      </c>
      <c r="C3" s="82" t="s">
        <v>914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31421.79</v>
      </c>
      <c r="K11" s="7"/>
      <c r="L11" s="78">
        <v>3432.3586921415999</v>
      </c>
      <c r="M11" s="7"/>
      <c r="N11" s="78">
        <v>100</v>
      </c>
      <c r="O11" s="78">
        <v>3.74</v>
      </c>
      <c r="P11" s="35"/>
      <c r="BG11" s="16"/>
      <c r="BH11" s="19"/>
      <c r="BI11" s="16"/>
      <c r="BM11" s="16"/>
    </row>
    <row r="12" spans="2:65">
      <c r="B12" s="80" t="s">
        <v>195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747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I14" t="s">
        <v>206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211</v>
      </c>
      <c r="C15" s="16"/>
      <c r="D15" s="16"/>
      <c r="E15" s="16"/>
      <c r="J15" s="81">
        <v>31421.79</v>
      </c>
      <c r="L15" s="81">
        <v>3432.3586921415999</v>
      </c>
      <c r="N15" s="81">
        <v>100</v>
      </c>
      <c r="O15" s="81">
        <v>3.74</v>
      </c>
    </row>
    <row r="16" spans="2:65">
      <c r="B16" s="80" t="s">
        <v>748</v>
      </c>
      <c r="C16" s="16"/>
      <c r="D16" s="16"/>
      <c r="E16" s="16"/>
      <c r="J16" s="81">
        <v>31421.79</v>
      </c>
      <c r="L16" s="81">
        <v>3432.3586921415999</v>
      </c>
      <c r="N16" s="81">
        <v>100</v>
      </c>
      <c r="O16" s="81">
        <v>3.74</v>
      </c>
    </row>
    <row r="17" spans="2:15">
      <c r="B17" t="s">
        <v>749</v>
      </c>
      <c r="C17" t="s">
        <v>750</v>
      </c>
      <c r="D17" t="s">
        <v>129</v>
      </c>
      <c r="E17" t="s">
        <v>751</v>
      </c>
      <c r="F17" t="s">
        <v>752</v>
      </c>
      <c r="G17" t="s">
        <v>753</v>
      </c>
      <c r="H17" t="s">
        <v>157</v>
      </c>
      <c r="I17" t="s">
        <v>112</v>
      </c>
      <c r="J17" s="79">
        <v>25801.82</v>
      </c>
      <c r="K17" s="79">
        <v>1188</v>
      </c>
      <c r="L17" s="79">
        <v>1178.2844894304001</v>
      </c>
      <c r="M17" s="79">
        <v>0</v>
      </c>
      <c r="N17" s="79">
        <v>34.33</v>
      </c>
      <c r="O17" s="79">
        <v>1.28</v>
      </c>
    </row>
    <row r="18" spans="2:15">
      <c r="B18" t="s">
        <v>754</v>
      </c>
      <c r="C18" t="s">
        <v>755</v>
      </c>
      <c r="D18" t="s">
        <v>129</v>
      </c>
      <c r="E18" t="s">
        <v>756</v>
      </c>
      <c r="F18" t="s">
        <v>651</v>
      </c>
      <c r="G18" t="s">
        <v>206</v>
      </c>
      <c r="H18" t="s">
        <v>757</v>
      </c>
      <c r="I18" t="s">
        <v>112</v>
      </c>
      <c r="J18" s="79">
        <v>5619.97</v>
      </c>
      <c r="K18" s="79">
        <v>10434</v>
      </c>
      <c r="L18" s="79">
        <v>2254.0742027112001</v>
      </c>
      <c r="M18" s="79">
        <v>0.21</v>
      </c>
      <c r="N18" s="79">
        <v>65.67</v>
      </c>
      <c r="O18" s="79">
        <v>2.46</v>
      </c>
    </row>
    <row r="19" spans="2:15">
      <c r="B19" t="s">
        <v>214</v>
      </c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F17" sqref="F1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2" t="s">
        <v>913</v>
      </c>
    </row>
    <row r="3" spans="2:60">
      <c r="B3" s="2" t="s">
        <v>2</v>
      </c>
      <c r="C3" s="82" t="s">
        <v>914</v>
      </c>
    </row>
    <row r="4" spans="2:60">
      <c r="B4" s="2" t="s">
        <v>3</v>
      </c>
      <c r="C4" t="s">
        <v>191</v>
      </c>
    </row>
    <row r="5" spans="2:60">
      <c r="B5" s="77" t="s">
        <v>192</v>
      </c>
      <c r="C5" t="s">
        <v>193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C11" s="16"/>
      <c r="BD11" s="19"/>
      <c r="BE11" s="16"/>
      <c r="BG11" s="16"/>
    </row>
    <row r="12" spans="2:60">
      <c r="B12" s="80" t="s">
        <v>195</v>
      </c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0">
      <c r="B13" s="80" t="s">
        <v>758</v>
      </c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0">
      <c r="B14" t="s">
        <v>206</v>
      </c>
      <c r="C14" t="s">
        <v>206</v>
      </c>
      <c r="D14" s="16"/>
      <c r="E14" t="s">
        <v>206</v>
      </c>
      <c r="F14" t="s">
        <v>206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0">
      <c r="B15" s="80" t="s">
        <v>211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759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206</v>
      </c>
      <c r="C17" t="s">
        <v>206</v>
      </c>
      <c r="D17" s="16"/>
      <c r="E17" t="s">
        <v>206</v>
      </c>
      <c r="F17" t="s">
        <v>206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214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2017-04-06T05:17:36+00:00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4C5DCB8-C7CB-4422-9145-47FED9A17B89}"/>
</file>

<file path=customXml/itemProps2.xml><?xml version="1.0" encoding="utf-8"?>
<ds:datastoreItem xmlns:ds="http://schemas.openxmlformats.org/officeDocument/2006/customXml" ds:itemID="{826EF9DD-5564-4048-973C-7084B48F2D25}"/>
</file>

<file path=customXml/itemProps3.xml><?xml version="1.0" encoding="utf-8"?>
<ds:datastoreItem xmlns:ds="http://schemas.openxmlformats.org/officeDocument/2006/customXml" ds:itemID="{5EB33B3F-1E74-4627-A04E-61C109DD83E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אפרת חן</cp:lastModifiedBy>
  <dcterms:created xsi:type="dcterms:W3CDTF">2015-11-10T09:34:27Z</dcterms:created>
  <dcterms:modified xsi:type="dcterms:W3CDTF">2017-04-24T14:10:31Z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