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iterate="1"/>
</workbook>
</file>

<file path=xl/calcChain.xml><?xml version="1.0" encoding="utf-8"?>
<calcChain xmlns="http://schemas.openxmlformats.org/spreadsheetml/2006/main">
  <c r="Q69" i="5" l="1"/>
  <c r="O69" i="5"/>
  <c r="Q12" i="5"/>
  <c r="Q11" i="5"/>
  <c r="S105" i="5" s="1"/>
  <c r="O12" i="5"/>
  <c r="O11" i="5" s="1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S102" i="5"/>
  <c r="S96" i="5"/>
  <c r="S91" i="5"/>
  <c r="S86" i="5"/>
  <c r="S80" i="5"/>
  <c r="S75" i="5"/>
  <c r="S70" i="5"/>
  <c r="S64" i="5"/>
  <c r="S59" i="5"/>
  <c r="S54" i="5"/>
  <c r="S48" i="5"/>
  <c r="S43" i="5"/>
  <c r="S38" i="5"/>
  <c r="S32" i="5"/>
  <c r="S27" i="5"/>
  <c r="S22" i="5"/>
  <c r="S16" i="5"/>
  <c r="S11" i="5"/>
  <c r="K43" i="6"/>
  <c r="K12" i="6" s="1"/>
  <c r="K11" i="6" s="1"/>
  <c r="C16" i="1" s="1"/>
  <c r="I43" i="6"/>
  <c r="I12" i="6" s="1"/>
  <c r="I11" i="6" s="1"/>
  <c r="C15" i="1" l="1"/>
  <c r="S12" i="5"/>
  <c r="S18" i="5"/>
  <c r="S23" i="5"/>
  <c r="S28" i="5"/>
  <c r="S34" i="5"/>
  <c r="S39" i="5"/>
  <c r="S44" i="5"/>
  <c r="S50" i="5"/>
  <c r="S55" i="5"/>
  <c r="S60" i="5"/>
  <c r="S66" i="5"/>
  <c r="S71" i="5"/>
  <c r="S76" i="5"/>
  <c r="S82" i="5"/>
  <c r="S87" i="5"/>
  <c r="S92" i="5"/>
  <c r="S98" i="5"/>
  <c r="S103" i="5"/>
  <c r="S14" i="5"/>
  <c r="S19" i="5"/>
  <c r="S24" i="5"/>
  <c r="S30" i="5"/>
  <c r="S35" i="5"/>
  <c r="S40" i="5"/>
  <c r="S46" i="5"/>
  <c r="S51" i="5"/>
  <c r="S56" i="5"/>
  <c r="S62" i="5"/>
  <c r="S67" i="5"/>
  <c r="S72" i="5"/>
  <c r="S78" i="5"/>
  <c r="S83" i="5"/>
  <c r="S88" i="5"/>
  <c r="S94" i="5"/>
  <c r="S99" i="5"/>
  <c r="S104" i="5"/>
  <c r="S15" i="5"/>
  <c r="S20" i="5"/>
  <c r="S26" i="5"/>
  <c r="S31" i="5"/>
  <c r="S36" i="5"/>
  <c r="S42" i="5"/>
  <c r="S47" i="5"/>
  <c r="S52" i="5"/>
  <c r="S58" i="5"/>
  <c r="S63" i="5"/>
  <c r="S68" i="5"/>
  <c r="S74" i="5"/>
  <c r="S79" i="5"/>
  <c r="S84" i="5"/>
  <c r="S90" i="5"/>
  <c r="S95" i="5"/>
  <c r="S100" i="5"/>
  <c r="S13" i="5"/>
  <c r="S17" i="5"/>
  <c r="S21" i="5"/>
  <c r="S25" i="5"/>
  <c r="S29" i="5"/>
  <c r="S33" i="5"/>
  <c r="S37" i="5"/>
  <c r="S41" i="5"/>
  <c r="S45" i="5"/>
  <c r="S49" i="5"/>
  <c r="S53" i="5"/>
  <c r="S57" i="5"/>
  <c r="S61" i="5"/>
  <c r="S65" i="5"/>
  <c r="S69" i="5"/>
  <c r="S73" i="5"/>
  <c r="S77" i="5"/>
  <c r="S81" i="5"/>
  <c r="S85" i="5"/>
  <c r="S89" i="5"/>
  <c r="S93" i="5"/>
  <c r="S97" i="5"/>
  <c r="S101" i="5"/>
  <c r="J40" i="26" l="1"/>
  <c r="J39" i="26"/>
  <c r="J38" i="26"/>
  <c r="J37" i="26"/>
  <c r="J36" i="26"/>
  <c r="J35" i="26"/>
  <c r="J34" i="26"/>
  <c r="J33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I11" i="26"/>
  <c r="I12" i="26"/>
  <c r="H11" i="26"/>
  <c r="I38" i="26"/>
  <c r="H38" i="26"/>
  <c r="H12" i="26"/>
  <c r="I13" i="26"/>
  <c r="C37" i="1"/>
  <c r="C11" i="1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J12" i="2"/>
  <c r="J11" i="2" s="1"/>
  <c r="I11" i="2"/>
  <c r="I12" i="2"/>
  <c r="J13" i="2"/>
  <c r="I13" i="2"/>
  <c r="J15" i="2"/>
  <c r="I15" i="2"/>
  <c r="J16" i="2"/>
  <c r="M17" i="16" l="1"/>
  <c r="M14" i="16"/>
  <c r="M11" i="16"/>
  <c r="L17" i="16"/>
  <c r="L14" i="16" s="1"/>
  <c r="L11" i="16" s="1"/>
  <c r="J17" i="16"/>
  <c r="J14" i="16"/>
  <c r="J11" i="16" s="1"/>
  <c r="H11" i="16"/>
  <c r="H14" i="16"/>
  <c r="H17" i="16"/>
  <c r="H11" i="24" l="1"/>
  <c r="H17" i="24"/>
  <c r="I17" i="24"/>
  <c r="I11" i="24" s="1"/>
  <c r="H18" i="24"/>
  <c r="I18" i="24"/>
  <c r="G18" i="24"/>
  <c r="G17" i="24" s="1"/>
  <c r="G11" i="24" s="1"/>
  <c r="C43" i="1" l="1"/>
  <c r="C42" i="1"/>
  <c r="N54" i="6" l="1"/>
  <c r="N52" i="6"/>
  <c r="N50" i="6"/>
  <c r="N48" i="6"/>
  <c r="N46" i="6"/>
  <c r="N44" i="6"/>
  <c r="N42" i="6"/>
  <c r="N40" i="6"/>
  <c r="N38" i="6"/>
  <c r="N36" i="6"/>
  <c r="N34" i="6"/>
  <c r="N32" i="6"/>
  <c r="N30" i="6"/>
  <c r="N28" i="6"/>
  <c r="N26" i="6"/>
  <c r="N24" i="6"/>
  <c r="N22" i="6"/>
  <c r="N20" i="6"/>
  <c r="N18" i="6"/>
  <c r="N16" i="6"/>
  <c r="N14" i="6"/>
  <c r="N12" i="6"/>
  <c r="N53" i="6"/>
  <c r="N51" i="6"/>
  <c r="N49" i="6"/>
  <c r="N47" i="6"/>
  <c r="N45" i="6"/>
  <c r="N43" i="6"/>
  <c r="N41" i="6"/>
  <c r="N39" i="6"/>
  <c r="N37" i="6"/>
  <c r="N35" i="6"/>
  <c r="N33" i="6"/>
  <c r="N31" i="6"/>
  <c r="N29" i="6"/>
  <c r="N27" i="6"/>
  <c r="N25" i="6"/>
  <c r="N23" i="6"/>
  <c r="N21" i="6"/>
  <c r="N19" i="6"/>
  <c r="N17" i="6"/>
  <c r="N15" i="6"/>
  <c r="N13" i="6"/>
  <c r="N11" i="6"/>
  <c r="T105" i="5"/>
  <c r="T103" i="5"/>
  <c r="T101" i="5"/>
  <c r="T99" i="5"/>
  <c r="T97" i="5"/>
  <c r="T95" i="5"/>
  <c r="T93" i="5"/>
  <c r="T91" i="5"/>
  <c r="T89" i="5"/>
  <c r="T87" i="5"/>
  <c r="T85" i="5"/>
  <c r="T83" i="5"/>
  <c r="T81" i="5"/>
  <c r="T79" i="5"/>
  <c r="T77" i="5"/>
  <c r="T75" i="5"/>
  <c r="T73" i="5"/>
  <c r="T71" i="5"/>
  <c r="T69" i="5"/>
  <c r="T67" i="5"/>
  <c r="T65" i="5"/>
  <c r="T63" i="5"/>
  <c r="T61" i="5"/>
  <c r="T59" i="5"/>
  <c r="T57" i="5"/>
  <c r="T55" i="5"/>
  <c r="T53" i="5"/>
  <c r="T51" i="5"/>
  <c r="T49" i="5"/>
  <c r="T47" i="5"/>
  <c r="T45" i="5"/>
  <c r="T43" i="5"/>
  <c r="T41" i="5"/>
  <c r="T39" i="5"/>
  <c r="T37" i="5"/>
  <c r="T35" i="5"/>
  <c r="T33" i="5"/>
  <c r="T31" i="5"/>
  <c r="T29" i="5"/>
  <c r="T27" i="5"/>
  <c r="T25" i="5"/>
  <c r="T23" i="5"/>
  <c r="T21" i="5"/>
  <c r="T19" i="5"/>
  <c r="T17" i="5"/>
  <c r="T15" i="5"/>
  <c r="T13" i="5"/>
  <c r="T11" i="5"/>
  <c r="T104" i="5"/>
  <c r="T102" i="5"/>
  <c r="T100" i="5"/>
  <c r="T98" i="5"/>
  <c r="T96" i="5"/>
  <c r="T94" i="5"/>
  <c r="T92" i="5"/>
  <c r="T90" i="5"/>
  <c r="T88" i="5"/>
  <c r="T86" i="5"/>
  <c r="T84" i="5"/>
  <c r="T82" i="5"/>
  <c r="T80" i="5"/>
  <c r="T78" i="5"/>
  <c r="T76" i="5"/>
  <c r="T74" i="5"/>
  <c r="T72" i="5"/>
  <c r="T70" i="5"/>
  <c r="T68" i="5"/>
  <c r="T66" i="5"/>
  <c r="T64" i="5"/>
  <c r="T62" i="5"/>
  <c r="T60" i="5"/>
  <c r="T58" i="5"/>
  <c r="T56" i="5"/>
  <c r="T54" i="5"/>
  <c r="T52" i="5"/>
  <c r="T50" i="5"/>
  <c r="T48" i="5"/>
  <c r="T46" i="5"/>
  <c r="T44" i="5"/>
  <c r="T42" i="5"/>
  <c r="T40" i="5"/>
  <c r="T38" i="5"/>
  <c r="T36" i="5"/>
  <c r="T34" i="5"/>
  <c r="T30" i="5"/>
  <c r="T22" i="5"/>
  <c r="T14" i="5"/>
  <c r="T32" i="5"/>
  <c r="T24" i="5"/>
  <c r="T16" i="5"/>
  <c r="T26" i="5"/>
  <c r="T18" i="5"/>
  <c r="T28" i="5"/>
  <c r="T20" i="5"/>
  <c r="T12" i="5"/>
  <c r="K39" i="26"/>
  <c r="K37" i="26"/>
  <c r="K35" i="26"/>
  <c r="K33" i="26"/>
  <c r="K31" i="26"/>
  <c r="K29" i="26"/>
  <c r="K27" i="26"/>
  <c r="K25" i="26"/>
  <c r="K23" i="26"/>
  <c r="K21" i="26"/>
  <c r="K19" i="26"/>
  <c r="K17" i="26"/>
  <c r="K15" i="26"/>
  <c r="K13" i="26"/>
  <c r="K11" i="26"/>
  <c r="K40" i="26"/>
  <c r="K38" i="26"/>
  <c r="K36" i="26"/>
  <c r="K34" i="26"/>
  <c r="K32" i="26"/>
  <c r="K30" i="26"/>
  <c r="K28" i="26"/>
  <c r="K26" i="26"/>
  <c r="K24" i="26"/>
  <c r="K22" i="26"/>
  <c r="K20" i="26"/>
  <c r="K18" i="26"/>
  <c r="K16" i="26"/>
  <c r="K14" i="26"/>
  <c r="K12" i="26"/>
  <c r="D35" i="1"/>
  <c r="L34" i="2"/>
  <c r="L32" i="2"/>
  <c r="L30" i="2"/>
  <c r="L28" i="2"/>
  <c r="L26" i="2"/>
  <c r="L24" i="2"/>
  <c r="L22" i="2"/>
  <c r="L20" i="2"/>
  <c r="L18" i="2"/>
  <c r="L16" i="2"/>
  <c r="L14" i="2"/>
  <c r="L12" i="2"/>
  <c r="L33" i="2"/>
  <c r="L29" i="2"/>
  <c r="L25" i="2"/>
  <c r="L23" i="2"/>
  <c r="L19" i="2"/>
  <c r="L15" i="2"/>
  <c r="L11" i="2"/>
  <c r="L31" i="2"/>
  <c r="L27" i="2"/>
  <c r="L21" i="2"/>
  <c r="L17" i="2"/>
  <c r="L13" i="2"/>
  <c r="D41" i="1"/>
  <c r="D27" i="1"/>
  <c r="D17" i="1"/>
  <c r="D11" i="1"/>
  <c r="D30" i="1"/>
  <c r="D40" i="1"/>
  <c r="D21" i="1"/>
  <c r="D31" i="1"/>
  <c r="D26" i="1"/>
  <c r="D36" i="1"/>
  <c r="D18" i="1"/>
  <c r="D13" i="1"/>
  <c r="D14" i="1"/>
  <c r="D22" i="1"/>
  <c r="D34" i="1"/>
  <c r="D15" i="1"/>
  <c r="D19" i="1"/>
  <c r="D24" i="1"/>
  <c r="D28" i="1"/>
  <c r="D32" i="1"/>
  <c r="D37" i="1"/>
  <c r="D42" i="1"/>
  <c r="D16" i="1"/>
  <c r="D20" i="1"/>
  <c r="D25" i="1"/>
  <c r="D29" i="1"/>
  <c r="D33" i="1"/>
  <c r="D39" i="1"/>
  <c r="D43" i="1"/>
</calcChain>
</file>

<file path=xl/sharedStrings.xml><?xml version="1.0" encoding="utf-8"?>
<sst xmlns="http://schemas.openxmlformats.org/spreadsheetml/2006/main" count="3943" uniqueCount="892">
  <si>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</si>
  <si>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</si>
  <si>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</si>
  <si>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</si>
  <si>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</si>
  <si>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</si>
  <si>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</si>
  <si>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</si>
  <si>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</si>
  <si>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</si>
  <si>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</si>
  <si>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</si>
  <si>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</si>
  <si>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</si>
  <si>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</si>
  <si>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</si>
  <si>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</si>
  <si>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</si>
  <si>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</si>
  <si>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</si>
  <si>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</si>
  <si>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</si>
  <si>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</si>
  <si>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</si>
  <si>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</si>
  <si>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</si>
  <si>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</si>
  <si>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</si>
  <si>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</si>
  <si>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</si>
  <si>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</si>
  <si>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</si>
  <si>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</si>
  <si>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</si>
  <si>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</si>
  <si>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</si>
  <si>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</si>
  <si>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</si>
  <si>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</si>
  <si>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</si>
  <si>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</si>
  <si>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</si>
  <si>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</si>
  <si>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</si>
  <si>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</si>
  <si>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</si>
  <si>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</si>
  <si>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</si>
  <si>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</si>
  <si>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</si>
  <si>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</si>
  <si>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</si>
  <si>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</si>
  <si>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</si>
  <si>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</si>
  <si>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</si>
  <si>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</si>
  <si>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</si>
  <si>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</si>
  <si>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</si>
  <si>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</si>
  <si>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</si>
  <si>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</si>
  <si>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</si>
  <si>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</si>
  <si>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</si>
  <si>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</si>
  <si>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</si>
  <si>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</si>
  <si>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</si>
  <si>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</si>
  <si>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</si>
  <si>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</si>
  <si>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</si>
  <si>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</si>
  <si>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</si>
  <si>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</si>
  <si>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</si>
  <si>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</si>
  <si>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</si>
  <si>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</si>
  <si>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</si>
  <si>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</si>
  <si>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</si>
  <si>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</si>
  <si>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</si>
  <si>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</si>
  <si>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</si>
  <si>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</si>
  <si>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</si>
  <si>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</si>
  <si>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</si>
  <si>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</si>
  <si>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</si>
  <si>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</si>
  <si>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</si>
  <si>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</si>
  <si>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</si>
  <si>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</si>
  <si>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</si>
  <si>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</si>
  <si>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</si>
  <si>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</si>
  <si>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</si>
  <si>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</si>
  <si>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</si>
  <si>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</si>
  <si>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</si>
  <si>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</si>
  <si>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</si>
  <si>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</si>
  <si>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</si>
  <si>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</si>
  <si>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</si>
  <si>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</si>
  <si>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</si>
  <si>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</si>
  <si>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</si>
  <si>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</si>
  <si>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</si>
  <si>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</si>
  <si>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</si>
  <si>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</si>
  <si>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</si>
  <si>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</si>
  <si>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</si>
  <si>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</si>
  <si>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</si>
  <si>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</si>
  <si>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</si>
  <si>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</si>
  <si>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</si>
  <si>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</si>
  <si>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</si>
  <si>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</si>
  <si>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</si>
  <si>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</si>
  <si>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</si>
  <si>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</si>
  <si>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</si>
  <si>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</si>
  <si>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</si>
  <si>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</si>
  <si>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</si>
  <si>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</si>
  <si>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</si>
  <si>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</si>
  <si>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</si>
  <si>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</si>
  <si>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</si>
  <si>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</si>
  <si>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</si>
  <si>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</si>
  <si>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</si>
  <si>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</si>
  <si>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</si>
  <si>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</si>
  <si>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</si>
  <si>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</si>
  <si>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</si>
  <si>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</si>
  <si>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</si>
  <si>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</si>
  <si>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</si>
  <si>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</si>
  <si>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</si>
  <si>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</si>
  <si>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</si>
  <si>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</si>
  <si>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</si>
  <si>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</si>
  <si>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</si>
  <si>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</si>
  <si>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</si>
  <si>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</si>
  <si>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</si>
  <si>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</si>
  <si>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</si>
  <si>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</si>
  <si>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</si>
  <si>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</si>
  <si>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</si>
  <si>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</si>
  <si>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</si>
  <si>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</si>
  <si>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</si>
  <si>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</si>
  <si>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</si>
  <si>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</si>
  <si>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</si>
  <si>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</si>
  <si>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9781</t>
  </si>
  <si>
    <t>קוד קופת הגמל</t>
  </si>
  <si>
    <t/>
  </si>
  <si>
    <t>יין יפני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</si>
  <si>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</si>
  <si>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</si>
  <si>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</si>
  <si>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</si>
  <si>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</si>
  <si>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</si>
  <si>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20001- 10-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</si>
  <si>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</si>
  <si>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</si>
  <si>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</si>
  <si>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</si>
  <si>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</si>
  <si>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</si>
  <si>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</si>
  <si>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</si>
  <si>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</si>
  <si>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</si>
  <si>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</si>
  <si>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</si>
  <si>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</si>
  <si>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</si>
  <si>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</si>
  <si>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</si>
  <si>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</si>
  <si>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</si>
  <si>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01/02/16</t>
  </si>
  <si>
    <t>ממשל צמודה 0418- גליל</t>
  </si>
  <si>
    <t>1108927</t>
  </si>
  <si>
    <t>21/07/16</t>
  </si>
  <si>
    <t>ממשל צמודה 0923- גליל</t>
  </si>
  <si>
    <t>1128081</t>
  </si>
  <si>
    <t>04/01/16</t>
  </si>
  <si>
    <t>ממשל צמודה 1019- גליל</t>
  </si>
  <si>
    <t>1114750</t>
  </si>
  <si>
    <t>05/10/16</t>
  </si>
  <si>
    <t>ממשל צמודה 1025- גליל</t>
  </si>
  <si>
    <t>1135912</t>
  </si>
  <si>
    <t>14/03/16</t>
  </si>
  <si>
    <t>ממשלתי צמוד 1020- גליל</t>
  </si>
  <si>
    <t>1137181</t>
  </si>
  <si>
    <t>15/12/16</t>
  </si>
  <si>
    <t>ממשלתי צמוד 841- גליל</t>
  </si>
  <si>
    <t>1120583</t>
  </si>
  <si>
    <t>ממשלתי צמודה 0536- גליל</t>
  </si>
  <si>
    <t>1097708</t>
  </si>
  <si>
    <t>14/07/16</t>
  </si>
  <si>
    <t>ממשלתי צמודה 922- גליל</t>
  </si>
  <si>
    <t>1124056</t>
  </si>
  <si>
    <t>14/01/16</t>
  </si>
  <si>
    <t>ממשלתית צמודה 517- גליל</t>
  </si>
  <si>
    <t>1125905</t>
  </si>
  <si>
    <t>סה"כ לא צמודות</t>
  </si>
  <si>
    <t>סה"כ מלווה קצר מועד</t>
  </si>
  <si>
    <t>סה"כ שחר</t>
  </si>
  <si>
    <t>ממשל שקלית 0118- שחר</t>
  </si>
  <si>
    <t>1126218</t>
  </si>
  <si>
    <t>23/08/16</t>
  </si>
  <si>
    <t>ממשל שקלית 0217- שחר</t>
  </si>
  <si>
    <t>1101575</t>
  </si>
  <si>
    <t>28/08/16</t>
  </si>
  <si>
    <t>ממשל שקלית 0219- שחר</t>
  </si>
  <si>
    <t>1110907</t>
  </si>
  <si>
    <t>24/04/16</t>
  </si>
  <si>
    <t>ממשל שקלית 0327- שחר</t>
  </si>
  <si>
    <t>1139344</t>
  </si>
  <si>
    <t>09/11/16</t>
  </si>
  <si>
    <t>ממשל שקלית 0825- שחר</t>
  </si>
  <si>
    <t>1135557</t>
  </si>
  <si>
    <t>10/07/16</t>
  </si>
  <si>
    <t>ממשל שקלית 323- שחר</t>
  </si>
  <si>
    <t>1126747</t>
  </si>
  <si>
    <t>03/01/16</t>
  </si>
  <si>
    <t>ממשל שקלית 421- שחר</t>
  </si>
  <si>
    <t>1138130</t>
  </si>
  <si>
    <t>31/10/16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</si>
  <si>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</si>
  <si>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</si>
  <si>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</si>
  <si>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</si>
  <si>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</si>
  <si>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</si>
  <si>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24/01/16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</si>
  <si>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</si>
  <si>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</si>
  <si>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</si>
  <si>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</si>
  <si>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</si>
  <si>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</si>
  <si>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</si>
  <si>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</si>
  <si>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</si>
  <si>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</si>
  <si>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</si>
  <si>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</si>
  <si>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</si>
  <si>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</si>
  <si>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09/06/16</t>
  </si>
  <si>
    <t>מזרחי הנפ 44 2022 0.99%- מזרחי טפחות חברה להנפקות בע"מ</t>
  </si>
  <si>
    <t>2310209</t>
  </si>
  <si>
    <t>231</t>
  </si>
  <si>
    <t>26/09/16</t>
  </si>
  <si>
    <t>מזרחי טפ הנפק אגח 38- מזרחי טפחות חברה להנפקות בע"מ</t>
  </si>
  <si>
    <t>2310142</t>
  </si>
  <si>
    <t>22/12/16</t>
  </si>
  <si>
    <t>מזרחי טפ הנפק אגח 39- מזרחי טפחות חברה להנפקות בע"מ</t>
  </si>
  <si>
    <t>2310159</t>
  </si>
  <si>
    <t>18/07/16</t>
  </si>
  <si>
    <t>מזרחי טפחות הנפ ס 43- מזרחי טפחות חברה להנפקות בע"מ</t>
  </si>
  <si>
    <t>2310191</t>
  </si>
  <si>
    <t>05/06/16</t>
  </si>
  <si>
    <t>מזרחי טפחות הנפקות 35- מזרחי טפחות חברה להנפקות בע"מ</t>
  </si>
  <si>
    <t>2310118</t>
  </si>
  <si>
    <t>20/06/16</t>
  </si>
  <si>
    <t>פועלים הנפ אגח 32- הפועלים הנפקות בע"מ</t>
  </si>
  <si>
    <t>1940535</t>
  </si>
  <si>
    <t>194</t>
  </si>
  <si>
    <t>29/05/16</t>
  </si>
  <si>
    <t>פועלים הנפקות סדרה 34- הפועלים הנפקות בע"מ</t>
  </si>
  <si>
    <t>1940576</t>
  </si>
  <si>
    <t>*עזריאלי אגח ד- קבוצת עזריאלי בע"מ (לשעבר קנית מימון)</t>
  </si>
  <si>
    <t>1138650</t>
  </si>
  <si>
    <t>1420</t>
  </si>
  <si>
    <t>נדל"ן ובינוי</t>
  </si>
  <si>
    <t>Aa1</t>
  </si>
  <si>
    <t>07/07/16</t>
  </si>
  <si>
    <t>בינלאומי הנפק ט- הבינלאומי הראשון הנפקות בע"מ</t>
  </si>
  <si>
    <t>1135177</t>
  </si>
  <si>
    <t>1153</t>
  </si>
  <si>
    <t>AA+</t>
  </si>
  <si>
    <t>לאומי התח נד יד- בנק לאומי לישראל בע"מ</t>
  </si>
  <si>
    <t>6040299</t>
  </si>
  <si>
    <t>13/11/16</t>
  </si>
  <si>
    <t>פועלים הנפ הת טו- הפועלים הנפקות בע"מ</t>
  </si>
  <si>
    <t>1940543</t>
  </si>
  <si>
    <t>10/11/16</t>
  </si>
  <si>
    <t>פועלים הנפ הת י כתה"נ 10- הפועלים הנפקות בע"מ</t>
  </si>
  <si>
    <t>1940402</t>
  </si>
  <si>
    <t>12/07/16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</si>
  <si>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</si>
  <si>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</si>
  <si>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</si>
  <si>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</si>
  <si>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1300</t>
  </si>
  <si>
    <t>AA</t>
  </si>
  <si>
    <t>05/09/16</t>
  </si>
  <si>
    <t>בזק אגח 6- בזק החברה הישראלית לתקשורת בע"מ</t>
  </si>
  <si>
    <t>2300143</t>
  </si>
  <si>
    <t>230</t>
  </si>
  <si>
    <t>14/06/16</t>
  </si>
  <si>
    <t>בינל הנפק התח כא- הבינלאומי הראשון הנפקות בע"מ</t>
  </si>
  <si>
    <t>1126598</t>
  </si>
  <si>
    <t>03/08/16</t>
  </si>
  <si>
    <t>בינלאומי הנפקות כ נדחה- הבינלאומי הראשון הנפקות בע"מ</t>
  </si>
  <si>
    <t>1121953</t>
  </si>
  <si>
    <t>22/08/16</t>
  </si>
  <si>
    <t>חשמל אגח 27- חברת החשמל לישראל בע"מ</t>
  </si>
  <si>
    <t>6000210</t>
  </si>
  <si>
    <t>600</t>
  </si>
  <si>
    <t>12/09/16</t>
  </si>
  <si>
    <t>לאומי שה נד 300- בנק לאומי לישראל בע"מ</t>
  </si>
  <si>
    <t>6040257</t>
  </si>
  <si>
    <t>*אמות אגח ב- אמות השקעות בע"מ</t>
  </si>
  <si>
    <t>1126630</t>
  </si>
  <si>
    <t>1328</t>
  </si>
  <si>
    <t>AA-</t>
  </si>
  <si>
    <t>26/10/16</t>
  </si>
  <si>
    <t>*אמות השקעות אג"ח ד- אמות השקעות בע"מ</t>
  </si>
  <si>
    <t>1133149</t>
  </si>
  <si>
    <t>14/12/16</t>
  </si>
  <si>
    <t>*גב ים סד' ו'- חברת גב-ים לקרקעות בע"מ</t>
  </si>
  <si>
    <t>7590128</t>
  </si>
  <si>
    <t>759</t>
  </si>
  <si>
    <t>22/06/16</t>
  </si>
  <si>
    <t>*מליסרון אג"ח יג- מליסרון בע"מ</t>
  </si>
  <si>
    <t>3230224</t>
  </si>
  <si>
    <t>323</t>
  </si>
  <si>
    <t>25/08/16</t>
  </si>
  <si>
    <t>*מליסרון אגח ו- מליסרון בע"מ</t>
  </si>
  <si>
    <t>3230125</t>
  </si>
  <si>
    <t>*מליסרון אגח יא- מליסרון בע"מ</t>
  </si>
  <si>
    <t>3230208</t>
  </si>
  <si>
    <t>15/11/16</t>
  </si>
  <si>
    <t>*מליסרון אגח יד- מליסרון בע"מ</t>
  </si>
  <si>
    <t>3230232</t>
  </si>
  <si>
    <t>*פז נפט  ו- פז חברת הנפט בע"מ</t>
  </si>
  <si>
    <t>1139542</t>
  </si>
  <si>
    <t>1363</t>
  </si>
  <si>
    <t>01/12/16</t>
  </si>
  <si>
    <t>*ריט 1 אגח ו- ריט 1 בע"מ</t>
  </si>
  <si>
    <t>1138544</t>
  </si>
  <si>
    <t>1357</t>
  </si>
  <si>
    <t>18/09/16</t>
  </si>
  <si>
    <t>*ריט 1 סד ה- ריט 1 בע"מ</t>
  </si>
  <si>
    <t>1136753</t>
  </si>
  <si>
    <t>08/12/16</t>
  </si>
  <si>
    <t>אדמה אגח ב- אדמה פתרונות לחקלאות בע"מ</t>
  </si>
  <si>
    <t>1110915</t>
  </si>
  <si>
    <t>1063</t>
  </si>
  <si>
    <t>כימיה, גומי ופלסטיק</t>
  </si>
  <si>
    <t>17/07/16</t>
  </si>
  <si>
    <t>דקסיה הנפקות ז 3.55- דקסיה ישראל הנפקות בע"מ</t>
  </si>
  <si>
    <t>1119825</t>
  </si>
  <si>
    <t>1291</t>
  </si>
  <si>
    <t>26/05/16</t>
  </si>
  <si>
    <t>דקסיה ישראל הנ אגח ב 4.65- דקסיה ישראל הנפקות בע"מ</t>
  </si>
  <si>
    <t>1095066</t>
  </si>
  <si>
    <t>05/12/16</t>
  </si>
  <si>
    <t>הראל הנפק אגח ו- הראל ביטוח מימון והנפקות בע"מ</t>
  </si>
  <si>
    <t>1126069</t>
  </si>
  <si>
    <t>1367</t>
  </si>
  <si>
    <t>ביטוח</t>
  </si>
  <si>
    <t>01/06/16</t>
  </si>
  <si>
    <t>הראל הנפק אגח ז- הראל ביטוח מימון והנפקות בע"מ</t>
  </si>
  <si>
    <t>1126077</t>
  </si>
  <si>
    <t>30/05/16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</si>
  <si>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</si>
  <si>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</si>
  <si>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</si>
  <si>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</si>
  <si>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1324</t>
  </si>
  <si>
    <t>כללביט אגח ט- כללביט מימון בע"מ</t>
  </si>
  <si>
    <t>1136050</t>
  </si>
  <si>
    <t>Aa3</t>
  </si>
  <si>
    <t>31/05/16</t>
  </si>
  <si>
    <t>מנורה מבטחים אגח א- מנורה מבטחים החזקות בע"מ</t>
  </si>
  <si>
    <t>5660048</t>
  </si>
  <si>
    <t>566</t>
  </si>
  <si>
    <t>21/06/16</t>
  </si>
  <si>
    <t>פניקס הון אגח ב- הפניקס גיוסי הון (2009) בע"מ</t>
  </si>
  <si>
    <t>1120799</t>
  </si>
  <si>
    <t>1527</t>
  </si>
  <si>
    <t>ביג אגח ג- ביג מרכזי קניות (2004) בע"מ</t>
  </si>
  <si>
    <t>1106947</t>
  </si>
  <si>
    <t>1327</t>
  </si>
  <si>
    <t>A+</t>
  </si>
  <si>
    <t>20/09/16</t>
  </si>
  <si>
    <t>ביג אגח ז- ביג מרכזי קניות (2004) בע"מ</t>
  </si>
  <si>
    <t>1136084</t>
  </si>
  <si>
    <t>A1</t>
  </si>
  <si>
    <t>בינלאומי הנפק התח כב- הבינלאומי הראשון הנפקות בע"מ</t>
  </si>
  <si>
    <t>1138585</t>
  </si>
  <si>
    <t>29/12/16</t>
  </si>
  <si>
    <t>ירושלים הנ סדרה ט- ירושלים מימון והנפקות (2005) בע"מ</t>
  </si>
  <si>
    <t>1127422</t>
  </si>
  <si>
    <t>1248</t>
  </si>
  <si>
    <t>ישרס אגח טו- ישרס חברה להשקעות בע"מ</t>
  </si>
  <si>
    <t>6130207</t>
  </si>
  <si>
    <t>613</t>
  </si>
  <si>
    <t>04/09/16</t>
  </si>
  <si>
    <t>סלע נדלן אגח ב- סלע קפיטל נדל"ן בע"מ</t>
  </si>
  <si>
    <t>1132927</t>
  </si>
  <si>
    <t>1514</t>
  </si>
  <si>
    <t>21/09/16</t>
  </si>
  <si>
    <t>סלע נדלן ג- סלע קפיטל נדל"ן בע"מ</t>
  </si>
  <si>
    <t>1138973</t>
  </si>
  <si>
    <t>16/08/16</t>
  </si>
  <si>
    <t>אשטרום נכ אגח 8- אשטרום נכסים בע"מ</t>
  </si>
  <si>
    <t>2510162</t>
  </si>
  <si>
    <t>251</t>
  </si>
  <si>
    <t>A</t>
  </si>
  <si>
    <t>28/12/16</t>
  </si>
  <si>
    <t>אשטרום נכסים אגח 10- אשטרום נכסים בע"מ</t>
  </si>
  <si>
    <t>2510204</t>
  </si>
  <si>
    <t>29/09/16</t>
  </si>
  <si>
    <t>מגה אור ג- מגה אור החזקות בע"מ</t>
  </si>
  <si>
    <t>1127323</t>
  </si>
  <si>
    <t>1450</t>
  </si>
  <si>
    <t>24/08/16</t>
  </si>
  <si>
    <t>דיסקונט שה 1-הפך סחיר 69100950- בנק דיסקונט לישראל בע"מ</t>
  </si>
  <si>
    <t>6910095</t>
  </si>
  <si>
    <t>691</t>
  </si>
  <si>
    <t>A-</t>
  </si>
  <si>
    <t>ירושלים הנ סדרה 10 נ- ירושלים מימון והנפקות (2005) בע"מ</t>
  </si>
  <si>
    <t>1127414</t>
  </si>
  <si>
    <t>מבני תעשיה יח- מבני תעשיה בע"מ</t>
  </si>
  <si>
    <t>2260479</t>
  </si>
  <si>
    <t>226</t>
  </si>
  <si>
    <t>13/07/16</t>
  </si>
  <si>
    <t>מבני תעשייה אגח יד- מבני תעשיה בע"מ</t>
  </si>
  <si>
    <t>2260412</t>
  </si>
  <si>
    <t>כלכלית ים אגח י- כלכלית ירושלים בע"מ</t>
  </si>
  <si>
    <t>1980317</t>
  </si>
  <si>
    <t>198</t>
  </si>
  <si>
    <t>Baa1</t>
  </si>
  <si>
    <t>פועלים הנפקות אגח  30- הפועלים הנפקות בע"מ</t>
  </si>
  <si>
    <t>1940493</t>
  </si>
  <si>
    <t>03/11/16</t>
  </si>
  <si>
    <t>פועלים הנפקות אגח 29- הפועלים הנפקות בע"מ</t>
  </si>
  <si>
    <t>1940485</t>
  </si>
  <si>
    <t>25/07/16</t>
  </si>
  <si>
    <t>לאומי התח נד יג- בנק לאומי לישראל בע"מ</t>
  </si>
  <si>
    <t>6040281</t>
  </si>
  <si>
    <t>26/07/16</t>
  </si>
  <si>
    <t>פועלים הנפ כתהתח יא- הפועלים הנפקות בע"מ</t>
  </si>
  <si>
    <t>1940410</t>
  </si>
  <si>
    <t>07/12/16</t>
  </si>
  <si>
    <t>בזק אגח 7- בזק החברה הישראלית לתקשורת בע"מ</t>
  </si>
  <si>
    <t>2300150</t>
  </si>
  <si>
    <t>חברת חשמל 26 4.8% 2016/2023- חברת החשמל לישראל בע"מ</t>
  </si>
  <si>
    <t>6000202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</si>
  <si>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</si>
  <si>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</si>
  <si>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</si>
  <si>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</si>
  <si>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</si>
  <si>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</si>
  <si>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10/08/16</t>
  </si>
  <si>
    <t>דה זראסאי אג ג- דה זראסאי גרופ לטד</t>
  </si>
  <si>
    <t>1137975</t>
  </si>
  <si>
    <t>1604</t>
  </si>
  <si>
    <t>25/05/16</t>
  </si>
  <si>
    <t>דה זראסאי אגח ב- דה זראסאי גרופ לטד</t>
  </si>
  <si>
    <t>1131028</t>
  </si>
  <si>
    <t>הראל הנפקות יב ש- הראל ביטוח מימון והנפקות בע"מ</t>
  </si>
  <si>
    <t>1138163</t>
  </si>
  <si>
    <t>01/11/16</t>
  </si>
  <si>
    <t>כה דיסקונט סידרה יא 6.2010- בנק דיסקונט לישראל בע"מ</t>
  </si>
  <si>
    <t>6910137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</si>
  <si>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</si>
  <si>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</si>
  <si>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</si>
  <si>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</si>
  <si>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</si>
  <si>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קרסו מוטורס אגח א- קרסו מוטורס בע"מ</t>
  </si>
  <si>
    <t>1136464</t>
  </si>
  <si>
    <t>1585</t>
  </si>
  <si>
    <t>מסחר</t>
  </si>
  <si>
    <t>לייטסטון אגח א- לייטסטון אנטרפרייזס לימיטד</t>
  </si>
  <si>
    <t>1133891</t>
  </si>
  <si>
    <t>1630</t>
  </si>
  <si>
    <t>ממן אגח ב- ממן-מסופי מטען וניטול בע"מ</t>
  </si>
  <si>
    <t>2380046</t>
  </si>
  <si>
    <t>238</t>
  </si>
  <si>
    <t>סלקום אגח ה- סלקום ישראל בע"מ</t>
  </si>
  <si>
    <t>1113661</t>
  </si>
  <si>
    <t>2066</t>
  </si>
  <si>
    <t>מגה אור אגח ה- מגה אור החזקות בע"מ</t>
  </si>
  <si>
    <t>1132687</t>
  </si>
  <si>
    <t>קרדן רכב אגח ח- קרדן רכב בע"מ</t>
  </si>
  <si>
    <t>4590147</t>
  </si>
  <si>
    <t>459</t>
  </si>
  <si>
    <t>דה לסר ה- דה לסר גרופ לימיטד</t>
  </si>
  <si>
    <t>1135664</t>
  </si>
  <si>
    <t>1513</t>
  </si>
  <si>
    <t>28/07/16</t>
  </si>
  <si>
    <t>אלדן תחבורה  א- אלדן בע"מ</t>
  </si>
  <si>
    <t>1134840</t>
  </si>
  <si>
    <t>10503</t>
  </si>
  <si>
    <t>24/05/16</t>
  </si>
  <si>
    <t>אלדן תחבורה  ב- אלדן בע"מ</t>
  </si>
  <si>
    <t>1138254</t>
  </si>
  <si>
    <t>בזן אגח ד- בתי זקוק לנפט בע"מ</t>
  </si>
  <si>
    <t>2590362</t>
  </si>
  <si>
    <t>259</t>
  </si>
  <si>
    <t>BBB+</t>
  </si>
  <si>
    <t>בזן אגח ה- בתי זקוק לנפט בע"מ</t>
  </si>
  <si>
    <t>2590388</t>
  </si>
  <si>
    <t>סה"כ אחר</t>
  </si>
  <si>
    <t>סה"כ תל אביב 25</t>
  </si>
  <si>
    <t>אלביט מערכות- אלביט מערכות בע"מ</t>
  </si>
  <si>
    <t>1081124</t>
  </si>
  <si>
    <t>1040</t>
  </si>
  <si>
    <t>ביטחוניות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</si>
  <si>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</si>
  <si>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</si>
  <si>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</si>
  <si>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</si>
  <si>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</si>
  <si>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</si>
  <si>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</si>
  <si>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</si>
  <si>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</si>
  <si>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</si>
  <si>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</si>
  <si>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*פז נפט- פז חברת הנפט בע"מ</t>
  </si>
  <si>
    <t>1100007</t>
  </si>
  <si>
    <t>אבנר יהש- אבנר חיפושי נפט וגז - שותפות מוגבלת</t>
  </si>
  <si>
    <t>268011</t>
  </si>
  <si>
    <t>268</t>
  </si>
  <si>
    <t>חיפושי נפט וגז</t>
  </si>
  <si>
    <t>דלק קדוחים יהש- דלק קידוחים - שותפות מוגבלת</t>
  </si>
  <si>
    <t>475020</t>
  </si>
  <si>
    <t>475</t>
  </si>
  <si>
    <t>*ישראמקו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</si>
  <si>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</si>
  <si>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</si>
  <si>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</si>
  <si>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</si>
  <si>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</si>
  <si>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</si>
  <si>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</si>
  <si>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281</t>
  </si>
  <si>
    <t>מיילן אן.וי- מיילו אן.וי דואלי</t>
  </si>
  <si>
    <t>1136704</t>
  </si>
  <si>
    <t>1655</t>
  </si>
  <si>
    <t>גזית גלוב- גזית-גלוב בע"מ</t>
  </si>
  <si>
    <t>126011</t>
  </si>
  <si>
    <t>126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</si>
  <si>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</si>
  <si>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</si>
  <si>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</si>
  <si>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</si>
  <si>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2250</t>
  </si>
  <si>
    <t>*נייס-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</si>
  <si>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</si>
  <si>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</si>
  <si>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</si>
  <si>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</si>
  <si>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</si>
  <si>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רציו יהש- רציו חיפושי נפט (1992) - שותפות מוגבלת</t>
  </si>
  <si>
    <t>394015</t>
  </si>
  <si>
    <t>394</t>
  </si>
  <si>
    <t>טאואר- טאואר סמיקונדקטור בע"מ</t>
  </si>
  <si>
    <t>1082379</t>
  </si>
  <si>
    <t>2028</t>
  </si>
  <si>
    <t>מוליכים למחצה</t>
  </si>
  <si>
    <t>*מזור רובוטיקה- מזור רובוטיקה ניתוחיות בע"מ</t>
  </si>
  <si>
    <t>1106855</t>
  </si>
  <si>
    <t>1487</t>
  </si>
  <si>
    <t>מכשור רפואי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</si>
  <si>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</si>
  <si>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</si>
  <si>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</si>
  <si>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</si>
  <si>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</si>
  <si>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</si>
  <si>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</si>
  <si>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*אירפורט סיטי- איירפורט סיטי בע"מ</t>
  </si>
  <si>
    <t>1095835</t>
  </si>
  <si>
    <t>*אלוני חץ- אלוני-חץ נכסים והשקעות בע"מ</t>
  </si>
  <si>
    <t>390013</t>
  </si>
  <si>
    <t>390</t>
  </si>
  <si>
    <t>*גב ים- חברת גב-ים לקרקעות בע"מ</t>
  </si>
  <si>
    <t>759019</t>
  </si>
  <si>
    <t>*שיכון ובינוי- שיכון ובינוי - אחזקות בע"מ</t>
  </si>
  <si>
    <t>1081942</t>
  </si>
  <si>
    <t>1068</t>
  </si>
  <si>
    <t>*ספאנטק- נ.ר. ספאנטק תעשיות בע"מ</t>
  </si>
  <si>
    <t>1090117</t>
  </si>
  <si>
    <t>1182</t>
  </si>
  <si>
    <t>עץ, נייר ודפוס</t>
  </si>
  <si>
    <t>*חילן טק- חילן טק בע"מ</t>
  </si>
  <si>
    <t>1084698</t>
  </si>
  <si>
    <t>1110</t>
  </si>
  <si>
    <t>שירותי מידע</t>
  </si>
  <si>
    <t>סה"כ מניות היתר</t>
  </si>
  <si>
    <t>רדהיל- רדהיל ביופארמה בע"מ</t>
  </si>
  <si>
    <t>1122381</t>
  </si>
  <si>
    <t>1573</t>
  </si>
  <si>
    <t>ביוטכנולוגיה</t>
  </si>
  <si>
    <t>קרסו ב- קרסו מוטורס בע"מ</t>
  </si>
  <si>
    <t>1139591</t>
  </si>
  <si>
    <t>אוברסיז מניה- אוברסיז</t>
  </si>
  <si>
    <t>1139617</t>
  </si>
  <si>
    <t>27350</t>
  </si>
  <si>
    <t>סה"כ call 001 אופציות</t>
  </si>
  <si>
    <t>Mobileye NV- Mobileye NV</t>
  </si>
  <si>
    <t>nl0010831061</t>
  </si>
  <si>
    <t>NASDAQ</t>
  </si>
  <si>
    <t>בלומברג</t>
  </si>
  <si>
    <t>11272</t>
  </si>
  <si>
    <t>Diversified Financials</t>
  </si>
  <si>
    <t>CAESAR STONE SDOT- CAESAR STON SDOT</t>
  </si>
  <si>
    <t>IL0011259137</t>
  </si>
  <si>
    <t>12277</t>
  </si>
  <si>
    <t>Materials</t>
  </si>
  <si>
    <t>REDHILL BIOPHARMA- REDHILL BIOPHARMA LTD</t>
  </si>
  <si>
    <t>US7574681034</t>
  </si>
  <si>
    <t>12904</t>
  </si>
  <si>
    <t>Pharmaceuticals &amp; Biotechnology</t>
  </si>
  <si>
    <t>סה"כ שמחקות מדדי מניות בישראל</t>
  </si>
  <si>
    <t>מיטבמ ב תא 100- פסגות מוצרי מדדים בע"מ</t>
  </si>
  <si>
    <t>1125327</t>
  </si>
  <si>
    <t>1249</t>
  </si>
  <si>
    <t>קסםסמ 33 תא 100- קסם תעודות סל ומוצרי מדדים בע"מ</t>
  </si>
  <si>
    <t>1117266</t>
  </si>
  <si>
    <t>1224</t>
  </si>
  <si>
    <t>100 תכלית סל א ת"א- תכלית תעודות סל בע"מ</t>
  </si>
  <si>
    <t>1091818</t>
  </si>
  <si>
    <t>1223</t>
  </si>
  <si>
    <t>הראל סל ב' ת"א 100- הראל סל בע"מ</t>
  </si>
  <si>
    <t>1113232</t>
  </si>
  <si>
    <t>1523</t>
  </si>
  <si>
    <t>סה"כ שמחקות מדדי מניות בחו"ל</t>
  </si>
  <si>
    <t>סה"כ שמחקות מדדים אחרים בישראל</t>
  </si>
  <si>
    <t>תכלית מר טו בונד 60- תכלית מורכבות בע"מ</t>
  </si>
  <si>
    <t>1109362</t>
  </si>
  <si>
    <t>1475</t>
  </si>
  <si>
    <t>הראל סל ג תל בונד 20- הראל סל בע"מ</t>
  </si>
  <si>
    <t>1113240</t>
  </si>
  <si>
    <t>הראל סל ד' תל בונד 60- הראל סל בע"מ</t>
  </si>
  <si>
    <t>1113257</t>
  </si>
  <si>
    <t>הראל סל יג תל-בונד 40- הראל סל בע"מ</t>
  </si>
  <si>
    <t>1113760</t>
  </si>
  <si>
    <t>פסגות מדד סא בונדשקלי- פסגות תעודות סל מדדים בע"מ</t>
  </si>
  <si>
    <t>1116326</t>
  </si>
  <si>
    <t>1446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</si>
  <si>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</si>
  <si>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</si>
  <si>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</si>
  <si>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</si>
  <si>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</si>
  <si>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</si>
  <si>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תכלאינ יז תלבנד- תכלית אינדקס סל בע"מ</t>
  </si>
  <si>
    <t>1107549</t>
  </si>
  <si>
    <t>1337</t>
  </si>
  <si>
    <t>תכלית גל מה בונד שקל- תכלית גלובל בע"מ</t>
  </si>
  <si>
    <t>1116250</t>
  </si>
  <si>
    <t>1336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</si>
  <si>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</si>
  <si>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</si>
  <si>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</si>
  <si>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</si>
  <si>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</si>
  <si>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</si>
  <si>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</si>
  <si>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</si>
  <si>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</si>
  <si>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</si>
  <si>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</si>
  <si>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</si>
  <si>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</si>
  <si>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</si>
  <si>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</si>
  <si>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</si>
  <si>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</si>
  <si>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</si>
  <si>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</si>
  <si>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</si>
  <si>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</si>
  <si>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</si>
  <si>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</si>
  <si>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</si>
  <si>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Spdr s&amp;p 500 etf trust- SPDR - State Street Global Advisors</t>
  </si>
  <si>
    <t>US78462F1030</t>
  </si>
  <si>
    <t>NYSE</t>
  </si>
  <si>
    <t>22040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</si>
  <si>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</si>
  <si>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</si>
  <si>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</si>
  <si>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</si>
  <si>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</si>
  <si>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</si>
  <si>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</si>
  <si>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</si>
  <si>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</si>
  <si>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</si>
  <si>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</si>
  <si>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</si>
  <si>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</si>
  <si>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</si>
  <si>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</si>
  <si>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</si>
  <si>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</si>
  <si>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</si>
  <si>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</si>
  <si>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</si>
  <si>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Spdr emerging bond- SPDR BARCLAYS</t>
  </si>
  <si>
    <t>IE00B4613386</t>
  </si>
  <si>
    <t>12423</t>
  </si>
  <si>
    <t>Vanguard shortterm bnd etf- VANGUARD</t>
  </si>
  <si>
    <t>US92206C4096</t>
  </si>
  <si>
    <t>10457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</si>
  <si>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</si>
  <si>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</si>
  <si>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</si>
  <si>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</si>
  <si>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</si>
  <si>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</si>
  <si>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</si>
  <si>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</si>
  <si>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</si>
  <si>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</si>
  <si>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</si>
  <si>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</si>
  <si>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</si>
  <si>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</si>
  <si>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</si>
  <si>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</si>
  <si>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</si>
  <si>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</si>
  <si>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</si>
  <si>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</si>
  <si>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</si>
  <si>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</si>
  <si>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</si>
  <si>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</si>
  <si>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</si>
  <si>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</si>
  <si>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</si>
  <si>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</si>
  <si>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</si>
  <si>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</si>
  <si>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</si>
  <si>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</si>
  <si>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</si>
  <si>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</si>
  <si>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</si>
  <si>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</si>
  <si>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23/09/16</t>
  </si>
  <si>
    <t>מקורות אגח 8 רמ- מקורות חברת מים בע"מ</t>
  </si>
  <si>
    <t>1124346</t>
  </si>
  <si>
    <t>22/09/16</t>
  </si>
  <si>
    <t>מתם מרכז תעשיות מדע חיפה אגח א לס- מת"ם - מרכז תעשיות מדע חיפה בע"מ</t>
  </si>
  <si>
    <t>1138999</t>
  </si>
  <si>
    <t>1666</t>
  </si>
  <si>
    <t>Aa2</t>
  </si>
  <si>
    <t>18/08/16</t>
  </si>
  <si>
    <t>*אורמת 3 MG- אורמת טכנולגיות אינק דואלי</t>
  </si>
  <si>
    <t>443862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</si>
  <si>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</si>
  <si>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</si>
  <si>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</si>
  <si>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</si>
  <si>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</si>
  <si>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</si>
  <si>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</si>
  <si>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</si>
  <si>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</si>
  <si>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</si>
  <si>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</si>
  <si>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REDHILL WARRANT- REDHILL BIOPHARMA LTD</t>
  </si>
  <si>
    <t>455863</t>
  </si>
  <si>
    <t>26/12/16</t>
  </si>
  <si>
    <t>סה"כ מט"ח/מט"ח</t>
  </si>
  <si>
    <t>סה"כ מטבע</t>
  </si>
  <si>
    <t>FWD CCY\ILS 20160928 USD\ILS 3.7422000 20170103- בנק לאומי לישראל בע"מ</t>
  </si>
  <si>
    <t>90002560</t>
  </si>
  <si>
    <t>28/09/16</t>
  </si>
  <si>
    <t>FWD CCY\ILS 20161031 USD\ILS 3.8425000 20170103- בנק לאומי לישראל בע"מ</t>
  </si>
  <si>
    <t>90002675</t>
  </si>
  <si>
    <t>FWD CCY\ILS 20161212 USD\ILS 3.8225000 20170103- בנק לאומי לישראל בע"מ</t>
  </si>
  <si>
    <t>90003119</t>
  </si>
  <si>
    <t>12/12/16</t>
  </si>
  <si>
    <t>FWD CCY\ILS 20161222 USD\ILS 3.8200000 20170228- בנק לאומי לישראל בע"מ</t>
  </si>
  <si>
    <t>90003207</t>
  </si>
  <si>
    <t>FWD CCY\ILS 20161222 USD\ILS 3.8263000 20170103- בנק לאומי לישראל בע"מ</t>
  </si>
  <si>
    <t>90003206</t>
  </si>
  <si>
    <t>FWD CCY\CCY 20161129 EUR\USD 1.0646300 20170301- בנק לאומי לישראל בע"מ</t>
  </si>
  <si>
    <t>90003038</t>
  </si>
  <si>
    <t>29/11/16</t>
  </si>
  <si>
    <t>FWD CCY\CCY 20161207 EUR\USD 1.0770000 20170301- בנק לאומי לישראל בע"מ</t>
  </si>
  <si>
    <t>90003102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</si>
  <si>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</si>
  <si>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</si>
  <si>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</si>
  <si>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</si>
  <si>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</si>
  <si>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</si>
  <si>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</si>
  <si>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</si>
  <si>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</si>
  <si>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</si>
  <si>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</si>
  <si>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</si>
  <si>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</si>
  <si>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</si>
  <si>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</si>
  <si>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</si>
  <si>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</si>
  <si>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</si>
  <si>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</si>
  <si>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</si>
  <si>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</si>
  <si>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עו'ש(לשלם)</t>
  </si>
  <si>
    <t>1111111111</t>
  </si>
  <si>
    <t>הראל הנפקות יב ש(ריבית לקבל)</t>
  </si>
  <si>
    <t>דיסקונט שה 1-הפך סחיר 69100950(ריבית לקבל)</t>
  </si>
  <si>
    <t>לאומי אגח 177(ריבית לקבל)</t>
  </si>
  <si>
    <t>ירושלים הנ סדרה 10 נ(ריבית לקבל)</t>
  </si>
  <si>
    <t>ירושלים הנ סדרה ט(ריבית לקבל)</t>
  </si>
  <si>
    <t>*פז נפט אגח ג(ריבית לקבל)</t>
  </si>
  <si>
    <t>*פז נפט(דיבידנד לקבל)</t>
  </si>
  <si>
    <t>בזן אגח ד(פדיון לקבל)</t>
  </si>
  <si>
    <t>בזן אגח ד(ריבית לקבל)</t>
  </si>
  <si>
    <t>בזן אגח ה(ריבית לקבל)</t>
  </si>
  <si>
    <t>כיל(דיבידנד לקבל)</t>
  </si>
  <si>
    <t>אשטרום נכסים אגח 10(ריבית לקבל)</t>
  </si>
  <si>
    <t>מגה אור אגח ה(פדיון לקבל)</t>
  </si>
  <si>
    <t>מגה אור אגח ה(ריבית לקבל)</t>
  </si>
  <si>
    <t>מגה אור ג(פדיון לקבל)</t>
  </si>
  <si>
    <t>מגה אור ג(ריבית לקבל)</t>
  </si>
  <si>
    <t>מויניאן אגח א(ריבית לקבל)</t>
  </si>
  <si>
    <t>*מליסרון אגח יא(פדיון לקבל)</t>
  </si>
  <si>
    <t>*מליסרון אגח יא(ריבית לקבל)</t>
  </si>
  <si>
    <t>ממן אגח ב(פדיון לקבל)</t>
  </si>
  <si>
    <t>ממן אגח ב(ריבית לקבל)</t>
  </si>
  <si>
    <t>ISHARES EMER MKTS(דיבידנד לקבל)</t>
  </si>
  <si>
    <t>70197868</t>
  </si>
  <si>
    <t>Vanguard shortterm bnd etf(דיבידנד לקבל)</t>
  </si>
  <si>
    <t>70253331</t>
  </si>
  <si>
    <t>בנק לאומי</t>
  </si>
  <si>
    <t>457043</t>
  </si>
  <si>
    <t>13033</t>
  </si>
  <si>
    <t>מגדל מקפת קרנות פנסיה וקופות גמל בע"מ</t>
  </si>
  <si>
    <t>מגדל לתגמולים ולפיצויים מסלול לבני 60 ומעלה</t>
  </si>
  <si>
    <t>*white oak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</si>
</sst>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[$-1010000]d/m/yy;@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166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0" fillId="0" borderId="0" xfId="0" applyAlignment="1">
      <alignment horizontal="right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2" t="s">
        <v>889</v>
      </c>
    </row>
    <row r="3" spans="1:36">
      <c r="B3" s="2" t="s">
        <v>2</v>
      </c>
      <c r="C3" s="82" t="s">
        <v>890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f>מזומנים!J11</f>
        <v>4775.2079949866193</v>
      </c>
      <c r="D11" s="78">
        <f>C11/$C$42*100</f>
        <v>6.6022525270751489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23120.2389568</v>
      </c>
      <c r="D13" s="79">
        <f t="shared" ref="D13:D22" si="0">C13/$C$42*100</f>
        <v>31.966284241309122</v>
      </c>
    </row>
    <row r="14" spans="1:36">
      <c r="A14" s="10" t="s">
        <v>13</v>
      </c>
      <c r="B14" s="73" t="s">
        <v>17</v>
      </c>
      <c r="C14" s="79">
        <v>0</v>
      </c>
      <c r="D14" s="79">
        <f t="shared" si="0"/>
        <v>0</v>
      </c>
    </row>
    <row r="15" spans="1:36">
      <c r="A15" s="10" t="s">
        <v>13</v>
      </c>
      <c r="B15" s="73" t="s">
        <v>18</v>
      </c>
      <c r="C15" s="79">
        <f>'אג"ח קונצרני'!Q11</f>
        <v>11671.545114557997</v>
      </c>
      <c r="D15" s="79">
        <f t="shared" si="0"/>
        <v>16.137200370824491</v>
      </c>
    </row>
    <row r="16" spans="1:36">
      <c r="A16" s="10" t="s">
        <v>13</v>
      </c>
      <c r="B16" s="73" t="s">
        <v>19</v>
      </c>
      <c r="C16" s="79">
        <f>מניות!K11</f>
        <v>3363.3851255199997</v>
      </c>
      <c r="D16" s="79">
        <f t="shared" si="0"/>
        <v>4.6502514587437584</v>
      </c>
    </row>
    <row r="17" spans="1:4">
      <c r="A17" s="10" t="s">
        <v>13</v>
      </c>
      <c r="B17" s="73" t="s">
        <v>20</v>
      </c>
      <c r="C17" s="79">
        <v>28473.878553621998</v>
      </c>
      <c r="D17" s="79">
        <f t="shared" si="0"/>
        <v>39.368282352025282</v>
      </c>
    </row>
    <row r="18" spans="1:4">
      <c r="A18" s="10" t="s">
        <v>13</v>
      </c>
      <c r="B18" s="73" t="s">
        <v>21</v>
      </c>
      <c r="C18" s="79">
        <v>1111.2568774632</v>
      </c>
      <c r="D18" s="79">
        <f t="shared" si="0"/>
        <v>1.5364353835819899</v>
      </c>
    </row>
    <row r="19" spans="1:4">
      <c r="A19" s="10" t="s">
        <v>13</v>
      </c>
      <c r="B19" s="73" t="s">
        <v>22</v>
      </c>
      <c r="C19" s="79">
        <v>0</v>
      </c>
      <c r="D19" s="79">
        <f t="shared" si="0"/>
        <v>0</v>
      </c>
    </row>
    <row r="20" spans="1:4">
      <c r="A20" s="10" t="s">
        <v>13</v>
      </c>
      <c r="B20" s="73" t="s">
        <v>23</v>
      </c>
      <c r="C20" s="79">
        <v>0</v>
      </c>
      <c r="D20" s="79">
        <f t="shared" si="0"/>
        <v>0</v>
      </c>
    </row>
    <row r="21" spans="1:4">
      <c r="A21" s="10" t="s">
        <v>13</v>
      </c>
      <c r="B21" s="73" t="s">
        <v>24</v>
      </c>
      <c r="C21" s="79">
        <v>0</v>
      </c>
      <c r="D21" s="79">
        <f t="shared" si="0"/>
        <v>0</v>
      </c>
    </row>
    <row r="22" spans="1:4">
      <c r="A22" s="10" t="s">
        <v>13</v>
      </c>
      <c r="B22" s="73" t="s">
        <v>25</v>
      </c>
      <c r="C22" s="79">
        <v>0</v>
      </c>
      <c r="D22" s="79">
        <f t="shared" si="0"/>
        <v>0</v>
      </c>
    </row>
    <row r="23" spans="1:4">
      <c r="B23" s="72" t="s">
        <v>26</v>
      </c>
      <c r="C23" s="63"/>
      <c r="D23" s="79"/>
    </row>
    <row r="24" spans="1:4">
      <c r="A24" s="10" t="s">
        <v>13</v>
      </c>
      <c r="B24" s="73" t="s">
        <v>27</v>
      </c>
      <c r="C24" s="79">
        <v>0</v>
      </c>
      <c r="D24" s="79">
        <f t="shared" ref="D24:D37" si="1">C24/$C$42*100</f>
        <v>0</v>
      </c>
    </row>
    <row r="25" spans="1:4">
      <c r="A25" s="10" t="s">
        <v>13</v>
      </c>
      <c r="B25" s="73" t="s">
        <v>28</v>
      </c>
      <c r="C25" s="79">
        <v>0</v>
      </c>
      <c r="D25" s="79">
        <f t="shared" si="1"/>
        <v>0</v>
      </c>
    </row>
    <row r="26" spans="1:4">
      <c r="A26" s="10" t="s">
        <v>13</v>
      </c>
      <c r="B26" s="73" t="s">
        <v>18</v>
      </c>
      <c r="C26" s="79">
        <v>235.68472566080001</v>
      </c>
      <c r="D26" s="79">
        <f t="shared" si="1"/>
        <v>0.32586016718448524</v>
      </c>
    </row>
    <row r="27" spans="1:4">
      <c r="A27" s="10" t="s">
        <v>13</v>
      </c>
      <c r="B27" s="73" t="s">
        <v>29</v>
      </c>
      <c r="C27" s="79">
        <v>20.9403977682</v>
      </c>
      <c r="D27" s="79">
        <f t="shared" si="1"/>
        <v>2.8952413010743562E-2</v>
      </c>
    </row>
    <row r="28" spans="1:4">
      <c r="A28" s="10" t="s">
        <v>13</v>
      </c>
      <c r="B28" s="73" t="s">
        <v>30</v>
      </c>
      <c r="C28" s="79">
        <v>0</v>
      </c>
      <c r="D28" s="79">
        <f t="shared" si="1"/>
        <v>0</v>
      </c>
    </row>
    <row r="29" spans="1:4">
      <c r="A29" s="10" t="s">
        <v>13</v>
      </c>
      <c r="B29" s="73" t="s">
        <v>31</v>
      </c>
      <c r="C29" s="79">
        <v>0.60528558860799997</v>
      </c>
      <c r="D29" s="79">
        <f t="shared" si="1"/>
        <v>8.3687418667101115E-4</v>
      </c>
    </row>
    <row r="30" spans="1:4">
      <c r="A30" s="10" t="s">
        <v>13</v>
      </c>
      <c r="B30" s="73" t="s">
        <v>32</v>
      </c>
      <c r="C30" s="79">
        <v>0</v>
      </c>
      <c r="D30" s="79">
        <f t="shared" si="1"/>
        <v>0</v>
      </c>
    </row>
    <row r="31" spans="1:4">
      <c r="A31" s="10" t="s">
        <v>13</v>
      </c>
      <c r="B31" s="73" t="s">
        <v>33</v>
      </c>
      <c r="C31" s="79">
        <v>-117.13590863562523</v>
      </c>
      <c r="D31" s="79">
        <f t="shared" si="1"/>
        <v>-0.16195333263236578</v>
      </c>
    </row>
    <row r="32" spans="1:4">
      <c r="A32" s="10" t="s">
        <v>13</v>
      </c>
      <c r="B32" s="73" t="s">
        <v>34</v>
      </c>
      <c r="C32" s="79">
        <v>0</v>
      </c>
      <c r="D32" s="79">
        <f t="shared" si="1"/>
        <v>0</v>
      </c>
    </row>
    <row r="33" spans="1:4">
      <c r="A33" s="10" t="s">
        <v>13</v>
      </c>
      <c r="B33" s="72" t="s">
        <v>35</v>
      </c>
      <c r="C33" s="79">
        <v>0</v>
      </c>
      <c r="D33" s="79">
        <f t="shared" si="1"/>
        <v>0</v>
      </c>
    </row>
    <row r="34" spans="1:4">
      <c r="A34" s="10" t="s">
        <v>13</v>
      </c>
      <c r="B34" s="72" t="s">
        <v>36</v>
      </c>
      <c r="C34" s="79">
        <v>0</v>
      </c>
      <c r="D34" s="79">
        <f t="shared" si="1"/>
        <v>0</v>
      </c>
    </row>
    <row r="35" spans="1:4">
      <c r="A35" s="10" t="s">
        <v>13</v>
      </c>
      <c r="B35" s="72" t="s">
        <v>37</v>
      </c>
      <c r="C35" s="79">
        <v>0</v>
      </c>
      <c r="D35" s="79">
        <f t="shared" ref="D35" si="2">C35/$C$42*100</f>
        <v>0</v>
      </c>
    </row>
    <row r="36" spans="1:4">
      <c r="A36" s="10" t="s">
        <v>13</v>
      </c>
      <c r="B36" s="72" t="s">
        <v>38</v>
      </c>
      <c r="C36" s="79">
        <v>0</v>
      </c>
      <c r="D36" s="79">
        <f t="shared" si="1"/>
        <v>0</v>
      </c>
    </row>
    <row r="37" spans="1:4">
      <c r="A37" s="10" t="s">
        <v>13</v>
      </c>
      <c r="B37" s="72" t="s">
        <v>39</v>
      </c>
      <c r="C37" s="79">
        <f>'השקעות אחרות '!I11</f>
        <v>-328.65544428000004</v>
      </c>
      <c r="D37" s="79">
        <f t="shared" si="1"/>
        <v>-0.45440245530932444</v>
      </c>
    </row>
    <row r="38" spans="1:4">
      <c r="A38" s="10"/>
      <c r="B38" s="74" t="s">
        <v>40</v>
      </c>
      <c r="C38" s="63"/>
      <c r="D38" s="79"/>
    </row>
    <row r="39" spans="1:4">
      <c r="A39" s="10" t="s">
        <v>13</v>
      </c>
      <c r="B39" s="75" t="s">
        <v>41</v>
      </c>
      <c r="C39" s="79">
        <v>0</v>
      </c>
      <c r="D39" s="79">
        <f t="shared" ref="D39:D43" si="3">C39/$C$42*100</f>
        <v>0</v>
      </c>
    </row>
    <row r="40" spans="1:4">
      <c r="A40" s="10" t="s">
        <v>13</v>
      </c>
      <c r="B40" s="75" t="s">
        <v>42</v>
      </c>
      <c r="C40" s="79">
        <v>0</v>
      </c>
      <c r="D40" s="79">
        <f t="shared" si="3"/>
        <v>0</v>
      </c>
    </row>
    <row r="41" spans="1:4">
      <c r="A41" s="10" t="s">
        <v>13</v>
      </c>
      <c r="B41" s="75" t="s">
        <v>43</v>
      </c>
      <c r="C41" s="79">
        <v>0</v>
      </c>
      <c r="D41" s="79">
        <f t="shared" si="3"/>
        <v>0</v>
      </c>
    </row>
    <row r="42" spans="1:4">
      <c r="B42" s="75" t="s">
        <v>44</v>
      </c>
      <c r="C42" s="79">
        <f>SUM(C11:C41)</f>
        <v>72326.951679051796</v>
      </c>
      <c r="D42" s="79">
        <f t="shared" si="3"/>
        <v>100</v>
      </c>
    </row>
    <row r="43" spans="1:4">
      <c r="A43" s="10" t="s">
        <v>13</v>
      </c>
      <c r="B43" s="76" t="s">
        <v>45</v>
      </c>
      <c r="C43" s="79">
        <f>'יתרת התחייבות להשקעה'!C11</f>
        <v>0</v>
      </c>
      <c r="D43" s="79">
        <f t="shared" si="3"/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119</v>
      </c>
      <c r="D49">
        <v>4.7061999999999999</v>
      </c>
    </row>
    <row r="50" spans="3:4">
      <c r="C50" t="s">
        <v>194</v>
      </c>
      <c r="D50">
        <v>3.2959000000000002E-2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2" t="s">
        <v>889</v>
      </c>
    </row>
    <row r="3" spans="2:61">
      <c r="B3" s="2" t="s">
        <v>2</v>
      </c>
      <c r="C3" s="82" t="s">
        <v>890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771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206</v>
      </c>
      <c r="C14" t="s">
        <v>206</v>
      </c>
      <c r="D14" s="16"/>
      <c r="E14" t="s">
        <v>206</v>
      </c>
      <c r="F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772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206</v>
      </c>
      <c r="C16" t="s">
        <v>206</v>
      </c>
      <c r="D16" s="16"/>
      <c r="E16" t="s">
        <v>206</v>
      </c>
      <c r="F16" t="s">
        <v>206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773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552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211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771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773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774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552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214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2" t="s">
        <v>889</v>
      </c>
    </row>
    <row r="3" spans="1:60">
      <c r="B3" s="2" t="s">
        <v>2</v>
      </c>
      <c r="C3" s="82" t="s">
        <v>890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211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206</v>
      </c>
      <c r="C15" t="s">
        <v>206</v>
      </c>
      <c r="D15" s="19"/>
      <c r="E15" t="s">
        <v>206</v>
      </c>
      <c r="F15" t="s">
        <v>206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214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2" t="s">
        <v>889</v>
      </c>
    </row>
    <row r="3" spans="2:81">
      <c r="B3" s="2" t="s">
        <v>2</v>
      </c>
      <c r="C3" s="82" t="s">
        <v>890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775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206</v>
      </c>
      <c r="C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776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206</v>
      </c>
      <c r="C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777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778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206</v>
      </c>
      <c r="C19" t="s">
        <v>206</v>
      </c>
      <c r="E19" t="s">
        <v>206</v>
      </c>
      <c r="H19" s="79">
        <v>0</v>
      </c>
      <c r="I19" t="s">
        <v>206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779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206</v>
      </c>
      <c r="C21" t="s">
        <v>206</v>
      </c>
      <c r="E21" t="s">
        <v>206</v>
      </c>
      <c r="H21" s="79">
        <v>0</v>
      </c>
      <c r="I21" t="s">
        <v>206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780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206</v>
      </c>
      <c r="C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781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206</v>
      </c>
      <c r="C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211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775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206</v>
      </c>
      <c r="C28" t="s">
        <v>206</v>
      </c>
      <c r="E28" t="s">
        <v>206</v>
      </c>
      <c r="H28" s="79">
        <v>0</v>
      </c>
      <c r="I28" t="s">
        <v>206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776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206</v>
      </c>
      <c r="C30" t="s">
        <v>206</v>
      </c>
      <c r="E30" t="s">
        <v>206</v>
      </c>
      <c r="H30" s="79">
        <v>0</v>
      </c>
      <c r="I30" t="s">
        <v>206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777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778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206</v>
      </c>
      <c r="C33" t="s">
        <v>206</v>
      </c>
      <c r="E33" t="s">
        <v>206</v>
      </c>
      <c r="H33" s="79">
        <v>0</v>
      </c>
      <c r="I33" t="s">
        <v>206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779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206</v>
      </c>
      <c r="C35" t="s">
        <v>206</v>
      </c>
      <c r="E35" t="s">
        <v>206</v>
      </c>
      <c r="H35" s="79">
        <v>0</v>
      </c>
      <c r="I35" t="s">
        <v>206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780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206</v>
      </c>
      <c r="C37" t="s">
        <v>206</v>
      </c>
      <c r="E37" t="s">
        <v>206</v>
      </c>
      <c r="H37" s="79">
        <v>0</v>
      </c>
      <c r="I37" t="s">
        <v>206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781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206</v>
      </c>
      <c r="C39" t="s">
        <v>206</v>
      </c>
      <c r="E39" t="s">
        <v>206</v>
      </c>
      <c r="H39" s="79">
        <v>0</v>
      </c>
      <c r="I39" t="s">
        <v>206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214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2" sqref="C2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2" t="s">
        <v>889</v>
      </c>
    </row>
    <row r="3" spans="2:72">
      <c r="B3" s="2" t="s">
        <v>2</v>
      </c>
      <c r="C3" s="82" t="s">
        <v>890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782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206</v>
      </c>
      <c r="C14" t="s">
        <v>206</v>
      </c>
      <c r="D14" t="s">
        <v>206</v>
      </c>
      <c r="G14" s="79">
        <v>0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783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206</v>
      </c>
      <c r="C16" t="s">
        <v>206</v>
      </c>
      <c r="D16" t="s">
        <v>206</v>
      </c>
      <c r="G16" s="79">
        <v>0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784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785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G20" s="79">
        <v>0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552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206</v>
      </c>
      <c r="C22" t="s">
        <v>206</v>
      </c>
      <c r="D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211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281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G25" s="79">
        <v>0</v>
      </c>
      <c r="H25" t="s">
        <v>206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786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206</v>
      </c>
      <c r="C27" t="s">
        <v>206</v>
      </c>
      <c r="D27" t="s">
        <v>206</v>
      </c>
      <c r="G27" s="79">
        <v>0</v>
      </c>
      <c r="H27" t="s">
        <v>206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" t="s">
        <v>889</v>
      </c>
    </row>
    <row r="3" spans="2:65">
      <c r="B3" s="2" t="s">
        <v>2</v>
      </c>
      <c r="C3" s="82" t="s">
        <v>890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787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9">
        <v>0</v>
      </c>
      <c r="K14" t="s">
        <v>206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788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9">
        <v>0</v>
      </c>
      <c r="K16" t="s">
        <v>206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284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9">
        <v>0</v>
      </c>
      <c r="K18" t="s">
        <v>206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552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9">
        <v>0</v>
      </c>
      <c r="K20" t="s">
        <v>206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211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789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9">
        <v>0</v>
      </c>
      <c r="K23" t="s">
        <v>206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790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9">
        <v>0</v>
      </c>
      <c r="K25" t="s">
        <v>206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2" t="s">
        <v>889</v>
      </c>
    </row>
    <row r="3" spans="2:81">
      <c r="B3" s="2" t="s">
        <v>2</v>
      </c>
      <c r="C3" s="82" t="s">
        <v>890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8.48</v>
      </c>
      <c r="K11" s="7"/>
      <c r="L11" s="7"/>
      <c r="M11" s="78">
        <v>3.08</v>
      </c>
      <c r="N11" s="78">
        <v>175506</v>
      </c>
      <c r="O11" s="7"/>
      <c r="P11" s="78">
        <v>235.68472566080001</v>
      </c>
      <c r="Q11" s="7"/>
      <c r="R11" s="78">
        <v>100</v>
      </c>
      <c r="S11" s="78">
        <v>0.33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8.48</v>
      </c>
      <c r="M12" s="81">
        <v>3.08</v>
      </c>
      <c r="N12" s="81">
        <v>175506</v>
      </c>
      <c r="P12" s="81">
        <v>235.68472566080001</v>
      </c>
      <c r="R12" s="81">
        <v>100</v>
      </c>
      <c r="S12" s="81">
        <v>0.33</v>
      </c>
    </row>
    <row r="13" spans="2:81">
      <c r="B13" s="80" t="s">
        <v>787</v>
      </c>
      <c r="C13" s="16"/>
      <c r="D13" s="16"/>
      <c r="E13" s="16"/>
      <c r="J13" s="81">
        <v>11.58</v>
      </c>
      <c r="M13" s="81">
        <v>2.31</v>
      </c>
      <c r="N13" s="81">
        <v>82402</v>
      </c>
      <c r="P13" s="81">
        <v>106.64837</v>
      </c>
      <c r="R13" s="81">
        <v>45.25</v>
      </c>
      <c r="S13" s="81">
        <v>0.15</v>
      </c>
    </row>
    <row r="14" spans="2:81">
      <c r="B14" t="s">
        <v>791</v>
      </c>
      <c r="C14" t="s">
        <v>792</v>
      </c>
      <c r="D14" t="s">
        <v>129</v>
      </c>
      <c r="E14" t="s">
        <v>793</v>
      </c>
      <c r="F14" t="s">
        <v>133</v>
      </c>
      <c r="G14" t="s">
        <v>199</v>
      </c>
      <c r="H14" t="s">
        <v>155</v>
      </c>
      <c r="I14" t="s">
        <v>794</v>
      </c>
      <c r="J14" s="79">
        <v>9.76</v>
      </c>
      <c r="K14" t="s">
        <v>108</v>
      </c>
      <c r="L14" s="79">
        <v>4.9000000000000004</v>
      </c>
      <c r="M14" s="79">
        <v>2.0099999999999998</v>
      </c>
      <c r="N14" s="79">
        <v>15402</v>
      </c>
      <c r="O14" s="79">
        <v>153.5</v>
      </c>
      <c r="P14" s="79">
        <v>23.64207</v>
      </c>
      <c r="Q14" s="79">
        <v>0</v>
      </c>
      <c r="R14" s="79">
        <v>10.029999999999999</v>
      </c>
      <c r="S14" s="79">
        <v>0.03</v>
      </c>
    </row>
    <row r="15" spans="2:81">
      <c r="B15" t="s">
        <v>795</v>
      </c>
      <c r="C15" t="s">
        <v>796</v>
      </c>
      <c r="D15" t="s">
        <v>129</v>
      </c>
      <c r="E15" t="s">
        <v>793</v>
      </c>
      <c r="F15" t="s">
        <v>133</v>
      </c>
      <c r="G15" t="s">
        <v>199</v>
      </c>
      <c r="H15" t="s">
        <v>155</v>
      </c>
      <c r="I15" t="s">
        <v>797</v>
      </c>
      <c r="J15" s="79">
        <v>12.1</v>
      </c>
      <c r="K15" t="s">
        <v>108</v>
      </c>
      <c r="L15" s="79">
        <v>4.0999999999999996</v>
      </c>
      <c r="M15" s="79">
        <v>2.4</v>
      </c>
      <c r="N15" s="79">
        <v>67000</v>
      </c>
      <c r="O15" s="79">
        <v>123.89</v>
      </c>
      <c r="P15" s="79">
        <v>83.006299999999996</v>
      </c>
      <c r="Q15" s="79">
        <v>0</v>
      </c>
      <c r="R15" s="79">
        <v>35.22</v>
      </c>
      <c r="S15" s="79">
        <v>0.11</v>
      </c>
    </row>
    <row r="16" spans="2:81">
      <c r="B16" s="80" t="s">
        <v>788</v>
      </c>
      <c r="C16" s="16"/>
      <c r="D16" s="16"/>
      <c r="E16" s="16"/>
      <c r="J16" s="81">
        <v>5.91</v>
      </c>
      <c r="M16" s="81">
        <v>3.72</v>
      </c>
      <c r="N16" s="81">
        <v>93104</v>
      </c>
      <c r="P16" s="81">
        <v>129.03635566080001</v>
      </c>
      <c r="R16" s="81">
        <v>54.75</v>
      </c>
      <c r="S16" s="81">
        <v>0.18</v>
      </c>
    </row>
    <row r="17" spans="2:19">
      <c r="B17" t="s">
        <v>798</v>
      </c>
      <c r="C17" t="s">
        <v>799</v>
      </c>
      <c r="D17" t="s">
        <v>129</v>
      </c>
      <c r="E17" t="s">
        <v>800</v>
      </c>
      <c r="F17" t="s">
        <v>317</v>
      </c>
      <c r="G17" t="s">
        <v>801</v>
      </c>
      <c r="H17" t="s">
        <v>156</v>
      </c>
      <c r="I17" t="s">
        <v>802</v>
      </c>
      <c r="J17" s="79">
        <v>6.47</v>
      </c>
      <c r="K17" t="s">
        <v>108</v>
      </c>
      <c r="L17" s="79">
        <v>3.1</v>
      </c>
      <c r="M17" s="79">
        <v>2.81</v>
      </c>
      <c r="N17" s="79">
        <v>80000</v>
      </c>
      <c r="O17" s="79">
        <v>98.91</v>
      </c>
      <c r="P17" s="79">
        <v>79.128</v>
      </c>
      <c r="Q17" s="79">
        <v>0.02</v>
      </c>
      <c r="R17" s="79">
        <v>33.57</v>
      </c>
      <c r="S17" s="79">
        <v>0.11</v>
      </c>
    </row>
    <row r="18" spans="2:19">
      <c r="B18" t="s">
        <v>803</v>
      </c>
      <c r="C18" t="s">
        <v>804</v>
      </c>
      <c r="D18" t="s">
        <v>129</v>
      </c>
      <c r="E18" t="s">
        <v>597</v>
      </c>
      <c r="F18" t="s">
        <v>131</v>
      </c>
      <c r="G18" t="s">
        <v>454</v>
      </c>
      <c r="H18" t="s">
        <v>157</v>
      </c>
      <c r="I18" t="s">
        <v>353</v>
      </c>
      <c r="J18" s="79">
        <v>5.03</v>
      </c>
      <c r="K18" t="s">
        <v>112</v>
      </c>
      <c r="L18" s="79">
        <v>4.45</v>
      </c>
      <c r="M18" s="79">
        <v>5.15</v>
      </c>
      <c r="N18" s="79">
        <v>13104</v>
      </c>
      <c r="O18" s="79">
        <v>99.08</v>
      </c>
      <c r="P18" s="79">
        <v>49.908355660799998</v>
      </c>
      <c r="Q18" s="79">
        <v>0</v>
      </c>
      <c r="R18" s="79">
        <v>21.18</v>
      </c>
      <c r="S18" s="79">
        <v>7.0000000000000007E-2</v>
      </c>
    </row>
    <row r="19" spans="2:19">
      <c r="B19" s="80" t="s">
        <v>284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9">
        <v>0</v>
      </c>
      <c r="K20" t="s">
        <v>206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552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t="s">
        <v>206</v>
      </c>
      <c r="C22" t="s">
        <v>206</v>
      </c>
      <c r="D22" s="16"/>
      <c r="E22" s="16"/>
      <c r="F22" t="s">
        <v>206</v>
      </c>
      <c r="G22" t="s">
        <v>206</v>
      </c>
      <c r="J22" s="79">
        <v>0</v>
      </c>
      <c r="K22" t="s">
        <v>206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</row>
    <row r="23" spans="2:19">
      <c r="B23" s="80" t="s">
        <v>211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s="80" t="s">
        <v>805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9">
        <v>0</v>
      </c>
      <c r="K25" t="s">
        <v>206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s="80" t="s">
        <v>806</v>
      </c>
      <c r="C26" s="16"/>
      <c r="D26" s="16"/>
      <c r="E26" s="16"/>
      <c r="J26" s="81">
        <v>0</v>
      </c>
      <c r="M26" s="81">
        <v>0</v>
      </c>
      <c r="N26" s="81">
        <v>0</v>
      </c>
      <c r="P26" s="81">
        <v>0</v>
      </c>
      <c r="R26" s="81">
        <v>0</v>
      </c>
      <c r="S26" s="81">
        <v>0</v>
      </c>
    </row>
    <row r="27" spans="2:19">
      <c r="B27" t="s">
        <v>206</v>
      </c>
      <c r="C27" t="s">
        <v>206</v>
      </c>
      <c r="D27" s="16"/>
      <c r="E27" s="16"/>
      <c r="F27" t="s">
        <v>206</v>
      </c>
      <c r="G27" t="s">
        <v>206</v>
      </c>
      <c r="J27" s="79">
        <v>0</v>
      </c>
      <c r="K27" t="s">
        <v>206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</row>
    <row r="28" spans="2:19">
      <c r="B28" t="s">
        <v>214</v>
      </c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2" t="s">
        <v>889</v>
      </c>
    </row>
    <row r="3" spans="2:98">
      <c r="B3" s="2" t="s">
        <v>2</v>
      </c>
      <c r="C3" s="82" t="s">
        <v>890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f>H12+H14</f>
        <v>2325</v>
      </c>
      <c r="I11" s="7"/>
      <c r="J11" s="78">
        <f>J12+J14</f>
        <v>20.9403977682</v>
      </c>
      <c r="K11" s="7"/>
      <c r="L11" s="78">
        <f>L12+L14</f>
        <v>100</v>
      </c>
      <c r="M11" s="78">
        <f>M12+M14</f>
        <v>0.03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206</v>
      </c>
      <c r="C13" t="s">
        <v>206</v>
      </c>
      <c r="D13" s="16"/>
      <c r="E13" s="16"/>
      <c r="F13" t="s">
        <v>206</v>
      </c>
      <c r="G13" t="s">
        <v>206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211</v>
      </c>
      <c r="C14" s="16"/>
      <c r="D14" s="16"/>
      <c r="E14" s="16"/>
      <c r="H14" s="81">
        <f>H15+H17</f>
        <v>2325</v>
      </c>
      <c r="J14" s="81">
        <f>J15+J17</f>
        <v>20.9403977682</v>
      </c>
      <c r="L14" s="81">
        <f>L15+L17</f>
        <v>100</v>
      </c>
      <c r="M14" s="81">
        <f>M15+M17</f>
        <v>0.03</v>
      </c>
    </row>
    <row r="15" spans="2:98">
      <c r="B15" s="80" t="s">
        <v>285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286</v>
      </c>
      <c r="C17" s="16"/>
      <c r="D17" s="16"/>
      <c r="E17" s="16"/>
      <c r="H17" s="81">
        <f>SUM(H18:H19)</f>
        <v>2325</v>
      </c>
      <c r="J17" s="81">
        <f>SUM(J18:J19)</f>
        <v>20.9403977682</v>
      </c>
      <c r="L17" s="81">
        <f>SUM(L18:L19)</f>
        <v>100</v>
      </c>
      <c r="M17" s="81">
        <f>SUM(M18:M19)</f>
        <v>0.03</v>
      </c>
    </row>
    <row r="18" spans="2:13">
      <c r="B18" s="100" t="s">
        <v>891</v>
      </c>
      <c r="C18" t="s">
        <v>887</v>
      </c>
      <c r="D18" t="s">
        <v>129</v>
      </c>
      <c r="E18" t="s">
        <v>888</v>
      </c>
      <c r="F18" t="s">
        <v>763</v>
      </c>
      <c r="G18" t="s">
        <v>112</v>
      </c>
      <c r="H18" s="79">
        <v>2325</v>
      </c>
      <c r="I18" s="79">
        <v>234.30340000000001</v>
      </c>
      <c r="J18" s="79">
        <v>20.9403977682</v>
      </c>
      <c r="K18" s="79">
        <v>0</v>
      </c>
      <c r="L18" s="79">
        <v>100</v>
      </c>
      <c r="M18" s="79">
        <v>0.03</v>
      </c>
    </row>
    <row r="19" spans="2:13">
      <c r="B19" t="s">
        <v>214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A1048576 C1:XFD1048576 B1:B17 B19:B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2" t="s">
        <v>889</v>
      </c>
    </row>
    <row r="3" spans="2:55">
      <c r="B3" s="2" t="s">
        <v>2</v>
      </c>
      <c r="C3" s="82" t="s">
        <v>890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807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206</v>
      </c>
      <c r="C14" t="s">
        <v>206</v>
      </c>
      <c r="D14" t="s">
        <v>206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808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206</v>
      </c>
      <c r="C16" t="s">
        <v>206</v>
      </c>
      <c r="D16" t="s">
        <v>206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809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206</v>
      </c>
      <c r="C18" t="s">
        <v>206</v>
      </c>
      <c r="D18" t="s">
        <v>206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810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206</v>
      </c>
      <c r="C20" t="s">
        <v>206</v>
      </c>
      <c r="D20" t="s">
        <v>206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211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811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206</v>
      </c>
      <c r="C23" t="s">
        <v>206</v>
      </c>
      <c r="D23" t="s">
        <v>206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812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206</v>
      </c>
      <c r="C25" t="s">
        <v>206</v>
      </c>
      <c r="D25" t="s">
        <v>206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813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206</v>
      </c>
      <c r="C27" t="s">
        <v>206</v>
      </c>
      <c r="D27" t="s">
        <v>206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814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206</v>
      </c>
      <c r="C29" t="s">
        <v>206</v>
      </c>
      <c r="D29" t="s">
        <v>206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214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2" t="s">
        <v>889</v>
      </c>
    </row>
    <row r="3" spans="2:59">
      <c r="B3" s="2" t="s">
        <v>2</v>
      </c>
      <c r="C3" s="82" t="s">
        <v>890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68</v>
      </c>
      <c r="H11" s="7"/>
      <c r="I11" s="78">
        <v>0.60528558860799997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815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206</v>
      </c>
      <c r="C13" t="s">
        <v>206</v>
      </c>
      <c r="D13" t="s">
        <v>206</v>
      </c>
      <c r="E13" t="s">
        <v>206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770</v>
      </c>
      <c r="C14" s="16"/>
      <c r="D14" s="16"/>
      <c r="G14" s="81">
        <v>68</v>
      </c>
      <c r="I14" s="81">
        <v>0.60528558860799997</v>
      </c>
      <c r="K14" s="81">
        <v>100</v>
      </c>
      <c r="L14" s="81">
        <v>0</v>
      </c>
    </row>
    <row r="15" spans="2:59">
      <c r="B15" t="s">
        <v>816</v>
      </c>
      <c r="C15" t="s">
        <v>817</v>
      </c>
      <c r="D15" t="s">
        <v>664</v>
      </c>
      <c r="E15" t="s">
        <v>112</v>
      </c>
      <c r="F15" t="s">
        <v>818</v>
      </c>
      <c r="G15" s="79">
        <v>68</v>
      </c>
      <c r="H15" s="79">
        <v>231.5624</v>
      </c>
      <c r="I15" s="79">
        <v>0.60528558860799997</v>
      </c>
      <c r="J15" s="79">
        <v>0</v>
      </c>
      <c r="K15" s="79">
        <v>100</v>
      </c>
      <c r="L15" s="79">
        <v>0</v>
      </c>
    </row>
    <row r="16" spans="2:59">
      <c r="B16" t="s">
        <v>214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2" t="s">
        <v>889</v>
      </c>
    </row>
    <row r="3" spans="2:52">
      <c r="B3" s="2" t="s">
        <v>2</v>
      </c>
      <c r="C3" s="82" t="s">
        <v>890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771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772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819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773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552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211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771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820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773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774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552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2" t="s">
        <v>889</v>
      </c>
    </row>
    <row r="3" spans="2:13">
      <c r="B3" s="2" t="s">
        <v>2</v>
      </c>
      <c r="C3" s="82" t="s">
        <v>890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f>I12+I30</f>
        <v>0</v>
      </c>
      <c r="J11" s="78">
        <f>J12+J30</f>
        <v>4775.2079949866193</v>
      </c>
      <c r="K11" s="78">
        <f>J11/$J$11*100</f>
        <v>100</v>
      </c>
      <c r="L11" s="78">
        <f>J11/'סכום נכסי הקרן'!$C$42*100</f>
        <v>6.6022525270751489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f>I13+I15+I20+I22+I24+I26+I28</f>
        <v>0</v>
      </c>
      <c r="J12" s="81">
        <f>J13+J15+J20+J22+J24+J26+J28</f>
        <v>4775.2079949866193</v>
      </c>
      <c r="K12" s="81">
        <f t="shared" ref="K12:K34" si="0">J12/$J$11*100</f>
        <v>100</v>
      </c>
      <c r="L12" s="81">
        <f>J12/'סכום נכסי הקרן'!$C$42*100</f>
        <v>6.6022525270751489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f>SUM(I14)</f>
        <v>0</v>
      </c>
      <c r="J13" s="81">
        <f>SUM(J14)</f>
        <v>4366.0860599999996</v>
      </c>
      <c r="K13" s="81">
        <f t="shared" si="0"/>
        <v>91.432374560099845</v>
      </c>
      <c r="L13" s="81">
        <f>J13/'סכום נכסי הקרן'!$C$42*100</f>
        <v>6.0365962599590084</v>
      </c>
    </row>
    <row r="14" spans="2:13">
      <c r="B14" s="82" t="s">
        <v>886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4366.0860599999996</v>
      </c>
      <c r="K14" s="79">
        <f t="shared" si="0"/>
        <v>91.432374560099845</v>
      </c>
      <c r="L14" s="79">
        <f>J14/'סכום נכסי הקרן'!$C$42*100</f>
        <v>6.0365962599590084</v>
      </c>
    </row>
    <row r="15" spans="2:13">
      <c r="B15" s="80" t="s">
        <v>200</v>
      </c>
      <c r="C15" s="26"/>
      <c r="D15" s="27"/>
      <c r="E15" s="27"/>
      <c r="F15" s="27"/>
      <c r="G15" s="27"/>
      <c r="H15" s="27"/>
      <c r="I15" s="81">
        <f>SUM(I16:I19)</f>
        <v>0</v>
      </c>
      <c r="J15" s="81">
        <f>SUM(J16:J19)</f>
        <v>409.12193498661998</v>
      </c>
      <c r="K15" s="81">
        <f t="shared" si="0"/>
        <v>8.5676254399001603</v>
      </c>
      <c r="L15" s="81">
        <f>J15/'סכום נכסי הקרן'!$C$42*100</f>
        <v>0.56565626711614181</v>
      </c>
    </row>
    <row r="16" spans="2:13">
      <c r="B16" s="82" t="s">
        <v>886</v>
      </c>
      <c r="C16" t="s">
        <v>201</v>
      </c>
      <c r="D16" t="s">
        <v>198</v>
      </c>
      <c r="E16" t="s">
        <v>199</v>
      </c>
      <c r="F16" t="s">
        <v>155</v>
      </c>
      <c r="G16" t="s">
        <v>112</v>
      </c>
      <c r="H16" s="79">
        <v>0</v>
      </c>
      <c r="I16" s="79">
        <v>0</v>
      </c>
      <c r="J16" s="79">
        <f>43.06571584+322040.21/1000</f>
        <v>365.10592584</v>
      </c>
      <c r="K16" s="79">
        <f t="shared" si="0"/>
        <v>7.6458643523657246</v>
      </c>
      <c r="L16" s="79">
        <f>J16/'סכום נכסי הקרן'!$C$42*100</f>
        <v>0.50479927242080413</v>
      </c>
    </row>
    <row r="17" spans="2:12">
      <c r="B17" s="82" t="s">
        <v>886</v>
      </c>
      <c r="C17" t="s">
        <v>202</v>
      </c>
      <c r="D17" t="s">
        <v>198</v>
      </c>
      <c r="E17" t="s">
        <v>199</v>
      </c>
      <c r="F17" t="s">
        <v>155</v>
      </c>
      <c r="G17" t="s">
        <v>116</v>
      </c>
      <c r="H17" s="79">
        <v>0</v>
      </c>
      <c r="I17" s="79">
        <v>0</v>
      </c>
      <c r="J17" s="79">
        <v>43.170848874999997</v>
      </c>
      <c r="K17" s="79">
        <f t="shared" si="0"/>
        <v>0.90406216693229013</v>
      </c>
      <c r="L17" s="79">
        <f>J17/'סכום נכסי הקרן'!$C$42*100</f>
        <v>5.9688467262617478E-2</v>
      </c>
    </row>
    <row r="18" spans="2:12">
      <c r="B18" s="82" t="s">
        <v>886</v>
      </c>
      <c r="C18" t="s">
        <v>203</v>
      </c>
      <c r="D18" t="s">
        <v>198</v>
      </c>
      <c r="E18" t="s">
        <v>199</v>
      </c>
      <c r="F18" t="s">
        <v>155</v>
      </c>
      <c r="G18" t="s">
        <v>194</v>
      </c>
      <c r="H18" s="79">
        <v>0</v>
      </c>
      <c r="I18" s="79">
        <v>0</v>
      </c>
      <c r="J18" s="79">
        <v>0.12106433962</v>
      </c>
      <c r="K18" s="79">
        <f t="shared" si="0"/>
        <v>2.5352684060485462E-3</v>
      </c>
      <c r="L18" s="79">
        <f>J18/'סכום נכסי הקרן'!$C$42*100</f>
        <v>1.6738482240647801E-4</v>
      </c>
    </row>
    <row r="19" spans="2:12">
      <c r="B19" s="82" t="s">
        <v>886</v>
      </c>
      <c r="C19" t="s">
        <v>204</v>
      </c>
      <c r="D19" t="s">
        <v>198</v>
      </c>
      <c r="E19" t="s">
        <v>199</v>
      </c>
      <c r="F19" t="s">
        <v>155</v>
      </c>
      <c r="G19" t="s">
        <v>119</v>
      </c>
      <c r="H19" s="79">
        <v>0</v>
      </c>
      <c r="I19" s="79">
        <v>0</v>
      </c>
      <c r="J19" s="79">
        <v>0.724095932</v>
      </c>
      <c r="K19" s="79">
        <f t="shared" si="0"/>
        <v>1.5163652196097251E-2</v>
      </c>
      <c r="L19" s="79">
        <f>J19/'סכום נכסי הקרן'!$C$42*100</f>
        <v>1.0011426103137171E-3</v>
      </c>
    </row>
    <row r="20" spans="2:12">
      <c r="B20" s="80" t="s">
        <v>205</v>
      </c>
      <c r="D20" s="16"/>
      <c r="I20" s="81">
        <v>0</v>
      </c>
      <c r="J20" s="81">
        <v>0</v>
      </c>
      <c r="K20" s="81">
        <f t="shared" si="0"/>
        <v>0</v>
      </c>
      <c r="L20" s="81">
        <f>J20/'סכום נכסי הקרן'!$C$42*100</f>
        <v>0</v>
      </c>
    </row>
    <row r="21" spans="2:12">
      <c r="B21" t="s">
        <v>206</v>
      </c>
      <c r="C21" t="s">
        <v>206</v>
      </c>
      <c r="D21" s="16"/>
      <c r="E21" t="s">
        <v>206</v>
      </c>
      <c r="G21" t="s">
        <v>206</v>
      </c>
      <c r="H21" s="79">
        <v>0</v>
      </c>
      <c r="I21" s="79">
        <v>0</v>
      </c>
      <c r="J21" s="79">
        <v>0</v>
      </c>
      <c r="K21" s="79">
        <f t="shared" si="0"/>
        <v>0</v>
      </c>
      <c r="L21" s="79">
        <f>J21/'סכום נכסי הקרן'!$C$42*100</f>
        <v>0</v>
      </c>
    </row>
    <row r="22" spans="2:12">
      <c r="B22" s="80" t="s">
        <v>207</v>
      </c>
      <c r="D22" s="16"/>
      <c r="I22" s="81">
        <v>0</v>
      </c>
      <c r="J22" s="81">
        <v>0</v>
      </c>
      <c r="K22" s="81">
        <f t="shared" si="0"/>
        <v>0</v>
      </c>
      <c r="L22" s="81">
        <f>J22/'סכום נכסי הקרן'!$C$42*100</f>
        <v>0</v>
      </c>
    </row>
    <row r="23" spans="2:12">
      <c r="B23" t="s">
        <v>206</v>
      </c>
      <c r="C23" t="s">
        <v>206</v>
      </c>
      <c r="D23" s="16"/>
      <c r="E23" t="s">
        <v>206</v>
      </c>
      <c r="G23" t="s">
        <v>206</v>
      </c>
      <c r="H23" s="79">
        <v>0</v>
      </c>
      <c r="I23" s="79">
        <v>0</v>
      </c>
      <c r="J23" s="79">
        <v>0</v>
      </c>
      <c r="K23" s="79">
        <f t="shared" si="0"/>
        <v>0</v>
      </c>
      <c r="L23" s="79">
        <f>J23/'סכום נכסי הקרן'!$C$42*100</f>
        <v>0</v>
      </c>
    </row>
    <row r="24" spans="2:12">
      <c r="B24" s="80" t="s">
        <v>208</v>
      </c>
      <c r="D24" s="16"/>
      <c r="I24" s="81">
        <v>0</v>
      </c>
      <c r="J24" s="81">
        <v>0</v>
      </c>
      <c r="K24" s="81">
        <f t="shared" si="0"/>
        <v>0</v>
      </c>
      <c r="L24" s="81">
        <f>J24/'סכום נכסי הקרן'!$C$42*100</f>
        <v>0</v>
      </c>
    </row>
    <row r="25" spans="2:12">
      <c r="B25" t="s">
        <v>206</v>
      </c>
      <c r="C25" t="s">
        <v>206</v>
      </c>
      <c r="D25" s="16"/>
      <c r="E25" t="s">
        <v>206</v>
      </c>
      <c r="G25" t="s">
        <v>206</v>
      </c>
      <c r="H25" s="79">
        <v>0</v>
      </c>
      <c r="I25" s="79">
        <v>0</v>
      </c>
      <c r="J25" s="79">
        <v>0</v>
      </c>
      <c r="K25" s="79">
        <f t="shared" si="0"/>
        <v>0</v>
      </c>
      <c r="L25" s="79">
        <f>J25/'סכום נכסי הקרן'!$C$42*100</f>
        <v>0</v>
      </c>
    </row>
    <row r="26" spans="2:12">
      <c r="B26" s="80" t="s">
        <v>209</v>
      </c>
      <c r="D26" s="16"/>
      <c r="I26" s="81">
        <v>0</v>
      </c>
      <c r="J26" s="81">
        <v>0</v>
      </c>
      <c r="K26" s="81">
        <f t="shared" si="0"/>
        <v>0</v>
      </c>
      <c r="L26" s="81">
        <f>J26/'סכום נכסי הקרן'!$C$42*100</f>
        <v>0</v>
      </c>
    </row>
    <row r="27" spans="2:12">
      <c r="B27" t="s">
        <v>206</v>
      </c>
      <c r="C27" t="s">
        <v>206</v>
      </c>
      <c r="D27" s="16"/>
      <c r="E27" t="s">
        <v>206</v>
      </c>
      <c r="G27" t="s">
        <v>206</v>
      </c>
      <c r="H27" s="79">
        <v>0</v>
      </c>
      <c r="I27" s="79">
        <v>0</v>
      </c>
      <c r="J27" s="79">
        <v>0</v>
      </c>
      <c r="K27" s="79">
        <f t="shared" si="0"/>
        <v>0</v>
      </c>
      <c r="L27" s="79">
        <f>J27/'סכום נכסי הקרן'!$C$42*100</f>
        <v>0</v>
      </c>
    </row>
    <row r="28" spans="2:12">
      <c r="B28" s="80" t="s">
        <v>210</v>
      </c>
      <c r="D28" s="16"/>
      <c r="I28" s="81">
        <v>0</v>
      </c>
      <c r="J28" s="81">
        <v>0</v>
      </c>
      <c r="K28" s="81">
        <f t="shared" si="0"/>
        <v>0</v>
      </c>
      <c r="L28" s="81">
        <f>J28/'סכום נכסי הקרן'!$C$42*100</f>
        <v>0</v>
      </c>
    </row>
    <row r="29" spans="2:12">
      <c r="B29" t="s">
        <v>206</v>
      </c>
      <c r="C29" t="s">
        <v>206</v>
      </c>
      <c r="D29" s="16"/>
      <c r="E29" t="s">
        <v>206</v>
      </c>
      <c r="G29" t="s">
        <v>206</v>
      </c>
      <c r="H29" s="79">
        <v>0</v>
      </c>
      <c r="I29" s="79">
        <v>0</v>
      </c>
      <c r="J29" s="79">
        <v>0</v>
      </c>
      <c r="K29" s="79">
        <f t="shared" si="0"/>
        <v>0</v>
      </c>
      <c r="L29" s="79">
        <f>J29/'סכום נכסי הקרן'!$C$42*100</f>
        <v>0</v>
      </c>
    </row>
    <row r="30" spans="2:12">
      <c r="B30" s="80" t="s">
        <v>211</v>
      </c>
      <c r="D30" s="16"/>
      <c r="I30" s="81">
        <v>0</v>
      </c>
      <c r="J30" s="81">
        <v>0</v>
      </c>
      <c r="K30" s="81">
        <f t="shared" si="0"/>
        <v>0</v>
      </c>
      <c r="L30" s="81">
        <f>J30/'סכום נכסי הקרן'!$C$42*100</f>
        <v>0</v>
      </c>
    </row>
    <row r="31" spans="2:12">
      <c r="B31" s="80" t="s">
        <v>212</v>
      </c>
      <c r="D31" s="16"/>
      <c r="I31" s="81">
        <v>0</v>
      </c>
      <c r="J31" s="81">
        <v>0</v>
      </c>
      <c r="K31" s="81">
        <f t="shared" si="0"/>
        <v>0</v>
      </c>
      <c r="L31" s="81">
        <f>J31/'סכום נכסי הקרן'!$C$42*100</f>
        <v>0</v>
      </c>
    </row>
    <row r="32" spans="2:12">
      <c r="B32" t="s">
        <v>206</v>
      </c>
      <c r="C32" t="s">
        <v>206</v>
      </c>
      <c r="D32" s="16"/>
      <c r="E32" t="s">
        <v>206</v>
      </c>
      <c r="G32" t="s">
        <v>206</v>
      </c>
      <c r="H32" s="79">
        <v>0</v>
      </c>
      <c r="I32" s="79">
        <v>0</v>
      </c>
      <c r="J32" s="79">
        <v>0</v>
      </c>
      <c r="K32" s="79">
        <f t="shared" si="0"/>
        <v>0</v>
      </c>
      <c r="L32" s="79">
        <f>J32/'סכום נכסי הקרן'!$C$42*100</f>
        <v>0</v>
      </c>
    </row>
    <row r="33" spans="2:12">
      <c r="B33" s="80" t="s">
        <v>213</v>
      </c>
      <c r="D33" s="16"/>
      <c r="I33" s="81">
        <v>0</v>
      </c>
      <c r="J33" s="81">
        <v>0</v>
      </c>
      <c r="K33" s="81">
        <f t="shared" si="0"/>
        <v>0</v>
      </c>
      <c r="L33" s="81">
        <f>J33/'סכום נכסי הקרן'!$C$42*100</f>
        <v>0</v>
      </c>
    </row>
    <row r="34" spans="2:12">
      <c r="B34" t="s">
        <v>206</v>
      </c>
      <c r="C34" t="s">
        <v>206</v>
      </c>
      <c r="D34" s="16"/>
      <c r="E34" t="s">
        <v>206</v>
      </c>
      <c r="G34" t="s">
        <v>206</v>
      </c>
      <c r="H34" s="79">
        <v>0</v>
      </c>
      <c r="I34" s="79">
        <v>0</v>
      </c>
      <c r="J34" s="79">
        <v>0</v>
      </c>
      <c r="K34" s="79">
        <f t="shared" si="0"/>
        <v>0</v>
      </c>
      <c r="L34" s="79">
        <f>J34/'סכום נכסי הקרן'!$C$42*100</f>
        <v>0</v>
      </c>
    </row>
    <row r="35" spans="2:12">
      <c r="B35" t="s">
        <v>214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2" t="s">
        <v>889</v>
      </c>
    </row>
    <row r="3" spans="2:49">
      <c r="B3" s="2" t="s">
        <v>2</v>
      </c>
      <c r="C3" s="82" t="s">
        <v>890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-1576600</v>
      </c>
      <c r="H11" s="7"/>
      <c r="I11" s="78">
        <v>-117.13590863562523</v>
      </c>
      <c r="J11" s="78">
        <v>100</v>
      </c>
      <c r="K11" s="78">
        <v>-0.16</v>
      </c>
      <c r="AW11" s="16"/>
    </row>
    <row r="12" spans="2:49">
      <c r="B12" s="80" t="s">
        <v>195</v>
      </c>
      <c r="C12" s="16"/>
      <c r="D12" s="16"/>
      <c r="G12" s="81">
        <v>-1576600</v>
      </c>
      <c r="I12" s="81">
        <v>-117.13590863562523</v>
      </c>
      <c r="J12" s="81">
        <v>100</v>
      </c>
      <c r="K12" s="81">
        <v>-0.16</v>
      </c>
    </row>
    <row r="13" spans="2:49">
      <c r="B13" s="80" t="s">
        <v>771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772</v>
      </c>
      <c r="C15" s="16"/>
      <c r="D15" s="16"/>
      <c r="G15" s="81">
        <v>-1469000</v>
      </c>
      <c r="I15" s="81">
        <v>-123.61310169222899</v>
      </c>
      <c r="J15" s="81">
        <v>105.53</v>
      </c>
      <c r="K15" s="81">
        <v>-0.17</v>
      </c>
    </row>
    <row r="16" spans="2:49">
      <c r="B16" t="s">
        <v>821</v>
      </c>
      <c r="C16" t="s">
        <v>822</v>
      </c>
      <c r="D16" t="s">
        <v>129</v>
      </c>
      <c r="E16" t="s">
        <v>112</v>
      </c>
      <c r="F16" t="s">
        <v>823</v>
      </c>
      <c r="G16" s="79">
        <v>-1169000</v>
      </c>
      <c r="H16" s="79">
        <v>10.147935464595209</v>
      </c>
      <c r="I16" s="79">
        <v>-118.62936558111799</v>
      </c>
      <c r="J16" s="79">
        <v>101.27</v>
      </c>
      <c r="K16" s="79">
        <v>-0.16</v>
      </c>
    </row>
    <row r="17" spans="2:11">
      <c r="B17" t="s">
        <v>824</v>
      </c>
      <c r="C17" t="s">
        <v>825</v>
      </c>
      <c r="D17" t="s">
        <v>129</v>
      </c>
      <c r="E17" t="s">
        <v>112</v>
      </c>
      <c r="F17" t="s">
        <v>269</v>
      </c>
      <c r="G17" s="79">
        <v>-80000</v>
      </c>
      <c r="H17" s="79">
        <v>0.11849999999999999</v>
      </c>
      <c r="I17" s="79">
        <v>-9.4799999999999995E-2</v>
      </c>
      <c r="J17" s="79">
        <v>0.08</v>
      </c>
      <c r="K17" s="79">
        <v>0</v>
      </c>
    </row>
    <row r="18" spans="2:11">
      <c r="B18" t="s">
        <v>826</v>
      </c>
      <c r="C18" t="s">
        <v>827</v>
      </c>
      <c r="D18" t="s">
        <v>129</v>
      </c>
      <c r="E18" t="s">
        <v>112</v>
      </c>
      <c r="F18" t="s">
        <v>828</v>
      </c>
      <c r="G18" s="79">
        <v>-220000</v>
      </c>
      <c r="H18" s="79">
        <v>2.1183749999999999</v>
      </c>
      <c r="I18" s="79">
        <v>-4.660425</v>
      </c>
      <c r="J18" s="79">
        <v>3.98</v>
      </c>
      <c r="K18" s="79">
        <v>-0.01</v>
      </c>
    </row>
    <row r="19" spans="2:11">
      <c r="B19" t="s">
        <v>829</v>
      </c>
      <c r="C19" t="s">
        <v>830</v>
      </c>
      <c r="D19" t="s">
        <v>129</v>
      </c>
      <c r="E19" t="s">
        <v>112</v>
      </c>
      <c r="F19" t="s">
        <v>298</v>
      </c>
      <c r="G19" s="79">
        <v>-1469000</v>
      </c>
      <c r="H19" s="79">
        <v>1.7544444444444385</v>
      </c>
      <c r="I19" s="79">
        <v>-25.772788888888801</v>
      </c>
      <c r="J19" s="79">
        <v>22</v>
      </c>
      <c r="K19" s="79">
        <v>-0.04</v>
      </c>
    </row>
    <row r="20" spans="2:11">
      <c r="B20" t="s">
        <v>831</v>
      </c>
      <c r="C20" t="s">
        <v>832</v>
      </c>
      <c r="D20" t="s">
        <v>129</v>
      </c>
      <c r="E20" t="s">
        <v>112</v>
      </c>
      <c r="F20" t="s">
        <v>298</v>
      </c>
      <c r="G20" s="79">
        <v>1469000</v>
      </c>
      <c r="H20" s="79">
        <v>1.7388888888888905</v>
      </c>
      <c r="I20" s="79">
        <v>25.544277777777801</v>
      </c>
      <c r="J20" s="79">
        <v>-21.81</v>
      </c>
      <c r="K20" s="79">
        <v>0.04</v>
      </c>
    </row>
    <row r="21" spans="2:11">
      <c r="B21" s="80" t="s">
        <v>819</v>
      </c>
      <c r="C21" s="16"/>
      <c r="D21" s="16"/>
      <c r="G21" s="81">
        <v>-107600</v>
      </c>
      <c r="I21" s="81">
        <v>6.4771930566037703</v>
      </c>
      <c r="J21" s="81">
        <v>-5.53</v>
      </c>
      <c r="K21" s="81">
        <v>0.01</v>
      </c>
    </row>
    <row r="22" spans="2:11">
      <c r="B22" t="s">
        <v>833</v>
      </c>
      <c r="C22" t="s">
        <v>834</v>
      </c>
      <c r="D22" t="s">
        <v>129</v>
      </c>
      <c r="E22" t="s">
        <v>116</v>
      </c>
      <c r="F22" t="s">
        <v>835</v>
      </c>
      <c r="G22" s="79">
        <v>-92600</v>
      </c>
      <c r="H22" s="79">
        <v>-5.3579622641509399</v>
      </c>
      <c r="I22" s="79">
        <v>4.9614730566037704</v>
      </c>
      <c r="J22" s="79">
        <v>-4.24</v>
      </c>
      <c r="K22" s="79">
        <v>0.01</v>
      </c>
    </row>
    <row r="23" spans="2:11">
      <c r="B23" t="s">
        <v>836</v>
      </c>
      <c r="C23" t="s">
        <v>837</v>
      </c>
      <c r="D23" t="s">
        <v>129</v>
      </c>
      <c r="E23" t="s">
        <v>116</v>
      </c>
      <c r="F23" t="s">
        <v>490</v>
      </c>
      <c r="G23" s="79">
        <v>-15000</v>
      </c>
      <c r="H23" s="79">
        <v>-10.104799999999999</v>
      </c>
      <c r="I23" s="79">
        <v>1.51572</v>
      </c>
      <c r="J23" s="79">
        <v>-1.29</v>
      </c>
      <c r="K23" s="79">
        <v>0</v>
      </c>
    </row>
    <row r="24" spans="2:11">
      <c r="B24" s="80" t="s">
        <v>773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206</v>
      </c>
      <c r="C25" t="s">
        <v>206</v>
      </c>
      <c r="D25" t="s">
        <v>206</v>
      </c>
      <c r="E25" t="s">
        <v>206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552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206</v>
      </c>
      <c r="C27" t="s">
        <v>206</v>
      </c>
      <c r="D27" t="s">
        <v>206</v>
      </c>
      <c r="E27" t="s">
        <v>206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211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s="80" t="s">
        <v>771</v>
      </c>
      <c r="C29" s="16"/>
      <c r="D29" s="16"/>
      <c r="G29" s="81">
        <v>0</v>
      </c>
      <c r="I29" s="81">
        <v>0</v>
      </c>
      <c r="J29" s="81">
        <v>0</v>
      </c>
      <c r="K29" s="81">
        <v>0</v>
      </c>
    </row>
    <row r="30" spans="2:11">
      <c r="B30" t="s">
        <v>206</v>
      </c>
      <c r="C30" t="s">
        <v>206</v>
      </c>
      <c r="D30" t="s">
        <v>206</v>
      </c>
      <c r="E30" t="s">
        <v>206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</row>
    <row r="31" spans="2:11">
      <c r="B31" s="80" t="s">
        <v>820</v>
      </c>
      <c r="C31" s="16"/>
      <c r="D31" s="16"/>
      <c r="G31" s="81">
        <v>0</v>
      </c>
      <c r="I31" s="81">
        <v>0</v>
      </c>
      <c r="J31" s="81">
        <v>0</v>
      </c>
      <c r="K31" s="81">
        <v>0</v>
      </c>
    </row>
    <row r="32" spans="2:11">
      <c r="B32" t="s">
        <v>206</v>
      </c>
      <c r="C32" t="s">
        <v>206</v>
      </c>
      <c r="D32" t="s">
        <v>206</v>
      </c>
      <c r="E32" t="s">
        <v>206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</row>
    <row r="33" spans="2:11">
      <c r="B33" s="80" t="s">
        <v>773</v>
      </c>
      <c r="C33" s="16"/>
      <c r="D33" s="16"/>
      <c r="G33" s="81">
        <v>0</v>
      </c>
      <c r="I33" s="81">
        <v>0</v>
      </c>
      <c r="J33" s="81">
        <v>0</v>
      </c>
      <c r="K33" s="81">
        <v>0</v>
      </c>
    </row>
    <row r="34" spans="2:11">
      <c r="B34" t="s">
        <v>206</v>
      </c>
      <c r="C34" t="s">
        <v>206</v>
      </c>
      <c r="D34" t="s">
        <v>206</v>
      </c>
      <c r="E34" t="s">
        <v>206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</row>
    <row r="35" spans="2:11">
      <c r="B35" s="80" t="s">
        <v>552</v>
      </c>
      <c r="C35" s="16"/>
      <c r="D35" s="16"/>
      <c r="G35" s="81">
        <v>0</v>
      </c>
      <c r="I35" s="81">
        <v>0</v>
      </c>
      <c r="J35" s="81">
        <v>0</v>
      </c>
      <c r="K35" s="81">
        <v>0</v>
      </c>
    </row>
    <row r="36" spans="2:11">
      <c r="B36" t="s">
        <v>206</v>
      </c>
      <c r="C36" t="s">
        <v>206</v>
      </c>
      <c r="D36" t="s">
        <v>206</v>
      </c>
      <c r="E36" t="s">
        <v>206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</row>
    <row r="37" spans="2:11">
      <c r="B37" t="s">
        <v>214</v>
      </c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2" t="s">
        <v>889</v>
      </c>
    </row>
    <row r="3" spans="2:78">
      <c r="B3" s="2" t="s">
        <v>2</v>
      </c>
      <c r="C3" s="82" t="s">
        <v>890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775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776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777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778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9">
        <v>0</v>
      </c>
      <c r="I19" t="s">
        <v>206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779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9">
        <v>0</v>
      </c>
      <c r="I21" t="s">
        <v>206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780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781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211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775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9">
        <v>0</v>
      </c>
      <c r="I28" t="s">
        <v>206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776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9">
        <v>0</v>
      </c>
      <c r="I30" t="s">
        <v>206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777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778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206</v>
      </c>
      <c r="C33" t="s">
        <v>206</v>
      </c>
      <c r="D33" s="16"/>
      <c r="E33" t="s">
        <v>206</v>
      </c>
      <c r="H33" s="79">
        <v>0</v>
      </c>
      <c r="I33" t="s">
        <v>206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779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206</v>
      </c>
      <c r="C35" t="s">
        <v>206</v>
      </c>
      <c r="D35" s="16"/>
      <c r="E35" t="s">
        <v>206</v>
      </c>
      <c r="H35" s="79">
        <v>0</v>
      </c>
      <c r="I35" t="s">
        <v>206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780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206</v>
      </c>
      <c r="C37" t="s">
        <v>206</v>
      </c>
      <c r="D37" s="16"/>
      <c r="E37" t="s">
        <v>206</v>
      </c>
      <c r="H37" s="79">
        <v>0</v>
      </c>
      <c r="I37" t="s">
        <v>206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781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206</v>
      </c>
      <c r="C39" t="s">
        <v>206</v>
      </c>
      <c r="D39" s="16"/>
      <c r="E39" t="s">
        <v>206</v>
      </c>
      <c r="H39" s="79">
        <v>0</v>
      </c>
      <c r="I39" t="s">
        <v>206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214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12" t="s">
        <v>889</v>
      </c>
    </row>
    <row r="3" spans="2:59">
      <c r="B3" s="2" t="s">
        <v>2</v>
      </c>
      <c r="C3" s="82" t="s">
        <v>890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838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206</v>
      </c>
      <c r="D14" t="s">
        <v>206</v>
      </c>
      <c r="E14" t="s">
        <v>206</v>
      </c>
      <c r="G14" s="79">
        <v>0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839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206</v>
      </c>
      <c r="D16" t="s">
        <v>206</v>
      </c>
      <c r="E16" t="s">
        <v>206</v>
      </c>
      <c r="G16" s="79">
        <v>0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840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206</v>
      </c>
      <c r="D18" t="s">
        <v>206</v>
      </c>
      <c r="E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841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206</v>
      </c>
      <c r="D20" t="s">
        <v>206</v>
      </c>
      <c r="E20" t="s">
        <v>206</v>
      </c>
      <c r="G20" s="79">
        <v>0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842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206</v>
      </c>
      <c r="D22" t="s">
        <v>206</v>
      </c>
      <c r="E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843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844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206</v>
      </c>
      <c r="D25" t="s">
        <v>206</v>
      </c>
      <c r="E25" t="s">
        <v>206</v>
      </c>
      <c r="G25" s="79">
        <v>0</v>
      </c>
      <c r="H25" t="s">
        <v>206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845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206</v>
      </c>
      <c r="D27" t="s">
        <v>206</v>
      </c>
      <c r="E27" t="s">
        <v>206</v>
      </c>
      <c r="G27" s="79">
        <v>0</v>
      </c>
      <c r="H27" t="s">
        <v>206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846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206</v>
      </c>
      <c r="D29" t="s">
        <v>206</v>
      </c>
      <c r="E29" t="s">
        <v>206</v>
      </c>
      <c r="G29" s="79">
        <v>0</v>
      </c>
      <c r="H29" t="s">
        <v>206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847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206</v>
      </c>
      <c r="D31" t="s">
        <v>206</v>
      </c>
      <c r="E31" t="s">
        <v>206</v>
      </c>
      <c r="G31" s="79">
        <v>0</v>
      </c>
      <c r="H31" t="s">
        <v>206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211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848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206</v>
      </c>
      <c r="D34" t="s">
        <v>206</v>
      </c>
      <c r="E34" t="s">
        <v>206</v>
      </c>
      <c r="G34" s="79">
        <v>0</v>
      </c>
      <c r="H34" t="s">
        <v>206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840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206</v>
      </c>
      <c r="D36" t="s">
        <v>206</v>
      </c>
      <c r="E36" t="s">
        <v>206</v>
      </c>
      <c r="G36" s="79">
        <v>0</v>
      </c>
      <c r="H36" t="s">
        <v>206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841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206</v>
      </c>
      <c r="D38" t="s">
        <v>206</v>
      </c>
      <c r="E38" t="s">
        <v>206</v>
      </c>
      <c r="G38" s="79">
        <v>0</v>
      </c>
      <c r="H38" t="s">
        <v>206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847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206</v>
      </c>
      <c r="D40" t="s">
        <v>206</v>
      </c>
      <c r="E40" t="s">
        <v>206</v>
      </c>
      <c r="G40" s="79">
        <v>0</v>
      </c>
      <c r="H40" t="s">
        <v>206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214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2" t="s">
        <v>889</v>
      </c>
    </row>
    <row r="3" spans="2:64">
      <c r="B3" s="2" t="s">
        <v>2</v>
      </c>
      <c r="C3" s="82" t="s">
        <v>890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787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206</v>
      </c>
      <c r="C14" t="s">
        <v>206</v>
      </c>
      <c r="E14" t="s">
        <v>206</v>
      </c>
      <c r="G14" s="79">
        <v>0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788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206</v>
      </c>
      <c r="C16" t="s">
        <v>206</v>
      </c>
      <c r="E16" t="s">
        <v>206</v>
      </c>
      <c r="G16" s="79">
        <v>0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849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206</v>
      </c>
      <c r="C18" t="s">
        <v>206</v>
      </c>
      <c r="E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850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206</v>
      </c>
      <c r="C20" t="s">
        <v>206</v>
      </c>
      <c r="E20" t="s">
        <v>206</v>
      </c>
      <c r="G20" s="79">
        <v>0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552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206</v>
      </c>
      <c r="C22" t="s">
        <v>206</v>
      </c>
      <c r="E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211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206</v>
      </c>
      <c r="C24" t="s">
        <v>206</v>
      </c>
      <c r="E24" t="s">
        <v>206</v>
      </c>
      <c r="G24" s="79">
        <v>0</v>
      </c>
      <c r="H24" t="s">
        <v>206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214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2" t="s">
        <v>889</v>
      </c>
    </row>
    <row r="3" spans="2:55">
      <c r="B3" s="2" t="s">
        <v>2</v>
      </c>
      <c r="C3" s="82" t="s">
        <v>890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f>G12+G17</f>
        <v>0</v>
      </c>
      <c r="H11" s="78">
        <f t="shared" ref="H11:I11" si="0">H12+H17</f>
        <v>0</v>
      </c>
      <c r="I11" s="78">
        <f t="shared" si="0"/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851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206</v>
      </c>
      <c r="D14" t="s">
        <v>206</v>
      </c>
      <c r="E14" s="79">
        <v>0</v>
      </c>
      <c r="F14" t="s">
        <v>206</v>
      </c>
      <c r="G14" s="79">
        <v>0</v>
      </c>
      <c r="H14" s="79">
        <v>0</v>
      </c>
      <c r="I14" s="79">
        <v>0</v>
      </c>
    </row>
    <row r="15" spans="2:55">
      <c r="B15" s="80" t="s">
        <v>852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206</v>
      </c>
      <c r="D16" t="s">
        <v>206</v>
      </c>
      <c r="E16" s="79">
        <v>0</v>
      </c>
      <c r="F16" t="s">
        <v>206</v>
      </c>
      <c r="G16" s="79">
        <v>0</v>
      </c>
      <c r="H16" s="79">
        <v>0</v>
      </c>
      <c r="I16" s="79">
        <v>0</v>
      </c>
    </row>
    <row r="17" spans="2:9">
      <c r="B17" s="80" t="s">
        <v>211</v>
      </c>
      <c r="E17" s="81">
        <v>0</v>
      </c>
      <c r="F17" s="19"/>
      <c r="G17" s="81">
        <f>G18+G20</f>
        <v>0</v>
      </c>
      <c r="H17" s="81">
        <f t="shared" ref="H17:I17" si="1">H18+H20</f>
        <v>0</v>
      </c>
      <c r="I17" s="81">
        <f t="shared" si="1"/>
        <v>0</v>
      </c>
    </row>
    <row r="18" spans="2:9">
      <c r="B18" s="80" t="s">
        <v>851</v>
      </c>
      <c r="E18" s="81">
        <v>0</v>
      </c>
      <c r="F18" s="19"/>
      <c r="G18" s="81">
        <f>SUM(G19)</f>
        <v>0</v>
      </c>
      <c r="H18" s="81">
        <f t="shared" ref="H18:I18" si="2">SUM(H19)</f>
        <v>0</v>
      </c>
      <c r="I18" s="81">
        <f t="shared" si="2"/>
        <v>0</v>
      </c>
    </row>
    <row r="19" spans="2:9">
      <c r="B19" t="s">
        <v>206</v>
      </c>
      <c r="D19" t="s">
        <v>206</v>
      </c>
      <c r="E19" s="79">
        <v>0</v>
      </c>
      <c r="F19" t="s">
        <v>206</v>
      </c>
      <c r="G19" s="79">
        <v>0</v>
      </c>
      <c r="H19" s="79">
        <v>0</v>
      </c>
      <c r="I19" s="79">
        <v>0</v>
      </c>
    </row>
    <row r="20" spans="2:9">
      <c r="B20" s="80" t="s">
        <v>852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206</v>
      </c>
      <c r="D21" t="s">
        <v>206</v>
      </c>
      <c r="E21" s="79">
        <v>0</v>
      </c>
      <c r="F21" t="s">
        <v>206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 s="16" customFormat="1">
      <c r="F49" s="19"/>
      <c r="G49" s="19"/>
      <c r="H49" s="19"/>
    </row>
    <row r="50" spans="6:8" s="16" customFormat="1">
      <c r="F50" s="19"/>
      <c r="G50" s="19"/>
      <c r="H50" s="19"/>
    </row>
    <row r="51" spans="6:8" s="16" customFormat="1">
      <c r="F51" s="19"/>
      <c r="G51" s="19"/>
      <c r="H51" s="19"/>
    </row>
    <row r="52" spans="6:8" s="16" customFormat="1">
      <c r="F52" s="19"/>
      <c r="G52" s="19"/>
      <c r="H52" s="19"/>
    </row>
    <row r="53" spans="6:8" s="16" customFormat="1">
      <c r="F53" s="19"/>
      <c r="G53" s="19"/>
      <c r="H53" s="19"/>
    </row>
    <row r="54" spans="6:8" s="16" customFormat="1">
      <c r="F54" s="19"/>
      <c r="G54" s="19"/>
      <c r="H54" s="19"/>
    </row>
    <row r="55" spans="6:8" s="16" customFormat="1">
      <c r="F55" s="19"/>
      <c r="G55" s="19"/>
      <c r="H55" s="19"/>
    </row>
    <row r="56" spans="6:8" s="16" customFormat="1">
      <c r="F56" s="19"/>
      <c r="G56" s="19"/>
      <c r="H56" s="19"/>
    </row>
    <row r="57" spans="6:8" s="16" customFormat="1">
      <c r="F57" s="19"/>
      <c r="G57" s="19"/>
      <c r="H57" s="19"/>
    </row>
    <row r="58" spans="6:8" s="16" customFormat="1">
      <c r="F58" s="19"/>
      <c r="G58" s="19"/>
      <c r="H58" s="19"/>
    </row>
    <row r="59" spans="6:8" s="16" customFormat="1">
      <c r="F59" s="19"/>
      <c r="G59" s="19"/>
      <c r="H59" s="19"/>
    </row>
    <row r="60" spans="6:8" s="16" customFormat="1">
      <c r="F60" s="19"/>
      <c r="G60" s="19"/>
      <c r="H60" s="19"/>
    </row>
    <row r="61" spans="6:8" s="16" customFormat="1">
      <c r="F61" s="19"/>
      <c r="G61" s="19"/>
      <c r="H61" s="19"/>
    </row>
    <row r="62" spans="6:8" s="16" customFormat="1">
      <c r="F62" s="19"/>
      <c r="G62" s="19"/>
      <c r="H62" s="19"/>
    </row>
    <row r="63" spans="6:8" s="16" customFormat="1">
      <c r="F63" s="19"/>
      <c r="G63" s="19"/>
      <c r="H63" s="19"/>
    </row>
    <row r="64" spans="6:8" s="16" customFormat="1">
      <c r="F64" s="19"/>
      <c r="G64" s="19"/>
      <c r="H64" s="19"/>
    </row>
    <row r="65" spans="6:8" s="16" customFormat="1">
      <c r="F65" s="19"/>
      <c r="G65" s="19"/>
      <c r="H65" s="19"/>
    </row>
    <row r="66" spans="6:8" s="16" customFormat="1">
      <c r="F66" s="19"/>
      <c r="G66" s="19"/>
      <c r="H66" s="19"/>
    </row>
    <row r="67" spans="6:8" s="16" customFormat="1">
      <c r="F67" s="19"/>
      <c r="G67" s="19"/>
      <c r="H67" s="19"/>
    </row>
    <row r="68" spans="6:8" s="16" customFormat="1">
      <c r="F68" s="19"/>
      <c r="G68" s="19"/>
      <c r="H68" s="19"/>
    </row>
    <row r="69" spans="6:8" s="16" customFormat="1">
      <c r="F69" s="19"/>
      <c r="G69" s="19"/>
      <c r="H69" s="19"/>
    </row>
    <row r="70" spans="6:8" s="16" customFormat="1">
      <c r="F70" s="19"/>
      <c r="G70" s="19"/>
      <c r="H70" s="19"/>
    </row>
    <row r="71" spans="6:8" s="16" customFormat="1">
      <c r="F71" s="19"/>
      <c r="G71" s="19"/>
      <c r="H71" s="19"/>
    </row>
    <row r="72" spans="6:8" s="16" customFormat="1">
      <c r="F72" s="19"/>
      <c r="G72" s="19"/>
      <c r="H72" s="19"/>
    </row>
    <row r="73" spans="6:8" s="16" customFormat="1">
      <c r="F73" s="19"/>
      <c r="G73" s="19"/>
      <c r="H73" s="19"/>
    </row>
    <row r="74" spans="6:8" s="16" customFormat="1">
      <c r="F74" s="19"/>
      <c r="G74" s="19"/>
      <c r="H74" s="19"/>
    </row>
    <row r="75" spans="6:8" s="16" customFormat="1">
      <c r="F75" s="19"/>
      <c r="G75" s="19"/>
      <c r="H75" s="19"/>
    </row>
    <row r="76" spans="6:8" s="16" customFormat="1">
      <c r="F76" s="19"/>
      <c r="G76" s="19"/>
      <c r="H76" s="19"/>
    </row>
    <row r="77" spans="6:8" s="16" customFormat="1">
      <c r="F77" s="19"/>
      <c r="G77" s="19"/>
      <c r="H77" s="19"/>
    </row>
    <row r="78" spans="6:8" s="16" customFormat="1">
      <c r="F78" s="19"/>
      <c r="G78" s="19"/>
      <c r="H78" s="19"/>
    </row>
    <row r="79" spans="6:8" s="16" customFormat="1">
      <c r="F79" s="19"/>
      <c r="G79" s="19"/>
      <c r="H79" s="19"/>
    </row>
    <row r="80" spans="6:8" s="16" customFormat="1">
      <c r="F80" s="19"/>
      <c r="G80" s="19"/>
      <c r="H80" s="19"/>
    </row>
    <row r="81" spans="6:8" s="16" customFormat="1">
      <c r="F81" s="19"/>
      <c r="G81" s="19"/>
      <c r="H81" s="19"/>
    </row>
    <row r="82" spans="6:8" s="16" customFormat="1">
      <c r="F82" s="19"/>
      <c r="G82" s="19"/>
      <c r="H82" s="19"/>
    </row>
    <row r="83" spans="6:8" s="16" customFormat="1">
      <c r="F83" s="19"/>
      <c r="G83" s="19"/>
      <c r="H83" s="19"/>
    </row>
    <row r="84" spans="6:8" s="16" customFormat="1">
      <c r="F84" s="19"/>
      <c r="G84" s="19"/>
      <c r="H84" s="19"/>
    </row>
    <row r="85" spans="6:8" s="16" customFormat="1">
      <c r="F85" s="19"/>
      <c r="G85" s="19"/>
      <c r="H85" s="19"/>
    </row>
    <row r="86" spans="6:8" s="16" customFormat="1">
      <c r="F86" s="19"/>
      <c r="G86" s="19"/>
      <c r="H86" s="19"/>
    </row>
    <row r="87" spans="6:8" s="16" customFormat="1">
      <c r="F87" s="19"/>
      <c r="G87" s="19"/>
      <c r="H87" s="19"/>
    </row>
    <row r="88" spans="6:8" s="16" customFormat="1">
      <c r="F88" s="19"/>
      <c r="G88" s="19"/>
      <c r="H88" s="19"/>
    </row>
    <row r="89" spans="6:8" s="16" customFormat="1">
      <c r="F89" s="19"/>
      <c r="G89" s="19"/>
      <c r="H89" s="19"/>
    </row>
    <row r="90" spans="6:8" s="16" customFormat="1">
      <c r="F90" s="19"/>
      <c r="G90" s="19"/>
      <c r="H90" s="19"/>
    </row>
    <row r="91" spans="6:8" s="16" customFormat="1">
      <c r="F91" s="19"/>
      <c r="G91" s="19"/>
      <c r="H91" s="19"/>
    </row>
    <row r="92" spans="6:8" s="16" customFormat="1">
      <c r="F92" s="19"/>
      <c r="G92" s="19"/>
      <c r="H92" s="19"/>
    </row>
    <row r="93" spans="6:8" s="16" customFormat="1">
      <c r="F93" s="19"/>
      <c r="G93" s="19"/>
      <c r="H93" s="19"/>
    </row>
    <row r="94" spans="6:8" s="16" customFormat="1">
      <c r="F94" s="19"/>
      <c r="G94" s="19"/>
      <c r="H94" s="19"/>
    </row>
    <row r="95" spans="6:8" s="16" customFormat="1">
      <c r="F95" s="19"/>
      <c r="G95" s="19"/>
      <c r="H95" s="19"/>
    </row>
    <row r="96" spans="6:8" s="16" customFormat="1">
      <c r="F96" s="19"/>
      <c r="G96" s="19"/>
      <c r="H96" s="19"/>
    </row>
    <row r="97" spans="6:8" s="16" customFormat="1">
      <c r="F97" s="19"/>
      <c r="G97" s="19"/>
      <c r="H97" s="19"/>
    </row>
    <row r="98" spans="6:8" s="16" customFormat="1">
      <c r="F98" s="19"/>
      <c r="G98" s="19"/>
      <c r="H98" s="19"/>
    </row>
    <row r="99" spans="6:8" s="16" customFormat="1">
      <c r="F99" s="19"/>
      <c r="G99" s="19"/>
      <c r="H99" s="19"/>
    </row>
    <row r="100" spans="6:8" s="16" customFormat="1">
      <c r="F100" s="19"/>
      <c r="G100" s="19"/>
      <c r="H100" s="19"/>
    </row>
    <row r="101" spans="6:8" s="16" customFormat="1">
      <c r="F101" s="19"/>
      <c r="G101" s="19"/>
      <c r="H101" s="19"/>
    </row>
    <row r="102" spans="6:8" s="16" customFormat="1">
      <c r="F102" s="19"/>
      <c r="G102" s="19"/>
      <c r="H102" s="19"/>
    </row>
    <row r="103" spans="6:8" s="16" customFormat="1">
      <c r="F103" s="19"/>
      <c r="G103" s="19"/>
      <c r="H103" s="19"/>
    </row>
    <row r="104" spans="6:8" s="16" customFormat="1">
      <c r="F104" s="19"/>
      <c r="G104" s="19"/>
      <c r="H104" s="19"/>
    </row>
    <row r="105" spans="6:8" s="16" customFormat="1">
      <c r="F105" s="19"/>
      <c r="G105" s="19"/>
      <c r="H105" s="19"/>
    </row>
    <row r="106" spans="6:8" s="16" customFormat="1">
      <c r="F106" s="19"/>
      <c r="G106" s="19"/>
      <c r="H106" s="19"/>
    </row>
    <row r="107" spans="6:8" s="16" customFormat="1">
      <c r="F107" s="19"/>
      <c r="G107" s="19"/>
      <c r="H107" s="19"/>
    </row>
    <row r="108" spans="6:8" s="16" customFormat="1">
      <c r="F108" s="19"/>
      <c r="G108" s="19"/>
      <c r="H108" s="19"/>
    </row>
    <row r="109" spans="6:8" s="16" customFormat="1">
      <c r="F109" s="19"/>
      <c r="G109" s="19"/>
      <c r="H109" s="19"/>
    </row>
    <row r="110" spans="6:8" s="16" customFormat="1">
      <c r="F110" s="19"/>
      <c r="G110" s="19"/>
      <c r="H110" s="19"/>
    </row>
    <row r="111" spans="6:8" s="16" customFormat="1">
      <c r="F111" s="19"/>
      <c r="G111" s="19"/>
      <c r="H111" s="19"/>
    </row>
    <row r="112" spans="6:8" s="16" customFormat="1">
      <c r="F112" s="19"/>
      <c r="G112" s="19"/>
      <c r="H112" s="19"/>
    </row>
    <row r="113" spans="6:8" s="16" customFormat="1">
      <c r="F113" s="19"/>
      <c r="G113" s="19"/>
      <c r="H113" s="19"/>
    </row>
    <row r="114" spans="6:8" s="16" customFormat="1">
      <c r="F114" s="19"/>
      <c r="G114" s="19"/>
      <c r="H114" s="19"/>
    </row>
    <row r="115" spans="6:8" s="16" customFormat="1">
      <c r="F115" s="19"/>
      <c r="G115" s="19"/>
      <c r="H115" s="19"/>
    </row>
    <row r="116" spans="6:8" s="16" customFormat="1">
      <c r="F116" s="19"/>
      <c r="G116" s="19"/>
      <c r="H116" s="19"/>
    </row>
    <row r="117" spans="6:8" s="16" customFormat="1">
      <c r="F117" s="19"/>
      <c r="G117" s="19"/>
      <c r="H117" s="19"/>
    </row>
    <row r="118" spans="6:8" s="16" customFormat="1">
      <c r="F118" s="19"/>
      <c r="G118" s="19"/>
      <c r="H118" s="19"/>
    </row>
    <row r="119" spans="6:8" s="16" customFormat="1">
      <c r="F119" s="19"/>
      <c r="G119" s="19"/>
      <c r="H119" s="19"/>
    </row>
    <row r="120" spans="6:8" s="16" customFormat="1">
      <c r="F120" s="19"/>
      <c r="G120" s="19"/>
      <c r="H120" s="19"/>
    </row>
    <row r="121" spans="6:8" s="16" customFormat="1">
      <c r="F121" s="19"/>
      <c r="G121" s="19"/>
      <c r="H121" s="19"/>
    </row>
    <row r="122" spans="6:8" s="16" customFormat="1">
      <c r="F122" s="19"/>
      <c r="G122" s="19"/>
      <c r="H122" s="19"/>
    </row>
    <row r="123" spans="6:8" s="16" customFormat="1">
      <c r="F123" s="19"/>
      <c r="G123" s="19"/>
      <c r="H123" s="19"/>
    </row>
    <row r="124" spans="6:8" s="16" customFormat="1">
      <c r="F124" s="19"/>
      <c r="G124" s="19"/>
      <c r="H124" s="19"/>
    </row>
    <row r="125" spans="6:8" s="16" customFormat="1">
      <c r="F125" s="19"/>
      <c r="G125" s="19"/>
      <c r="H125" s="19"/>
    </row>
    <row r="126" spans="6:8" s="16" customFormat="1">
      <c r="F126" s="19"/>
      <c r="G126" s="19"/>
      <c r="H126" s="19"/>
    </row>
    <row r="127" spans="6:8" s="16" customFormat="1">
      <c r="F127" s="19"/>
      <c r="G127" s="19"/>
      <c r="H127" s="19"/>
    </row>
    <row r="128" spans="6:8" s="16" customFormat="1">
      <c r="F128" s="19"/>
      <c r="G128" s="19"/>
      <c r="H128" s="19"/>
    </row>
    <row r="129" spans="6:8" s="16" customFormat="1">
      <c r="F129" s="19"/>
      <c r="G129" s="19"/>
      <c r="H129" s="19"/>
    </row>
    <row r="130" spans="6:8" s="16" customFormat="1">
      <c r="F130" s="19"/>
      <c r="G130" s="19"/>
      <c r="H130" s="19"/>
    </row>
    <row r="131" spans="6:8" s="16" customFormat="1">
      <c r="F131" s="19"/>
      <c r="G131" s="19"/>
      <c r="H131" s="19"/>
    </row>
    <row r="132" spans="6:8" s="16" customFormat="1">
      <c r="F132" s="19"/>
      <c r="G132" s="19"/>
      <c r="H132" s="19"/>
    </row>
    <row r="133" spans="6:8" s="16" customFormat="1">
      <c r="F133" s="19"/>
      <c r="G133" s="19"/>
      <c r="H133" s="19"/>
    </row>
    <row r="134" spans="6:8" s="16" customFormat="1">
      <c r="F134" s="19"/>
      <c r="G134" s="19"/>
      <c r="H134" s="19"/>
    </row>
    <row r="135" spans="6:8" s="16" customFormat="1">
      <c r="F135" s="19"/>
      <c r="G135" s="19"/>
      <c r="H135" s="19"/>
    </row>
    <row r="136" spans="6:8" s="16" customFormat="1">
      <c r="F136" s="19"/>
      <c r="G136" s="19"/>
      <c r="H136" s="19"/>
    </row>
    <row r="137" spans="6:8" s="16" customFormat="1">
      <c r="F137" s="19"/>
      <c r="G137" s="19"/>
      <c r="H137" s="19"/>
    </row>
    <row r="138" spans="6:8" s="16" customFormat="1">
      <c r="F138" s="19"/>
      <c r="G138" s="19"/>
      <c r="H138" s="19"/>
    </row>
    <row r="139" spans="6:8" s="16" customFormat="1">
      <c r="F139" s="19"/>
      <c r="G139" s="19"/>
      <c r="H139" s="19"/>
    </row>
    <row r="140" spans="6:8" s="16" customFormat="1">
      <c r="F140" s="19"/>
      <c r="G140" s="19"/>
      <c r="H140" s="19"/>
    </row>
    <row r="141" spans="6:8" s="16" customFormat="1">
      <c r="F141" s="19"/>
      <c r="G141" s="19"/>
      <c r="H141" s="19"/>
    </row>
    <row r="142" spans="6:8" s="16" customFormat="1">
      <c r="F142" s="19"/>
      <c r="G142" s="19"/>
      <c r="H142" s="19"/>
    </row>
    <row r="143" spans="6:8" s="16" customFormat="1">
      <c r="F143" s="19"/>
      <c r="G143" s="19"/>
      <c r="H143" s="19"/>
    </row>
    <row r="144" spans="6:8" s="16" customFormat="1">
      <c r="F144" s="19"/>
      <c r="G144" s="19"/>
      <c r="H144" s="19"/>
    </row>
    <row r="145" spans="6:8" s="16" customFormat="1">
      <c r="F145" s="19"/>
      <c r="G145" s="19"/>
      <c r="H145" s="19"/>
    </row>
    <row r="146" spans="6:8" s="16" customFormat="1">
      <c r="F146" s="19"/>
      <c r="G146" s="19"/>
      <c r="H146" s="19"/>
    </row>
    <row r="147" spans="6:8" s="16" customFormat="1">
      <c r="F147" s="19"/>
      <c r="G147" s="19"/>
      <c r="H147" s="19"/>
    </row>
    <row r="148" spans="6:8" s="16" customFormat="1">
      <c r="F148" s="19"/>
      <c r="G148" s="19"/>
      <c r="H148" s="19"/>
    </row>
    <row r="149" spans="6:8" s="16" customFormat="1">
      <c r="F149" s="19"/>
      <c r="G149" s="19"/>
      <c r="H149" s="19"/>
    </row>
    <row r="150" spans="6:8" s="16" customFormat="1">
      <c r="F150" s="19"/>
      <c r="G150" s="19"/>
      <c r="H150" s="19"/>
    </row>
    <row r="151" spans="6:8" s="16" customFormat="1">
      <c r="F151" s="19"/>
      <c r="G151" s="19"/>
      <c r="H151" s="19"/>
    </row>
    <row r="152" spans="6:8" s="16" customFormat="1">
      <c r="F152" s="19"/>
      <c r="G152" s="19"/>
      <c r="H152" s="19"/>
    </row>
    <row r="153" spans="6:8" s="16" customFormat="1">
      <c r="F153" s="19"/>
      <c r="G153" s="19"/>
      <c r="H153" s="19"/>
    </row>
    <row r="154" spans="6:8" s="16" customFormat="1">
      <c r="F154" s="19"/>
      <c r="G154" s="19"/>
      <c r="H154" s="19"/>
    </row>
    <row r="155" spans="6:8" s="16" customFormat="1">
      <c r="F155" s="19"/>
      <c r="G155" s="19"/>
      <c r="H155" s="19"/>
    </row>
    <row r="156" spans="6:8" s="16" customFormat="1">
      <c r="F156" s="19"/>
      <c r="G156" s="19"/>
      <c r="H156" s="19"/>
    </row>
    <row r="157" spans="6:8" s="16" customFormat="1">
      <c r="F157" s="19"/>
      <c r="G157" s="19"/>
      <c r="H157" s="19"/>
    </row>
    <row r="158" spans="6:8" s="16" customFormat="1">
      <c r="F158" s="19"/>
      <c r="G158" s="19"/>
      <c r="H158" s="19"/>
    </row>
    <row r="159" spans="6:8" s="16" customFormat="1">
      <c r="F159" s="19"/>
      <c r="G159" s="19"/>
      <c r="H159" s="19"/>
    </row>
    <row r="160" spans="6:8" s="16" customFormat="1">
      <c r="F160" s="19"/>
      <c r="G160" s="19"/>
      <c r="H160" s="19"/>
    </row>
    <row r="161" spans="6:8" s="16" customFormat="1">
      <c r="F161" s="19"/>
      <c r="G161" s="19"/>
      <c r="H161" s="19"/>
    </row>
    <row r="162" spans="6:8" s="16" customFormat="1">
      <c r="F162" s="19"/>
      <c r="G162" s="19"/>
      <c r="H162" s="19"/>
    </row>
    <row r="163" spans="6:8" s="16" customFormat="1">
      <c r="F163" s="19"/>
      <c r="G163" s="19"/>
      <c r="H163" s="19"/>
    </row>
    <row r="164" spans="6:8" s="16" customFormat="1">
      <c r="F164" s="19"/>
      <c r="G164" s="19"/>
      <c r="H164" s="19"/>
    </row>
    <row r="165" spans="6:8" s="16" customFormat="1">
      <c r="F165" s="19"/>
      <c r="G165" s="19"/>
      <c r="H165" s="19"/>
    </row>
    <row r="166" spans="6:8" s="16" customFormat="1">
      <c r="F166" s="19"/>
      <c r="G166" s="19"/>
      <c r="H166" s="19"/>
    </row>
    <row r="167" spans="6:8" s="16" customFormat="1">
      <c r="F167" s="19"/>
      <c r="G167" s="19"/>
      <c r="H167" s="19"/>
    </row>
    <row r="168" spans="6:8" s="16" customFormat="1">
      <c r="F168" s="19"/>
      <c r="G168" s="19"/>
      <c r="H168" s="19"/>
    </row>
    <row r="169" spans="6:8" s="16" customFormat="1">
      <c r="F169" s="19"/>
      <c r="G169" s="19"/>
      <c r="H169" s="19"/>
    </row>
    <row r="170" spans="6:8" s="16" customFormat="1">
      <c r="F170" s="19"/>
      <c r="G170" s="19"/>
      <c r="H170" s="19"/>
    </row>
    <row r="171" spans="6:8" s="16" customFormat="1">
      <c r="F171" s="19"/>
      <c r="G171" s="19"/>
      <c r="H171" s="19"/>
    </row>
    <row r="172" spans="6:8" s="16" customFormat="1">
      <c r="F172" s="19"/>
      <c r="G172" s="19"/>
      <c r="H172" s="19"/>
    </row>
    <row r="173" spans="6:8" s="16" customFormat="1">
      <c r="F173" s="19"/>
      <c r="G173" s="19"/>
      <c r="H173" s="19"/>
    </row>
    <row r="174" spans="6:8" s="16" customFormat="1">
      <c r="F174" s="19"/>
      <c r="G174" s="19"/>
      <c r="H174" s="19"/>
    </row>
    <row r="175" spans="6:8" s="16" customFormat="1">
      <c r="F175" s="19"/>
      <c r="G175" s="19"/>
      <c r="H175" s="19"/>
    </row>
    <row r="176" spans="6:8" s="16" customFormat="1">
      <c r="F176" s="19"/>
      <c r="G176" s="19"/>
      <c r="H176" s="19"/>
    </row>
    <row r="177" spans="6:8" s="16" customFormat="1">
      <c r="F177" s="19"/>
      <c r="G177" s="19"/>
      <c r="H177" s="19"/>
    </row>
    <row r="178" spans="6:8" s="16" customFormat="1">
      <c r="F178" s="19"/>
      <c r="G178" s="19"/>
      <c r="H178" s="19"/>
    </row>
    <row r="179" spans="6:8" s="16" customFormat="1">
      <c r="F179" s="19"/>
      <c r="G179" s="19"/>
      <c r="H179" s="19"/>
    </row>
    <row r="180" spans="6:8" s="16" customFormat="1">
      <c r="F180" s="19"/>
      <c r="G180" s="19"/>
      <c r="H180" s="19"/>
    </row>
    <row r="181" spans="6:8" s="16" customFormat="1">
      <c r="F181" s="19"/>
      <c r="G181" s="19"/>
      <c r="H181" s="19"/>
    </row>
    <row r="182" spans="6:8" s="16" customFormat="1">
      <c r="F182" s="19"/>
      <c r="G182" s="19"/>
      <c r="H182" s="19"/>
    </row>
    <row r="183" spans="6:8" s="16" customFormat="1">
      <c r="F183" s="19"/>
      <c r="G183" s="19"/>
      <c r="H183" s="19"/>
    </row>
    <row r="184" spans="6:8" s="16" customFormat="1">
      <c r="F184" s="19"/>
      <c r="G184" s="19"/>
      <c r="H184" s="19"/>
    </row>
    <row r="185" spans="6:8" s="16" customFormat="1">
      <c r="F185" s="19"/>
      <c r="G185" s="19"/>
      <c r="H185" s="19"/>
    </row>
    <row r="186" spans="6:8" s="16" customFormat="1">
      <c r="F186" s="19"/>
      <c r="G186" s="19"/>
      <c r="H186" s="19"/>
    </row>
    <row r="187" spans="6:8" s="16" customFormat="1">
      <c r="F187" s="19"/>
      <c r="G187" s="19"/>
      <c r="H187" s="19"/>
    </row>
    <row r="188" spans="6:8" s="16" customFormat="1">
      <c r="F188" s="19"/>
      <c r="G188" s="19"/>
      <c r="H188" s="19"/>
    </row>
    <row r="189" spans="6:8" s="16" customFormat="1">
      <c r="F189" s="19"/>
      <c r="G189" s="19"/>
      <c r="H189" s="19"/>
    </row>
    <row r="190" spans="6:8" s="16" customFormat="1">
      <c r="F190" s="19"/>
      <c r="G190" s="19"/>
      <c r="H190" s="19"/>
    </row>
    <row r="191" spans="6:8" s="16" customFormat="1">
      <c r="F191" s="19"/>
      <c r="G191" s="19"/>
      <c r="H191" s="19"/>
    </row>
    <row r="192" spans="6:8" s="16" customFormat="1">
      <c r="F192" s="19"/>
      <c r="G192" s="19"/>
      <c r="H192" s="19"/>
    </row>
    <row r="193" spans="6:8" s="16" customFormat="1">
      <c r="F193" s="19"/>
      <c r="G193" s="19"/>
      <c r="H193" s="19"/>
    </row>
    <row r="194" spans="6:8" s="16" customFormat="1">
      <c r="F194" s="19"/>
      <c r="G194" s="19"/>
      <c r="H194" s="19"/>
    </row>
    <row r="195" spans="6:8" s="16" customFormat="1">
      <c r="F195" s="19"/>
      <c r="G195" s="19"/>
      <c r="H195" s="19"/>
    </row>
    <row r="196" spans="6:8" s="16" customFormat="1">
      <c r="F196" s="19"/>
      <c r="G196" s="19"/>
      <c r="H196" s="19"/>
    </row>
    <row r="197" spans="6:8" s="16" customFormat="1">
      <c r="F197" s="19"/>
      <c r="G197" s="19"/>
      <c r="H197" s="19"/>
    </row>
    <row r="198" spans="6:8" s="16" customFormat="1">
      <c r="F198" s="19"/>
      <c r="G198" s="19"/>
      <c r="H198" s="19"/>
    </row>
    <row r="199" spans="6:8" s="16" customFormat="1">
      <c r="F199" s="19"/>
      <c r="G199" s="19"/>
      <c r="H199" s="19"/>
    </row>
    <row r="200" spans="6:8" s="16" customFormat="1">
      <c r="F200" s="19"/>
      <c r="G200" s="19"/>
      <c r="H200" s="19"/>
    </row>
    <row r="201" spans="6:8" s="16" customFormat="1">
      <c r="F201" s="19"/>
      <c r="G201" s="19"/>
      <c r="H201" s="19"/>
    </row>
    <row r="202" spans="6:8" s="16" customFormat="1">
      <c r="F202" s="19"/>
      <c r="G202" s="19"/>
      <c r="H202" s="19"/>
    </row>
    <row r="203" spans="6:8" s="16" customFormat="1">
      <c r="F203" s="19"/>
      <c r="G203" s="19"/>
      <c r="H203" s="19"/>
    </row>
    <row r="204" spans="6:8" s="16" customFormat="1">
      <c r="F204" s="19"/>
      <c r="G204" s="19"/>
      <c r="H204" s="19"/>
    </row>
    <row r="205" spans="6:8" s="16" customFormat="1">
      <c r="F205" s="19"/>
      <c r="G205" s="19"/>
      <c r="H205" s="19"/>
    </row>
    <row r="206" spans="6:8" s="16" customFormat="1">
      <c r="F206" s="19"/>
      <c r="G206" s="19"/>
      <c r="H206" s="19"/>
    </row>
    <row r="207" spans="6:8" s="16" customFormat="1">
      <c r="F207" s="19"/>
      <c r="G207" s="19"/>
      <c r="H207" s="19"/>
    </row>
    <row r="208" spans="6:8" s="16" customFormat="1">
      <c r="F208" s="19"/>
      <c r="G208" s="19"/>
      <c r="H208" s="19"/>
    </row>
    <row r="209" spans="6:8" s="16" customFormat="1">
      <c r="F209" s="19"/>
      <c r="G209" s="19"/>
      <c r="H209" s="19"/>
    </row>
    <row r="210" spans="6:8" s="16" customFormat="1">
      <c r="F210" s="19"/>
      <c r="G210" s="19"/>
      <c r="H210" s="19"/>
    </row>
    <row r="211" spans="6:8" s="16" customFormat="1">
      <c r="F211" s="19"/>
      <c r="G211" s="19"/>
      <c r="H211" s="19"/>
    </row>
    <row r="212" spans="6:8" s="16" customFormat="1">
      <c r="F212" s="19"/>
      <c r="G212" s="19"/>
      <c r="H212" s="19"/>
    </row>
    <row r="213" spans="6:8" s="16" customFormat="1">
      <c r="F213" s="19"/>
      <c r="G213" s="19"/>
      <c r="H213" s="19"/>
    </row>
    <row r="214" spans="6:8" s="16" customFormat="1">
      <c r="F214" s="19"/>
      <c r="G214" s="19"/>
      <c r="H214" s="19"/>
    </row>
    <row r="215" spans="6:8" s="16" customFormat="1">
      <c r="F215" s="19"/>
      <c r="G215" s="19"/>
      <c r="H215" s="19"/>
    </row>
    <row r="216" spans="6:8" s="16" customFormat="1">
      <c r="F216" s="19"/>
      <c r="G216" s="19"/>
      <c r="H216" s="19"/>
    </row>
    <row r="217" spans="6:8" s="16" customFormat="1">
      <c r="F217" s="19"/>
      <c r="G217" s="19"/>
      <c r="H217" s="19"/>
    </row>
    <row r="218" spans="6:8" s="16" customFormat="1">
      <c r="F218" s="19"/>
      <c r="G218" s="19"/>
      <c r="H218" s="19"/>
    </row>
    <row r="219" spans="6:8" s="16" customFormat="1">
      <c r="F219" s="19"/>
      <c r="G219" s="19"/>
      <c r="H219" s="19"/>
    </row>
    <row r="220" spans="6:8" s="16" customFormat="1">
      <c r="F220" s="19"/>
      <c r="G220" s="19"/>
      <c r="H220" s="19"/>
    </row>
    <row r="221" spans="6:8" s="16" customFormat="1">
      <c r="F221" s="19"/>
      <c r="G221" s="19"/>
      <c r="H221" s="19"/>
    </row>
    <row r="222" spans="6:8" s="16" customFormat="1">
      <c r="F222" s="19"/>
      <c r="G222" s="19"/>
      <c r="H222" s="19"/>
    </row>
    <row r="223" spans="6:8" s="16" customFormat="1">
      <c r="F223" s="19"/>
      <c r="G223" s="19"/>
      <c r="H223" s="19"/>
    </row>
    <row r="224" spans="6:8" s="16" customFormat="1">
      <c r="F224" s="19"/>
      <c r="G224" s="19"/>
      <c r="H224" s="19"/>
    </row>
    <row r="225" spans="6:8" s="16" customFormat="1">
      <c r="F225" s="19"/>
      <c r="G225" s="19"/>
      <c r="H225" s="19"/>
    </row>
    <row r="226" spans="6:8" s="16" customFormat="1">
      <c r="F226" s="19"/>
      <c r="G226" s="19"/>
      <c r="H226" s="19"/>
    </row>
    <row r="227" spans="6:8" s="16" customFormat="1">
      <c r="F227" s="19"/>
      <c r="G227" s="19"/>
      <c r="H227" s="19"/>
    </row>
    <row r="228" spans="6:8" s="16" customFormat="1">
      <c r="F228" s="19"/>
      <c r="G228" s="19"/>
      <c r="H228" s="19"/>
    </row>
    <row r="229" spans="6:8" s="16" customFormat="1">
      <c r="F229" s="19"/>
      <c r="G229" s="19"/>
      <c r="H229" s="19"/>
    </row>
    <row r="230" spans="6:8" s="16" customFormat="1">
      <c r="F230" s="19"/>
      <c r="G230" s="19"/>
      <c r="H230" s="19"/>
    </row>
    <row r="231" spans="6:8" s="16" customFormat="1">
      <c r="F231" s="19"/>
      <c r="G231" s="19"/>
      <c r="H231" s="19"/>
    </row>
    <row r="232" spans="6:8" s="16" customFormat="1">
      <c r="F232" s="19"/>
      <c r="G232" s="19"/>
      <c r="H232" s="19"/>
    </row>
    <row r="233" spans="6:8" s="16" customFormat="1">
      <c r="F233" s="19"/>
      <c r="G233" s="19"/>
      <c r="H233" s="19"/>
    </row>
    <row r="234" spans="6:8" s="16" customFormat="1">
      <c r="F234" s="19"/>
      <c r="G234" s="19"/>
      <c r="H234" s="19"/>
    </row>
    <row r="235" spans="6:8" s="16" customFormat="1">
      <c r="F235" s="19"/>
      <c r="G235" s="19"/>
      <c r="H235" s="19"/>
    </row>
    <row r="236" spans="6:8" s="16" customFormat="1">
      <c r="F236" s="19"/>
      <c r="G236" s="19"/>
      <c r="H236" s="19"/>
    </row>
    <row r="237" spans="6:8" s="16" customFormat="1">
      <c r="F237" s="19"/>
      <c r="G237" s="19"/>
      <c r="H237" s="19"/>
    </row>
    <row r="238" spans="6:8" s="16" customFormat="1">
      <c r="F238" s="19"/>
      <c r="G238" s="19"/>
      <c r="H238" s="19"/>
    </row>
    <row r="239" spans="6:8" s="16" customFormat="1">
      <c r="F239" s="19"/>
      <c r="G239" s="19"/>
      <c r="H239" s="19"/>
    </row>
    <row r="240" spans="6:8" s="16" customFormat="1">
      <c r="F240" s="19"/>
      <c r="G240" s="19"/>
      <c r="H240" s="19"/>
    </row>
    <row r="241" spans="6:8" s="16" customFormat="1">
      <c r="F241" s="19"/>
      <c r="G241" s="19"/>
      <c r="H241" s="19"/>
    </row>
    <row r="242" spans="6:8" s="16" customFormat="1">
      <c r="F242" s="19"/>
      <c r="G242" s="19"/>
      <c r="H242" s="19"/>
    </row>
    <row r="243" spans="6:8" s="16" customFormat="1">
      <c r="F243" s="19"/>
      <c r="G243" s="19"/>
      <c r="H243" s="19"/>
    </row>
    <row r="244" spans="6:8" s="16" customFormat="1">
      <c r="F244" s="19"/>
      <c r="G244" s="19"/>
      <c r="H244" s="19"/>
    </row>
    <row r="245" spans="6:8" s="16" customFormat="1">
      <c r="F245" s="19"/>
      <c r="G245" s="19"/>
      <c r="H245" s="19"/>
    </row>
    <row r="246" spans="6:8" s="16" customFormat="1">
      <c r="F246" s="19"/>
      <c r="G246" s="19"/>
      <c r="H246" s="19"/>
    </row>
    <row r="247" spans="6:8" s="16" customFormat="1">
      <c r="F247" s="19"/>
      <c r="G247" s="19"/>
      <c r="H247" s="19"/>
    </row>
    <row r="248" spans="6:8" s="16" customFormat="1">
      <c r="F248" s="19"/>
      <c r="G248" s="19"/>
      <c r="H248" s="19"/>
    </row>
    <row r="249" spans="6:8" s="16" customFormat="1">
      <c r="F249" s="19"/>
      <c r="G249" s="19"/>
      <c r="H249" s="19"/>
    </row>
    <row r="250" spans="6:8" s="16" customFormat="1">
      <c r="F250" s="19"/>
      <c r="G250" s="19"/>
      <c r="H250" s="19"/>
    </row>
    <row r="251" spans="6:8" s="16" customFormat="1">
      <c r="F251" s="19"/>
      <c r="G251" s="19"/>
      <c r="H251" s="19"/>
    </row>
    <row r="252" spans="6:8" s="16" customFormat="1">
      <c r="F252" s="19"/>
      <c r="G252" s="19"/>
      <c r="H252" s="19"/>
    </row>
    <row r="253" spans="6:8" s="16" customFormat="1">
      <c r="F253" s="19"/>
      <c r="G253" s="19"/>
      <c r="H253" s="19"/>
    </row>
    <row r="254" spans="6:8" s="16" customFormat="1">
      <c r="F254" s="19"/>
      <c r="G254" s="19"/>
      <c r="H254" s="19"/>
    </row>
    <row r="255" spans="6:8" s="16" customFormat="1">
      <c r="F255" s="19"/>
      <c r="G255" s="19"/>
      <c r="H255" s="19"/>
    </row>
    <row r="256" spans="6:8" s="16" customFormat="1">
      <c r="F256" s="19"/>
      <c r="G256" s="19"/>
      <c r="H256" s="19"/>
    </row>
    <row r="257" spans="6:8" s="16" customFormat="1">
      <c r="F257" s="19"/>
      <c r="G257" s="19"/>
      <c r="H257" s="19"/>
    </row>
    <row r="258" spans="6:8" s="16" customFormat="1">
      <c r="F258" s="19"/>
      <c r="G258" s="19"/>
      <c r="H258" s="19"/>
    </row>
    <row r="259" spans="6:8" s="16" customFormat="1">
      <c r="F259" s="19"/>
      <c r="G259" s="19"/>
      <c r="H259" s="19"/>
    </row>
    <row r="260" spans="6:8" s="16" customFormat="1">
      <c r="F260" s="19"/>
      <c r="G260" s="19"/>
      <c r="H260" s="19"/>
    </row>
    <row r="261" spans="6:8" s="16" customFormat="1">
      <c r="F261" s="19"/>
      <c r="G261" s="19"/>
      <c r="H261" s="19"/>
    </row>
    <row r="262" spans="6:8" s="16" customFormat="1">
      <c r="F262" s="19"/>
      <c r="G262" s="19"/>
      <c r="H262" s="19"/>
    </row>
    <row r="263" spans="6:8" s="16" customFormat="1">
      <c r="F263" s="19"/>
      <c r="G263" s="19"/>
      <c r="H263" s="19"/>
    </row>
    <row r="264" spans="6:8" s="16" customFormat="1">
      <c r="F264" s="19"/>
      <c r="G264" s="19"/>
      <c r="H264" s="19"/>
    </row>
    <row r="265" spans="6:8" s="16" customFormat="1">
      <c r="F265" s="19"/>
      <c r="G265" s="19"/>
      <c r="H265" s="19"/>
    </row>
    <row r="266" spans="6:8" s="16" customFormat="1">
      <c r="F266" s="19"/>
      <c r="G266" s="19"/>
      <c r="H266" s="19"/>
    </row>
    <row r="267" spans="6:8" s="16" customFormat="1">
      <c r="F267" s="19"/>
      <c r="G267" s="19"/>
      <c r="H267" s="19"/>
    </row>
    <row r="268" spans="6:8" s="16" customFormat="1">
      <c r="F268" s="19"/>
      <c r="G268" s="19"/>
      <c r="H268" s="19"/>
    </row>
    <row r="269" spans="6:8" s="16" customFormat="1">
      <c r="F269" s="19"/>
      <c r="G269" s="19"/>
      <c r="H269" s="19"/>
    </row>
    <row r="270" spans="6:8" s="16" customFormat="1">
      <c r="F270" s="19"/>
      <c r="G270" s="19"/>
      <c r="H270" s="19"/>
    </row>
    <row r="271" spans="6:8" s="16" customFormat="1">
      <c r="F271" s="19"/>
      <c r="G271" s="19"/>
      <c r="H271" s="19"/>
    </row>
    <row r="272" spans="6:8" s="16" customFormat="1">
      <c r="F272" s="19"/>
      <c r="G272" s="19"/>
      <c r="H272" s="19"/>
    </row>
    <row r="273" spans="6:8" s="16" customFormat="1">
      <c r="F273" s="19"/>
      <c r="G273" s="19"/>
      <c r="H273" s="19"/>
    </row>
    <row r="274" spans="6:8" s="16" customFormat="1">
      <c r="F274" s="19"/>
      <c r="G274" s="19"/>
      <c r="H274" s="19"/>
    </row>
    <row r="275" spans="6:8" s="16" customFormat="1">
      <c r="F275" s="19"/>
      <c r="G275" s="19"/>
      <c r="H275" s="19"/>
    </row>
    <row r="276" spans="6:8" s="16" customFormat="1">
      <c r="F276" s="19"/>
      <c r="G276" s="19"/>
      <c r="H276" s="19"/>
    </row>
    <row r="277" spans="6:8" s="16" customFormat="1">
      <c r="F277" s="19"/>
      <c r="G277" s="19"/>
      <c r="H277" s="19"/>
    </row>
    <row r="278" spans="6:8" s="16" customFormat="1">
      <c r="F278" s="19"/>
      <c r="G278" s="19"/>
      <c r="H278" s="19"/>
    </row>
    <row r="279" spans="6:8" s="16" customFormat="1">
      <c r="F279" s="19"/>
      <c r="G279" s="19"/>
      <c r="H279" s="19"/>
    </row>
    <row r="280" spans="6:8" s="16" customFormat="1">
      <c r="F280" s="19"/>
      <c r="G280" s="19"/>
      <c r="H280" s="19"/>
    </row>
    <row r="281" spans="6:8" s="16" customFormat="1">
      <c r="F281" s="19"/>
      <c r="G281" s="19"/>
      <c r="H281" s="19"/>
    </row>
    <row r="282" spans="6:8" s="16" customFormat="1">
      <c r="F282" s="19"/>
      <c r="G282" s="19"/>
      <c r="H282" s="19"/>
    </row>
    <row r="283" spans="6:8" s="16" customFormat="1">
      <c r="F283" s="19"/>
      <c r="G283" s="19"/>
      <c r="H283" s="19"/>
    </row>
    <row r="284" spans="6:8" s="16" customFormat="1">
      <c r="F284" s="19"/>
      <c r="G284" s="19"/>
      <c r="H284" s="19"/>
    </row>
    <row r="285" spans="6:8" s="16" customFormat="1">
      <c r="F285" s="19"/>
      <c r="G285" s="19"/>
      <c r="H285" s="19"/>
    </row>
    <row r="286" spans="6:8" s="16" customFormat="1">
      <c r="F286" s="19"/>
      <c r="G286" s="19"/>
      <c r="H286" s="19"/>
    </row>
    <row r="287" spans="6:8" s="16" customFormat="1">
      <c r="F287" s="19"/>
      <c r="G287" s="19"/>
      <c r="H287" s="19"/>
    </row>
    <row r="288" spans="6:8" s="16" customFormat="1">
      <c r="F288" s="19"/>
      <c r="G288" s="19"/>
      <c r="H288" s="19"/>
    </row>
    <row r="289" spans="6:8" s="16" customFormat="1">
      <c r="F289" s="19"/>
      <c r="G289" s="19"/>
      <c r="H289" s="19"/>
    </row>
    <row r="290" spans="6:8" s="16" customFormat="1">
      <c r="F290" s="19"/>
      <c r="G290" s="19"/>
      <c r="H290" s="19"/>
    </row>
    <row r="291" spans="6:8" s="16" customFormat="1">
      <c r="F291" s="19"/>
      <c r="G291" s="19"/>
      <c r="H291" s="19"/>
    </row>
    <row r="292" spans="6:8" s="16" customFormat="1">
      <c r="F292" s="19"/>
      <c r="G292" s="19"/>
      <c r="H292" s="19"/>
    </row>
    <row r="293" spans="6:8" s="16" customFormat="1">
      <c r="F293" s="19"/>
      <c r="G293" s="19"/>
      <c r="H293" s="19"/>
    </row>
    <row r="294" spans="6:8" s="16" customFormat="1">
      <c r="F294" s="19"/>
      <c r="G294" s="19"/>
      <c r="H294" s="19"/>
    </row>
    <row r="295" spans="6:8" s="16" customFormat="1">
      <c r="F295" s="19"/>
      <c r="G295" s="19"/>
      <c r="H295" s="19"/>
    </row>
    <row r="296" spans="6:8" s="16" customFormat="1">
      <c r="F296" s="19"/>
      <c r="G296" s="19"/>
      <c r="H296" s="19"/>
    </row>
    <row r="297" spans="6:8" s="16" customFormat="1">
      <c r="F297" s="19"/>
      <c r="G297" s="19"/>
      <c r="H297" s="19"/>
    </row>
    <row r="298" spans="6:8" s="16" customFormat="1">
      <c r="F298" s="19"/>
      <c r="G298" s="19"/>
      <c r="H298" s="19"/>
    </row>
    <row r="299" spans="6:8" s="16" customFormat="1">
      <c r="F299" s="19"/>
      <c r="G299" s="19"/>
      <c r="H299" s="19"/>
    </row>
    <row r="300" spans="6:8" s="16" customFormat="1">
      <c r="F300" s="19"/>
      <c r="G300" s="19"/>
      <c r="H300" s="19"/>
    </row>
    <row r="301" spans="6:8" s="16" customFormat="1">
      <c r="F301" s="19"/>
      <c r="G301" s="19"/>
      <c r="H301" s="19"/>
    </row>
    <row r="302" spans="6:8" s="16" customFormat="1">
      <c r="F302" s="19"/>
      <c r="G302" s="19"/>
      <c r="H302" s="19"/>
    </row>
    <row r="303" spans="6:8" s="16" customFormat="1">
      <c r="F303" s="19"/>
      <c r="G303" s="19"/>
      <c r="H303" s="19"/>
    </row>
    <row r="304" spans="6:8" s="16" customFormat="1">
      <c r="F304" s="19"/>
      <c r="G304" s="19"/>
      <c r="H304" s="19"/>
    </row>
    <row r="305" spans="6:8" s="16" customFormat="1">
      <c r="F305" s="19"/>
      <c r="G305" s="19"/>
      <c r="H305" s="19"/>
    </row>
    <row r="306" spans="6:8" s="16" customFormat="1">
      <c r="F306" s="19"/>
      <c r="G306" s="19"/>
      <c r="H306" s="19"/>
    </row>
    <row r="307" spans="6:8" s="16" customFormat="1">
      <c r="F307" s="19"/>
      <c r="G307" s="19"/>
      <c r="H307" s="19"/>
    </row>
    <row r="308" spans="6:8" s="16" customFormat="1">
      <c r="F308" s="19"/>
      <c r="G308" s="19"/>
      <c r="H308" s="19"/>
    </row>
    <row r="309" spans="6:8" s="16" customFormat="1">
      <c r="F309" s="19"/>
      <c r="G309" s="19"/>
      <c r="H309" s="19"/>
    </row>
    <row r="310" spans="6:8" s="16" customFormat="1">
      <c r="F310" s="19"/>
      <c r="G310" s="19"/>
      <c r="H310" s="19"/>
    </row>
    <row r="311" spans="6:8" s="16" customFormat="1">
      <c r="F311" s="19"/>
      <c r="G311" s="19"/>
      <c r="H311" s="19"/>
    </row>
    <row r="312" spans="6:8" s="16" customFormat="1">
      <c r="F312" s="19"/>
      <c r="G312" s="19"/>
      <c r="H312" s="19"/>
    </row>
    <row r="313" spans="6:8" s="16" customFormat="1">
      <c r="F313" s="19"/>
      <c r="G313" s="19"/>
      <c r="H313" s="19"/>
    </row>
    <row r="314" spans="6:8" s="16" customFormat="1">
      <c r="F314" s="19"/>
      <c r="G314" s="19"/>
      <c r="H314" s="19"/>
    </row>
    <row r="315" spans="6:8" s="16" customFormat="1">
      <c r="F315" s="19"/>
      <c r="G315" s="19"/>
      <c r="H315" s="19"/>
    </row>
    <row r="316" spans="6:8" s="16" customFormat="1">
      <c r="F316" s="19"/>
      <c r="G316" s="19"/>
      <c r="H316" s="19"/>
    </row>
    <row r="317" spans="6:8" s="16" customFormat="1">
      <c r="F317" s="19"/>
      <c r="G317" s="19"/>
      <c r="H317" s="19"/>
    </row>
    <row r="318" spans="6:8" s="16" customFormat="1">
      <c r="F318" s="19"/>
      <c r="G318" s="19"/>
      <c r="H318" s="19"/>
    </row>
    <row r="319" spans="6:8" s="16" customFormat="1">
      <c r="F319" s="19"/>
      <c r="G319" s="19"/>
      <c r="H319" s="19"/>
    </row>
    <row r="320" spans="6:8" s="16" customFormat="1">
      <c r="F320" s="19"/>
      <c r="G320" s="19"/>
      <c r="H320" s="19"/>
    </row>
    <row r="321" spans="6:8" s="16" customFormat="1">
      <c r="F321" s="19"/>
      <c r="G321" s="19"/>
      <c r="H321" s="19"/>
    </row>
    <row r="322" spans="6:8" s="16" customFormat="1">
      <c r="F322" s="19"/>
      <c r="G322" s="19"/>
      <c r="H322" s="19"/>
    </row>
    <row r="323" spans="6:8" s="16" customFormat="1">
      <c r="F323" s="19"/>
      <c r="G323" s="19"/>
      <c r="H323" s="19"/>
    </row>
    <row r="324" spans="6:8" s="16" customFormat="1">
      <c r="F324" s="19"/>
      <c r="G324" s="19"/>
      <c r="H324" s="19"/>
    </row>
    <row r="325" spans="6:8" s="16" customFormat="1">
      <c r="F325" s="19"/>
      <c r="G325" s="19"/>
      <c r="H325" s="19"/>
    </row>
    <row r="326" spans="6:8" s="16" customFormat="1">
      <c r="F326" s="19"/>
      <c r="G326" s="19"/>
      <c r="H326" s="19"/>
    </row>
    <row r="327" spans="6:8" s="16" customFormat="1">
      <c r="F327" s="19"/>
      <c r="G327" s="19"/>
      <c r="H327" s="19"/>
    </row>
    <row r="328" spans="6:8" s="16" customFormat="1">
      <c r="F328" s="19"/>
      <c r="G328" s="19"/>
      <c r="H328" s="19"/>
    </row>
    <row r="329" spans="6:8" s="16" customFormat="1">
      <c r="F329" s="19"/>
      <c r="G329" s="19"/>
      <c r="H329" s="19"/>
    </row>
    <row r="330" spans="6:8" s="16" customFormat="1">
      <c r="F330" s="19"/>
      <c r="G330" s="19"/>
      <c r="H330" s="19"/>
    </row>
    <row r="331" spans="6:8" s="16" customFormat="1">
      <c r="F331" s="19"/>
      <c r="G331" s="19"/>
      <c r="H331" s="19"/>
    </row>
    <row r="332" spans="6:8" s="16" customFormat="1">
      <c r="F332" s="19"/>
      <c r="G332" s="19"/>
      <c r="H332" s="19"/>
    </row>
    <row r="333" spans="6:8" s="16" customFormat="1">
      <c r="F333" s="19"/>
      <c r="G333" s="19"/>
      <c r="H333" s="19"/>
    </row>
    <row r="334" spans="6:8" s="16" customFormat="1">
      <c r="F334" s="19"/>
      <c r="G334" s="19"/>
      <c r="H334" s="19"/>
    </row>
    <row r="335" spans="6:8" s="16" customFormat="1">
      <c r="F335" s="19"/>
      <c r="G335" s="19"/>
      <c r="H335" s="19"/>
    </row>
    <row r="336" spans="6:8" s="16" customFormat="1">
      <c r="F336" s="19"/>
      <c r="G336" s="19"/>
      <c r="H336" s="19"/>
    </row>
    <row r="337" spans="6:8" s="16" customFormat="1">
      <c r="F337" s="19"/>
      <c r="G337" s="19"/>
      <c r="H337" s="19"/>
    </row>
    <row r="338" spans="6:8" s="16" customFormat="1">
      <c r="F338" s="19"/>
      <c r="G338" s="19"/>
      <c r="H338" s="19"/>
    </row>
    <row r="339" spans="6:8" s="16" customFormat="1">
      <c r="F339" s="19"/>
      <c r="G339" s="19"/>
      <c r="H339" s="19"/>
    </row>
    <row r="340" spans="6:8" s="16" customFormat="1">
      <c r="F340" s="19"/>
      <c r="G340" s="19"/>
      <c r="H340" s="19"/>
    </row>
    <row r="341" spans="6:8" s="16" customFormat="1">
      <c r="F341" s="19"/>
      <c r="G341" s="19"/>
      <c r="H341" s="19"/>
    </row>
    <row r="342" spans="6:8" s="16" customFormat="1">
      <c r="F342" s="19"/>
      <c r="G342" s="19"/>
      <c r="H342" s="19"/>
    </row>
    <row r="343" spans="6:8" s="16" customFormat="1">
      <c r="F343" s="19"/>
      <c r="G343" s="19"/>
      <c r="H343" s="19"/>
    </row>
    <row r="344" spans="6:8" s="16" customFormat="1">
      <c r="F344" s="19"/>
      <c r="G344" s="19"/>
      <c r="H344" s="19"/>
    </row>
    <row r="345" spans="6:8" s="16" customFormat="1">
      <c r="F345" s="19"/>
      <c r="G345" s="19"/>
      <c r="H345" s="19"/>
    </row>
    <row r="346" spans="6:8" s="16" customFormat="1">
      <c r="F346" s="19"/>
      <c r="G346" s="19"/>
      <c r="H346" s="19"/>
    </row>
    <row r="347" spans="6:8" s="16" customFormat="1">
      <c r="F347" s="19"/>
      <c r="G347" s="19"/>
      <c r="H347" s="19"/>
    </row>
    <row r="348" spans="6:8" s="16" customFormat="1">
      <c r="F348" s="19"/>
      <c r="G348" s="19"/>
      <c r="H348" s="19"/>
    </row>
    <row r="349" spans="6:8" s="16" customFormat="1">
      <c r="F349" s="19"/>
      <c r="G349" s="19"/>
      <c r="H349" s="19"/>
    </row>
    <row r="350" spans="6:8" s="16" customFormat="1">
      <c r="F350" s="19"/>
      <c r="G350" s="19"/>
      <c r="H350" s="19"/>
    </row>
    <row r="351" spans="6:8" s="16" customFormat="1">
      <c r="F351" s="19"/>
      <c r="G351" s="19"/>
      <c r="H351" s="19"/>
    </row>
    <row r="352" spans="6:8" s="16" customFormat="1">
      <c r="F352" s="19"/>
      <c r="G352" s="19"/>
      <c r="H352" s="19"/>
    </row>
    <row r="353" spans="6:8" s="16" customFormat="1">
      <c r="F353" s="19"/>
      <c r="G353" s="19"/>
      <c r="H353" s="19"/>
    </row>
    <row r="354" spans="6:8" s="16" customFormat="1">
      <c r="F354" s="19"/>
      <c r="G354" s="19"/>
      <c r="H354" s="19"/>
    </row>
    <row r="355" spans="6:8" s="16" customFormat="1">
      <c r="F355" s="19"/>
      <c r="G355" s="19"/>
      <c r="H355" s="19"/>
    </row>
    <row r="356" spans="6:8" s="16" customFormat="1">
      <c r="F356" s="19"/>
      <c r="G356" s="19"/>
      <c r="H356" s="19"/>
    </row>
    <row r="357" spans="6:8" s="16" customFormat="1">
      <c r="F357" s="19"/>
      <c r="G357" s="19"/>
      <c r="H357" s="19"/>
    </row>
    <row r="358" spans="6:8" s="16" customFormat="1">
      <c r="F358" s="19"/>
      <c r="G358" s="19"/>
      <c r="H358" s="19"/>
    </row>
    <row r="359" spans="6:8" s="16" customFormat="1">
      <c r="F359" s="19"/>
      <c r="G359" s="19"/>
      <c r="H359" s="19"/>
    </row>
    <row r="360" spans="6:8" s="16" customFormat="1">
      <c r="F360" s="19"/>
      <c r="G360" s="19"/>
      <c r="H360" s="19"/>
    </row>
    <row r="361" spans="6:8" s="16" customFormat="1">
      <c r="F361" s="19"/>
      <c r="G361" s="19"/>
      <c r="H361" s="19"/>
    </row>
    <row r="362" spans="6:8" s="16" customFormat="1">
      <c r="F362" s="19"/>
      <c r="G362" s="19"/>
      <c r="H362" s="19"/>
    </row>
    <row r="363" spans="6:8" s="16" customFormat="1">
      <c r="F363" s="19"/>
      <c r="G363" s="19"/>
      <c r="H363" s="19"/>
    </row>
    <row r="364" spans="6:8" s="16" customFormat="1">
      <c r="F364" s="19"/>
      <c r="G364" s="19"/>
      <c r="H364" s="19"/>
    </row>
    <row r="365" spans="6:8" s="16" customFormat="1">
      <c r="F365" s="19"/>
      <c r="G365" s="19"/>
      <c r="H365" s="19"/>
    </row>
    <row r="366" spans="6:8" s="16" customFormat="1">
      <c r="F366" s="19"/>
      <c r="G366" s="19"/>
      <c r="H366" s="19"/>
    </row>
    <row r="367" spans="6:8" s="16" customFormat="1">
      <c r="F367" s="19"/>
      <c r="G367" s="19"/>
      <c r="H367" s="19"/>
    </row>
    <row r="368" spans="6:8" s="16" customFormat="1">
      <c r="F368" s="19"/>
      <c r="G368" s="19"/>
      <c r="H368" s="19"/>
    </row>
    <row r="369" spans="6:8" s="16" customFormat="1">
      <c r="F369" s="19"/>
      <c r="G369" s="19"/>
      <c r="H369" s="19"/>
    </row>
    <row r="370" spans="6:8" s="16" customFormat="1">
      <c r="F370" s="19"/>
      <c r="G370" s="19"/>
      <c r="H370" s="19"/>
    </row>
    <row r="371" spans="6:8" s="16" customFormat="1">
      <c r="F371" s="19"/>
      <c r="G371" s="19"/>
      <c r="H371" s="19"/>
    </row>
    <row r="372" spans="6:8" s="16" customFormat="1">
      <c r="F372" s="19"/>
      <c r="G372" s="19"/>
      <c r="H372" s="19"/>
    </row>
    <row r="373" spans="6:8" s="16" customFormat="1">
      <c r="F373" s="19"/>
      <c r="G373" s="19"/>
      <c r="H373" s="19"/>
    </row>
    <row r="374" spans="6:8" s="16" customFormat="1">
      <c r="F374" s="19"/>
      <c r="G374" s="19"/>
      <c r="H374" s="19"/>
    </row>
    <row r="375" spans="6:8" s="16" customFormat="1">
      <c r="F375" s="19"/>
      <c r="G375" s="19"/>
      <c r="H375" s="19"/>
    </row>
    <row r="376" spans="6:8" s="16" customFormat="1">
      <c r="F376" s="19"/>
      <c r="G376" s="19"/>
      <c r="H376" s="19"/>
    </row>
    <row r="377" spans="6:8" s="16" customFormat="1">
      <c r="F377" s="19"/>
      <c r="G377" s="19"/>
      <c r="H377" s="19"/>
    </row>
    <row r="378" spans="6:8" s="16" customFormat="1">
      <c r="F378" s="19"/>
      <c r="G378" s="19"/>
      <c r="H378" s="19"/>
    </row>
    <row r="379" spans="6:8" s="16" customFormat="1">
      <c r="F379" s="19"/>
      <c r="G379" s="19"/>
      <c r="H379" s="19"/>
    </row>
    <row r="380" spans="6:8" s="16" customFormat="1">
      <c r="F380" s="19"/>
      <c r="G380" s="19"/>
      <c r="H380" s="19"/>
    </row>
    <row r="381" spans="6:8" s="16" customFormat="1">
      <c r="F381" s="19"/>
      <c r="G381" s="19"/>
      <c r="H381" s="19"/>
    </row>
    <row r="382" spans="6:8" s="16" customFormat="1">
      <c r="F382" s="19"/>
      <c r="G382" s="19"/>
      <c r="H382" s="19"/>
    </row>
    <row r="383" spans="6:8" s="16" customFormat="1">
      <c r="F383" s="19"/>
      <c r="G383" s="19"/>
      <c r="H383" s="19"/>
    </row>
    <row r="384" spans="6:8" s="16" customFormat="1">
      <c r="F384" s="19"/>
      <c r="G384" s="19"/>
      <c r="H384" s="19"/>
    </row>
    <row r="385" spans="6:8" s="16" customFormat="1">
      <c r="F385" s="19"/>
      <c r="G385" s="19"/>
      <c r="H385" s="19"/>
    </row>
    <row r="386" spans="6:8" s="16" customFormat="1">
      <c r="F386" s="19"/>
      <c r="G386" s="19"/>
      <c r="H386" s="19"/>
    </row>
    <row r="387" spans="6:8" s="16" customFormat="1">
      <c r="F387" s="19"/>
      <c r="G387" s="19"/>
      <c r="H387" s="19"/>
    </row>
    <row r="388" spans="6:8" s="16" customFormat="1">
      <c r="F388" s="19"/>
      <c r="G388" s="19"/>
      <c r="H388" s="19"/>
    </row>
    <row r="389" spans="6:8" s="16" customFormat="1">
      <c r="F389" s="19"/>
      <c r="G389" s="19"/>
      <c r="H389" s="19"/>
    </row>
    <row r="390" spans="6:8" s="16" customFormat="1">
      <c r="F390" s="19"/>
      <c r="G390" s="19"/>
      <c r="H390" s="19"/>
    </row>
    <row r="391" spans="6:8" s="16" customFormat="1">
      <c r="F391" s="19"/>
      <c r="G391" s="19"/>
      <c r="H391" s="19"/>
    </row>
    <row r="392" spans="6:8" s="16" customFormat="1">
      <c r="F392" s="19"/>
      <c r="G392" s="19"/>
      <c r="H392" s="19"/>
    </row>
    <row r="393" spans="6:8" s="16" customFormat="1">
      <c r="F393" s="19"/>
      <c r="G393" s="19"/>
      <c r="H393" s="19"/>
    </row>
    <row r="394" spans="6:8" s="16" customFormat="1">
      <c r="F394" s="19"/>
      <c r="G394" s="19"/>
      <c r="H394" s="19"/>
    </row>
    <row r="395" spans="6:8" s="16" customFormat="1">
      <c r="F395" s="19"/>
      <c r="G395" s="19"/>
      <c r="H395" s="19"/>
    </row>
    <row r="396" spans="6:8" s="16" customFormat="1">
      <c r="F396" s="19"/>
      <c r="G396" s="19"/>
      <c r="H396" s="19"/>
    </row>
    <row r="397" spans="6:8" s="16" customFormat="1">
      <c r="F397" s="19"/>
      <c r="G397" s="19"/>
      <c r="H397" s="19"/>
    </row>
    <row r="398" spans="6:8" s="16" customFormat="1">
      <c r="F398" s="19"/>
      <c r="G398" s="19"/>
      <c r="H398" s="19"/>
    </row>
    <row r="399" spans="6:8" s="16" customFormat="1">
      <c r="F399" s="19"/>
      <c r="G399" s="19"/>
      <c r="H399" s="19"/>
    </row>
    <row r="400" spans="6:8" s="16" customFormat="1">
      <c r="F400" s="19"/>
      <c r="G400" s="19"/>
      <c r="H400" s="19"/>
    </row>
    <row r="401" spans="6:8" s="16" customFormat="1">
      <c r="F401" s="19"/>
      <c r="G401" s="19"/>
      <c r="H401" s="19"/>
    </row>
    <row r="402" spans="6:8" s="16" customFormat="1">
      <c r="F402" s="19"/>
      <c r="G402" s="19"/>
      <c r="H402" s="19"/>
    </row>
    <row r="403" spans="6:8" s="16" customFormat="1">
      <c r="F403" s="19"/>
      <c r="G403" s="19"/>
      <c r="H403" s="19"/>
    </row>
    <row r="404" spans="6:8" s="16" customFormat="1">
      <c r="F404" s="19"/>
      <c r="G404" s="19"/>
      <c r="H404" s="19"/>
    </row>
    <row r="405" spans="6:8" s="16" customFormat="1">
      <c r="F405" s="19"/>
      <c r="G405" s="19"/>
      <c r="H405" s="19"/>
    </row>
    <row r="406" spans="6:8" s="16" customFormat="1">
      <c r="F406" s="19"/>
      <c r="G406" s="19"/>
      <c r="H406" s="19"/>
    </row>
    <row r="407" spans="6:8" s="16" customFormat="1">
      <c r="F407" s="19"/>
      <c r="G407" s="19"/>
      <c r="H407" s="19"/>
    </row>
    <row r="408" spans="6:8" s="16" customFormat="1">
      <c r="F408" s="19"/>
      <c r="G408" s="19"/>
      <c r="H408" s="19"/>
    </row>
    <row r="409" spans="6:8" s="16" customFormat="1">
      <c r="F409" s="19"/>
      <c r="G409" s="19"/>
      <c r="H409" s="19"/>
    </row>
    <row r="410" spans="6:8" s="16" customFormat="1">
      <c r="F410" s="19"/>
      <c r="G410" s="19"/>
      <c r="H410" s="19"/>
    </row>
    <row r="411" spans="6:8" s="16" customFormat="1">
      <c r="F411" s="19"/>
      <c r="G411" s="19"/>
      <c r="H411" s="19"/>
    </row>
    <row r="412" spans="6:8" s="16" customFormat="1">
      <c r="F412" s="19"/>
      <c r="G412" s="19"/>
      <c r="H412" s="19"/>
    </row>
    <row r="413" spans="6:8" s="16" customFormat="1">
      <c r="F413" s="19"/>
      <c r="G413" s="19"/>
      <c r="H413" s="19"/>
    </row>
    <row r="414" spans="6:8" s="16" customFormat="1">
      <c r="F414" s="19"/>
      <c r="G414" s="19"/>
      <c r="H414" s="19"/>
    </row>
    <row r="415" spans="6:8" s="16" customFormat="1">
      <c r="F415" s="19"/>
      <c r="G415" s="19"/>
      <c r="H415" s="19"/>
    </row>
    <row r="416" spans="6:8" s="16" customFormat="1">
      <c r="F416" s="19"/>
      <c r="G416" s="19"/>
      <c r="H416" s="19"/>
    </row>
    <row r="417" spans="6:8" s="16" customFormat="1">
      <c r="F417" s="19"/>
      <c r="G417" s="19"/>
      <c r="H417" s="19"/>
    </row>
    <row r="418" spans="6:8" s="16" customFormat="1">
      <c r="F418" s="19"/>
      <c r="G418" s="19"/>
      <c r="H418" s="19"/>
    </row>
    <row r="419" spans="6:8" s="16" customFormat="1">
      <c r="F419" s="19"/>
      <c r="G419" s="19"/>
      <c r="H419" s="19"/>
    </row>
    <row r="420" spans="6:8" s="16" customFormat="1">
      <c r="F420" s="19"/>
      <c r="G420" s="19"/>
      <c r="H420" s="19"/>
    </row>
    <row r="421" spans="6:8" s="16" customFormat="1">
      <c r="F421" s="19"/>
      <c r="G421" s="19"/>
      <c r="H421" s="19"/>
    </row>
    <row r="422" spans="6:8" s="16" customFormat="1">
      <c r="F422" s="19"/>
      <c r="G422" s="19"/>
      <c r="H422" s="19"/>
    </row>
    <row r="423" spans="6:8" s="16" customFormat="1">
      <c r="F423" s="19"/>
      <c r="G423" s="19"/>
      <c r="H423" s="19"/>
    </row>
    <row r="424" spans="6:8" s="16" customFormat="1">
      <c r="F424" s="19"/>
      <c r="G424" s="19"/>
      <c r="H424" s="19"/>
    </row>
    <row r="425" spans="6:8" s="16" customFormat="1">
      <c r="F425" s="19"/>
      <c r="G425" s="19"/>
      <c r="H425" s="19"/>
    </row>
    <row r="426" spans="6:8" s="16" customFormat="1">
      <c r="F426" s="19"/>
      <c r="G426" s="19"/>
      <c r="H426" s="19"/>
    </row>
    <row r="427" spans="6:8" s="16" customFormat="1">
      <c r="F427" s="19"/>
      <c r="G427" s="19"/>
      <c r="H427" s="19"/>
    </row>
    <row r="428" spans="6:8" s="16" customFormat="1">
      <c r="F428" s="19"/>
      <c r="G428" s="19"/>
      <c r="H428" s="19"/>
    </row>
    <row r="429" spans="6:8" s="16" customFormat="1">
      <c r="F429" s="19"/>
      <c r="G429" s="19"/>
      <c r="H429" s="19"/>
    </row>
    <row r="430" spans="6:8" s="16" customFormat="1">
      <c r="F430" s="19"/>
      <c r="G430" s="19"/>
      <c r="H430" s="19"/>
    </row>
    <row r="431" spans="6:8" s="16" customFormat="1">
      <c r="F431" s="19"/>
      <c r="G431" s="19"/>
      <c r="H431" s="19"/>
    </row>
    <row r="432" spans="6:8" s="16" customFormat="1">
      <c r="F432" s="19"/>
      <c r="G432" s="19"/>
      <c r="H432" s="19"/>
    </row>
    <row r="433" spans="6:8" s="16" customFormat="1">
      <c r="F433" s="19"/>
      <c r="G433" s="19"/>
      <c r="H433" s="19"/>
    </row>
    <row r="434" spans="6:8" s="16" customFormat="1">
      <c r="F434" s="19"/>
      <c r="G434" s="19"/>
      <c r="H434" s="19"/>
    </row>
    <row r="435" spans="6:8" s="16" customFormat="1">
      <c r="F435" s="19"/>
      <c r="G435" s="19"/>
      <c r="H435" s="19"/>
    </row>
    <row r="436" spans="6:8" s="16" customFormat="1">
      <c r="F436" s="19"/>
      <c r="G436" s="19"/>
      <c r="H436" s="19"/>
    </row>
    <row r="437" spans="6:8" s="16" customFormat="1">
      <c r="F437" s="19"/>
      <c r="G437" s="19"/>
      <c r="H437" s="19"/>
    </row>
    <row r="438" spans="6:8" s="16" customFormat="1">
      <c r="F438" s="19"/>
      <c r="G438" s="19"/>
      <c r="H438" s="19"/>
    </row>
    <row r="439" spans="6:8" s="16" customFormat="1">
      <c r="F439" s="19"/>
      <c r="G439" s="19"/>
      <c r="H439" s="19"/>
    </row>
    <row r="440" spans="6:8" s="16" customFormat="1">
      <c r="F440" s="19"/>
      <c r="G440" s="19"/>
      <c r="H440" s="19"/>
    </row>
    <row r="441" spans="6:8" s="16" customFormat="1">
      <c r="F441" s="19"/>
      <c r="G441" s="19"/>
      <c r="H441" s="19"/>
    </row>
    <row r="442" spans="6:8" s="16" customFormat="1">
      <c r="F442" s="19"/>
      <c r="G442" s="19"/>
      <c r="H442" s="19"/>
    </row>
    <row r="443" spans="6:8" s="16" customFormat="1">
      <c r="F443" s="19"/>
      <c r="G443" s="19"/>
      <c r="H443" s="19"/>
    </row>
    <row r="444" spans="6:8" s="16" customFormat="1">
      <c r="F444" s="19"/>
      <c r="G444" s="19"/>
      <c r="H444" s="19"/>
    </row>
    <row r="445" spans="6:8" s="16" customFormat="1">
      <c r="F445" s="19"/>
      <c r="G445" s="19"/>
      <c r="H445" s="19"/>
    </row>
    <row r="446" spans="6:8" s="16" customFormat="1">
      <c r="F446" s="19"/>
      <c r="G446" s="19"/>
      <c r="H446" s="19"/>
    </row>
    <row r="447" spans="6:8" s="16" customFormat="1">
      <c r="F447" s="19"/>
      <c r="G447" s="19"/>
      <c r="H447" s="19"/>
    </row>
    <row r="448" spans="6:8" s="16" customFormat="1">
      <c r="F448" s="19"/>
      <c r="G448" s="19"/>
      <c r="H448" s="19"/>
    </row>
    <row r="449" spans="6:8" s="16" customFormat="1">
      <c r="F449" s="19"/>
      <c r="G449" s="19"/>
      <c r="H449" s="19"/>
    </row>
    <row r="450" spans="6:8" s="16" customFormat="1">
      <c r="F450" s="19"/>
      <c r="G450" s="19"/>
      <c r="H450" s="19"/>
    </row>
    <row r="451" spans="6:8" s="16" customFormat="1">
      <c r="F451" s="19"/>
      <c r="G451" s="19"/>
      <c r="H451" s="19"/>
    </row>
    <row r="452" spans="6:8" s="16" customFormat="1">
      <c r="F452" s="19"/>
      <c r="G452" s="19"/>
      <c r="H452" s="19"/>
    </row>
    <row r="453" spans="6:8" s="16" customFormat="1">
      <c r="F453" s="19"/>
      <c r="G453" s="19"/>
      <c r="H453" s="19"/>
    </row>
    <row r="454" spans="6:8" s="16" customFormat="1">
      <c r="F454" s="19"/>
      <c r="G454" s="19"/>
      <c r="H454" s="19"/>
    </row>
    <row r="455" spans="6:8" s="16" customFormat="1">
      <c r="F455" s="19"/>
      <c r="G455" s="19"/>
      <c r="H455" s="19"/>
    </row>
    <row r="456" spans="6:8" s="16" customFormat="1">
      <c r="F456" s="19"/>
      <c r="G456" s="19"/>
      <c r="H456" s="19"/>
    </row>
    <row r="457" spans="6:8" s="16" customFormat="1">
      <c r="F457" s="19"/>
      <c r="G457" s="19"/>
      <c r="H457" s="19"/>
    </row>
    <row r="458" spans="6:8" s="16" customFormat="1">
      <c r="F458" s="19"/>
      <c r="G458" s="19"/>
      <c r="H458" s="19"/>
    </row>
    <row r="459" spans="6:8" s="16" customFormat="1">
      <c r="F459" s="19"/>
      <c r="G459" s="19"/>
      <c r="H459" s="19"/>
    </row>
    <row r="460" spans="6:8" s="16" customFormat="1">
      <c r="F460" s="19"/>
      <c r="G460" s="19"/>
      <c r="H460" s="19"/>
    </row>
    <row r="461" spans="6:8" s="16" customFormat="1">
      <c r="F461" s="19"/>
      <c r="G461" s="19"/>
      <c r="H461" s="19"/>
    </row>
    <row r="462" spans="6:8" s="16" customFormat="1">
      <c r="F462" s="19"/>
      <c r="G462" s="19"/>
      <c r="H462" s="19"/>
    </row>
    <row r="463" spans="6:8" s="16" customFormat="1">
      <c r="F463" s="19"/>
      <c r="G463" s="19"/>
      <c r="H463" s="19"/>
    </row>
    <row r="464" spans="6:8" s="16" customFormat="1">
      <c r="F464" s="19"/>
      <c r="G464" s="19"/>
      <c r="H464" s="19"/>
    </row>
    <row r="465" spans="6:8" s="16" customFormat="1">
      <c r="F465" s="19"/>
      <c r="G465" s="19"/>
      <c r="H465" s="19"/>
    </row>
    <row r="466" spans="6:8" s="16" customFormat="1">
      <c r="F466" s="19"/>
      <c r="G466" s="19"/>
      <c r="H466" s="19"/>
    </row>
    <row r="467" spans="6:8" s="16" customFormat="1">
      <c r="F467" s="19"/>
      <c r="G467" s="19"/>
      <c r="H467" s="19"/>
    </row>
    <row r="468" spans="6:8" s="16" customFormat="1">
      <c r="F468" s="19"/>
      <c r="G468" s="19"/>
      <c r="H468" s="19"/>
    </row>
    <row r="469" spans="6:8" s="16" customFormat="1">
      <c r="F469" s="19"/>
      <c r="G469" s="19"/>
      <c r="H469" s="19"/>
    </row>
    <row r="470" spans="6:8" s="16" customFormat="1">
      <c r="F470" s="19"/>
      <c r="G470" s="19"/>
      <c r="H470" s="19"/>
    </row>
    <row r="471" spans="6:8" s="16" customFormat="1">
      <c r="F471" s="19"/>
      <c r="G471" s="19"/>
      <c r="H471" s="19"/>
    </row>
    <row r="472" spans="6:8" s="16" customFormat="1">
      <c r="F472" s="19"/>
      <c r="G472" s="19"/>
      <c r="H472" s="19"/>
    </row>
    <row r="473" spans="6:8" s="16" customFormat="1">
      <c r="F473" s="19"/>
      <c r="G473" s="19"/>
      <c r="H473" s="19"/>
    </row>
    <row r="474" spans="6:8" s="16" customFormat="1">
      <c r="F474" s="19"/>
      <c r="G474" s="19"/>
      <c r="H474" s="19"/>
    </row>
    <row r="475" spans="6:8" s="16" customFormat="1">
      <c r="F475" s="19"/>
      <c r="G475" s="19"/>
      <c r="H475" s="19"/>
    </row>
    <row r="476" spans="6:8" s="16" customFormat="1">
      <c r="F476" s="19"/>
      <c r="G476" s="19"/>
      <c r="H476" s="19"/>
    </row>
    <row r="477" spans="6:8" s="16" customFormat="1">
      <c r="F477" s="19"/>
      <c r="G477" s="19"/>
      <c r="H477" s="19"/>
    </row>
    <row r="478" spans="6:8" s="16" customFormat="1">
      <c r="F478" s="19"/>
      <c r="G478" s="19"/>
      <c r="H478" s="19"/>
    </row>
    <row r="479" spans="6:8" s="16" customFormat="1">
      <c r="F479" s="19"/>
      <c r="G479" s="19"/>
      <c r="H479" s="19"/>
    </row>
    <row r="480" spans="6:8" s="16" customFormat="1">
      <c r="F480" s="19"/>
      <c r="G480" s="19"/>
      <c r="H480" s="19"/>
    </row>
    <row r="481" spans="6:8" s="16" customFormat="1">
      <c r="F481" s="19"/>
      <c r="G481" s="19"/>
      <c r="H481" s="19"/>
    </row>
    <row r="482" spans="6:8" s="16" customFormat="1">
      <c r="F482" s="19"/>
      <c r="G482" s="19"/>
      <c r="H482" s="19"/>
    </row>
    <row r="483" spans="6:8" s="16" customFormat="1">
      <c r="F483" s="19"/>
      <c r="G483" s="19"/>
      <c r="H483" s="19"/>
    </row>
    <row r="484" spans="6:8" s="16" customFormat="1">
      <c r="F484" s="19"/>
      <c r="G484" s="19"/>
      <c r="H484" s="19"/>
    </row>
    <row r="485" spans="6:8" s="16" customFormat="1">
      <c r="F485" s="19"/>
      <c r="G485" s="19"/>
      <c r="H485" s="19"/>
    </row>
    <row r="486" spans="6:8" s="16" customFormat="1">
      <c r="F486" s="19"/>
      <c r="G486" s="19"/>
      <c r="H486" s="19"/>
    </row>
    <row r="487" spans="6:8" s="16" customFormat="1">
      <c r="F487" s="19"/>
      <c r="G487" s="19"/>
      <c r="H487" s="19"/>
    </row>
    <row r="488" spans="6:8" s="16" customFormat="1">
      <c r="F488" s="19"/>
      <c r="G488" s="19"/>
      <c r="H488" s="19"/>
    </row>
    <row r="489" spans="6:8" s="16" customFormat="1">
      <c r="F489" s="19"/>
      <c r="G489" s="19"/>
      <c r="H489" s="19"/>
    </row>
    <row r="490" spans="6:8" s="16" customFormat="1">
      <c r="F490" s="19"/>
      <c r="G490" s="19"/>
      <c r="H490" s="19"/>
    </row>
    <row r="491" spans="6:8" s="16" customFormat="1">
      <c r="F491" s="19"/>
      <c r="G491" s="19"/>
      <c r="H491" s="19"/>
    </row>
    <row r="492" spans="6:8" s="16" customFormat="1">
      <c r="F492" s="19"/>
      <c r="G492" s="19"/>
      <c r="H492" s="19"/>
    </row>
    <row r="493" spans="6:8" s="16" customFormat="1">
      <c r="F493" s="19"/>
      <c r="G493" s="19"/>
      <c r="H493" s="19"/>
    </row>
    <row r="494" spans="6:8" s="16" customFormat="1">
      <c r="F494" s="19"/>
      <c r="G494" s="19"/>
      <c r="H494" s="19"/>
    </row>
    <row r="495" spans="6:8" s="16" customFormat="1">
      <c r="F495" s="19"/>
      <c r="G495" s="19"/>
      <c r="H495" s="19"/>
    </row>
    <row r="496" spans="6:8" s="16" customFormat="1">
      <c r="F496" s="19"/>
      <c r="G496" s="19"/>
      <c r="H496" s="19"/>
    </row>
    <row r="497" spans="6:8" s="16" customFormat="1">
      <c r="F497" s="19"/>
      <c r="G497" s="19"/>
      <c r="H497" s="19"/>
    </row>
    <row r="498" spans="6:8" s="16" customFormat="1">
      <c r="F498" s="19"/>
      <c r="G498" s="19"/>
      <c r="H498" s="19"/>
    </row>
    <row r="499" spans="6:8" s="16" customFormat="1">
      <c r="F499" s="19"/>
      <c r="G499" s="19"/>
      <c r="H499" s="19"/>
    </row>
    <row r="500" spans="6:8" s="16" customFormat="1">
      <c r="F500" s="19"/>
      <c r="G500" s="19"/>
      <c r="H500" s="19"/>
    </row>
    <row r="501" spans="6:8" s="16" customFormat="1">
      <c r="F501" s="19"/>
      <c r="G501" s="19"/>
      <c r="H501" s="19"/>
    </row>
    <row r="502" spans="6:8" s="16" customFormat="1">
      <c r="F502" s="19"/>
      <c r="G502" s="19"/>
      <c r="H502" s="19"/>
    </row>
    <row r="503" spans="6:8" s="16" customFormat="1">
      <c r="F503" s="19"/>
      <c r="G503" s="19"/>
      <c r="H503" s="19"/>
    </row>
    <row r="504" spans="6:8" s="16" customFormat="1">
      <c r="F504" s="19"/>
      <c r="G504" s="19"/>
      <c r="H504" s="19"/>
    </row>
    <row r="505" spans="6:8" s="16" customFormat="1">
      <c r="F505" s="19"/>
      <c r="G505" s="19"/>
      <c r="H505" s="19"/>
    </row>
    <row r="506" spans="6:8" s="16" customFormat="1">
      <c r="F506" s="19"/>
      <c r="G506" s="19"/>
      <c r="H506" s="19"/>
    </row>
    <row r="507" spans="6:8" s="16" customFormat="1">
      <c r="F507" s="19"/>
      <c r="G507" s="19"/>
      <c r="H507" s="19"/>
    </row>
    <row r="508" spans="6:8" s="16" customFormat="1">
      <c r="F508" s="19"/>
      <c r="G508" s="19"/>
      <c r="H508" s="19"/>
    </row>
    <row r="509" spans="6:8" s="16" customFormat="1">
      <c r="F509" s="19"/>
      <c r="G509" s="19"/>
      <c r="H509" s="19"/>
    </row>
    <row r="510" spans="6:8" s="16" customFormat="1">
      <c r="F510" s="19"/>
      <c r="G510" s="19"/>
      <c r="H510" s="19"/>
    </row>
    <row r="511" spans="6:8" s="16" customFormat="1">
      <c r="F511" s="19"/>
      <c r="G511" s="19"/>
      <c r="H511" s="19"/>
    </row>
    <row r="512" spans="6:8" s="16" customFormat="1">
      <c r="F512" s="19"/>
      <c r="G512" s="19"/>
      <c r="H512" s="19"/>
    </row>
    <row r="513" spans="6:8" s="16" customFormat="1">
      <c r="F513" s="19"/>
      <c r="G513" s="19"/>
      <c r="H513" s="19"/>
    </row>
    <row r="514" spans="6:8" s="16" customFormat="1">
      <c r="F514" s="19"/>
      <c r="G514" s="19"/>
      <c r="H514" s="19"/>
    </row>
    <row r="515" spans="6:8" s="16" customFormat="1">
      <c r="F515" s="19"/>
      <c r="G515" s="19"/>
      <c r="H515" s="19"/>
    </row>
    <row r="516" spans="6:8" s="16" customFormat="1">
      <c r="F516" s="19"/>
      <c r="G516" s="19"/>
      <c r="H516" s="19"/>
    </row>
    <row r="517" spans="6:8" s="16" customFormat="1">
      <c r="F517" s="19"/>
      <c r="G517" s="19"/>
      <c r="H517" s="19"/>
    </row>
    <row r="518" spans="6:8" s="16" customFormat="1">
      <c r="F518" s="19"/>
      <c r="G518" s="19"/>
      <c r="H518" s="19"/>
    </row>
    <row r="519" spans="6:8" s="16" customFormat="1">
      <c r="F519" s="19"/>
      <c r="G519" s="19"/>
      <c r="H519" s="19"/>
    </row>
    <row r="520" spans="6:8" s="16" customFormat="1">
      <c r="F520" s="19"/>
      <c r="G520" s="19"/>
      <c r="H520" s="19"/>
    </row>
    <row r="521" spans="6:8" s="16" customFormat="1">
      <c r="F521" s="19"/>
      <c r="G521" s="19"/>
      <c r="H521" s="19"/>
    </row>
    <row r="522" spans="6:8" s="16" customFormat="1">
      <c r="F522" s="19"/>
      <c r="G522" s="19"/>
      <c r="H522" s="19"/>
    </row>
    <row r="523" spans="6:8" s="16" customFormat="1">
      <c r="F523" s="19"/>
      <c r="G523" s="19"/>
      <c r="H523" s="19"/>
    </row>
    <row r="524" spans="6:8" s="16" customFormat="1">
      <c r="F524" s="19"/>
      <c r="G524" s="19"/>
      <c r="H524" s="19"/>
    </row>
    <row r="525" spans="6:8" s="16" customFormat="1">
      <c r="F525" s="19"/>
      <c r="G525" s="19"/>
      <c r="H525" s="19"/>
    </row>
    <row r="526" spans="6:8" s="16" customFormat="1">
      <c r="F526" s="19"/>
      <c r="G526" s="19"/>
      <c r="H526" s="19"/>
    </row>
    <row r="527" spans="6:8" s="16" customFormat="1">
      <c r="F527" s="19"/>
      <c r="G527" s="19"/>
      <c r="H527" s="19"/>
    </row>
    <row r="528" spans="6:8" s="16" customFormat="1">
      <c r="F528" s="19"/>
      <c r="G528" s="19"/>
      <c r="H528" s="19"/>
    </row>
    <row r="529" spans="6:8" s="16" customFormat="1">
      <c r="F529" s="19"/>
      <c r="G529" s="19"/>
      <c r="H529" s="19"/>
    </row>
    <row r="530" spans="6:8" s="16" customFormat="1">
      <c r="F530" s="19"/>
      <c r="G530" s="19"/>
      <c r="H530" s="19"/>
    </row>
    <row r="531" spans="6:8" s="16" customFormat="1">
      <c r="F531" s="19"/>
      <c r="G531" s="19"/>
      <c r="H531" s="19"/>
    </row>
    <row r="532" spans="6:8" s="16" customFormat="1">
      <c r="F532" s="19"/>
      <c r="G532" s="19"/>
      <c r="H532" s="19"/>
    </row>
    <row r="533" spans="6:8" s="16" customFormat="1">
      <c r="F533" s="19"/>
      <c r="G533" s="19"/>
      <c r="H533" s="19"/>
    </row>
    <row r="534" spans="6:8" s="16" customFormat="1">
      <c r="F534" s="19"/>
      <c r="G534" s="19"/>
      <c r="H534" s="19"/>
    </row>
    <row r="535" spans="6:8" s="16" customFormat="1">
      <c r="F535" s="19"/>
      <c r="G535" s="19"/>
      <c r="H535" s="19"/>
    </row>
    <row r="536" spans="6:8" s="16" customFormat="1">
      <c r="F536" s="19"/>
      <c r="G536" s="19"/>
      <c r="H536" s="19"/>
    </row>
    <row r="537" spans="6:8" s="16" customFormat="1">
      <c r="F537" s="19"/>
      <c r="G537" s="19"/>
      <c r="H537" s="19"/>
    </row>
    <row r="538" spans="6:8" s="16" customFormat="1">
      <c r="F538" s="19"/>
      <c r="G538" s="19"/>
      <c r="H538" s="19"/>
    </row>
    <row r="539" spans="6:8" s="16" customFormat="1">
      <c r="F539" s="19"/>
      <c r="G539" s="19"/>
      <c r="H539" s="19"/>
    </row>
    <row r="540" spans="6:8" s="16" customFormat="1">
      <c r="F540" s="19"/>
      <c r="G540" s="19"/>
      <c r="H540" s="19"/>
    </row>
    <row r="541" spans="6:8" s="16" customFormat="1">
      <c r="F541" s="19"/>
      <c r="G541" s="19"/>
      <c r="H541" s="19"/>
    </row>
    <row r="542" spans="6:8" s="16" customFormat="1">
      <c r="F542" s="19"/>
      <c r="G542" s="19"/>
      <c r="H542" s="19"/>
    </row>
    <row r="543" spans="6:8" s="16" customFormat="1">
      <c r="F543" s="19"/>
      <c r="G543" s="19"/>
      <c r="H543" s="19"/>
    </row>
    <row r="544" spans="6:8" s="16" customFormat="1">
      <c r="F544" s="19"/>
      <c r="G544" s="19"/>
      <c r="H544" s="19"/>
    </row>
    <row r="545" spans="6:8" s="16" customFormat="1">
      <c r="F545" s="19"/>
      <c r="G545" s="19"/>
      <c r="H545" s="19"/>
    </row>
    <row r="546" spans="6:8" s="16" customFormat="1">
      <c r="F546" s="19"/>
      <c r="G546" s="19"/>
      <c r="H546" s="19"/>
    </row>
    <row r="547" spans="6:8" s="16" customFormat="1">
      <c r="F547" s="19"/>
      <c r="G547" s="19"/>
      <c r="H547" s="19"/>
    </row>
    <row r="548" spans="6:8" s="16" customFormat="1">
      <c r="F548" s="19"/>
      <c r="G548" s="19"/>
      <c r="H548" s="19"/>
    </row>
    <row r="549" spans="6:8" s="16" customFormat="1">
      <c r="F549" s="19"/>
      <c r="G549" s="19"/>
      <c r="H549" s="19"/>
    </row>
    <row r="550" spans="6:8" s="16" customFormat="1">
      <c r="F550" s="19"/>
      <c r="G550" s="19"/>
      <c r="H550" s="19"/>
    </row>
    <row r="551" spans="6:8" s="16" customFormat="1">
      <c r="F551" s="19"/>
      <c r="G551" s="19"/>
      <c r="H551" s="19"/>
    </row>
    <row r="552" spans="6:8" s="16" customFormat="1">
      <c r="F552" s="19"/>
      <c r="G552" s="19"/>
      <c r="H552" s="19"/>
    </row>
    <row r="553" spans="6:8" s="16" customFormat="1">
      <c r="F553" s="19"/>
      <c r="G553" s="19"/>
      <c r="H553" s="19"/>
    </row>
    <row r="554" spans="6:8" s="16" customFormat="1">
      <c r="F554" s="19"/>
      <c r="G554" s="19"/>
      <c r="H554" s="19"/>
    </row>
    <row r="555" spans="6:8" s="16" customFormat="1">
      <c r="F555" s="19"/>
      <c r="G555" s="19"/>
      <c r="H555" s="19"/>
    </row>
    <row r="556" spans="6:8" s="16" customFormat="1">
      <c r="F556" s="19"/>
      <c r="G556" s="19"/>
      <c r="H556" s="19"/>
    </row>
    <row r="557" spans="6:8" s="16" customFormat="1">
      <c r="F557" s="19"/>
      <c r="G557" s="19"/>
      <c r="H557" s="19"/>
    </row>
    <row r="558" spans="6:8" s="16" customFormat="1">
      <c r="F558" s="19"/>
      <c r="G558" s="19"/>
      <c r="H558" s="19"/>
    </row>
    <row r="559" spans="6:8" s="16" customFormat="1">
      <c r="F559" s="19"/>
      <c r="G559" s="19"/>
      <c r="H559" s="19"/>
    </row>
    <row r="560" spans="6:8" s="16" customFormat="1">
      <c r="F560" s="19"/>
      <c r="G560" s="19"/>
      <c r="H560" s="19"/>
    </row>
    <row r="561" spans="6:8" s="16" customFormat="1">
      <c r="F561" s="19"/>
      <c r="G561" s="19"/>
      <c r="H561" s="19"/>
    </row>
    <row r="562" spans="6:8" s="16" customFormat="1">
      <c r="F562" s="19"/>
      <c r="G562" s="19"/>
      <c r="H562" s="19"/>
    </row>
    <row r="563" spans="6:8" s="16" customFormat="1">
      <c r="F563" s="19"/>
      <c r="G563" s="19"/>
      <c r="H563" s="19"/>
    </row>
    <row r="564" spans="6:8" s="16" customFormat="1">
      <c r="F564" s="19"/>
      <c r="G564" s="19"/>
      <c r="H564" s="19"/>
    </row>
    <row r="565" spans="6:8" s="16" customFormat="1">
      <c r="F565" s="19"/>
      <c r="G565" s="19"/>
      <c r="H565" s="19"/>
    </row>
    <row r="566" spans="6:8" s="16" customFormat="1">
      <c r="F566" s="19"/>
      <c r="G566" s="19"/>
      <c r="H566" s="19"/>
    </row>
    <row r="567" spans="6:8" s="16" customFormat="1">
      <c r="F567" s="19"/>
      <c r="G567" s="19"/>
      <c r="H567" s="19"/>
    </row>
    <row r="568" spans="6:8" s="16" customFormat="1">
      <c r="F568" s="19"/>
      <c r="G568" s="19"/>
      <c r="H568" s="19"/>
    </row>
    <row r="569" spans="6:8" s="16" customFormat="1">
      <c r="F569" s="19"/>
      <c r="G569" s="19"/>
      <c r="H569" s="19"/>
    </row>
    <row r="570" spans="6:8" s="16" customFormat="1">
      <c r="F570" s="19"/>
      <c r="G570" s="19"/>
      <c r="H570" s="19"/>
    </row>
    <row r="571" spans="6:8" s="16" customFormat="1">
      <c r="F571" s="19"/>
      <c r="G571" s="19"/>
      <c r="H571" s="19"/>
    </row>
    <row r="572" spans="6:8" s="16" customFormat="1">
      <c r="F572" s="19"/>
      <c r="G572" s="19"/>
      <c r="H572" s="19"/>
    </row>
    <row r="573" spans="6:8" s="16" customFormat="1">
      <c r="F573" s="19"/>
      <c r="G573" s="19"/>
      <c r="H573" s="19"/>
    </row>
    <row r="574" spans="6:8" s="16" customFormat="1">
      <c r="F574" s="19"/>
      <c r="G574" s="19"/>
      <c r="H574" s="19"/>
    </row>
    <row r="575" spans="6:8" s="16" customFormat="1">
      <c r="F575" s="19"/>
      <c r="G575" s="19"/>
      <c r="H575" s="19"/>
    </row>
    <row r="576" spans="6:8" s="16" customFormat="1">
      <c r="F576" s="19"/>
      <c r="G576" s="19"/>
      <c r="H576" s="19"/>
    </row>
    <row r="577" spans="6:8" s="16" customFormat="1">
      <c r="F577" s="19"/>
      <c r="G577" s="19"/>
      <c r="H577" s="19"/>
    </row>
    <row r="578" spans="6:8" s="16" customFormat="1">
      <c r="F578" s="19"/>
      <c r="G578" s="19"/>
      <c r="H578" s="19"/>
    </row>
    <row r="579" spans="6:8" s="16" customFormat="1">
      <c r="F579" s="19"/>
      <c r="G579" s="19"/>
      <c r="H579" s="19"/>
    </row>
    <row r="580" spans="6:8" s="16" customFormat="1">
      <c r="F580" s="19"/>
      <c r="G580" s="19"/>
      <c r="H580" s="19"/>
    </row>
    <row r="581" spans="6:8" s="16" customFormat="1">
      <c r="F581" s="19"/>
      <c r="G581" s="19"/>
      <c r="H581" s="19"/>
    </row>
    <row r="582" spans="6:8" s="16" customFormat="1">
      <c r="F582" s="19"/>
      <c r="G582" s="19"/>
      <c r="H582" s="19"/>
    </row>
    <row r="583" spans="6:8" s="16" customFormat="1">
      <c r="F583" s="19"/>
      <c r="G583" s="19"/>
      <c r="H583" s="19"/>
    </row>
    <row r="584" spans="6:8" s="16" customFormat="1">
      <c r="F584" s="19"/>
      <c r="G584" s="19"/>
      <c r="H584" s="19"/>
    </row>
    <row r="585" spans="6:8" s="16" customFormat="1">
      <c r="F585" s="19"/>
      <c r="G585" s="19"/>
      <c r="H585" s="19"/>
    </row>
    <row r="586" spans="6:8" s="16" customFormat="1">
      <c r="F586" s="19"/>
      <c r="G586" s="19"/>
      <c r="H586" s="19"/>
    </row>
    <row r="587" spans="6:8" s="16" customFormat="1">
      <c r="F587" s="19"/>
      <c r="G587" s="19"/>
      <c r="H587" s="19"/>
    </row>
    <row r="588" spans="6:8" s="16" customFormat="1">
      <c r="F588" s="19"/>
      <c r="G588" s="19"/>
      <c r="H588" s="19"/>
    </row>
    <row r="589" spans="6:8" s="16" customFormat="1">
      <c r="F589" s="19"/>
      <c r="G589" s="19"/>
      <c r="H589" s="19"/>
    </row>
    <row r="590" spans="6:8" s="16" customFormat="1">
      <c r="F590" s="19"/>
      <c r="G590" s="19"/>
      <c r="H590" s="19"/>
    </row>
    <row r="591" spans="6:8" s="16" customFormat="1">
      <c r="F591" s="19"/>
      <c r="G591" s="19"/>
      <c r="H591" s="19"/>
    </row>
    <row r="592" spans="6:8" s="16" customFormat="1">
      <c r="F592" s="19"/>
      <c r="G592" s="19"/>
      <c r="H592" s="19"/>
    </row>
    <row r="593" spans="6:8" s="16" customFormat="1">
      <c r="F593" s="19"/>
      <c r="G593" s="19"/>
      <c r="H593" s="19"/>
    </row>
    <row r="594" spans="6:8" s="16" customFormat="1">
      <c r="F594" s="19"/>
      <c r="G594" s="19"/>
      <c r="H594" s="19"/>
    </row>
    <row r="595" spans="6:8" s="16" customFormat="1">
      <c r="F595" s="19"/>
      <c r="G595" s="19"/>
      <c r="H595" s="19"/>
    </row>
    <row r="596" spans="6:8" s="16" customFormat="1">
      <c r="F596" s="19"/>
      <c r="G596" s="19"/>
      <c r="H596" s="19"/>
    </row>
    <row r="597" spans="6:8" s="16" customFormat="1">
      <c r="F597" s="19"/>
      <c r="G597" s="19"/>
      <c r="H597" s="19"/>
    </row>
    <row r="598" spans="6:8" s="16" customFormat="1">
      <c r="F598" s="19"/>
      <c r="G598" s="19"/>
      <c r="H598" s="19"/>
    </row>
    <row r="599" spans="6:8" s="16" customFormat="1">
      <c r="F599" s="19"/>
      <c r="G599" s="19"/>
      <c r="H599" s="19"/>
    </row>
    <row r="600" spans="6:8" s="16" customFormat="1">
      <c r="F600" s="19"/>
      <c r="G600" s="19"/>
      <c r="H600" s="19"/>
    </row>
    <row r="601" spans="6:8" s="16" customFormat="1">
      <c r="F601" s="19"/>
      <c r="G601" s="19"/>
      <c r="H601" s="19"/>
    </row>
    <row r="602" spans="6:8" s="16" customFormat="1">
      <c r="F602" s="19"/>
      <c r="G602" s="19"/>
      <c r="H602" s="19"/>
    </row>
    <row r="603" spans="6:8" s="16" customFormat="1">
      <c r="F603" s="19"/>
      <c r="G603" s="19"/>
      <c r="H603" s="19"/>
    </row>
    <row r="604" spans="6:8" s="16" customFormat="1">
      <c r="F604" s="19"/>
      <c r="G604" s="19"/>
      <c r="H604" s="19"/>
    </row>
    <row r="605" spans="6:8" s="16" customFormat="1">
      <c r="F605" s="19"/>
      <c r="G605" s="19"/>
      <c r="H605" s="19"/>
    </row>
    <row r="606" spans="6:8" s="16" customFormat="1">
      <c r="F606" s="19"/>
      <c r="G606" s="19"/>
      <c r="H606" s="19"/>
    </row>
    <row r="607" spans="6:8" s="16" customFormat="1">
      <c r="F607" s="19"/>
      <c r="G607" s="19"/>
      <c r="H607" s="19"/>
    </row>
    <row r="608" spans="6:8" s="16" customFormat="1">
      <c r="F608" s="19"/>
      <c r="G608" s="19"/>
      <c r="H608" s="19"/>
    </row>
    <row r="609" spans="6:8" s="16" customFormat="1">
      <c r="F609" s="19"/>
      <c r="G609" s="19"/>
      <c r="H609" s="19"/>
    </row>
    <row r="610" spans="6:8" s="16" customFormat="1">
      <c r="F610" s="19"/>
      <c r="G610" s="19"/>
      <c r="H610" s="19"/>
    </row>
    <row r="611" spans="6:8" s="16" customFormat="1">
      <c r="F611" s="19"/>
      <c r="G611" s="19"/>
      <c r="H611" s="19"/>
    </row>
    <row r="612" spans="6:8" s="16" customFormat="1">
      <c r="F612" s="19"/>
      <c r="G612" s="19"/>
      <c r="H612" s="19"/>
    </row>
    <row r="613" spans="6:8" s="16" customFormat="1">
      <c r="F613" s="19"/>
      <c r="G613" s="19"/>
      <c r="H613" s="19"/>
    </row>
    <row r="614" spans="6:8" s="16" customFormat="1">
      <c r="F614" s="19"/>
      <c r="G614" s="19"/>
      <c r="H614" s="19"/>
    </row>
    <row r="615" spans="6:8" s="16" customFormat="1">
      <c r="F615" s="19"/>
      <c r="G615" s="19"/>
      <c r="H615" s="19"/>
    </row>
    <row r="616" spans="6:8" s="16" customFormat="1">
      <c r="F616" s="19"/>
      <c r="G616" s="19"/>
      <c r="H616" s="19"/>
    </row>
    <row r="617" spans="6:8" s="16" customFormat="1">
      <c r="F617" s="19"/>
      <c r="G617" s="19"/>
      <c r="H617" s="19"/>
    </row>
    <row r="618" spans="6:8" s="16" customFormat="1">
      <c r="F618" s="19"/>
      <c r="G618" s="19"/>
      <c r="H618" s="19"/>
    </row>
    <row r="619" spans="6:8" s="16" customFormat="1">
      <c r="F619" s="19"/>
      <c r="G619" s="19"/>
      <c r="H619" s="19"/>
    </row>
    <row r="620" spans="6:8" s="16" customFormat="1">
      <c r="F620" s="19"/>
      <c r="G620" s="19"/>
      <c r="H620" s="19"/>
    </row>
    <row r="621" spans="6:8" s="16" customFormat="1">
      <c r="F621" s="19"/>
      <c r="G621" s="19"/>
      <c r="H621" s="19"/>
    </row>
    <row r="622" spans="6:8" s="16" customFormat="1">
      <c r="F622" s="19"/>
      <c r="G622" s="19"/>
      <c r="H622" s="19"/>
    </row>
    <row r="623" spans="6:8" s="16" customFormat="1">
      <c r="F623" s="19"/>
      <c r="G623" s="19"/>
      <c r="H623" s="19"/>
    </row>
    <row r="624" spans="6:8" s="16" customFormat="1">
      <c r="F624" s="19"/>
      <c r="G624" s="19"/>
      <c r="H624" s="19"/>
    </row>
    <row r="625" spans="6:8" s="16" customFormat="1">
      <c r="F625" s="19"/>
      <c r="G625" s="19"/>
      <c r="H625" s="19"/>
    </row>
    <row r="626" spans="6:8" s="16" customFormat="1">
      <c r="F626" s="19"/>
      <c r="G626" s="19"/>
      <c r="H626" s="19"/>
    </row>
    <row r="627" spans="6:8" s="16" customFormat="1">
      <c r="F627" s="19"/>
      <c r="G627" s="19"/>
      <c r="H627" s="19"/>
    </row>
    <row r="628" spans="6:8" s="16" customFormat="1">
      <c r="F628" s="19"/>
      <c r="G628" s="19"/>
      <c r="H628" s="19"/>
    </row>
    <row r="629" spans="6:8" s="16" customFormat="1">
      <c r="F629" s="19"/>
      <c r="G629" s="19"/>
      <c r="H629" s="19"/>
    </row>
    <row r="630" spans="6:8" s="16" customFormat="1">
      <c r="F630" s="19"/>
      <c r="G630" s="19"/>
      <c r="H630" s="19"/>
    </row>
    <row r="631" spans="6:8" s="16" customFormat="1">
      <c r="F631" s="19"/>
      <c r="G631" s="19"/>
      <c r="H631" s="19"/>
    </row>
    <row r="632" spans="6:8" s="16" customFormat="1">
      <c r="F632" s="19"/>
      <c r="G632" s="19"/>
      <c r="H632" s="19"/>
    </row>
    <row r="633" spans="6:8" s="16" customFormat="1">
      <c r="F633" s="19"/>
      <c r="G633" s="19"/>
      <c r="H633" s="19"/>
    </row>
    <row r="634" spans="6:8" s="16" customFormat="1">
      <c r="F634" s="19"/>
      <c r="G634" s="19"/>
      <c r="H634" s="19"/>
    </row>
    <row r="635" spans="6:8" s="16" customFormat="1">
      <c r="F635" s="19"/>
      <c r="G635" s="19"/>
      <c r="H635" s="19"/>
    </row>
    <row r="636" spans="6:8" s="16" customFormat="1">
      <c r="F636" s="19"/>
      <c r="G636" s="19"/>
      <c r="H636" s="19"/>
    </row>
    <row r="637" spans="6:8" s="16" customFormat="1">
      <c r="F637" s="19"/>
      <c r="G637" s="19"/>
      <c r="H637" s="19"/>
    </row>
    <row r="638" spans="6:8" s="16" customFormat="1">
      <c r="F638" s="19"/>
      <c r="G638" s="19"/>
      <c r="H638" s="19"/>
    </row>
    <row r="639" spans="6:8" s="16" customFormat="1">
      <c r="F639" s="19"/>
      <c r="G639" s="19"/>
      <c r="H639" s="19"/>
    </row>
    <row r="640" spans="6:8" s="16" customFormat="1">
      <c r="F640" s="19"/>
      <c r="G640" s="19"/>
      <c r="H640" s="19"/>
    </row>
    <row r="641" spans="6:8" s="16" customFormat="1">
      <c r="F641" s="19"/>
      <c r="G641" s="19"/>
      <c r="H641" s="19"/>
    </row>
    <row r="642" spans="6:8" s="16" customFormat="1">
      <c r="F642" s="19"/>
      <c r="G642" s="19"/>
      <c r="H642" s="19"/>
    </row>
    <row r="643" spans="6:8" s="16" customFormat="1">
      <c r="F643" s="19"/>
      <c r="G643" s="19"/>
      <c r="H643" s="19"/>
    </row>
    <row r="644" spans="6:8" s="16" customFormat="1">
      <c r="F644" s="19"/>
      <c r="G644" s="19"/>
      <c r="H644" s="19"/>
    </row>
    <row r="645" spans="6:8" s="16" customFormat="1">
      <c r="F645" s="19"/>
      <c r="G645" s="19"/>
      <c r="H645" s="19"/>
    </row>
    <row r="646" spans="6:8" s="16" customFormat="1">
      <c r="F646" s="19"/>
      <c r="G646" s="19"/>
      <c r="H646" s="19"/>
    </row>
    <row r="647" spans="6:8" s="16" customFormat="1">
      <c r="F647" s="19"/>
      <c r="G647" s="19"/>
      <c r="H647" s="19"/>
    </row>
    <row r="648" spans="6:8" s="16" customFormat="1">
      <c r="F648" s="19"/>
      <c r="G648" s="19"/>
      <c r="H648" s="19"/>
    </row>
    <row r="649" spans="6:8" s="16" customFormat="1">
      <c r="F649" s="19"/>
      <c r="G649" s="19"/>
      <c r="H649" s="19"/>
    </row>
    <row r="650" spans="6:8" s="16" customFormat="1">
      <c r="F650" s="19"/>
      <c r="G650" s="19"/>
      <c r="H650" s="19"/>
    </row>
    <row r="651" spans="6:8" s="16" customFormat="1">
      <c r="F651" s="19"/>
      <c r="G651" s="19"/>
      <c r="H651" s="19"/>
    </row>
    <row r="652" spans="6:8" s="16" customFormat="1">
      <c r="F652" s="19"/>
      <c r="G652" s="19"/>
      <c r="H652" s="19"/>
    </row>
    <row r="653" spans="6:8" s="16" customFormat="1">
      <c r="F653" s="19"/>
      <c r="G653" s="19"/>
      <c r="H653" s="19"/>
    </row>
    <row r="654" spans="6:8" s="16" customFormat="1">
      <c r="F654" s="19"/>
      <c r="G654" s="19"/>
      <c r="H654" s="19"/>
    </row>
    <row r="655" spans="6:8" s="16" customFormat="1">
      <c r="F655" s="19"/>
      <c r="G655" s="19"/>
      <c r="H655" s="19"/>
    </row>
    <row r="656" spans="6:8" s="16" customFormat="1">
      <c r="F656" s="19"/>
      <c r="G656" s="19"/>
      <c r="H656" s="19"/>
    </row>
    <row r="657" spans="6:8" s="16" customFormat="1">
      <c r="F657" s="19"/>
      <c r="G657" s="19"/>
      <c r="H657" s="19"/>
    </row>
    <row r="658" spans="6:8" s="16" customFormat="1">
      <c r="F658" s="19"/>
      <c r="G658" s="19"/>
      <c r="H658" s="19"/>
    </row>
    <row r="659" spans="6:8" s="16" customFormat="1">
      <c r="F659" s="19"/>
      <c r="G659" s="19"/>
      <c r="H659" s="19"/>
    </row>
    <row r="660" spans="6:8" s="16" customFormat="1">
      <c r="F660" s="19"/>
      <c r="G660" s="19"/>
      <c r="H660" s="19"/>
    </row>
    <row r="661" spans="6:8" s="16" customFormat="1">
      <c r="F661" s="19"/>
      <c r="G661" s="19"/>
      <c r="H661" s="19"/>
    </row>
    <row r="662" spans="6:8" s="16" customFormat="1">
      <c r="F662" s="19"/>
      <c r="G662" s="19"/>
      <c r="H662" s="19"/>
    </row>
    <row r="663" spans="6:8" s="16" customFormat="1">
      <c r="F663" s="19"/>
      <c r="G663" s="19"/>
      <c r="H663" s="19"/>
    </row>
    <row r="664" spans="6:8" s="16" customFormat="1">
      <c r="F664" s="19"/>
      <c r="G664" s="19"/>
      <c r="H664" s="19"/>
    </row>
    <row r="665" spans="6:8" s="16" customFormat="1">
      <c r="F665" s="19"/>
      <c r="G665" s="19"/>
      <c r="H665" s="19"/>
    </row>
    <row r="666" spans="6:8" s="16" customFormat="1">
      <c r="F666" s="19"/>
      <c r="G666" s="19"/>
      <c r="H666" s="19"/>
    </row>
    <row r="667" spans="6:8" s="16" customFormat="1">
      <c r="F667" s="19"/>
      <c r="G667" s="19"/>
      <c r="H667" s="19"/>
    </row>
    <row r="668" spans="6:8" s="16" customFormat="1">
      <c r="F668" s="19"/>
      <c r="G668" s="19"/>
      <c r="H668" s="19"/>
    </row>
    <row r="669" spans="6:8" s="16" customFormat="1">
      <c r="F669" s="19"/>
      <c r="G669" s="19"/>
      <c r="H669" s="19"/>
    </row>
    <row r="670" spans="6:8" s="16" customFormat="1">
      <c r="F670" s="19"/>
      <c r="G670" s="19"/>
      <c r="H670" s="19"/>
    </row>
    <row r="671" spans="6:8" s="16" customFormat="1">
      <c r="F671" s="19"/>
      <c r="G671" s="19"/>
      <c r="H671" s="19"/>
    </row>
    <row r="672" spans="6:8" s="16" customFormat="1">
      <c r="F672" s="19"/>
      <c r="G672" s="19"/>
      <c r="H672" s="19"/>
    </row>
    <row r="673" spans="6:8" s="16" customFormat="1">
      <c r="F673" s="19"/>
      <c r="G673" s="19"/>
      <c r="H673" s="19"/>
    </row>
    <row r="674" spans="6:8" s="16" customFormat="1">
      <c r="F674" s="19"/>
      <c r="G674" s="19"/>
      <c r="H674" s="19"/>
    </row>
    <row r="675" spans="6:8" s="16" customFormat="1">
      <c r="F675" s="19"/>
      <c r="G675" s="19"/>
      <c r="H675" s="19"/>
    </row>
    <row r="676" spans="6:8" s="16" customFormat="1">
      <c r="F676" s="19"/>
      <c r="G676" s="19"/>
      <c r="H676" s="19"/>
    </row>
    <row r="677" spans="6:8" s="16" customFormat="1">
      <c r="F677" s="19"/>
      <c r="G677" s="19"/>
      <c r="H677" s="19"/>
    </row>
    <row r="678" spans="6:8" s="16" customFormat="1">
      <c r="F678" s="19"/>
      <c r="G678" s="19"/>
      <c r="H678" s="19"/>
    </row>
    <row r="679" spans="6:8" s="16" customFormat="1">
      <c r="F679" s="19"/>
      <c r="G679" s="19"/>
      <c r="H679" s="19"/>
    </row>
    <row r="680" spans="6:8" s="16" customFormat="1">
      <c r="F680" s="19"/>
      <c r="G680" s="19"/>
      <c r="H680" s="19"/>
    </row>
    <row r="681" spans="6:8" s="16" customFormat="1">
      <c r="F681" s="19"/>
      <c r="G681" s="19"/>
      <c r="H681" s="19"/>
    </row>
    <row r="682" spans="6:8" s="16" customFormat="1">
      <c r="F682" s="19"/>
      <c r="G682" s="19"/>
      <c r="H682" s="19"/>
    </row>
    <row r="683" spans="6:8" s="16" customFormat="1">
      <c r="F683" s="19"/>
      <c r="G683" s="19"/>
      <c r="H683" s="19"/>
    </row>
    <row r="684" spans="6:8" s="16" customFormat="1">
      <c r="F684" s="19"/>
      <c r="G684" s="19"/>
      <c r="H684" s="19"/>
    </row>
    <row r="685" spans="6:8" s="16" customFormat="1">
      <c r="F685" s="19"/>
      <c r="G685" s="19"/>
      <c r="H685" s="19"/>
    </row>
    <row r="686" spans="6:8" s="16" customFormat="1">
      <c r="F686" s="19"/>
      <c r="G686" s="19"/>
      <c r="H686" s="19"/>
    </row>
    <row r="687" spans="6:8" s="16" customFormat="1">
      <c r="F687" s="19"/>
      <c r="G687" s="19"/>
      <c r="H687" s="19"/>
    </row>
    <row r="688" spans="6:8" s="16" customFormat="1">
      <c r="F688" s="19"/>
      <c r="G688" s="19"/>
      <c r="H688" s="19"/>
    </row>
    <row r="689" spans="6:8" s="16" customFormat="1">
      <c r="F689" s="19"/>
      <c r="G689" s="19"/>
      <c r="H689" s="19"/>
    </row>
    <row r="690" spans="6:8" s="16" customFormat="1">
      <c r="F690" s="19"/>
      <c r="G690" s="19"/>
      <c r="H690" s="19"/>
    </row>
    <row r="691" spans="6:8" s="16" customFormat="1">
      <c r="F691" s="19"/>
      <c r="G691" s="19"/>
      <c r="H691" s="19"/>
    </row>
    <row r="692" spans="6:8" s="16" customFormat="1">
      <c r="F692" s="19"/>
      <c r="G692" s="19"/>
      <c r="H692" s="19"/>
    </row>
    <row r="693" spans="6:8" s="16" customFormat="1">
      <c r="F693" s="19"/>
      <c r="G693" s="19"/>
      <c r="H693" s="19"/>
    </row>
    <row r="694" spans="6:8" s="16" customFormat="1">
      <c r="F694" s="19"/>
      <c r="G694" s="19"/>
      <c r="H694" s="19"/>
    </row>
    <row r="695" spans="6:8" s="16" customFormat="1">
      <c r="F695" s="19"/>
      <c r="G695" s="19"/>
      <c r="H695" s="19"/>
    </row>
    <row r="696" spans="6:8" s="16" customFormat="1">
      <c r="F696" s="19"/>
      <c r="G696" s="19"/>
      <c r="H696" s="19"/>
    </row>
    <row r="697" spans="6:8" s="16" customFormat="1">
      <c r="F697" s="19"/>
      <c r="G697" s="19"/>
      <c r="H697" s="19"/>
    </row>
    <row r="698" spans="6:8" s="16" customFormat="1">
      <c r="F698" s="19"/>
      <c r="G698" s="19"/>
      <c r="H698" s="19"/>
    </row>
    <row r="699" spans="6:8" s="16" customFormat="1">
      <c r="F699" s="19"/>
      <c r="G699" s="19"/>
      <c r="H699" s="19"/>
    </row>
    <row r="700" spans="6:8" s="16" customFormat="1">
      <c r="F700" s="19"/>
      <c r="G700" s="19"/>
      <c r="H700" s="19"/>
    </row>
    <row r="701" spans="6:8" s="16" customFormat="1">
      <c r="F701" s="19"/>
      <c r="G701" s="19"/>
      <c r="H701" s="19"/>
    </row>
    <row r="702" spans="6:8" s="16" customFormat="1">
      <c r="F702" s="19"/>
      <c r="G702" s="19"/>
      <c r="H702" s="19"/>
    </row>
    <row r="703" spans="6:8" s="16" customFormat="1">
      <c r="F703" s="19"/>
      <c r="G703" s="19"/>
      <c r="H703" s="19"/>
    </row>
    <row r="704" spans="6:8" s="16" customFormat="1">
      <c r="F704" s="19"/>
      <c r="G704" s="19"/>
      <c r="H704" s="19"/>
    </row>
    <row r="705" spans="6:8" s="16" customFormat="1">
      <c r="F705" s="19"/>
      <c r="G705" s="19"/>
      <c r="H705" s="19"/>
    </row>
    <row r="706" spans="6:8" s="16" customFormat="1">
      <c r="F706" s="19"/>
      <c r="G706" s="19"/>
      <c r="H706" s="19"/>
    </row>
    <row r="707" spans="6:8" s="16" customFormat="1">
      <c r="F707" s="19"/>
      <c r="G707" s="19"/>
      <c r="H707" s="19"/>
    </row>
    <row r="708" spans="6:8" s="16" customFormat="1">
      <c r="F708" s="19"/>
      <c r="G708" s="19"/>
      <c r="H708" s="19"/>
    </row>
    <row r="709" spans="6:8" s="16" customFormat="1">
      <c r="F709" s="19"/>
      <c r="G709" s="19"/>
      <c r="H709" s="19"/>
    </row>
    <row r="710" spans="6:8" s="16" customFormat="1">
      <c r="F710" s="19"/>
      <c r="G710" s="19"/>
      <c r="H710" s="19"/>
    </row>
    <row r="711" spans="6:8" s="16" customFormat="1">
      <c r="F711" s="19"/>
      <c r="G711" s="19"/>
      <c r="H711" s="19"/>
    </row>
    <row r="712" spans="6:8" s="16" customFormat="1">
      <c r="F712" s="19"/>
      <c r="G712" s="19"/>
      <c r="H712" s="19"/>
    </row>
    <row r="713" spans="6:8" s="16" customFormat="1">
      <c r="F713" s="19"/>
      <c r="G713" s="19"/>
      <c r="H713" s="19"/>
    </row>
    <row r="714" spans="6:8" s="16" customFormat="1">
      <c r="F714" s="19"/>
      <c r="G714" s="19"/>
      <c r="H714" s="19"/>
    </row>
    <row r="715" spans="6:8" s="16" customFormat="1">
      <c r="F715" s="19"/>
      <c r="G715" s="19"/>
      <c r="H715" s="19"/>
    </row>
    <row r="716" spans="6:8" s="16" customFormat="1">
      <c r="F716" s="19"/>
      <c r="G716" s="19"/>
      <c r="H716" s="19"/>
    </row>
    <row r="717" spans="6:8" s="16" customFormat="1">
      <c r="F717" s="19"/>
      <c r="G717" s="19"/>
      <c r="H717" s="19"/>
    </row>
    <row r="718" spans="6:8" s="16" customFormat="1">
      <c r="F718" s="19"/>
      <c r="G718" s="19"/>
      <c r="H718" s="19"/>
    </row>
    <row r="719" spans="6:8" s="16" customFormat="1">
      <c r="F719" s="19"/>
      <c r="G719" s="19"/>
      <c r="H719" s="19"/>
    </row>
    <row r="720" spans="6:8" s="16" customFormat="1">
      <c r="F720" s="19"/>
      <c r="G720" s="19"/>
      <c r="H720" s="19"/>
    </row>
    <row r="721" spans="6:8" s="16" customFormat="1">
      <c r="F721" s="19"/>
      <c r="G721" s="19"/>
      <c r="H721" s="19"/>
    </row>
    <row r="722" spans="6:8" s="16" customFormat="1">
      <c r="F722" s="19"/>
      <c r="G722" s="19"/>
      <c r="H722" s="19"/>
    </row>
    <row r="723" spans="6:8" s="16" customFormat="1">
      <c r="F723" s="19"/>
      <c r="G723" s="19"/>
      <c r="H723" s="19"/>
    </row>
    <row r="724" spans="6:8" s="16" customFormat="1">
      <c r="F724" s="19"/>
      <c r="G724" s="19"/>
      <c r="H724" s="19"/>
    </row>
    <row r="725" spans="6:8" s="16" customFormat="1">
      <c r="F725" s="19"/>
      <c r="G725" s="19"/>
      <c r="H725" s="19"/>
    </row>
    <row r="726" spans="6:8" s="16" customFormat="1">
      <c r="F726" s="19"/>
      <c r="G726" s="19"/>
      <c r="H726" s="19"/>
    </row>
    <row r="727" spans="6:8" s="16" customFormat="1">
      <c r="F727" s="19"/>
      <c r="G727" s="19"/>
      <c r="H727" s="19"/>
    </row>
    <row r="728" spans="6:8" s="16" customFormat="1">
      <c r="F728" s="19"/>
      <c r="G728" s="19"/>
      <c r="H728" s="19"/>
    </row>
    <row r="729" spans="6:8" s="16" customFormat="1">
      <c r="F729" s="19"/>
      <c r="G729" s="19"/>
      <c r="H729" s="19"/>
    </row>
    <row r="730" spans="6:8" s="16" customFormat="1">
      <c r="F730" s="19"/>
      <c r="G730" s="19"/>
      <c r="H730" s="19"/>
    </row>
    <row r="731" spans="6:8" s="16" customFormat="1">
      <c r="F731" s="19"/>
      <c r="G731" s="19"/>
      <c r="H731" s="19"/>
    </row>
    <row r="732" spans="6:8" s="16" customFormat="1">
      <c r="F732" s="19"/>
      <c r="G732" s="19"/>
      <c r="H732" s="19"/>
    </row>
    <row r="733" spans="6:8" s="16" customFormat="1">
      <c r="F733" s="19"/>
      <c r="G733" s="19"/>
      <c r="H733" s="19"/>
    </row>
    <row r="734" spans="6:8" s="16" customFormat="1">
      <c r="F734" s="19"/>
      <c r="G734" s="19"/>
      <c r="H734" s="19"/>
    </row>
    <row r="735" spans="6:8" s="16" customFormat="1">
      <c r="F735" s="19"/>
      <c r="G735" s="19"/>
      <c r="H735" s="19"/>
    </row>
    <row r="736" spans="6:8" s="16" customFormat="1">
      <c r="F736" s="19"/>
      <c r="G736" s="19"/>
      <c r="H736" s="19"/>
    </row>
    <row r="737" spans="6:8" s="16" customFormat="1">
      <c r="F737" s="19"/>
      <c r="G737" s="19"/>
      <c r="H737" s="19"/>
    </row>
    <row r="738" spans="6:8" s="16" customFormat="1">
      <c r="F738" s="19"/>
      <c r="G738" s="19"/>
      <c r="H738" s="19"/>
    </row>
    <row r="739" spans="6:8" s="16" customFormat="1">
      <c r="F739" s="19"/>
      <c r="G739" s="19"/>
      <c r="H739" s="19"/>
    </row>
    <row r="740" spans="6:8" s="16" customFormat="1">
      <c r="F740" s="19"/>
      <c r="G740" s="19"/>
      <c r="H740" s="19"/>
    </row>
    <row r="741" spans="6:8" s="16" customFormat="1">
      <c r="F741" s="19"/>
      <c r="G741" s="19"/>
      <c r="H741" s="19"/>
    </row>
    <row r="742" spans="6:8" s="16" customFormat="1">
      <c r="F742" s="19"/>
      <c r="G742" s="19"/>
      <c r="H742" s="19"/>
    </row>
    <row r="743" spans="6:8" s="16" customFormat="1">
      <c r="F743" s="19"/>
      <c r="G743" s="19"/>
      <c r="H743" s="19"/>
    </row>
    <row r="744" spans="6:8" s="16" customFormat="1">
      <c r="F744" s="19"/>
      <c r="G744" s="19"/>
      <c r="H744" s="19"/>
    </row>
    <row r="745" spans="6:8" s="16" customFormat="1">
      <c r="F745" s="19"/>
      <c r="G745" s="19"/>
      <c r="H745" s="19"/>
    </row>
    <row r="746" spans="6:8" s="16" customFormat="1">
      <c r="F746" s="19"/>
      <c r="G746" s="19"/>
      <c r="H746" s="19"/>
    </row>
    <row r="747" spans="6:8" s="16" customFormat="1">
      <c r="F747" s="19"/>
      <c r="G747" s="19"/>
      <c r="H747" s="19"/>
    </row>
    <row r="748" spans="6:8" s="16" customFormat="1">
      <c r="F748" s="19"/>
      <c r="G748" s="19"/>
      <c r="H748" s="19"/>
    </row>
    <row r="749" spans="6:8" s="16" customFormat="1">
      <c r="F749" s="19"/>
      <c r="G749" s="19"/>
      <c r="H749" s="19"/>
    </row>
    <row r="750" spans="6:8" s="16" customFormat="1">
      <c r="F750" s="19"/>
      <c r="G750" s="19"/>
      <c r="H750" s="19"/>
    </row>
    <row r="751" spans="6:8" s="16" customFormat="1">
      <c r="F751" s="19"/>
      <c r="G751" s="19"/>
      <c r="H751" s="19"/>
    </row>
    <row r="752" spans="6:8" s="16" customFormat="1">
      <c r="F752" s="19"/>
      <c r="G752" s="19"/>
      <c r="H752" s="19"/>
    </row>
    <row r="753" spans="6:8" s="16" customFormat="1">
      <c r="F753" s="19"/>
      <c r="G753" s="19"/>
      <c r="H753" s="19"/>
    </row>
    <row r="754" spans="6:8" s="16" customFormat="1">
      <c r="F754" s="19"/>
      <c r="G754" s="19"/>
      <c r="H754" s="19"/>
    </row>
    <row r="755" spans="6:8" s="16" customFormat="1">
      <c r="F755" s="19"/>
      <c r="G755" s="19"/>
      <c r="H755" s="19"/>
    </row>
    <row r="756" spans="6:8" s="16" customFormat="1">
      <c r="F756" s="19"/>
      <c r="G756" s="19"/>
      <c r="H756" s="19"/>
    </row>
    <row r="757" spans="6:8" s="16" customFormat="1">
      <c r="F757" s="19"/>
      <c r="G757" s="19"/>
      <c r="H757" s="19"/>
    </row>
    <row r="758" spans="6:8" s="16" customFormat="1">
      <c r="F758" s="19"/>
      <c r="G758" s="19"/>
      <c r="H758" s="19"/>
    </row>
    <row r="759" spans="6:8" s="16" customFormat="1">
      <c r="F759" s="19"/>
      <c r="G759" s="19"/>
      <c r="H759" s="19"/>
    </row>
    <row r="760" spans="6:8" s="16" customFormat="1">
      <c r="F760" s="19"/>
      <c r="G760" s="19"/>
      <c r="H760" s="19"/>
    </row>
    <row r="761" spans="6:8" s="16" customFormat="1">
      <c r="F761" s="19"/>
      <c r="G761" s="19"/>
      <c r="H761" s="19"/>
    </row>
    <row r="762" spans="6:8" s="16" customFormat="1">
      <c r="F762" s="19"/>
      <c r="G762" s="19"/>
      <c r="H762" s="19"/>
    </row>
    <row r="763" spans="6:8" s="16" customFormat="1">
      <c r="F763" s="19"/>
      <c r="G763" s="19"/>
      <c r="H763" s="19"/>
    </row>
    <row r="764" spans="6:8" s="16" customFormat="1">
      <c r="F764" s="19"/>
      <c r="G764" s="19"/>
      <c r="H764" s="19"/>
    </row>
    <row r="765" spans="6:8" s="16" customFormat="1">
      <c r="F765" s="19"/>
      <c r="G765" s="19"/>
      <c r="H765" s="19"/>
    </row>
    <row r="766" spans="6:8" s="16" customFormat="1">
      <c r="F766" s="19"/>
      <c r="G766" s="19"/>
      <c r="H766" s="19"/>
    </row>
    <row r="767" spans="6:8" s="16" customFormat="1">
      <c r="F767" s="19"/>
      <c r="G767" s="19"/>
      <c r="H767" s="19"/>
    </row>
    <row r="768" spans="6:8" s="16" customFormat="1">
      <c r="F768" s="19"/>
      <c r="G768" s="19"/>
      <c r="H768" s="19"/>
    </row>
    <row r="769" spans="6:8" s="16" customFormat="1">
      <c r="F769" s="19"/>
      <c r="G769" s="19"/>
      <c r="H769" s="19"/>
    </row>
    <row r="770" spans="6:8" s="16" customFormat="1">
      <c r="F770" s="19"/>
      <c r="G770" s="19"/>
      <c r="H770" s="19"/>
    </row>
    <row r="771" spans="6:8" s="16" customFormat="1">
      <c r="F771" s="19"/>
      <c r="G771" s="19"/>
      <c r="H771" s="19"/>
    </row>
    <row r="772" spans="6:8" s="16" customFormat="1">
      <c r="F772" s="19"/>
      <c r="G772" s="19"/>
      <c r="H772" s="19"/>
    </row>
    <row r="773" spans="6:8" s="16" customFormat="1">
      <c r="F773" s="19"/>
      <c r="G773" s="19"/>
      <c r="H773" s="19"/>
    </row>
    <row r="774" spans="6:8" s="16" customFormat="1">
      <c r="F774" s="19"/>
      <c r="G774" s="19"/>
      <c r="H774" s="19"/>
    </row>
    <row r="775" spans="6:8" s="16" customFormat="1">
      <c r="F775" s="19"/>
      <c r="G775" s="19"/>
      <c r="H775" s="19"/>
    </row>
    <row r="776" spans="6:8" s="16" customFormat="1">
      <c r="F776" s="19"/>
      <c r="G776" s="19"/>
      <c r="H776" s="19"/>
    </row>
    <row r="777" spans="6:8" s="16" customFormat="1">
      <c r="F777" s="19"/>
      <c r="G777" s="19"/>
      <c r="H777" s="19"/>
    </row>
    <row r="778" spans="6:8" s="16" customFormat="1">
      <c r="F778" s="19"/>
      <c r="G778" s="19"/>
      <c r="H778" s="19"/>
    </row>
    <row r="779" spans="6:8" s="16" customFormat="1">
      <c r="F779" s="19"/>
      <c r="G779" s="19"/>
      <c r="H779" s="19"/>
    </row>
    <row r="780" spans="6:8" s="16" customFormat="1">
      <c r="F780" s="19"/>
      <c r="G780" s="19"/>
      <c r="H780" s="19"/>
    </row>
    <row r="781" spans="6:8" s="16" customFormat="1">
      <c r="F781" s="19"/>
      <c r="G781" s="19"/>
      <c r="H781" s="19"/>
    </row>
    <row r="782" spans="6:8" s="16" customFormat="1">
      <c r="F782" s="19"/>
      <c r="G782" s="19"/>
      <c r="H782" s="19"/>
    </row>
    <row r="783" spans="6:8" s="16" customFormat="1">
      <c r="F783" s="19"/>
      <c r="G783" s="19"/>
      <c r="H783" s="19"/>
    </row>
    <row r="784" spans="6:8" s="16" customFormat="1">
      <c r="F784" s="19"/>
      <c r="G784" s="19"/>
      <c r="H784" s="19"/>
    </row>
    <row r="785" spans="6:8" s="16" customFormat="1">
      <c r="F785" s="19"/>
      <c r="G785" s="19"/>
      <c r="H785" s="19"/>
    </row>
    <row r="786" spans="6:8" s="16" customFormat="1">
      <c r="F786" s="19"/>
      <c r="G786" s="19"/>
      <c r="H786" s="19"/>
    </row>
    <row r="787" spans="6:8" s="16" customFormat="1">
      <c r="F787" s="19"/>
      <c r="G787" s="19"/>
      <c r="H787" s="19"/>
    </row>
    <row r="788" spans="6:8" s="16" customFormat="1">
      <c r="F788" s="19"/>
      <c r="G788" s="19"/>
      <c r="H788" s="19"/>
    </row>
    <row r="789" spans="6:8" s="16" customFormat="1">
      <c r="F789" s="19"/>
      <c r="G789" s="19"/>
      <c r="H789" s="19"/>
    </row>
    <row r="790" spans="6:8" s="16" customFormat="1">
      <c r="F790" s="19"/>
      <c r="G790" s="19"/>
      <c r="H790" s="19"/>
    </row>
    <row r="791" spans="6:8" s="16" customFormat="1">
      <c r="F791" s="19"/>
      <c r="G791" s="19"/>
      <c r="H791" s="19"/>
    </row>
    <row r="792" spans="6:8" s="16" customFormat="1">
      <c r="F792" s="19"/>
      <c r="G792" s="19"/>
      <c r="H792" s="19"/>
    </row>
    <row r="793" spans="6:8" s="16" customFormat="1">
      <c r="F793" s="19"/>
      <c r="G793" s="19"/>
      <c r="H793" s="19"/>
    </row>
    <row r="794" spans="6:8" s="16" customFormat="1">
      <c r="F794" s="19"/>
      <c r="G794" s="19"/>
      <c r="H794" s="19"/>
    </row>
    <row r="795" spans="6:8" s="16" customFormat="1">
      <c r="F795" s="19"/>
      <c r="G795" s="19"/>
      <c r="H795" s="19"/>
    </row>
    <row r="796" spans="6:8" s="16" customFormat="1">
      <c r="F796" s="19"/>
      <c r="G796" s="19"/>
      <c r="H796" s="19"/>
    </row>
    <row r="797" spans="6:8" s="16" customFormat="1">
      <c r="F797" s="19"/>
      <c r="G797" s="19"/>
      <c r="H797" s="19"/>
    </row>
    <row r="798" spans="6:8" s="16" customFormat="1">
      <c r="F798" s="19"/>
      <c r="G798" s="19"/>
      <c r="H798" s="19"/>
    </row>
    <row r="799" spans="6:8" s="16" customFormat="1">
      <c r="F799" s="19"/>
      <c r="G799" s="19"/>
      <c r="H799" s="19"/>
    </row>
    <row r="800" spans="6:8" s="16" customFormat="1">
      <c r="F800" s="19"/>
      <c r="G800" s="19"/>
      <c r="H800" s="19"/>
    </row>
    <row r="801" spans="6:8" s="16" customFormat="1">
      <c r="F801" s="19"/>
      <c r="G801" s="19"/>
      <c r="H801" s="19"/>
    </row>
    <row r="802" spans="6:8" s="16" customFormat="1">
      <c r="F802" s="19"/>
      <c r="G802" s="19"/>
      <c r="H802" s="19"/>
    </row>
    <row r="803" spans="6:8" s="16" customFormat="1">
      <c r="F803" s="19"/>
      <c r="G803" s="19"/>
      <c r="H803" s="19"/>
    </row>
    <row r="804" spans="6:8" s="16" customFormat="1">
      <c r="F804" s="19"/>
      <c r="G804" s="19"/>
      <c r="H804" s="19"/>
    </row>
    <row r="805" spans="6:8" s="16" customFormat="1">
      <c r="F805" s="19"/>
      <c r="G805" s="19"/>
      <c r="H805" s="19"/>
    </row>
    <row r="806" spans="6:8" s="16" customFormat="1">
      <c r="F806" s="19"/>
      <c r="G806" s="19"/>
      <c r="H806" s="19"/>
    </row>
    <row r="807" spans="6:8" s="16" customFormat="1">
      <c r="F807" s="19"/>
      <c r="G807" s="19"/>
      <c r="H807" s="19"/>
    </row>
    <row r="808" spans="6:8" s="16" customFormat="1">
      <c r="F808" s="19"/>
      <c r="G808" s="19"/>
      <c r="H808" s="19"/>
    </row>
    <row r="809" spans="6:8" s="16" customFormat="1">
      <c r="F809" s="19"/>
      <c r="G809" s="19"/>
      <c r="H809" s="19"/>
    </row>
    <row r="810" spans="6:8" s="16" customFormat="1">
      <c r="F810" s="19"/>
      <c r="G810" s="19"/>
      <c r="H810" s="19"/>
    </row>
    <row r="811" spans="6:8" s="16" customFormat="1">
      <c r="F811" s="19"/>
      <c r="G811" s="19"/>
      <c r="H811" s="19"/>
    </row>
    <row r="812" spans="6:8" s="16" customFormat="1">
      <c r="F812" s="19"/>
      <c r="G812" s="19"/>
      <c r="H812" s="19"/>
    </row>
    <row r="813" spans="6:8" s="16" customFormat="1">
      <c r="F813" s="19"/>
      <c r="G813" s="19"/>
      <c r="H813" s="19"/>
    </row>
    <row r="814" spans="6:8" s="16" customFormat="1">
      <c r="F814" s="19"/>
      <c r="G814" s="19"/>
      <c r="H814" s="19"/>
    </row>
    <row r="815" spans="6:8" s="16" customFormat="1">
      <c r="F815" s="19"/>
      <c r="G815" s="19"/>
      <c r="H815" s="19"/>
    </row>
    <row r="816" spans="6:8" s="16" customFormat="1">
      <c r="F816" s="19"/>
      <c r="G816" s="19"/>
      <c r="H816" s="19"/>
    </row>
    <row r="817" spans="6:8" s="16" customFormat="1">
      <c r="F817" s="19"/>
      <c r="G817" s="19"/>
      <c r="H817" s="19"/>
    </row>
    <row r="818" spans="6:8" s="16" customFormat="1">
      <c r="F818" s="19"/>
      <c r="G818" s="19"/>
      <c r="H818" s="19"/>
    </row>
    <row r="819" spans="6:8" s="16" customFormat="1">
      <c r="F819" s="19"/>
      <c r="G819" s="19"/>
      <c r="H819" s="19"/>
    </row>
    <row r="820" spans="6:8" s="16" customFormat="1">
      <c r="F820" s="19"/>
      <c r="G820" s="19"/>
      <c r="H820" s="19"/>
    </row>
    <row r="821" spans="6:8" s="16" customFormat="1">
      <c r="F821" s="19"/>
      <c r="G821" s="19"/>
      <c r="H821" s="19"/>
    </row>
    <row r="822" spans="6:8" s="16" customFormat="1">
      <c r="F822" s="19"/>
      <c r="G822" s="19"/>
      <c r="H822" s="19"/>
    </row>
    <row r="823" spans="6:8" s="16" customFormat="1">
      <c r="F823" s="19"/>
      <c r="G823" s="19"/>
      <c r="H823" s="19"/>
    </row>
    <row r="824" spans="6:8" s="16" customFormat="1">
      <c r="F824" s="19"/>
      <c r="G824" s="19"/>
      <c r="H824" s="19"/>
    </row>
    <row r="825" spans="6:8" s="16" customFormat="1">
      <c r="F825" s="19"/>
      <c r="G825" s="19"/>
      <c r="H825" s="19"/>
    </row>
    <row r="826" spans="6:8" s="16" customFormat="1">
      <c r="F826" s="19"/>
      <c r="G826" s="19"/>
      <c r="H826" s="19"/>
    </row>
    <row r="827" spans="6:8" s="16" customFormat="1">
      <c r="F827" s="19"/>
      <c r="G827" s="19"/>
      <c r="H827" s="19"/>
    </row>
    <row r="828" spans="6:8" s="16" customFormat="1">
      <c r="F828" s="19"/>
      <c r="G828" s="19"/>
      <c r="H828" s="19"/>
    </row>
    <row r="829" spans="6:8" s="16" customFormat="1">
      <c r="F829" s="19"/>
      <c r="G829" s="19"/>
      <c r="H829" s="19"/>
    </row>
    <row r="830" spans="6:8" s="16" customFormat="1">
      <c r="F830" s="19"/>
      <c r="G830" s="19"/>
      <c r="H830" s="19"/>
    </row>
    <row r="831" spans="6:8" s="16" customFormat="1">
      <c r="F831" s="19"/>
      <c r="G831" s="19"/>
      <c r="H831" s="19"/>
    </row>
    <row r="832" spans="6:8" s="16" customFormat="1">
      <c r="F832" s="19"/>
      <c r="G832" s="19"/>
      <c r="H832" s="19"/>
    </row>
    <row r="833" spans="6:8" s="16" customFormat="1">
      <c r="F833" s="19"/>
      <c r="G833" s="19"/>
      <c r="H833" s="19"/>
    </row>
    <row r="834" spans="6:8" s="16" customFormat="1">
      <c r="F834" s="19"/>
      <c r="G834" s="19"/>
      <c r="H834" s="19"/>
    </row>
    <row r="835" spans="6:8" s="16" customFormat="1">
      <c r="F835" s="19"/>
      <c r="G835" s="19"/>
      <c r="H835" s="19"/>
    </row>
    <row r="836" spans="6:8" s="16" customFormat="1">
      <c r="F836" s="19"/>
      <c r="G836" s="19"/>
      <c r="H836" s="19"/>
    </row>
    <row r="837" spans="6:8" s="16" customFormat="1">
      <c r="F837" s="19"/>
      <c r="G837" s="19"/>
      <c r="H837" s="19"/>
    </row>
    <row r="838" spans="6:8" s="16" customFormat="1">
      <c r="F838" s="19"/>
      <c r="G838" s="19"/>
      <c r="H838" s="19"/>
    </row>
    <row r="839" spans="6:8" s="16" customFormat="1">
      <c r="F839" s="19"/>
      <c r="G839" s="19"/>
      <c r="H839" s="19"/>
    </row>
    <row r="840" spans="6:8" s="16" customFormat="1">
      <c r="F840" s="19"/>
      <c r="G840" s="19"/>
      <c r="H840" s="19"/>
    </row>
    <row r="841" spans="6:8" s="16" customFormat="1">
      <c r="F841" s="19"/>
      <c r="G841" s="19"/>
      <c r="H841" s="19"/>
    </row>
    <row r="842" spans="6:8" s="16" customFormat="1">
      <c r="F842" s="19"/>
      <c r="G842" s="19"/>
      <c r="H842" s="19"/>
    </row>
    <row r="843" spans="6:8" s="16" customFormat="1">
      <c r="F843" s="19"/>
      <c r="G843" s="19"/>
      <c r="H843" s="19"/>
    </row>
    <row r="844" spans="6:8" s="16" customFormat="1">
      <c r="F844" s="19"/>
      <c r="G844" s="19"/>
      <c r="H844" s="19"/>
    </row>
    <row r="845" spans="6:8" s="16" customFormat="1">
      <c r="F845" s="19"/>
      <c r="G845" s="19"/>
      <c r="H845" s="19"/>
    </row>
    <row r="846" spans="6:8" s="16" customFormat="1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12" t="s">
        <v>889</v>
      </c>
    </row>
    <row r="3" spans="2:60">
      <c r="B3" s="2" t="s">
        <v>2</v>
      </c>
      <c r="C3" s="82" t="s">
        <v>890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206</v>
      </c>
      <c r="D13" t="s">
        <v>206</v>
      </c>
      <c r="E13" s="19"/>
      <c r="F13" s="79">
        <v>0</v>
      </c>
      <c r="G13" t="s">
        <v>206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211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206</v>
      </c>
      <c r="D15" t="s">
        <v>206</v>
      </c>
      <c r="E15" s="19"/>
      <c r="F15" s="79">
        <v>0</v>
      </c>
      <c r="G15" t="s">
        <v>206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2" t="s">
        <v>889</v>
      </c>
    </row>
    <row r="3" spans="2:60">
      <c r="B3" s="2" t="s">
        <v>2</v>
      </c>
      <c r="C3" s="82" t="s">
        <v>890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f>H12+H38</f>
        <v>0</v>
      </c>
      <c r="I11" s="78">
        <f>I12+I38</f>
        <v>-328.65544428000004</v>
      </c>
      <c r="J11" s="78">
        <f>I11/$I$11*100</f>
        <v>100</v>
      </c>
      <c r="K11" s="78">
        <f>I11/'סכום נכסי הקרן'!$C$42*100</f>
        <v>-0.45440245530932444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f>SUM(H13:H37)</f>
        <v>0</v>
      </c>
      <c r="I12" s="81">
        <f>SUM(I13:I37)</f>
        <v>-332.89972000000006</v>
      </c>
      <c r="J12" s="81">
        <f t="shared" ref="J12:J40" si="0">I12/$I$11*100</f>
        <v>101.29140587623557</v>
      </c>
      <c r="K12" s="81">
        <f>I12/'סכום נכסי הקרן'!$C$42*100</f>
        <v>-0.46027063531894774</v>
      </c>
    </row>
    <row r="13" spans="2:60">
      <c r="B13" t="s">
        <v>853</v>
      </c>
      <c r="C13" t="s">
        <v>854</v>
      </c>
      <c r="D13" t="s">
        <v>206</v>
      </c>
      <c r="E13" t="s">
        <v>768</v>
      </c>
      <c r="F13" s="79">
        <v>0</v>
      </c>
      <c r="G13" t="s">
        <v>108</v>
      </c>
      <c r="H13" s="79">
        <v>0</v>
      </c>
      <c r="I13" s="79">
        <f>-32.1709-322040.21/1000</f>
        <v>-354.21111000000002</v>
      </c>
      <c r="J13" s="79">
        <f t="shared" si="0"/>
        <v>107.77582302827385</v>
      </c>
      <c r="K13" s="79">
        <f>I13/'סכום נכסי הקרן'!$C$42*100</f>
        <v>-0.48973598607030872</v>
      </c>
    </row>
    <row r="14" spans="2:60">
      <c r="B14" t="s">
        <v>855</v>
      </c>
      <c r="C14" t="s">
        <v>856</v>
      </c>
      <c r="D14" t="s">
        <v>206</v>
      </c>
      <c r="E14" t="s">
        <v>768</v>
      </c>
      <c r="F14" s="79">
        <v>0</v>
      </c>
      <c r="G14" t="s">
        <v>108</v>
      </c>
      <c r="H14" s="79">
        <v>0</v>
      </c>
      <c r="I14" s="79">
        <v>2.0000000000000002E-5</v>
      </c>
      <c r="J14" s="79">
        <f t="shared" si="0"/>
        <v>-6.0854004849409637E-6</v>
      </c>
      <c r="K14" s="79">
        <f>I14/'סכום נכסי הקרן'!$C$42*100</f>
        <v>2.7652209218977279E-8</v>
      </c>
    </row>
    <row r="15" spans="2:60">
      <c r="B15" t="s">
        <v>857</v>
      </c>
      <c r="C15" t="s">
        <v>858</v>
      </c>
      <c r="D15" t="s">
        <v>206</v>
      </c>
      <c r="E15" t="s">
        <v>768</v>
      </c>
      <c r="F15" s="79">
        <v>0</v>
      </c>
      <c r="G15" t="s">
        <v>108</v>
      </c>
      <c r="H15" s="79">
        <v>0</v>
      </c>
      <c r="I15" s="79">
        <v>0.95748</v>
      </c>
      <c r="J15" s="79">
        <f t="shared" si="0"/>
        <v>-0.29133246281606368</v>
      </c>
      <c r="K15" s="79">
        <f>I15/'סכום נכסי הקרן'!$C$42*100</f>
        <v>1.3238218641493181E-3</v>
      </c>
    </row>
    <row r="16" spans="2:60">
      <c r="B16" t="s">
        <v>859</v>
      </c>
      <c r="C16" t="s">
        <v>860</v>
      </c>
      <c r="D16" t="s">
        <v>206</v>
      </c>
      <c r="E16" t="s">
        <v>155</v>
      </c>
      <c r="F16" s="79">
        <v>0</v>
      </c>
      <c r="G16" t="s">
        <v>108</v>
      </c>
      <c r="H16" s="79">
        <v>0</v>
      </c>
      <c r="I16" s="79">
        <v>-12.84412</v>
      </c>
      <c r="J16" s="79">
        <f t="shared" si="0"/>
        <v>3.9080807038319962</v>
      </c>
      <c r="K16" s="79">
        <f>I16/'סכום נכסי הקרן'!$C$42*100</f>
        <v>-1.7758414673682523E-2</v>
      </c>
    </row>
    <row r="17" spans="2:11">
      <c r="B17" t="s">
        <v>861</v>
      </c>
      <c r="C17" t="s">
        <v>509</v>
      </c>
      <c r="D17" t="s">
        <v>206</v>
      </c>
      <c r="E17" t="s">
        <v>155</v>
      </c>
      <c r="F17" s="79">
        <v>0</v>
      </c>
      <c r="G17" t="s">
        <v>108</v>
      </c>
      <c r="H17" s="79">
        <v>0</v>
      </c>
      <c r="I17" s="79">
        <v>1.29819</v>
      </c>
      <c r="J17" s="79">
        <f t="shared" si="0"/>
        <v>-0.39500030277727544</v>
      </c>
      <c r="K17" s="79">
        <f>I17/'סכום נכסי הקרן'!$C$42*100</f>
        <v>1.7948910742992053E-3</v>
      </c>
    </row>
    <row r="18" spans="2:11">
      <c r="B18" t="s">
        <v>862</v>
      </c>
      <c r="C18" t="s">
        <v>464</v>
      </c>
      <c r="D18" t="s">
        <v>206</v>
      </c>
      <c r="E18" t="s">
        <v>155</v>
      </c>
      <c r="F18" s="79">
        <v>0</v>
      </c>
      <c r="G18" t="s">
        <v>108</v>
      </c>
      <c r="H18" s="79">
        <v>0</v>
      </c>
      <c r="I18" s="79">
        <v>1.4092</v>
      </c>
      <c r="J18" s="79">
        <f t="shared" si="0"/>
        <v>-0.42877731816894032</v>
      </c>
      <c r="K18" s="79">
        <f>I18/'סכום נכסי הקרן'!$C$42*100</f>
        <v>1.9483746615691388E-3</v>
      </c>
    </row>
    <row r="19" spans="2:11">
      <c r="B19" t="s">
        <v>863</v>
      </c>
      <c r="C19" t="s">
        <v>288</v>
      </c>
      <c r="D19" t="s">
        <v>206</v>
      </c>
      <c r="E19" t="s">
        <v>155</v>
      </c>
      <c r="F19" s="79">
        <v>0</v>
      </c>
      <c r="G19" t="s">
        <v>108</v>
      </c>
      <c r="H19" s="79">
        <v>0</v>
      </c>
      <c r="I19" s="79">
        <v>0.51161000000000001</v>
      </c>
      <c r="J19" s="79">
        <f t="shared" si="0"/>
        <v>-0.15566758710503231</v>
      </c>
      <c r="K19" s="79">
        <f>I19/'סכום נכסי הקרן'!$C$42*100</f>
        <v>7.0735733792604818E-4</v>
      </c>
    </row>
    <row r="20" spans="2:11">
      <c r="B20" t="s">
        <v>864</v>
      </c>
      <c r="C20" t="s">
        <v>468</v>
      </c>
      <c r="D20" t="s">
        <v>206</v>
      </c>
      <c r="E20" t="s">
        <v>155</v>
      </c>
      <c r="F20" s="79">
        <v>0</v>
      </c>
      <c r="G20" t="s">
        <v>108</v>
      </c>
      <c r="H20" s="79">
        <v>0</v>
      </c>
      <c r="I20" s="79">
        <v>4.3959999999999999E-2</v>
      </c>
      <c r="J20" s="79">
        <f t="shared" si="0"/>
        <v>-1.3375710265900237E-2</v>
      </c>
      <c r="K20" s="79">
        <f>I20/'סכום נכסי הקרן'!$C$42*100</f>
        <v>6.0779555863312053E-5</v>
      </c>
    </row>
    <row r="21" spans="2:11">
      <c r="B21" t="s">
        <v>865</v>
      </c>
      <c r="C21" t="s">
        <v>438</v>
      </c>
      <c r="D21" t="s">
        <v>206</v>
      </c>
      <c r="E21" t="s">
        <v>155</v>
      </c>
      <c r="F21" s="79">
        <v>0</v>
      </c>
      <c r="G21" t="s">
        <v>108</v>
      </c>
      <c r="H21" s="79">
        <v>0</v>
      </c>
      <c r="I21" s="79">
        <v>1.0059100000000001</v>
      </c>
      <c r="J21" s="79">
        <f t="shared" si="0"/>
        <v>-0.30606826009034821</v>
      </c>
      <c r="K21" s="79">
        <f>I21/'סכום נכסי הקרן'!$C$42*100</f>
        <v>1.3907816887730716E-3</v>
      </c>
    </row>
    <row r="22" spans="2:11">
      <c r="B22" t="s">
        <v>866</v>
      </c>
      <c r="C22" t="s">
        <v>498</v>
      </c>
      <c r="D22" t="s">
        <v>206</v>
      </c>
      <c r="E22" t="s">
        <v>155</v>
      </c>
      <c r="F22" s="79">
        <v>0</v>
      </c>
      <c r="G22" t="s">
        <v>108</v>
      </c>
      <c r="H22" s="79">
        <v>0</v>
      </c>
      <c r="I22" s="79">
        <v>2.7054100000000001</v>
      </c>
      <c r="J22" s="79">
        <f t="shared" si="0"/>
        <v>-0.82317516629820653</v>
      </c>
      <c r="K22" s="79">
        <f>I22/'סכום נכסי הקרן'!$C$42*100</f>
        <v>3.7405281671556655E-3</v>
      </c>
    </row>
    <row r="23" spans="2:11">
      <c r="B23" t="s">
        <v>867</v>
      </c>
      <c r="C23" t="s">
        <v>570</v>
      </c>
      <c r="D23" t="s">
        <v>206</v>
      </c>
      <c r="E23" t="s">
        <v>155</v>
      </c>
      <c r="F23" s="79">
        <v>0</v>
      </c>
      <c r="G23" t="s">
        <v>108</v>
      </c>
      <c r="H23" s="79">
        <v>0</v>
      </c>
      <c r="I23" s="79">
        <v>4.9956500000000004</v>
      </c>
      <c r="J23" s="79">
        <f t="shared" si="0"/>
        <v>-1.5200265466297662</v>
      </c>
      <c r="K23" s="79">
        <f>I23/'סכום נכסי הקרן'!$C$42*100</f>
        <v>6.9070379492391911E-3</v>
      </c>
    </row>
    <row r="24" spans="2:11">
      <c r="B24" t="s">
        <v>868</v>
      </c>
      <c r="C24" t="s">
        <v>547</v>
      </c>
      <c r="D24" t="s">
        <v>206</v>
      </c>
      <c r="E24" t="s">
        <v>155</v>
      </c>
      <c r="F24" s="79">
        <v>0</v>
      </c>
      <c r="G24" t="s">
        <v>108</v>
      </c>
      <c r="H24" s="79">
        <v>0</v>
      </c>
      <c r="I24" s="79">
        <v>0.32019999999999998</v>
      </c>
      <c r="J24" s="79">
        <f t="shared" si="0"/>
        <v>-9.7427261763904816E-2</v>
      </c>
      <c r="K24" s="79">
        <f>I24/'סכום נכסי הקרן'!$C$42*100</f>
        <v>4.4271186959582621E-4</v>
      </c>
    </row>
    <row r="25" spans="2:11">
      <c r="B25" t="s">
        <v>869</v>
      </c>
      <c r="C25" t="s">
        <v>547</v>
      </c>
      <c r="D25" t="s">
        <v>206</v>
      </c>
      <c r="E25" t="s">
        <v>155</v>
      </c>
      <c r="F25" s="79">
        <v>0</v>
      </c>
      <c r="G25" t="s">
        <v>108</v>
      </c>
      <c r="H25" s="79">
        <v>0</v>
      </c>
      <c r="I25" s="79">
        <v>9.6060000000000006E-2</v>
      </c>
      <c r="J25" s="79">
        <f t="shared" si="0"/>
        <v>-2.922817852917145E-2</v>
      </c>
      <c r="K25" s="79">
        <f>I25/'סכום נכסי הקרן'!$C$42*100</f>
        <v>1.3281356087874787E-4</v>
      </c>
    </row>
    <row r="26" spans="2:11">
      <c r="B26" t="s">
        <v>870</v>
      </c>
      <c r="C26" t="s">
        <v>551</v>
      </c>
      <c r="D26" t="s">
        <v>206</v>
      </c>
      <c r="E26" t="s">
        <v>155</v>
      </c>
      <c r="F26" s="79">
        <v>0</v>
      </c>
      <c r="G26" t="s">
        <v>108</v>
      </c>
      <c r="H26" s="79">
        <v>0</v>
      </c>
      <c r="I26" s="79">
        <v>1.08</v>
      </c>
      <c r="J26" s="79">
        <f t="shared" si="0"/>
        <v>-0.32861162618681206</v>
      </c>
      <c r="K26" s="79">
        <f>I26/'סכום נכסי הקרן'!$C$42*100</f>
        <v>1.4932192978247729E-3</v>
      </c>
    </row>
    <row r="27" spans="2:11">
      <c r="B27" t="s">
        <v>871</v>
      </c>
      <c r="C27" t="s">
        <v>585</v>
      </c>
      <c r="D27" t="s">
        <v>206</v>
      </c>
      <c r="E27" t="s">
        <v>155</v>
      </c>
      <c r="F27" s="79">
        <v>0</v>
      </c>
      <c r="G27" t="s">
        <v>108</v>
      </c>
      <c r="H27" s="79">
        <v>0</v>
      </c>
      <c r="I27" s="79">
        <v>2.5032000000000001</v>
      </c>
      <c r="J27" s="79">
        <f t="shared" si="0"/>
        <v>-0.76164872469521094</v>
      </c>
      <c r="K27" s="79">
        <f>I27/'סכום נכסי הקרן'!$C$42*100</f>
        <v>3.4609505058471961E-3</v>
      </c>
    </row>
    <row r="28" spans="2:11">
      <c r="B28" t="s">
        <v>872</v>
      </c>
      <c r="C28" t="s">
        <v>457</v>
      </c>
      <c r="D28" t="s">
        <v>206</v>
      </c>
      <c r="E28" t="s">
        <v>155</v>
      </c>
      <c r="F28" s="79">
        <v>0</v>
      </c>
      <c r="G28" t="s">
        <v>108</v>
      </c>
      <c r="H28" s="79">
        <v>0</v>
      </c>
      <c r="I28" s="79">
        <v>0.24149999999999999</v>
      </c>
      <c r="J28" s="79">
        <f t="shared" si="0"/>
        <v>-7.348121085566213E-2</v>
      </c>
      <c r="K28" s="79">
        <f>I28/'סכום נכסי הקרן'!$C$42*100</f>
        <v>3.3390042631915059E-4</v>
      </c>
    </row>
    <row r="29" spans="2:11">
      <c r="B29" t="s">
        <v>873</v>
      </c>
      <c r="C29" t="s">
        <v>532</v>
      </c>
      <c r="D29" t="s">
        <v>206</v>
      </c>
      <c r="E29" t="s">
        <v>155</v>
      </c>
      <c r="F29" s="79">
        <v>0</v>
      </c>
      <c r="G29" t="s">
        <v>108</v>
      </c>
      <c r="H29" s="79">
        <v>0</v>
      </c>
      <c r="I29" s="79">
        <v>0.621</v>
      </c>
      <c r="J29" s="79">
        <f t="shared" si="0"/>
        <v>-0.18895168505741691</v>
      </c>
      <c r="K29" s="79">
        <f>I29/'סכום נכסי הקרן'!$C$42*100</f>
        <v>8.5860109624924454E-4</v>
      </c>
    </row>
    <row r="30" spans="2:11">
      <c r="B30" t="s">
        <v>874</v>
      </c>
      <c r="C30" t="s">
        <v>532</v>
      </c>
      <c r="D30" t="s">
        <v>206</v>
      </c>
      <c r="E30" t="s">
        <v>155</v>
      </c>
      <c r="F30" s="79">
        <v>0</v>
      </c>
      <c r="G30" t="s">
        <v>108</v>
      </c>
      <c r="H30" s="79">
        <v>0</v>
      </c>
      <c r="I30" s="79">
        <v>0.26423999999999997</v>
      </c>
      <c r="J30" s="79">
        <f t="shared" si="0"/>
        <v>-8.0400311207039998E-2</v>
      </c>
      <c r="K30" s="79">
        <f>I30/'סכום נכסי הקרן'!$C$42*100</f>
        <v>3.6534098820112777E-4</v>
      </c>
    </row>
    <row r="31" spans="2:11">
      <c r="B31" t="s">
        <v>875</v>
      </c>
      <c r="C31" t="s">
        <v>460</v>
      </c>
      <c r="D31" t="s">
        <v>206</v>
      </c>
      <c r="E31" t="s">
        <v>155</v>
      </c>
      <c r="F31" s="79">
        <v>0</v>
      </c>
      <c r="G31" t="s">
        <v>108</v>
      </c>
      <c r="H31" s="79">
        <v>0</v>
      </c>
      <c r="I31" s="79">
        <v>5.1988000000000003</v>
      </c>
      <c r="J31" s="79">
        <f t="shared" si="0"/>
        <v>-1.5818390020555542</v>
      </c>
      <c r="K31" s="79">
        <f>I31/'סכום נכסי הקרן'!$C$42*100</f>
        <v>7.1879152643809533E-3</v>
      </c>
    </row>
    <row r="32" spans="2:11">
      <c r="B32" t="s">
        <v>876</v>
      </c>
      <c r="C32" t="s">
        <v>460</v>
      </c>
      <c r="D32" t="s">
        <v>206</v>
      </c>
      <c r="E32" t="s">
        <v>155</v>
      </c>
      <c r="F32" s="79">
        <v>0</v>
      </c>
      <c r="G32" t="s">
        <v>108</v>
      </c>
      <c r="H32" s="79">
        <v>0</v>
      </c>
      <c r="I32" s="79">
        <v>3.58371</v>
      </c>
      <c r="J32" s="79">
        <f t="shared" si="0"/>
        <v>-1.0904155285943891</v>
      </c>
      <c r="K32" s="79">
        <f>I32/'סכום נכסי הקרן'!$C$42*100</f>
        <v>4.9548749350070524E-3</v>
      </c>
    </row>
    <row r="33" spans="2:11">
      <c r="B33" t="s">
        <v>877</v>
      </c>
      <c r="C33" t="s">
        <v>516</v>
      </c>
      <c r="D33" t="s">
        <v>206</v>
      </c>
      <c r="E33" t="s">
        <v>156</v>
      </c>
      <c r="F33" s="79">
        <v>0</v>
      </c>
      <c r="G33" t="s">
        <v>108</v>
      </c>
      <c r="H33" s="79">
        <v>0</v>
      </c>
      <c r="I33" s="79">
        <v>1.6524300000000001</v>
      </c>
      <c r="J33" s="79">
        <f t="shared" si="0"/>
        <v>-0.50278491616654974</v>
      </c>
      <c r="K33" s="79">
        <f>I33/'סכום נכסי הקרן'!$C$42*100</f>
        <v>2.2846670039857312E-3</v>
      </c>
    </row>
    <row r="34" spans="2:11">
      <c r="B34" t="s">
        <v>878</v>
      </c>
      <c r="C34" t="s">
        <v>375</v>
      </c>
      <c r="D34" t="s">
        <v>206</v>
      </c>
      <c r="E34" t="s">
        <v>155</v>
      </c>
      <c r="F34" s="79">
        <v>0</v>
      </c>
      <c r="G34" t="s">
        <v>108</v>
      </c>
      <c r="H34" s="79">
        <v>0</v>
      </c>
      <c r="I34" s="79">
        <v>0.55427999999999999</v>
      </c>
      <c r="J34" s="79">
        <f t="shared" si="0"/>
        <v>-0.16865078903965386</v>
      </c>
      <c r="K34" s="79">
        <f>I34/'סכום נכסי הקרן'!$C$42*100</f>
        <v>7.6635332629473624E-4</v>
      </c>
    </row>
    <row r="35" spans="2:11">
      <c r="B35" t="s">
        <v>879</v>
      </c>
      <c r="C35" t="s">
        <v>375</v>
      </c>
      <c r="D35" t="s">
        <v>206</v>
      </c>
      <c r="E35" t="s">
        <v>155</v>
      </c>
      <c r="F35" s="79">
        <v>0</v>
      </c>
      <c r="G35" t="s">
        <v>108</v>
      </c>
      <c r="H35" s="79">
        <v>0</v>
      </c>
      <c r="I35" s="79">
        <v>0.62468000000000001</v>
      </c>
      <c r="J35" s="79">
        <f t="shared" si="0"/>
        <v>-0.19007139874664605</v>
      </c>
      <c r="K35" s="79">
        <f>I35/'סכום נכסי הקרן'!$C$42*100</f>
        <v>8.636891027455362E-4</v>
      </c>
    </row>
    <row r="36" spans="2:11">
      <c r="B36" t="s">
        <v>880</v>
      </c>
      <c r="C36" t="s">
        <v>526</v>
      </c>
      <c r="D36" t="s">
        <v>206</v>
      </c>
      <c r="E36" t="s">
        <v>155</v>
      </c>
      <c r="F36" s="79">
        <v>0</v>
      </c>
      <c r="G36" t="s">
        <v>108</v>
      </c>
      <c r="H36" s="79">
        <v>0</v>
      </c>
      <c r="I36" s="79">
        <v>3.5882299999999998</v>
      </c>
      <c r="J36" s="79">
        <f t="shared" si="0"/>
        <v>-1.0917908291039855</v>
      </c>
      <c r="K36" s="79">
        <f>I36/'סכום נכסי הקרן'!$C$42*100</f>
        <v>4.9611243342905413E-3</v>
      </c>
    </row>
    <row r="37" spans="2:11">
      <c r="B37" t="s">
        <v>881</v>
      </c>
      <c r="C37" t="s">
        <v>526</v>
      </c>
      <c r="D37" t="s">
        <v>206</v>
      </c>
      <c r="E37" t="s">
        <v>155</v>
      </c>
      <c r="F37" s="79">
        <v>0</v>
      </c>
      <c r="G37" t="s">
        <v>108</v>
      </c>
      <c r="H37" s="79">
        <v>0</v>
      </c>
      <c r="I37" s="79">
        <v>0.89975000000000005</v>
      </c>
      <c r="J37" s="79">
        <f t="shared" si="0"/>
        <v>-0.27376695431628162</v>
      </c>
      <c r="K37" s="79">
        <f>I37/'סכום נכסי הקרן'!$C$42*100</f>
        <v>1.2440037622387403E-3</v>
      </c>
    </row>
    <row r="38" spans="2:11">
      <c r="B38" s="80" t="s">
        <v>211</v>
      </c>
      <c r="D38" s="19"/>
      <c r="E38" s="19"/>
      <c r="F38" s="19"/>
      <c r="G38" s="19"/>
      <c r="H38" s="81">
        <f>SUM(H39:H40)</f>
        <v>0</v>
      </c>
      <c r="I38" s="81">
        <f>SUM(I39:I40)</f>
        <v>4.2442757200000001</v>
      </c>
      <c r="J38" s="81">
        <f t="shared" si="0"/>
        <v>-1.2914058762355578</v>
      </c>
      <c r="K38" s="81">
        <f>I38/'סכום נכסי הקרן'!$C$42*100</f>
        <v>5.8681800096232707E-3</v>
      </c>
    </row>
    <row r="39" spans="2:11">
      <c r="B39" t="s">
        <v>882</v>
      </c>
      <c r="C39" t="s">
        <v>883</v>
      </c>
      <c r="D39" t="s">
        <v>206</v>
      </c>
      <c r="E39" t="s">
        <v>768</v>
      </c>
      <c r="F39" s="79">
        <v>0</v>
      </c>
      <c r="G39" t="s">
        <v>112</v>
      </c>
      <c r="H39" s="79">
        <v>0</v>
      </c>
      <c r="I39" s="79">
        <v>3.2049349999999999</v>
      </c>
      <c r="J39" s="79">
        <f t="shared" si="0"/>
        <v>-0.97516565016021328</v>
      </c>
      <c r="K39" s="79">
        <f>I39/'סכום נכסי הקרן'!$C$42*100</f>
        <v>4.4311766576611462E-3</v>
      </c>
    </row>
    <row r="40" spans="2:11">
      <c r="B40" t="s">
        <v>884</v>
      </c>
      <c r="C40" t="s">
        <v>885</v>
      </c>
      <c r="D40" t="s">
        <v>206</v>
      </c>
      <c r="E40" t="s">
        <v>768</v>
      </c>
      <c r="F40" s="79">
        <v>0</v>
      </c>
      <c r="G40" t="s">
        <v>112</v>
      </c>
      <c r="H40" s="79">
        <v>0</v>
      </c>
      <c r="I40" s="79">
        <v>1.03934072</v>
      </c>
      <c r="J40" s="79">
        <f t="shared" si="0"/>
        <v>-0.31624022607534447</v>
      </c>
      <c r="K40" s="79">
        <f>I40/'סכום נכסי הקרן'!$C$42*100</f>
        <v>1.437003351962124E-3</v>
      </c>
    </row>
    <row r="41" spans="2:11">
      <c r="B41" t="s">
        <v>214</v>
      </c>
      <c r="D41" s="19"/>
      <c r="E41" s="19"/>
      <c r="F41" s="19"/>
      <c r="G41" s="19"/>
      <c r="H41" s="19"/>
    </row>
    <row r="42" spans="2:11"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12" t="s">
        <v>889</v>
      </c>
    </row>
    <row r="3" spans="2:17">
      <c r="B3" s="2" t="s">
        <v>2</v>
      </c>
      <c r="C3" s="82" t="s">
        <v>890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206</v>
      </c>
      <c r="C13" s="79">
        <v>0</v>
      </c>
    </row>
    <row r="14" spans="2:17">
      <c r="B14" s="80" t="s">
        <v>211</v>
      </c>
      <c r="C14" s="81">
        <v>0</v>
      </c>
    </row>
    <row r="15" spans="2:17">
      <c r="B15" t="s">
        <v>206</v>
      </c>
      <c r="C15" s="79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2" t="s">
        <v>889</v>
      </c>
    </row>
    <row r="3" spans="2:18">
      <c r="B3" s="2" t="s">
        <v>2</v>
      </c>
      <c r="C3" s="82" t="s">
        <v>890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283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246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284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552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211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285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286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2" t="s">
        <v>889</v>
      </c>
    </row>
    <row r="3" spans="2:18">
      <c r="B3" s="2" t="s">
        <v>2</v>
      </c>
      <c r="C3" s="82" t="s">
        <v>890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787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788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284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552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211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805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806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2" t="s">
        <v>889</v>
      </c>
    </row>
    <row r="3" spans="2:52">
      <c r="B3" s="2" t="s">
        <v>2</v>
      </c>
      <c r="C3" s="82" t="s">
        <v>890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5.62</v>
      </c>
      <c r="I11" s="7"/>
      <c r="J11" s="7"/>
      <c r="K11" s="78">
        <v>0.9</v>
      </c>
      <c r="L11" s="78">
        <v>18857877</v>
      </c>
      <c r="M11" s="7"/>
      <c r="N11" s="78">
        <v>23120.2389568</v>
      </c>
      <c r="O11" s="7"/>
      <c r="P11" s="78">
        <v>100</v>
      </c>
      <c r="Q11" s="78">
        <v>31.97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5.62</v>
      </c>
      <c r="K12" s="81">
        <v>0.9</v>
      </c>
      <c r="L12" s="81">
        <v>18857877</v>
      </c>
      <c r="N12" s="81">
        <v>23120.2389568</v>
      </c>
      <c r="P12" s="81">
        <v>100</v>
      </c>
      <c r="Q12" s="81">
        <v>31.97</v>
      </c>
    </row>
    <row r="13" spans="2:52">
      <c r="B13" s="80" t="s">
        <v>215</v>
      </c>
      <c r="C13" s="16"/>
      <c r="D13" s="16"/>
      <c r="H13" s="81">
        <v>5.63</v>
      </c>
      <c r="K13" s="81">
        <v>0.43</v>
      </c>
      <c r="L13" s="81">
        <v>8350338</v>
      </c>
      <c r="N13" s="81">
        <v>11243.6747001</v>
      </c>
      <c r="P13" s="81">
        <v>48.63</v>
      </c>
      <c r="Q13" s="81">
        <v>15.55</v>
      </c>
    </row>
    <row r="14" spans="2:52">
      <c r="B14" s="80" t="s">
        <v>216</v>
      </c>
      <c r="C14" s="16"/>
      <c r="D14" s="16"/>
      <c r="H14" s="81">
        <v>5.63</v>
      </c>
      <c r="K14" s="81">
        <v>0.43</v>
      </c>
      <c r="L14" s="81">
        <v>8350338</v>
      </c>
      <c r="N14" s="81">
        <v>11243.6747001</v>
      </c>
      <c r="P14" s="81">
        <v>48.63</v>
      </c>
      <c r="Q14" s="81">
        <v>15.55</v>
      </c>
    </row>
    <row r="15" spans="2:52">
      <c r="B15" t="s">
        <v>217</v>
      </c>
      <c r="C15" t="s">
        <v>218</v>
      </c>
      <c r="D15" t="s">
        <v>106</v>
      </c>
      <c r="E15" t="s">
        <v>219</v>
      </c>
      <c r="F15" t="s">
        <v>157</v>
      </c>
      <c r="G15" t="s">
        <v>220</v>
      </c>
      <c r="H15" s="79">
        <v>4.24</v>
      </c>
      <c r="I15" t="s">
        <v>108</v>
      </c>
      <c r="J15" s="79">
        <v>4</v>
      </c>
      <c r="K15" s="79">
        <v>7.0000000000000007E-2</v>
      </c>
      <c r="L15" s="79">
        <v>1006500</v>
      </c>
      <c r="M15" s="79">
        <v>154.33000000000001</v>
      </c>
      <c r="N15" s="79">
        <v>1553.3314499999999</v>
      </c>
      <c r="O15" s="79">
        <v>6.4700000000000001E-3</v>
      </c>
      <c r="P15" s="79">
        <v>6.72</v>
      </c>
      <c r="Q15" s="79">
        <v>2.15</v>
      </c>
    </row>
    <row r="16" spans="2:52">
      <c r="B16" t="s">
        <v>221</v>
      </c>
      <c r="C16" t="s">
        <v>222</v>
      </c>
      <c r="D16" t="s">
        <v>106</v>
      </c>
      <c r="E16" t="s">
        <v>219</v>
      </c>
      <c r="F16" t="s">
        <v>157</v>
      </c>
      <c r="G16" t="s">
        <v>223</v>
      </c>
      <c r="H16" s="79">
        <v>1.29</v>
      </c>
      <c r="I16" t="s">
        <v>108</v>
      </c>
      <c r="J16" s="79">
        <v>3.5</v>
      </c>
      <c r="K16" s="79">
        <v>0.3</v>
      </c>
      <c r="L16" s="79">
        <v>3635000</v>
      </c>
      <c r="M16" s="79">
        <v>123.8</v>
      </c>
      <c r="N16" s="79">
        <v>4500.13</v>
      </c>
      <c r="O16" s="79">
        <v>1.848E-2</v>
      </c>
      <c r="P16" s="79">
        <v>19.46</v>
      </c>
      <c r="Q16" s="79">
        <v>6.22</v>
      </c>
    </row>
    <row r="17" spans="2:17">
      <c r="B17" t="s">
        <v>224</v>
      </c>
      <c r="C17" t="s">
        <v>225</v>
      </c>
      <c r="D17" t="s">
        <v>106</v>
      </c>
      <c r="E17" t="s">
        <v>219</v>
      </c>
      <c r="F17" t="s">
        <v>157</v>
      </c>
      <c r="G17" t="s">
        <v>226</v>
      </c>
      <c r="H17" s="79">
        <v>6.41</v>
      </c>
      <c r="I17" t="s">
        <v>108</v>
      </c>
      <c r="J17" s="79">
        <v>1.75</v>
      </c>
      <c r="K17" s="79">
        <v>0.4</v>
      </c>
      <c r="L17" s="79">
        <v>600</v>
      </c>
      <c r="M17" s="79">
        <v>110.03</v>
      </c>
      <c r="N17" s="79">
        <v>0.66017999999999999</v>
      </c>
      <c r="O17" s="79">
        <v>0</v>
      </c>
      <c r="P17" s="79">
        <v>0</v>
      </c>
      <c r="Q17" s="79">
        <v>0</v>
      </c>
    </row>
    <row r="18" spans="2:17">
      <c r="B18" t="s">
        <v>227</v>
      </c>
      <c r="C18" t="s">
        <v>228</v>
      </c>
      <c r="D18" t="s">
        <v>106</v>
      </c>
      <c r="E18" t="s">
        <v>219</v>
      </c>
      <c r="F18" t="s">
        <v>157</v>
      </c>
      <c r="G18" t="s">
        <v>229</v>
      </c>
      <c r="H18" s="79">
        <v>2.74</v>
      </c>
      <c r="I18" t="s">
        <v>108</v>
      </c>
      <c r="J18" s="79">
        <v>3</v>
      </c>
      <c r="K18" s="79">
        <v>-7.0000000000000007E-2</v>
      </c>
      <c r="L18" s="79">
        <v>727164</v>
      </c>
      <c r="M18" s="79">
        <v>118.92</v>
      </c>
      <c r="N18" s="79">
        <v>864.74342879999995</v>
      </c>
      <c r="O18" s="79">
        <v>4.7400000000000003E-3</v>
      </c>
      <c r="P18" s="79">
        <v>3.74</v>
      </c>
      <c r="Q18" s="79">
        <v>1.2</v>
      </c>
    </row>
    <row r="19" spans="2:17">
      <c r="B19" t="s">
        <v>230</v>
      </c>
      <c r="C19" t="s">
        <v>231</v>
      </c>
      <c r="D19" t="s">
        <v>106</v>
      </c>
      <c r="E19" t="s">
        <v>219</v>
      </c>
      <c r="F19" t="s">
        <v>157</v>
      </c>
      <c r="G19" t="s">
        <v>232</v>
      </c>
      <c r="H19" s="79">
        <v>8.57</v>
      </c>
      <c r="I19" t="s">
        <v>108</v>
      </c>
      <c r="J19" s="79">
        <v>0.75</v>
      </c>
      <c r="K19" s="79">
        <v>0.56999999999999995</v>
      </c>
      <c r="L19" s="79">
        <v>120000</v>
      </c>
      <c r="M19" s="79">
        <v>100.95</v>
      </c>
      <c r="N19" s="79">
        <v>121.14</v>
      </c>
      <c r="O19" s="79">
        <v>1.17E-3</v>
      </c>
      <c r="P19" s="79">
        <v>0.52</v>
      </c>
      <c r="Q19" s="79">
        <v>0.17</v>
      </c>
    </row>
    <row r="20" spans="2:17">
      <c r="B20" t="s">
        <v>233</v>
      </c>
      <c r="C20" t="s">
        <v>234</v>
      </c>
      <c r="D20" t="s">
        <v>106</v>
      </c>
      <c r="E20" t="s">
        <v>219</v>
      </c>
      <c r="F20" t="s">
        <v>157</v>
      </c>
      <c r="G20" t="s">
        <v>235</v>
      </c>
      <c r="H20" s="79">
        <v>3.82</v>
      </c>
      <c r="I20" t="s">
        <v>108</v>
      </c>
      <c r="J20" s="79">
        <v>0.1</v>
      </c>
      <c r="K20" s="79">
        <v>0.01</v>
      </c>
      <c r="L20" s="79">
        <v>150000</v>
      </c>
      <c r="M20" s="79">
        <v>100.08</v>
      </c>
      <c r="N20" s="79">
        <v>150.12</v>
      </c>
      <c r="O20" s="79">
        <v>1.8700000000000001E-3</v>
      </c>
      <c r="P20" s="79">
        <v>0.65</v>
      </c>
      <c r="Q20" s="79">
        <v>0.21</v>
      </c>
    </row>
    <row r="21" spans="2:17">
      <c r="B21" t="s">
        <v>236</v>
      </c>
      <c r="C21" t="s">
        <v>237</v>
      </c>
      <c r="D21" t="s">
        <v>106</v>
      </c>
      <c r="E21" t="s">
        <v>219</v>
      </c>
      <c r="F21" t="s">
        <v>157</v>
      </c>
      <c r="G21" t="s">
        <v>229</v>
      </c>
      <c r="H21" s="79">
        <v>18.98</v>
      </c>
      <c r="I21" t="s">
        <v>108</v>
      </c>
      <c r="J21" s="79">
        <v>2.75</v>
      </c>
      <c r="K21" s="79">
        <v>1.35</v>
      </c>
      <c r="L21" s="79">
        <v>107315</v>
      </c>
      <c r="M21" s="79">
        <v>137.66999999999999</v>
      </c>
      <c r="N21" s="79">
        <v>147.74056049999999</v>
      </c>
      <c r="O21" s="79">
        <v>6.0999999999999997E-4</v>
      </c>
      <c r="P21" s="79">
        <v>0.64</v>
      </c>
      <c r="Q21" s="79">
        <v>0.2</v>
      </c>
    </row>
    <row r="22" spans="2:17">
      <c r="B22" t="s">
        <v>238</v>
      </c>
      <c r="C22" t="s">
        <v>239</v>
      </c>
      <c r="D22" t="s">
        <v>106</v>
      </c>
      <c r="E22" t="s">
        <v>219</v>
      </c>
      <c r="F22" t="s">
        <v>157</v>
      </c>
      <c r="G22" t="s">
        <v>240</v>
      </c>
      <c r="H22" s="79">
        <v>14.76</v>
      </c>
      <c r="I22" t="s">
        <v>108</v>
      </c>
      <c r="J22" s="79">
        <v>4</v>
      </c>
      <c r="K22" s="79">
        <v>1.1399999999999999</v>
      </c>
      <c r="L22" s="79">
        <v>1380309</v>
      </c>
      <c r="M22" s="79">
        <v>178.62</v>
      </c>
      <c r="N22" s="79">
        <v>2465.5079357999998</v>
      </c>
      <c r="O22" s="79">
        <v>8.5100000000000002E-3</v>
      </c>
      <c r="P22" s="79">
        <v>10.66</v>
      </c>
      <c r="Q22" s="79">
        <v>3.41</v>
      </c>
    </row>
    <row r="23" spans="2:17">
      <c r="B23" t="s">
        <v>241</v>
      </c>
      <c r="C23" t="s">
        <v>242</v>
      </c>
      <c r="D23" t="s">
        <v>106</v>
      </c>
      <c r="E23" t="s">
        <v>219</v>
      </c>
      <c r="F23" t="s">
        <v>157</v>
      </c>
      <c r="G23" t="s">
        <v>243</v>
      </c>
      <c r="H23" s="79">
        <v>5.39</v>
      </c>
      <c r="I23" t="s">
        <v>108</v>
      </c>
      <c r="J23" s="79">
        <v>2.75</v>
      </c>
      <c r="K23" s="79">
        <v>0.23</v>
      </c>
      <c r="L23" s="79">
        <v>1213300</v>
      </c>
      <c r="M23" s="79">
        <v>117.85</v>
      </c>
      <c r="N23" s="79">
        <v>1429.8740499999999</v>
      </c>
      <c r="O23" s="79">
        <v>7.4800000000000005E-3</v>
      </c>
      <c r="P23" s="79">
        <v>6.18</v>
      </c>
      <c r="Q23" s="79">
        <v>1.98</v>
      </c>
    </row>
    <row r="24" spans="2:17">
      <c r="B24" t="s">
        <v>244</v>
      </c>
      <c r="C24" t="s">
        <v>245</v>
      </c>
      <c r="D24" t="s">
        <v>106</v>
      </c>
      <c r="E24" t="s">
        <v>219</v>
      </c>
      <c r="F24" t="s">
        <v>157</v>
      </c>
      <c r="G24" t="s">
        <v>226</v>
      </c>
      <c r="H24" s="79">
        <v>0.41</v>
      </c>
      <c r="I24" t="s">
        <v>108</v>
      </c>
      <c r="J24" s="79">
        <v>1</v>
      </c>
      <c r="K24" s="79">
        <v>0.79</v>
      </c>
      <c r="L24" s="79">
        <v>10150</v>
      </c>
      <c r="M24" s="79">
        <v>102.73</v>
      </c>
      <c r="N24" s="79">
        <v>10.427095</v>
      </c>
      <c r="O24" s="79">
        <v>8.0000000000000007E-5</v>
      </c>
      <c r="P24" s="79">
        <v>0.05</v>
      </c>
      <c r="Q24" s="79">
        <v>0.01</v>
      </c>
    </row>
    <row r="25" spans="2:17">
      <c r="B25" s="80" t="s">
        <v>246</v>
      </c>
      <c r="C25" s="16"/>
      <c r="D25" s="16"/>
      <c r="H25" s="81">
        <v>5.61</v>
      </c>
      <c r="K25" s="81">
        <v>1.36</v>
      </c>
      <c r="L25" s="81">
        <v>10507539</v>
      </c>
      <c r="N25" s="81">
        <v>11876.5642567</v>
      </c>
      <c r="P25" s="81">
        <v>51.37</v>
      </c>
      <c r="Q25" s="81">
        <v>16.420000000000002</v>
      </c>
    </row>
    <row r="26" spans="2:17">
      <c r="B26" s="80" t="s">
        <v>247</v>
      </c>
      <c r="C26" s="16"/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t="s">
        <v>206</v>
      </c>
      <c r="C27" t="s">
        <v>206</v>
      </c>
      <c r="D27" s="16"/>
      <c r="E27" t="s">
        <v>206</v>
      </c>
      <c r="H27" s="79">
        <v>0</v>
      </c>
      <c r="I27" t="s">
        <v>206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</row>
    <row r="28" spans="2:17">
      <c r="B28" s="80" t="s">
        <v>248</v>
      </c>
      <c r="C28" s="16"/>
      <c r="D28" s="16"/>
      <c r="H28" s="81">
        <v>5.61</v>
      </c>
      <c r="K28" s="81">
        <v>1.36</v>
      </c>
      <c r="L28" s="81">
        <v>10507539</v>
      </c>
      <c r="N28" s="81">
        <v>11876.5642567</v>
      </c>
      <c r="P28" s="81">
        <v>51.37</v>
      </c>
      <c r="Q28" s="81">
        <v>16.420000000000002</v>
      </c>
    </row>
    <row r="29" spans="2:17">
      <c r="B29" t="s">
        <v>249</v>
      </c>
      <c r="C29" t="s">
        <v>250</v>
      </c>
      <c r="D29" t="s">
        <v>106</v>
      </c>
      <c r="E29" t="s">
        <v>219</v>
      </c>
      <c r="F29" t="s">
        <v>157</v>
      </c>
      <c r="G29" t="s">
        <v>251</v>
      </c>
      <c r="H29" s="79">
        <v>1.04</v>
      </c>
      <c r="I29" t="s">
        <v>108</v>
      </c>
      <c r="J29" s="79">
        <v>4</v>
      </c>
      <c r="K29" s="79">
        <v>0.21</v>
      </c>
      <c r="L29" s="79">
        <v>2476589</v>
      </c>
      <c r="M29" s="79">
        <v>107.78</v>
      </c>
      <c r="N29" s="79">
        <v>2669.2676241999998</v>
      </c>
      <c r="O29" s="79">
        <v>1.477E-2</v>
      </c>
      <c r="P29" s="79">
        <v>11.55</v>
      </c>
      <c r="Q29" s="79">
        <v>3.69</v>
      </c>
    </row>
    <row r="30" spans="2:17">
      <c r="B30" t="s">
        <v>252</v>
      </c>
      <c r="C30" t="s">
        <v>253</v>
      </c>
      <c r="D30" t="s">
        <v>106</v>
      </c>
      <c r="E30" t="s">
        <v>219</v>
      </c>
      <c r="F30" t="s">
        <v>157</v>
      </c>
      <c r="G30" t="s">
        <v>254</v>
      </c>
      <c r="H30" s="79">
        <v>0.16</v>
      </c>
      <c r="I30" t="s">
        <v>108</v>
      </c>
      <c r="J30" s="79">
        <v>5.5</v>
      </c>
      <c r="K30" s="79">
        <v>0.18</v>
      </c>
      <c r="L30" s="79">
        <v>50000</v>
      </c>
      <c r="M30" s="79">
        <v>105.47</v>
      </c>
      <c r="N30" s="79">
        <v>52.734999999999999</v>
      </c>
      <c r="O30" s="79">
        <v>3.8999999999999999E-4</v>
      </c>
      <c r="P30" s="79">
        <v>0.23</v>
      </c>
      <c r="Q30" s="79">
        <v>7.0000000000000007E-2</v>
      </c>
    </row>
    <row r="31" spans="2:17">
      <c r="B31" t="s">
        <v>255</v>
      </c>
      <c r="C31" t="s">
        <v>256</v>
      </c>
      <c r="D31" t="s">
        <v>106</v>
      </c>
      <c r="E31" t="s">
        <v>219</v>
      </c>
      <c r="F31" t="s">
        <v>157</v>
      </c>
      <c r="G31" t="s">
        <v>257</v>
      </c>
      <c r="H31" s="79">
        <v>2</v>
      </c>
      <c r="I31" t="s">
        <v>108</v>
      </c>
      <c r="J31" s="79">
        <v>6</v>
      </c>
      <c r="K31" s="79">
        <v>0.38</v>
      </c>
      <c r="L31" s="79">
        <v>8200</v>
      </c>
      <c r="M31" s="79">
        <v>117.11</v>
      </c>
      <c r="N31" s="79">
        <v>9.6030200000000008</v>
      </c>
      <c r="O31" s="79">
        <v>4.0000000000000003E-5</v>
      </c>
      <c r="P31" s="79">
        <v>0.04</v>
      </c>
      <c r="Q31" s="79">
        <v>0.01</v>
      </c>
    </row>
    <row r="32" spans="2:17">
      <c r="B32" t="s">
        <v>258</v>
      </c>
      <c r="C32" t="s">
        <v>259</v>
      </c>
      <c r="D32" t="s">
        <v>106</v>
      </c>
      <c r="E32" t="s">
        <v>219</v>
      </c>
      <c r="F32" t="s">
        <v>157</v>
      </c>
      <c r="G32" t="s">
        <v>260</v>
      </c>
      <c r="H32" s="79">
        <v>9.32</v>
      </c>
      <c r="I32" t="s">
        <v>108</v>
      </c>
      <c r="J32" s="79">
        <v>0</v>
      </c>
      <c r="K32" s="79">
        <v>2.25</v>
      </c>
      <c r="L32" s="79">
        <v>451780</v>
      </c>
      <c r="M32" s="79">
        <v>98.08</v>
      </c>
      <c r="N32" s="79">
        <v>443.10582399999998</v>
      </c>
      <c r="O32" s="79">
        <v>2.3600000000000003E-2</v>
      </c>
      <c r="P32" s="79">
        <v>1.92</v>
      </c>
      <c r="Q32" s="79">
        <v>0.61</v>
      </c>
    </row>
    <row r="33" spans="2:17">
      <c r="B33" t="s">
        <v>261</v>
      </c>
      <c r="C33" t="s">
        <v>262</v>
      </c>
      <c r="D33" t="s">
        <v>106</v>
      </c>
      <c r="E33" t="s">
        <v>219</v>
      </c>
      <c r="F33" t="s">
        <v>157</v>
      </c>
      <c r="G33" t="s">
        <v>263</v>
      </c>
      <c r="H33" s="79">
        <v>8.06</v>
      </c>
      <c r="I33" t="s">
        <v>108</v>
      </c>
      <c r="J33" s="79">
        <v>1.75</v>
      </c>
      <c r="K33" s="79">
        <v>2.06</v>
      </c>
      <c r="L33" s="79">
        <v>202800</v>
      </c>
      <c r="M33" s="79">
        <v>98.14</v>
      </c>
      <c r="N33" s="79">
        <v>199.02791999999999</v>
      </c>
      <c r="O33" s="79">
        <v>1.39E-3</v>
      </c>
      <c r="P33" s="79">
        <v>0.86</v>
      </c>
      <c r="Q33" s="79">
        <v>0.28000000000000003</v>
      </c>
    </row>
    <row r="34" spans="2:17">
      <c r="B34" t="s">
        <v>264</v>
      </c>
      <c r="C34" t="s">
        <v>265</v>
      </c>
      <c r="D34" t="s">
        <v>106</v>
      </c>
      <c r="E34" t="s">
        <v>219</v>
      </c>
      <c r="F34" t="s">
        <v>157</v>
      </c>
      <c r="G34" t="s">
        <v>266</v>
      </c>
      <c r="H34" s="79">
        <v>5.52</v>
      </c>
      <c r="I34" t="s">
        <v>108</v>
      </c>
      <c r="J34" s="79">
        <v>4.25</v>
      </c>
      <c r="K34" s="79">
        <v>1.46</v>
      </c>
      <c r="L34" s="79">
        <v>908834</v>
      </c>
      <c r="M34" s="79">
        <v>119.77</v>
      </c>
      <c r="N34" s="79">
        <v>1088.5104818</v>
      </c>
      <c r="O34" s="79">
        <v>5.1500000000000001E-3</v>
      </c>
      <c r="P34" s="79">
        <v>4.71</v>
      </c>
      <c r="Q34" s="79">
        <v>1.5</v>
      </c>
    </row>
    <row r="35" spans="2:17">
      <c r="B35" t="s">
        <v>267</v>
      </c>
      <c r="C35" t="s">
        <v>268</v>
      </c>
      <c r="D35" t="s">
        <v>106</v>
      </c>
      <c r="E35" t="s">
        <v>219</v>
      </c>
      <c r="F35" t="s">
        <v>157</v>
      </c>
      <c r="G35" t="s">
        <v>269</v>
      </c>
      <c r="H35" s="79">
        <v>4.2300000000000004</v>
      </c>
      <c r="I35" t="s">
        <v>108</v>
      </c>
      <c r="J35" s="79">
        <v>1</v>
      </c>
      <c r="K35" s="79">
        <v>0.99</v>
      </c>
      <c r="L35" s="79">
        <v>1399089</v>
      </c>
      <c r="M35" s="79">
        <v>100.71</v>
      </c>
      <c r="N35" s="79">
        <v>1409.0225319000001</v>
      </c>
      <c r="O35" s="79">
        <v>1.8110000000000001E-2</v>
      </c>
      <c r="P35" s="79">
        <v>6.09</v>
      </c>
      <c r="Q35" s="79">
        <v>1.95</v>
      </c>
    </row>
    <row r="36" spans="2:17">
      <c r="B36" t="s">
        <v>270</v>
      </c>
      <c r="C36" t="s">
        <v>271</v>
      </c>
      <c r="D36" t="s">
        <v>106</v>
      </c>
      <c r="E36" t="s">
        <v>219</v>
      </c>
      <c r="F36" t="s">
        <v>157</v>
      </c>
      <c r="G36" t="s">
        <v>266</v>
      </c>
      <c r="H36" s="79">
        <v>2.34</v>
      </c>
      <c r="I36" t="s">
        <v>108</v>
      </c>
      <c r="J36" s="79">
        <v>2.25</v>
      </c>
      <c r="K36" s="79">
        <v>0.46</v>
      </c>
      <c r="L36" s="79">
        <v>812300</v>
      </c>
      <c r="M36" s="79">
        <v>105.61</v>
      </c>
      <c r="N36" s="79">
        <v>857.87003000000004</v>
      </c>
      <c r="O36" s="79">
        <v>5.2900000000000004E-3</v>
      </c>
      <c r="P36" s="79">
        <v>3.71</v>
      </c>
      <c r="Q36" s="79">
        <v>1.19</v>
      </c>
    </row>
    <row r="37" spans="2:17">
      <c r="B37" t="s">
        <v>272</v>
      </c>
      <c r="C37" t="s">
        <v>273</v>
      </c>
      <c r="D37" t="s">
        <v>106</v>
      </c>
      <c r="E37" t="s">
        <v>219</v>
      </c>
      <c r="F37" t="s">
        <v>157</v>
      </c>
      <c r="G37" t="s">
        <v>223</v>
      </c>
      <c r="H37" s="79">
        <v>7.93</v>
      </c>
      <c r="I37" t="s">
        <v>108</v>
      </c>
      <c r="J37" s="79">
        <v>6.25</v>
      </c>
      <c r="K37" s="79">
        <v>2.09</v>
      </c>
      <c r="L37" s="79">
        <v>80500</v>
      </c>
      <c r="M37" s="79">
        <v>137.69999999999999</v>
      </c>
      <c r="N37" s="79">
        <v>110.8485</v>
      </c>
      <c r="O37" s="79">
        <v>4.7999999999999996E-4</v>
      </c>
      <c r="P37" s="79">
        <v>0.48</v>
      </c>
      <c r="Q37" s="79">
        <v>0.15</v>
      </c>
    </row>
    <row r="38" spans="2:17">
      <c r="B38" t="s">
        <v>274</v>
      </c>
      <c r="C38" t="s">
        <v>275</v>
      </c>
      <c r="D38" t="s">
        <v>106</v>
      </c>
      <c r="E38" t="s">
        <v>219</v>
      </c>
      <c r="F38" t="s">
        <v>157</v>
      </c>
      <c r="G38" t="s">
        <v>276</v>
      </c>
      <c r="H38" s="79">
        <v>6.38</v>
      </c>
      <c r="I38" t="s">
        <v>108</v>
      </c>
      <c r="J38" s="79">
        <v>3.75</v>
      </c>
      <c r="K38" s="79">
        <v>1.71</v>
      </c>
      <c r="L38" s="79">
        <v>3249557</v>
      </c>
      <c r="M38" s="79">
        <v>116.64</v>
      </c>
      <c r="N38" s="79">
        <v>3790.2832847999998</v>
      </c>
      <c r="O38" s="79">
        <v>2.1860000000000001E-2</v>
      </c>
      <c r="P38" s="79">
        <v>16.39</v>
      </c>
      <c r="Q38" s="79">
        <v>5.24</v>
      </c>
    </row>
    <row r="39" spans="2:17">
      <c r="B39" t="s">
        <v>277</v>
      </c>
      <c r="C39" t="s">
        <v>278</v>
      </c>
      <c r="D39" t="s">
        <v>106</v>
      </c>
      <c r="E39" t="s">
        <v>219</v>
      </c>
      <c r="F39" t="s">
        <v>157</v>
      </c>
      <c r="G39" t="s">
        <v>254</v>
      </c>
      <c r="H39" s="79">
        <v>15.29</v>
      </c>
      <c r="I39" t="s">
        <v>108</v>
      </c>
      <c r="J39" s="79">
        <v>5.5</v>
      </c>
      <c r="K39" s="79">
        <v>3.23</v>
      </c>
      <c r="L39" s="79">
        <v>867890</v>
      </c>
      <c r="M39" s="79">
        <v>143.6</v>
      </c>
      <c r="N39" s="79">
        <v>1246.2900400000001</v>
      </c>
      <c r="O39" s="79">
        <v>5.1399999999999996E-3</v>
      </c>
      <c r="P39" s="79">
        <v>5.39</v>
      </c>
      <c r="Q39" s="79">
        <v>1.72</v>
      </c>
    </row>
    <row r="40" spans="2:17">
      <c r="B40" s="80" t="s">
        <v>279</v>
      </c>
      <c r="C40" s="16"/>
      <c r="D40" s="16"/>
      <c r="H40" s="81">
        <v>0</v>
      </c>
      <c r="K40" s="81">
        <v>0</v>
      </c>
      <c r="L40" s="81">
        <v>0</v>
      </c>
      <c r="N40" s="81">
        <v>0</v>
      </c>
      <c r="P40" s="81">
        <v>0</v>
      </c>
      <c r="Q40" s="81">
        <v>0</v>
      </c>
    </row>
    <row r="41" spans="2:17">
      <c r="B41" t="s">
        <v>206</v>
      </c>
      <c r="C41" t="s">
        <v>206</v>
      </c>
      <c r="D41" s="16"/>
      <c r="E41" t="s">
        <v>206</v>
      </c>
      <c r="H41" s="79">
        <v>0</v>
      </c>
      <c r="I41" t="s">
        <v>206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  <c r="P41" s="79">
        <v>0</v>
      </c>
      <c r="Q41" s="79">
        <v>0</v>
      </c>
    </row>
    <row r="42" spans="2:17">
      <c r="B42" s="80" t="s">
        <v>280</v>
      </c>
      <c r="C42" s="16"/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t="s">
        <v>206</v>
      </c>
      <c r="C43" t="s">
        <v>206</v>
      </c>
      <c r="D43" s="16"/>
      <c r="E43" t="s">
        <v>206</v>
      </c>
      <c r="H43" s="79">
        <v>0</v>
      </c>
      <c r="I43" t="s">
        <v>206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</row>
    <row r="44" spans="2:17">
      <c r="B44" s="80" t="s">
        <v>211</v>
      </c>
      <c r="C44" s="16"/>
      <c r="D44" s="16"/>
      <c r="H44" s="81">
        <v>0</v>
      </c>
      <c r="K44" s="81">
        <v>0</v>
      </c>
      <c r="L44" s="81">
        <v>0</v>
      </c>
      <c r="N44" s="81">
        <v>0</v>
      </c>
      <c r="P44" s="81">
        <v>0</v>
      </c>
      <c r="Q44" s="81">
        <v>0</v>
      </c>
    </row>
    <row r="45" spans="2:17">
      <c r="B45" s="80" t="s">
        <v>281</v>
      </c>
      <c r="C45" s="16"/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206</v>
      </c>
      <c r="C46" t="s">
        <v>206</v>
      </c>
      <c r="D46" s="16"/>
      <c r="E46" t="s">
        <v>206</v>
      </c>
      <c r="H46" s="79">
        <v>0</v>
      </c>
      <c r="I46" t="s">
        <v>206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282</v>
      </c>
      <c r="C47" s="16"/>
      <c r="D47" s="16"/>
      <c r="H47" s="81">
        <v>0</v>
      </c>
      <c r="K47" s="81">
        <v>0</v>
      </c>
      <c r="L47" s="81">
        <v>0</v>
      </c>
      <c r="N47" s="81">
        <v>0</v>
      </c>
      <c r="P47" s="81">
        <v>0</v>
      </c>
      <c r="Q47" s="81">
        <v>0</v>
      </c>
    </row>
    <row r="48" spans="2:17">
      <c r="B48" t="s">
        <v>206</v>
      </c>
      <c r="C48" t="s">
        <v>206</v>
      </c>
      <c r="D48" s="16"/>
      <c r="E48" t="s">
        <v>206</v>
      </c>
      <c r="H48" s="79">
        <v>0</v>
      </c>
      <c r="I48" t="s">
        <v>206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2" t="s">
        <v>889</v>
      </c>
    </row>
    <row r="3" spans="2:23">
      <c r="B3" s="2" t="s">
        <v>2</v>
      </c>
      <c r="C3" s="82" t="s">
        <v>890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787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788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284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552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2" t="s">
        <v>889</v>
      </c>
    </row>
    <row r="3" spans="2:67">
      <c r="B3" s="2" t="s">
        <v>2</v>
      </c>
      <c r="C3" s="82" t="s">
        <v>890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283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9">
        <v>0</v>
      </c>
      <c r="L14" t="s">
        <v>206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246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9">
        <v>0</v>
      </c>
      <c r="L16" t="s">
        <v>206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284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9">
        <v>0</v>
      </c>
      <c r="L18" t="s">
        <v>206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211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285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9">
        <v>0</v>
      </c>
      <c r="L21" t="s">
        <v>206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286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9">
        <v>0</v>
      </c>
      <c r="L23" t="s">
        <v>206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8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" t="s">
        <v>889</v>
      </c>
    </row>
    <row r="3" spans="2:65">
      <c r="B3" s="2" t="s">
        <v>2</v>
      </c>
      <c r="C3" s="82" t="s">
        <v>890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4.4000000000000004</v>
      </c>
      <c r="L11" s="7"/>
      <c r="M11" s="7"/>
      <c r="N11" s="78">
        <v>1.5</v>
      </c>
      <c r="O11" s="78">
        <f>O12+O101</f>
        <v>10700552.01</v>
      </c>
      <c r="P11" s="33"/>
      <c r="Q11" s="78">
        <f>Q12+Q101</f>
        <v>11671.545114557997</v>
      </c>
      <c r="R11" s="7"/>
      <c r="S11" s="78">
        <f>Q11/$Q$11*100</f>
        <v>100</v>
      </c>
      <c r="T11" s="78">
        <f>Q11/'סכום נכסי הקרן'!$C$42*100</f>
        <v>16.137200370824491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4.4000000000000004</v>
      </c>
      <c r="N12" s="81">
        <v>1.5</v>
      </c>
      <c r="O12" s="81">
        <f>O13+O69+O97+O99</f>
        <v>10700552.01</v>
      </c>
      <c r="Q12" s="81">
        <f>Q13+Q69+Q97+Q99</f>
        <v>11671.545114557997</v>
      </c>
      <c r="S12" s="81">
        <f t="shared" ref="S12:S75" si="0">Q12/$Q$11*100</f>
        <v>100</v>
      </c>
      <c r="T12" s="81">
        <f>Q12/'סכום נכסי הקרן'!$C$42*100</f>
        <v>16.137200370824491</v>
      </c>
    </row>
    <row r="13" spans="2:65">
      <c r="B13" s="80" t="s">
        <v>283</v>
      </c>
      <c r="C13" s="16"/>
      <c r="D13" s="16"/>
      <c r="E13" s="16"/>
      <c r="F13" s="16"/>
      <c r="K13" s="81">
        <v>4.78</v>
      </c>
      <c r="N13" s="81">
        <v>1.39</v>
      </c>
      <c r="O13" s="81">
        <v>7745626.4500000002</v>
      </c>
      <c r="Q13" s="81">
        <v>8547.8732547479995</v>
      </c>
      <c r="S13" s="81">
        <f t="shared" si="0"/>
        <v>73.23686085132104</v>
      </c>
      <c r="T13" s="81">
        <f>Q13/'סכום נכסי הקרן'!$C$42*100</f>
        <v>11.818378980879595</v>
      </c>
    </row>
    <row r="14" spans="2:65">
      <c r="B14" t="s">
        <v>287</v>
      </c>
      <c r="C14" t="s">
        <v>288</v>
      </c>
      <c r="D14" t="s">
        <v>106</v>
      </c>
      <c r="E14" t="s">
        <v>129</v>
      </c>
      <c r="F14" t="s">
        <v>289</v>
      </c>
      <c r="G14" t="s">
        <v>290</v>
      </c>
      <c r="H14" t="s">
        <v>199</v>
      </c>
      <c r="I14" t="s">
        <v>155</v>
      </c>
      <c r="J14" t="s">
        <v>291</v>
      </c>
      <c r="K14" s="79">
        <v>3.46</v>
      </c>
      <c r="L14" t="s">
        <v>108</v>
      </c>
      <c r="M14" s="79">
        <v>0.59</v>
      </c>
      <c r="N14" s="79">
        <v>0.61</v>
      </c>
      <c r="O14" s="79">
        <v>221542</v>
      </c>
      <c r="P14" s="79">
        <v>98.95</v>
      </c>
      <c r="Q14" s="79">
        <v>219.21580900000001</v>
      </c>
      <c r="R14" s="79">
        <v>0</v>
      </c>
      <c r="S14" s="79">
        <f t="shared" si="0"/>
        <v>1.8782072711741538</v>
      </c>
      <c r="T14" s="79">
        <f>Q14/'סכום נכסי הקרן'!$C$42*100</f>
        <v>0.30309007072876809</v>
      </c>
    </row>
    <row r="15" spans="2:65">
      <c r="B15" t="s">
        <v>292</v>
      </c>
      <c r="C15" t="s">
        <v>293</v>
      </c>
      <c r="D15" t="s">
        <v>106</v>
      </c>
      <c r="E15" t="s">
        <v>129</v>
      </c>
      <c r="F15" t="s">
        <v>294</v>
      </c>
      <c r="G15" t="s">
        <v>290</v>
      </c>
      <c r="H15" t="s">
        <v>199</v>
      </c>
      <c r="I15" t="s">
        <v>155</v>
      </c>
      <c r="J15" t="s">
        <v>295</v>
      </c>
      <c r="K15" s="79">
        <v>5.59</v>
      </c>
      <c r="L15" t="s">
        <v>108</v>
      </c>
      <c r="M15" s="79">
        <v>0.99</v>
      </c>
      <c r="N15" s="79">
        <v>1.05</v>
      </c>
      <c r="O15" s="79">
        <v>1079904</v>
      </c>
      <c r="P15" s="79">
        <v>99.61</v>
      </c>
      <c r="Q15" s="79">
        <v>1075.6923744000001</v>
      </c>
      <c r="R15" s="79">
        <v>0.04</v>
      </c>
      <c r="S15" s="79">
        <f t="shared" si="0"/>
        <v>9.2163665036798061</v>
      </c>
      <c r="T15" s="79">
        <f>Q15/'סכום נכסי הקרן'!$C$42*100</f>
        <v>1.4872635296083618</v>
      </c>
    </row>
    <row r="16" spans="2:65">
      <c r="B16" t="s">
        <v>296</v>
      </c>
      <c r="C16" t="s">
        <v>297</v>
      </c>
      <c r="D16" t="s">
        <v>106</v>
      </c>
      <c r="E16" t="s">
        <v>129</v>
      </c>
      <c r="F16" t="s">
        <v>294</v>
      </c>
      <c r="G16" t="s">
        <v>290</v>
      </c>
      <c r="H16" t="s">
        <v>199</v>
      </c>
      <c r="I16" t="s">
        <v>155</v>
      </c>
      <c r="J16" t="s">
        <v>298</v>
      </c>
      <c r="K16" s="79">
        <v>2.68</v>
      </c>
      <c r="L16" t="s">
        <v>108</v>
      </c>
      <c r="M16" s="79">
        <v>0.41</v>
      </c>
      <c r="N16" s="79">
        <v>0.41</v>
      </c>
      <c r="O16" s="79">
        <v>120000</v>
      </c>
      <c r="P16" s="79">
        <v>98.63</v>
      </c>
      <c r="Q16" s="79">
        <v>118.35599999999999</v>
      </c>
      <c r="R16" s="79">
        <v>0.01</v>
      </c>
      <c r="S16" s="79">
        <f t="shared" si="0"/>
        <v>1.0140559697822162</v>
      </c>
      <c r="T16" s="79">
        <f>Q16/'סכום נכסי הקרן'!$C$42*100</f>
        <v>0.16364024371606373</v>
      </c>
    </row>
    <row r="17" spans="2:20">
      <c r="B17" t="s">
        <v>299</v>
      </c>
      <c r="C17" t="s">
        <v>300</v>
      </c>
      <c r="D17" t="s">
        <v>106</v>
      </c>
      <c r="E17" t="s">
        <v>129</v>
      </c>
      <c r="F17" t="s">
        <v>294</v>
      </c>
      <c r="G17" t="s">
        <v>290</v>
      </c>
      <c r="H17" t="s">
        <v>199</v>
      </c>
      <c r="I17" t="s">
        <v>155</v>
      </c>
      <c r="J17" t="s">
        <v>301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1784</v>
      </c>
      <c r="P17" s="79">
        <v>99.57</v>
      </c>
      <c r="Q17" s="79">
        <v>1.7763287999999999</v>
      </c>
      <c r="R17" s="79">
        <v>0</v>
      </c>
      <c r="S17" s="79">
        <f t="shared" si="0"/>
        <v>1.5219311432762856E-2</v>
      </c>
      <c r="T17" s="79">
        <f>Q17/'סכום נכסי הקרן'!$C$42*100</f>
        <v>2.4559707809647421E-3</v>
      </c>
    </row>
    <row r="18" spans="2:20">
      <c r="B18" t="s">
        <v>302</v>
      </c>
      <c r="C18" t="s">
        <v>303</v>
      </c>
      <c r="D18" t="s">
        <v>106</v>
      </c>
      <c r="E18" t="s">
        <v>129</v>
      </c>
      <c r="F18" t="s">
        <v>294</v>
      </c>
      <c r="G18" t="s">
        <v>290</v>
      </c>
      <c r="H18" t="s">
        <v>199</v>
      </c>
      <c r="I18" t="s">
        <v>155</v>
      </c>
      <c r="J18" t="s">
        <v>304</v>
      </c>
      <c r="K18" s="79">
        <v>4.24</v>
      </c>
      <c r="L18" t="s">
        <v>108</v>
      </c>
      <c r="M18" s="79">
        <v>4</v>
      </c>
      <c r="N18" s="79">
        <v>0.8</v>
      </c>
      <c r="O18" s="79">
        <v>302725</v>
      </c>
      <c r="P18" s="79">
        <v>116.35</v>
      </c>
      <c r="Q18" s="79">
        <v>352.22053749999998</v>
      </c>
      <c r="R18" s="79">
        <v>0.01</v>
      </c>
      <c r="S18" s="79">
        <f t="shared" si="0"/>
        <v>3.0177712894299908</v>
      </c>
      <c r="T18" s="79">
        <f>Q18/'סכום נכסי הקרן'!$C$42*100</f>
        <v>0.48698379970853156</v>
      </c>
    </row>
    <row r="19" spans="2:20">
      <c r="B19" t="s">
        <v>305</v>
      </c>
      <c r="C19" t="s">
        <v>306</v>
      </c>
      <c r="D19" t="s">
        <v>106</v>
      </c>
      <c r="E19" t="s">
        <v>129</v>
      </c>
      <c r="F19" t="s">
        <v>294</v>
      </c>
      <c r="G19" t="s">
        <v>290</v>
      </c>
      <c r="H19" t="s">
        <v>199</v>
      </c>
      <c r="I19" t="s">
        <v>155</v>
      </c>
      <c r="J19" t="s">
        <v>307</v>
      </c>
      <c r="K19" s="79">
        <v>1.98</v>
      </c>
      <c r="L19" t="s">
        <v>108</v>
      </c>
      <c r="M19" s="79">
        <v>2.58</v>
      </c>
      <c r="N19" s="79">
        <v>0.76</v>
      </c>
      <c r="O19" s="79">
        <v>2320</v>
      </c>
      <c r="P19" s="79">
        <v>108.3</v>
      </c>
      <c r="Q19" s="79">
        <v>2.5125600000000001</v>
      </c>
      <c r="R19" s="79">
        <v>0</v>
      </c>
      <c r="S19" s="79">
        <f t="shared" si="0"/>
        <v>2.1527226903883249E-2</v>
      </c>
      <c r="T19" s="79">
        <f>Q19/'סכום נכסי הקרן'!$C$42*100</f>
        <v>3.4738917397616775E-3</v>
      </c>
    </row>
    <row r="20" spans="2:20">
      <c r="B20" t="s">
        <v>308</v>
      </c>
      <c r="C20" t="s">
        <v>309</v>
      </c>
      <c r="D20" t="s">
        <v>106</v>
      </c>
      <c r="E20" t="s">
        <v>129</v>
      </c>
      <c r="F20" t="s">
        <v>310</v>
      </c>
      <c r="G20" t="s">
        <v>290</v>
      </c>
      <c r="H20" t="s">
        <v>199</v>
      </c>
      <c r="I20" t="s">
        <v>155</v>
      </c>
      <c r="J20" t="s">
        <v>311</v>
      </c>
      <c r="K20" s="79">
        <v>4.95</v>
      </c>
      <c r="L20" t="s">
        <v>108</v>
      </c>
      <c r="M20" s="79">
        <v>5</v>
      </c>
      <c r="N20" s="79">
        <v>0.96</v>
      </c>
      <c r="O20" s="79">
        <v>300338</v>
      </c>
      <c r="P20" s="79">
        <v>126.5</v>
      </c>
      <c r="Q20" s="79">
        <v>379.92757</v>
      </c>
      <c r="R20" s="79">
        <v>0.01</v>
      </c>
      <c r="S20" s="79">
        <f t="shared" si="0"/>
        <v>3.2551608743397118</v>
      </c>
      <c r="T20" s="79">
        <f>Q20/'סכום נכסי הקרן'!$C$42*100</f>
        <v>0.52529183268488167</v>
      </c>
    </row>
    <row r="21" spans="2:20">
      <c r="B21" t="s">
        <v>312</v>
      </c>
      <c r="C21" t="s">
        <v>313</v>
      </c>
      <c r="D21" t="s">
        <v>106</v>
      </c>
      <c r="E21" t="s">
        <v>129</v>
      </c>
      <c r="F21" t="s">
        <v>310</v>
      </c>
      <c r="G21" t="s">
        <v>290</v>
      </c>
      <c r="H21" t="s">
        <v>199</v>
      </c>
      <c r="I21" t="s">
        <v>155</v>
      </c>
      <c r="J21" t="s">
        <v>304</v>
      </c>
      <c r="K21" s="79">
        <v>3.18</v>
      </c>
      <c r="L21" t="s">
        <v>108</v>
      </c>
      <c r="M21" s="79">
        <v>0.7</v>
      </c>
      <c r="N21" s="79">
        <v>0.59</v>
      </c>
      <c r="O21" s="79">
        <v>534008</v>
      </c>
      <c r="P21" s="79">
        <v>101.29</v>
      </c>
      <c r="Q21" s="79">
        <v>540.89670320000005</v>
      </c>
      <c r="R21" s="79">
        <v>0.01</v>
      </c>
      <c r="S21" s="79">
        <f t="shared" si="0"/>
        <v>4.6343196028547755</v>
      </c>
      <c r="T21" s="79">
        <f>Q21/'סכום נכסי הקרן'!$C$42*100</f>
        <v>0.74784944013707277</v>
      </c>
    </row>
    <row r="22" spans="2:20">
      <c r="B22" t="s">
        <v>314</v>
      </c>
      <c r="C22" t="s">
        <v>315</v>
      </c>
      <c r="D22" t="s">
        <v>106</v>
      </c>
      <c r="E22" t="s">
        <v>129</v>
      </c>
      <c r="F22" t="s">
        <v>316</v>
      </c>
      <c r="G22" t="s">
        <v>317</v>
      </c>
      <c r="H22" t="s">
        <v>318</v>
      </c>
      <c r="I22" t="s">
        <v>156</v>
      </c>
      <c r="J22" t="s">
        <v>319</v>
      </c>
      <c r="K22" s="79">
        <v>7.03</v>
      </c>
      <c r="L22" t="s">
        <v>108</v>
      </c>
      <c r="M22" s="79">
        <v>1.34</v>
      </c>
      <c r="N22" s="79">
        <v>1.84</v>
      </c>
      <c r="O22" s="79">
        <v>731586</v>
      </c>
      <c r="P22" s="79">
        <v>97.37</v>
      </c>
      <c r="Q22" s="79">
        <v>712.34528820000003</v>
      </c>
      <c r="R22" s="79">
        <v>0.03</v>
      </c>
      <c r="S22" s="79">
        <f t="shared" si="0"/>
        <v>6.1032646595478344</v>
      </c>
      <c r="T22" s="79">
        <f>Q22/'סכום נכסי הקרן'!$C$42*100</f>
        <v>0.98489604727295332</v>
      </c>
    </row>
    <row r="23" spans="2:20">
      <c r="B23" t="s">
        <v>320</v>
      </c>
      <c r="C23" t="s">
        <v>321</v>
      </c>
      <c r="D23" t="s">
        <v>106</v>
      </c>
      <c r="E23" t="s">
        <v>129</v>
      </c>
      <c r="F23" t="s">
        <v>322</v>
      </c>
      <c r="G23" t="s">
        <v>290</v>
      </c>
      <c r="H23" t="s">
        <v>323</v>
      </c>
      <c r="I23" t="s">
        <v>155</v>
      </c>
      <c r="J23" t="s">
        <v>307</v>
      </c>
      <c r="K23" s="79">
        <v>3.19</v>
      </c>
      <c r="L23" t="s">
        <v>108</v>
      </c>
      <c r="M23" s="79">
        <v>0.8</v>
      </c>
      <c r="N23" s="79">
        <v>0.75</v>
      </c>
      <c r="O23" s="79">
        <v>530118</v>
      </c>
      <c r="P23" s="79">
        <v>101.19</v>
      </c>
      <c r="Q23" s="79">
        <v>536.42640419999998</v>
      </c>
      <c r="R23" s="79">
        <v>0.08</v>
      </c>
      <c r="S23" s="79">
        <f t="shared" si="0"/>
        <v>4.596018769879163</v>
      </c>
      <c r="T23" s="79">
        <f>Q23/'סכום נכסי הקרן'!$C$42*100</f>
        <v>0.74166875797610354</v>
      </c>
    </row>
    <row r="24" spans="2:20">
      <c r="B24" t="s">
        <v>324</v>
      </c>
      <c r="C24" t="s">
        <v>325</v>
      </c>
      <c r="D24" t="s">
        <v>106</v>
      </c>
      <c r="E24" t="s">
        <v>129</v>
      </c>
      <c r="F24" t="s">
        <v>289</v>
      </c>
      <c r="G24" t="s">
        <v>290</v>
      </c>
      <c r="H24" t="s">
        <v>323</v>
      </c>
      <c r="I24" t="s">
        <v>155</v>
      </c>
      <c r="J24" t="s">
        <v>326</v>
      </c>
      <c r="K24" s="79">
        <v>3.67</v>
      </c>
      <c r="L24" t="s">
        <v>108</v>
      </c>
      <c r="M24" s="79">
        <v>3.4</v>
      </c>
      <c r="N24" s="79">
        <v>0.79</v>
      </c>
      <c r="O24" s="79">
        <v>28797</v>
      </c>
      <c r="P24" s="79">
        <v>112.62</v>
      </c>
      <c r="Q24" s="79">
        <v>32.4311814</v>
      </c>
      <c r="R24" s="79">
        <v>0</v>
      </c>
      <c r="S24" s="79">
        <f t="shared" si="0"/>
        <v>0.27786536471121009</v>
      </c>
      <c r="T24" s="79">
        <f>Q24/'סכום נכסי הקרן'!$C$42*100</f>
        <v>4.483969066457022E-2</v>
      </c>
    </row>
    <row r="25" spans="2:20">
      <c r="B25" t="s">
        <v>327</v>
      </c>
      <c r="C25" t="s">
        <v>328</v>
      </c>
      <c r="D25" t="s">
        <v>106</v>
      </c>
      <c r="E25" t="s">
        <v>129</v>
      </c>
      <c r="F25" t="s">
        <v>310</v>
      </c>
      <c r="G25" t="s">
        <v>290</v>
      </c>
      <c r="H25" t="s">
        <v>323</v>
      </c>
      <c r="I25" t="s">
        <v>155</v>
      </c>
      <c r="J25" t="s">
        <v>329</v>
      </c>
      <c r="K25" s="79">
        <v>4.8899999999999997</v>
      </c>
      <c r="L25" t="s">
        <v>108</v>
      </c>
      <c r="M25" s="79">
        <v>4.2</v>
      </c>
      <c r="N25" s="79">
        <v>0.99</v>
      </c>
      <c r="O25" s="79">
        <v>300000</v>
      </c>
      <c r="P25" s="79">
        <v>120.24</v>
      </c>
      <c r="Q25" s="79">
        <v>360.72</v>
      </c>
      <c r="R25" s="79">
        <v>0.03</v>
      </c>
      <c r="S25" s="79">
        <f t="shared" si="0"/>
        <v>3.090593374394548</v>
      </c>
      <c r="T25" s="79">
        <f>Q25/'סכום נכסי הקרן'!$C$42*100</f>
        <v>0.49873524547347414</v>
      </c>
    </row>
    <row r="26" spans="2:20">
      <c r="B26" t="s">
        <v>330</v>
      </c>
      <c r="C26" t="s">
        <v>331</v>
      </c>
      <c r="D26" t="s">
        <v>106</v>
      </c>
      <c r="E26" t="s">
        <v>129</v>
      </c>
      <c r="F26" t="s">
        <v>310</v>
      </c>
      <c r="G26" t="s">
        <v>290</v>
      </c>
      <c r="H26" t="s">
        <v>323</v>
      </c>
      <c r="I26" t="s">
        <v>155</v>
      </c>
      <c r="J26" t="s">
        <v>332</v>
      </c>
      <c r="K26" s="79">
        <v>2.15</v>
      </c>
      <c r="L26" t="s">
        <v>108</v>
      </c>
      <c r="M26" s="79">
        <v>4.0999999999999996</v>
      </c>
      <c r="N26" s="79">
        <v>0.82</v>
      </c>
      <c r="O26" s="79">
        <v>150000</v>
      </c>
      <c r="P26" s="79">
        <v>132.30000000000001</v>
      </c>
      <c r="Q26" s="79">
        <v>198.45</v>
      </c>
      <c r="R26" s="79">
        <v>0</v>
      </c>
      <c r="S26" s="79">
        <f t="shared" si="0"/>
        <v>1.7002890195958027</v>
      </c>
      <c r="T26" s="79">
        <f>Q26/'סכום נכסי הקרן'!$C$42*100</f>
        <v>0.27437904597530199</v>
      </c>
    </row>
    <row r="27" spans="2:20">
      <c r="B27" t="s">
        <v>333</v>
      </c>
      <c r="C27" t="s">
        <v>334</v>
      </c>
      <c r="D27" t="s">
        <v>106</v>
      </c>
      <c r="E27" t="s">
        <v>129</v>
      </c>
      <c r="F27" t="s">
        <v>310</v>
      </c>
      <c r="G27" t="s">
        <v>290</v>
      </c>
      <c r="H27" t="s">
        <v>323</v>
      </c>
      <c r="I27" t="s">
        <v>155</v>
      </c>
      <c r="J27" t="s">
        <v>326</v>
      </c>
      <c r="K27" s="79">
        <v>4.13</v>
      </c>
      <c r="L27" t="s">
        <v>108</v>
      </c>
      <c r="M27" s="79">
        <v>4</v>
      </c>
      <c r="N27" s="79">
        <v>0.84</v>
      </c>
      <c r="O27" s="79">
        <v>50000</v>
      </c>
      <c r="P27" s="79">
        <v>119.39</v>
      </c>
      <c r="Q27" s="79">
        <v>59.695</v>
      </c>
      <c r="R27" s="79">
        <v>0</v>
      </c>
      <c r="S27" s="79">
        <f t="shared" si="0"/>
        <v>0.51145756122333819</v>
      </c>
      <c r="T27" s="79">
        <f>Q27/'סכום נכסי הקרן'!$C$42*100</f>
        <v>8.2534931466342415E-2</v>
      </c>
    </row>
    <row r="28" spans="2:20">
      <c r="B28" t="s">
        <v>335</v>
      </c>
      <c r="C28" t="s">
        <v>336</v>
      </c>
      <c r="D28" t="s">
        <v>106</v>
      </c>
      <c r="E28" t="s">
        <v>129</v>
      </c>
      <c r="F28" t="s">
        <v>337</v>
      </c>
      <c r="G28" t="s">
        <v>317</v>
      </c>
      <c r="H28" t="s">
        <v>338</v>
      </c>
      <c r="I28" t="s">
        <v>155</v>
      </c>
      <c r="J28" t="s">
        <v>339</v>
      </c>
      <c r="K28" s="79">
        <v>6.61</v>
      </c>
      <c r="L28" t="s">
        <v>108</v>
      </c>
      <c r="M28" s="79">
        <v>2.34</v>
      </c>
      <c r="N28" s="79">
        <v>2.15</v>
      </c>
      <c r="O28" s="79">
        <v>464080</v>
      </c>
      <c r="P28" s="79">
        <v>101.81</v>
      </c>
      <c r="Q28" s="79">
        <v>472.479848</v>
      </c>
      <c r="R28" s="79">
        <v>0.03</v>
      </c>
      <c r="S28" s="79">
        <f t="shared" si="0"/>
        <v>4.0481345302831642</v>
      </c>
      <c r="T28" s="79">
        <f>Q28/'סכום נכסי הקרן'!$C$42*100</f>
        <v>0.65325558043232912</v>
      </c>
    </row>
    <row r="29" spans="2:20">
      <c r="B29" t="s">
        <v>340</v>
      </c>
      <c r="C29" t="s">
        <v>341</v>
      </c>
      <c r="D29" t="s">
        <v>106</v>
      </c>
      <c r="E29" t="s">
        <v>129</v>
      </c>
      <c r="F29" t="s">
        <v>342</v>
      </c>
      <c r="G29" t="s">
        <v>138</v>
      </c>
      <c r="H29" t="s">
        <v>338</v>
      </c>
      <c r="I29" t="s">
        <v>155</v>
      </c>
      <c r="J29" t="s">
        <v>343</v>
      </c>
      <c r="K29" s="79">
        <v>3.7</v>
      </c>
      <c r="L29" t="s">
        <v>108</v>
      </c>
      <c r="M29" s="79">
        <v>3.7</v>
      </c>
      <c r="N29" s="79">
        <v>1.0900000000000001</v>
      </c>
      <c r="O29" s="79">
        <v>89166</v>
      </c>
      <c r="P29" s="79">
        <v>112.98</v>
      </c>
      <c r="Q29" s="79">
        <v>100.73974680000001</v>
      </c>
      <c r="R29" s="79">
        <v>0</v>
      </c>
      <c r="S29" s="79">
        <f t="shared" si="0"/>
        <v>0.86312262696347408</v>
      </c>
      <c r="T29" s="79">
        <f>Q29/'סכום נכסי הקרן'!$C$42*100</f>
        <v>0.13928382775901985</v>
      </c>
    </row>
    <row r="30" spans="2:20">
      <c r="B30" t="s">
        <v>344</v>
      </c>
      <c r="C30" t="s">
        <v>345</v>
      </c>
      <c r="D30" t="s">
        <v>106</v>
      </c>
      <c r="E30" t="s">
        <v>129</v>
      </c>
      <c r="F30" t="s">
        <v>322</v>
      </c>
      <c r="G30" t="s">
        <v>290</v>
      </c>
      <c r="H30" t="s">
        <v>338</v>
      </c>
      <c r="I30" t="s">
        <v>155</v>
      </c>
      <c r="J30" t="s">
        <v>346</v>
      </c>
      <c r="K30" s="79">
        <v>2.44</v>
      </c>
      <c r="L30" t="s">
        <v>108</v>
      </c>
      <c r="M30" s="79">
        <v>2.8</v>
      </c>
      <c r="N30" s="79">
        <v>0.77</v>
      </c>
      <c r="O30" s="79">
        <v>436800</v>
      </c>
      <c r="P30" s="79">
        <v>107.21</v>
      </c>
      <c r="Q30" s="79">
        <v>468.29327999999998</v>
      </c>
      <c r="R30" s="79">
        <v>0.04</v>
      </c>
      <c r="S30" s="79">
        <f t="shared" si="0"/>
        <v>4.0122646607936652</v>
      </c>
      <c r="T30" s="79">
        <f>Q30/'סכום נכסי הקרן'!$C$42*100</f>
        <v>0.64746718772005529</v>
      </c>
    </row>
    <row r="31" spans="2:20">
      <c r="B31" t="s">
        <v>347</v>
      </c>
      <c r="C31" t="s">
        <v>348</v>
      </c>
      <c r="D31" t="s">
        <v>106</v>
      </c>
      <c r="E31" t="s">
        <v>129</v>
      </c>
      <c r="F31" t="s">
        <v>322</v>
      </c>
      <c r="G31" t="s">
        <v>290</v>
      </c>
      <c r="H31" t="s">
        <v>338</v>
      </c>
      <c r="I31" t="s">
        <v>155</v>
      </c>
      <c r="J31" t="s">
        <v>349</v>
      </c>
      <c r="K31" s="79">
        <v>2</v>
      </c>
      <c r="L31" t="s">
        <v>108</v>
      </c>
      <c r="M31" s="79">
        <v>3.1</v>
      </c>
      <c r="N31" s="79">
        <v>0.78</v>
      </c>
      <c r="O31" s="79">
        <v>360000</v>
      </c>
      <c r="P31" s="79">
        <v>112.61</v>
      </c>
      <c r="Q31" s="79">
        <v>405.39600000000002</v>
      </c>
      <c r="R31" s="79">
        <v>0.04</v>
      </c>
      <c r="S31" s="79">
        <f t="shared" si="0"/>
        <v>3.4733704579897209</v>
      </c>
      <c r="T31" s="79">
        <f>Q31/'סכום נכסי הקרן'!$C$42*100</f>
        <v>0.56050475042682557</v>
      </c>
    </row>
    <row r="32" spans="2:20">
      <c r="B32" t="s">
        <v>350</v>
      </c>
      <c r="C32" t="s">
        <v>351</v>
      </c>
      <c r="D32" t="s">
        <v>106</v>
      </c>
      <c r="E32" t="s">
        <v>129</v>
      </c>
      <c r="F32" t="s">
        <v>352</v>
      </c>
      <c r="G32" t="s">
        <v>133</v>
      </c>
      <c r="H32" t="s">
        <v>338</v>
      </c>
      <c r="I32" t="s">
        <v>155</v>
      </c>
      <c r="J32" t="s">
        <v>353</v>
      </c>
      <c r="K32" s="79">
        <v>8.9600000000000009</v>
      </c>
      <c r="L32" t="s">
        <v>108</v>
      </c>
      <c r="M32" s="79">
        <v>3.85</v>
      </c>
      <c r="N32" s="79">
        <v>2.54</v>
      </c>
      <c r="O32" s="79">
        <v>190777</v>
      </c>
      <c r="P32" s="79">
        <v>112.62</v>
      </c>
      <c r="Q32" s="79">
        <v>214.85305740000001</v>
      </c>
      <c r="R32" s="79">
        <v>0.01</v>
      </c>
      <c r="S32" s="79">
        <f t="shared" si="0"/>
        <v>1.8408278877490893</v>
      </c>
      <c r="T32" s="79">
        <f>Q32/'סכום נכסי הקרן'!$C$42*100</f>
        <v>0.2970580847280867</v>
      </c>
    </row>
    <row r="33" spans="2:20">
      <c r="B33" t="s">
        <v>354</v>
      </c>
      <c r="C33" t="s">
        <v>355</v>
      </c>
      <c r="D33" t="s">
        <v>106</v>
      </c>
      <c r="E33" t="s">
        <v>129</v>
      </c>
      <c r="F33" t="s">
        <v>289</v>
      </c>
      <c r="G33" t="s">
        <v>290</v>
      </c>
      <c r="H33" t="s">
        <v>338</v>
      </c>
      <c r="I33" t="s">
        <v>155</v>
      </c>
      <c r="J33" t="s">
        <v>343</v>
      </c>
      <c r="K33" s="79">
        <v>3.32</v>
      </c>
      <c r="L33" t="s">
        <v>108</v>
      </c>
      <c r="M33" s="79">
        <v>5</v>
      </c>
      <c r="N33" s="79">
        <v>1.07</v>
      </c>
      <c r="O33" s="79">
        <v>12234</v>
      </c>
      <c r="P33" s="79">
        <v>124.81</v>
      </c>
      <c r="Q33" s="79">
        <v>15.2692554</v>
      </c>
      <c r="R33" s="79">
        <v>0</v>
      </c>
      <c r="S33" s="79">
        <f t="shared" si="0"/>
        <v>0.13082462733194214</v>
      </c>
      <c r="T33" s="79">
        <f>Q33/'סכום נכסי הקרן'!$C$42*100</f>
        <v>2.111143224693993E-2</v>
      </c>
    </row>
    <row r="34" spans="2:20">
      <c r="B34" t="s">
        <v>356</v>
      </c>
      <c r="C34" t="s">
        <v>357</v>
      </c>
      <c r="D34" t="s">
        <v>106</v>
      </c>
      <c r="E34" t="s">
        <v>129</v>
      </c>
      <c r="F34" t="s">
        <v>358</v>
      </c>
      <c r="G34" t="s">
        <v>317</v>
      </c>
      <c r="H34" t="s">
        <v>359</v>
      </c>
      <c r="I34" t="s">
        <v>155</v>
      </c>
      <c r="J34" t="s">
        <v>360</v>
      </c>
      <c r="K34" s="79">
        <v>3.94</v>
      </c>
      <c r="L34" t="s">
        <v>108</v>
      </c>
      <c r="M34" s="79">
        <v>4.8</v>
      </c>
      <c r="N34" s="79">
        <v>1.23</v>
      </c>
      <c r="O34" s="79">
        <v>122505</v>
      </c>
      <c r="P34" s="79">
        <v>118.14</v>
      </c>
      <c r="Q34" s="79">
        <v>144.727407</v>
      </c>
      <c r="R34" s="79">
        <v>0.01</v>
      </c>
      <c r="S34" s="79">
        <f t="shared" si="0"/>
        <v>1.2400021212228407</v>
      </c>
      <c r="T34" s="79">
        <f>Q34/'סכום נכסי הקרן'!$C$42*100</f>
        <v>0.20010162690420383</v>
      </c>
    </row>
    <row r="35" spans="2:20">
      <c r="B35" t="s">
        <v>361</v>
      </c>
      <c r="C35" t="s">
        <v>362</v>
      </c>
      <c r="D35" t="s">
        <v>106</v>
      </c>
      <c r="E35" t="s">
        <v>129</v>
      </c>
      <c r="F35" t="s">
        <v>358</v>
      </c>
      <c r="G35" t="s">
        <v>317</v>
      </c>
      <c r="H35" t="s">
        <v>359</v>
      </c>
      <c r="I35" t="s">
        <v>155</v>
      </c>
      <c r="J35" t="s">
        <v>363</v>
      </c>
      <c r="K35" s="79">
        <v>7.71</v>
      </c>
      <c r="L35" t="s">
        <v>108</v>
      </c>
      <c r="M35" s="79">
        <v>3.2</v>
      </c>
      <c r="N35" s="79">
        <v>2.38</v>
      </c>
      <c r="O35" s="79">
        <v>5196</v>
      </c>
      <c r="P35" s="79">
        <v>106.49</v>
      </c>
      <c r="Q35" s="79">
        <v>5.5332204000000003</v>
      </c>
      <c r="R35" s="79">
        <v>0</v>
      </c>
      <c r="S35" s="79">
        <f t="shared" si="0"/>
        <v>4.7407779738591567E-2</v>
      </c>
      <c r="T35" s="79">
        <f>Q35/'סכום נכסי הקרן'!$C$42*100</f>
        <v>7.6502884077756569E-3</v>
      </c>
    </row>
    <row r="36" spans="2:20">
      <c r="B36" t="s">
        <v>364</v>
      </c>
      <c r="C36" t="s">
        <v>365</v>
      </c>
      <c r="D36" t="s">
        <v>106</v>
      </c>
      <c r="E36" t="s">
        <v>129</v>
      </c>
      <c r="F36" t="s">
        <v>366</v>
      </c>
      <c r="G36" t="s">
        <v>317</v>
      </c>
      <c r="H36" t="s">
        <v>359</v>
      </c>
      <c r="I36" t="s">
        <v>155</v>
      </c>
      <c r="J36" t="s">
        <v>367</v>
      </c>
      <c r="K36" s="79">
        <v>5.88</v>
      </c>
      <c r="L36" t="s">
        <v>108</v>
      </c>
      <c r="M36" s="79">
        <v>4.75</v>
      </c>
      <c r="N36" s="79">
        <v>1.98</v>
      </c>
      <c r="O36" s="79">
        <v>146455</v>
      </c>
      <c r="P36" s="79">
        <v>142.25</v>
      </c>
      <c r="Q36" s="79">
        <v>208.33223749999999</v>
      </c>
      <c r="R36" s="79">
        <v>0.01</v>
      </c>
      <c r="S36" s="79">
        <f t="shared" si="0"/>
        <v>1.7849585076798939</v>
      </c>
      <c r="T36" s="79">
        <f>Q36/'סכום נכסי הקרן'!$C$42*100</f>
        <v>0.28804233092038312</v>
      </c>
    </row>
    <row r="37" spans="2:20">
      <c r="B37" t="s">
        <v>368</v>
      </c>
      <c r="C37" t="s">
        <v>369</v>
      </c>
      <c r="D37" t="s">
        <v>106</v>
      </c>
      <c r="E37" t="s">
        <v>129</v>
      </c>
      <c r="F37" t="s">
        <v>370</v>
      </c>
      <c r="G37" t="s">
        <v>317</v>
      </c>
      <c r="H37" t="s">
        <v>359</v>
      </c>
      <c r="I37" t="s">
        <v>155</v>
      </c>
      <c r="J37" t="s">
        <v>371</v>
      </c>
      <c r="K37" s="79">
        <v>3.19</v>
      </c>
      <c r="L37" t="s">
        <v>108</v>
      </c>
      <c r="M37" s="79">
        <v>5.85</v>
      </c>
      <c r="N37" s="79">
        <v>1.51</v>
      </c>
      <c r="O37" s="79">
        <v>107252.34</v>
      </c>
      <c r="P37" s="79">
        <v>122.89</v>
      </c>
      <c r="Q37" s="79">
        <v>131.80240062600001</v>
      </c>
      <c r="R37" s="79">
        <v>0.01</v>
      </c>
      <c r="S37" s="79">
        <f t="shared" si="0"/>
        <v>1.1292626583056427</v>
      </c>
      <c r="T37" s="79">
        <f>Q37/'סכום נכסי הקרן'!$C$42*100</f>
        <v>0.18223137788368068</v>
      </c>
    </row>
    <row r="38" spans="2:20">
      <c r="B38" t="s">
        <v>372</v>
      </c>
      <c r="C38" t="s">
        <v>373</v>
      </c>
      <c r="D38" t="s">
        <v>106</v>
      </c>
      <c r="E38" t="s">
        <v>129</v>
      </c>
      <c r="F38" t="s">
        <v>370</v>
      </c>
      <c r="G38" t="s">
        <v>317</v>
      </c>
      <c r="H38" t="s">
        <v>359</v>
      </c>
      <c r="I38" t="s">
        <v>155</v>
      </c>
      <c r="J38" t="s">
        <v>307</v>
      </c>
      <c r="K38" s="79">
        <v>3.5</v>
      </c>
      <c r="L38" t="s">
        <v>108</v>
      </c>
      <c r="M38" s="79">
        <v>4.9000000000000004</v>
      </c>
      <c r="N38" s="79">
        <v>1.58</v>
      </c>
      <c r="O38" s="79">
        <v>46050.79</v>
      </c>
      <c r="P38" s="79">
        <v>115.23</v>
      </c>
      <c r="Q38" s="79">
        <v>53.064325316999998</v>
      </c>
      <c r="R38" s="79">
        <v>0</v>
      </c>
      <c r="S38" s="79">
        <f t="shared" si="0"/>
        <v>0.45464696230161084</v>
      </c>
      <c r="T38" s="79">
        <f>Q38/'סכום נכסי הקרן'!$C$42*100</f>
        <v>7.3367291286477829E-2</v>
      </c>
    </row>
    <row r="39" spans="2:20">
      <c r="B39" t="s">
        <v>374</v>
      </c>
      <c r="C39" t="s">
        <v>375</v>
      </c>
      <c r="D39" t="s">
        <v>106</v>
      </c>
      <c r="E39" t="s">
        <v>129</v>
      </c>
      <c r="F39" t="s">
        <v>370</v>
      </c>
      <c r="G39" t="s">
        <v>317</v>
      </c>
      <c r="H39" t="s">
        <v>359</v>
      </c>
      <c r="I39" t="s">
        <v>155</v>
      </c>
      <c r="J39" t="s">
        <v>376</v>
      </c>
      <c r="K39" s="79">
        <v>7.15</v>
      </c>
      <c r="L39" t="s">
        <v>108</v>
      </c>
      <c r="M39" s="79">
        <v>2.2999999999999998</v>
      </c>
      <c r="N39" s="79">
        <v>2.67</v>
      </c>
      <c r="O39" s="79">
        <v>53547.96</v>
      </c>
      <c r="P39" s="79">
        <v>97.88</v>
      </c>
      <c r="Q39" s="79">
        <v>52.412743247999998</v>
      </c>
      <c r="R39" s="79">
        <v>0.01</v>
      </c>
      <c r="S39" s="79">
        <f t="shared" si="0"/>
        <v>0.44906430754078336</v>
      </c>
      <c r="T39" s="79">
        <f>Q39/'סכום נכסי הקרן'!$C$42*100</f>
        <v>7.2466407101711733E-2</v>
      </c>
    </row>
    <row r="40" spans="2:20">
      <c r="B40" t="s">
        <v>377</v>
      </c>
      <c r="C40" t="s">
        <v>378</v>
      </c>
      <c r="D40" t="s">
        <v>106</v>
      </c>
      <c r="E40" t="s">
        <v>129</v>
      </c>
      <c r="F40" t="s">
        <v>370</v>
      </c>
      <c r="G40" t="s">
        <v>317</v>
      </c>
      <c r="H40" t="s">
        <v>359</v>
      </c>
      <c r="I40" t="s">
        <v>155</v>
      </c>
      <c r="J40" t="s">
        <v>343</v>
      </c>
      <c r="K40" s="79">
        <v>7.67</v>
      </c>
      <c r="L40" t="s">
        <v>108</v>
      </c>
      <c r="M40" s="79">
        <v>2.15</v>
      </c>
      <c r="N40" s="79">
        <v>2.64</v>
      </c>
      <c r="O40" s="79">
        <v>40100.94</v>
      </c>
      <c r="P40" s="79">
        <v>97.4</v>
      </c>
      <c r="Q40" s="79">
        <v>39.058315559999997</v>
      </c>
      <c r="R40" s="79">
        <v>0.01</v>
      </c>
      <c r="S40" s="79">
        <f t="shared" si="0"/>
        <v>0.3346456289774547</v>
      </c>
      <c r="T40" s="79">
        <f>Q40/'סכום נכסי הקרן'!$C$42*100</f>
        <v>5.4002435680297771E-2</v>
      </c>
    </row>
    <row r="41" spans="2:20">
      <c r="B41" t="s">
        <v>379</v>
      </c>
      <c r="C41" t="s">
        <v>380</v>
      </c>
      <c r="D41" t="s">
        <v>106</v>
      </c>
      <c r="E41" t="s">
        <v>129</v>
      </c>
      <c r="F41" t="s">
        <v>381</v>
      </c>
      <c r="G41" t="s">
        <v>118</v>
      </c>
      <c r="H41" t="s">
        <v>359</v>
      </c>
      <c r="I41" t="s">
        <v>155</v>
      </c>
      <c r="J41" t="s">
        <v>382</v>
      </c>
      <c r="K41" s="79">
        <v>5.97</v>
      </c>
      <c r="L41" t="s">
        <v>108</v>
      </c>
      <c r="M41" s="79">
        <v>1.94</v>
      </c>
      <c r="N41" s="79">
        <v>1.77</v>
      </c>
      <c r="O41" s="79">
        <v>77000</v>
      </c>
      <c r="P41" s="79">
        <v>100.81</v>
      </c>
      <c r="Q41" s="79">
        <v>77.623699999999999</v>
      </c>
      <c r="R41" s="79">
        <v>0.01</v>
      </c>
      <c r="S41" s="79">
        <f t="shared" si="0"/>
        <v>0.66506790007759498</v>
      </c>
      <c r="T41" s="79">
        <f>Q41/'סכום נכסי הקרן'!$C$42*100</f>
        <v>0.1073233396375563</v>
      </c>
    </row>
    <row r="42" spans="2:20">
      <c r="B42" t="s">
        <v>383</v>
      </c>
      <c r="C42" t="s">
        <v>384</v>
      </c>
      <c r="D42" t="s">
        <v>106</v>
      </c>
      <c r="E42" t="s">
        <v>129</v>
      </c>
      <c r="F42" t="s">
        <v>385</v>
      </c>
      <c r="G42" t="s">
        <v>317</v>
      </c>
      <c r="H42" t="s">
        <v>359</v>
      </c>
      <c r="I42" t="s">
        <v>155</v>
      </c>
      <c r="J42" t="s">
        <v>386</v>
      </c>
      <c r="K42" s="79">
        <v>8.49</v>
      </c>
      <c r="L42" t="s">
        <v>108</v>
      </c>
      <c r="M42" s="79">
        <v>3.5</v>
      </c>
      <c r="N42" s="79">
        <v>2.48</v>
      </c>
      <c r="O42" s="79">
        <v>10295</v>
      </c>
      <c r="P42" s="79">
        <v>110.45</v>
      </c>
      <c r="Q42" s="79">
        <v>11.370827500000001</v>
      </c>
      <c r="R42" s="79">
        <v>0.01</v>
      </c>
      <c r="S42" s="79">
        <f t="shared" si="0"/>
        <v>9.7423497817928917E-2</v>
      </c>
      <c r="T42" s="79">
        <f>Q42/'סכום נכסי הקרן'!$C$42*100</f>
        <v>1.5721425051145019E-2</v>
      </c>
    </row>
    <row r="43" spans="2:20">
      <c r="B43" t="s">
        <v>387</v>
      </c>
      <c r="C43" t="s">
        <v>388</v>
      </c>
      <c r="D43" t="s">
        <v>106</v>
      </c>
      <c r="E43" t="s">
        <v>129</v>
      </c>
      <c r="F43" t="s">
        <v>385</v>
      </c>
      <c r="G43" t="s">
        <v>317</v>
      </c>
      <c r="H43" t="s">
        <v>359</v>
      </c>
      <c r="I43" t="s">
        <v>155</v>
      </c>
      <c r="J43" t="s">
        <v>389</v>
      </c>
      <c r="K43" s="79">
        <v>7.13</v>
      </c>
      <c r="L43" t="s">
        <v>108</v>
      </c>
      <c r="M43" s="79">
        <v>4</v>
      </c>
      <c r="N43" s="79">
        <v>2.17</v>
      </c>
      <c r="O43" s="79">
        <v>20000</v>
      </c>
      <c r="P43" s="79">
        <v>114.15</v>
      </c>
      <c r="Q43" s="79">
        <v>22.83</v>
      </c>
      <c r="R43" s="79">
        <v>0.01</v>
      </c>
      <c r="S43" s="79">
        <f t="shared" si="0"/>
        <v>0.19560392198222312</v>
      </c>
      <c r="T43" s="79">
        <f>Q43/'סכום נכסי הקרן'!$C$42*100</f>
        <v>3.156499682346256E-2</v>
      </c>
    </row>
    <row r="44" spans="2:20">
      <c r="B44" t="s">
        <v>390</v>
      </c>
      <c r="C44" t="s">
        <v>391</v>
      </c>
      <c r="D44" t="s">
        <v>106</v>
      </c>
      <c r="E44" t="s">
        <v>129</v>
      </c>
      <c r="F44" t="s">
        <v>392</v>
      </c>
      <c r="G44" t="s">
        <v>393</v>
      </c>
      <c r="H44" t="s">
        <v>359</v>
      </c>
      <c r="I44" t="s">
        <v>155</v>
      </c>
      <c r="J44" t="s">
        <v>394</v>
      </c>
      <c r="K44" s="79">
        <v>8.92</v>
      </c>
      <c r="L44" t="s">
        <v>108</v>
      </c>
      <c r="M44" s="79">
        <v>5.15</v>
      </c>
      <c r="N44" s="79">
        <v>4.2699999999999996</v>
      </c>
      <c r="O44" s="79">
        <v>316339</v>
      </c>
      <c r="P44" s="79">
        <v>129.56</v>
      </c>
      <c r="Q44" s="79">
        <v>409.8488084</v>
      </c>
      <c r="R44" s="79">
        <v>0.01</v>
      </c>
      <c r="S44" s="79">
        <f t="shared" si="0"/>
        <v>3.5115214341997687</v>
      </c>
      <c r="T44" s="79">
        <f>Q44/'סכום נכסי הקרן'!$C$42*100</f>
        <v>0.56666124990126654</v>
      </c>
    </row>
    <row r="45" spans="2:20">
      <c r="B45" t="s">
        <v>395</v>
      </c>
      <c r="C45" t="s">
        <v>396</v>
      </c>
      <c r="D45" t="s">
        <v>106</v>
      </c>
      <c r="E45" t="s">
        <v>129</v>
      </c>
      <c r="F45" t="s">
        <v>397</v>
      </c>
      <c r="G45" t="s">
        <v>290</v>
      </c>
      <c r="H45" t="s">
        <v>359</v>
      </c>
      <c r="I45" t="s">
        <v>155</v>
      </c>
      <c r="J45" t="s">
        <v>398</v>
      </c>
      <c r="K45" s="79">
        <v>3.42</v>
      </c>
      <c r="L45" t="s">
        <v>108</v>
      </c>
      <c r="M45" s="79">
        <v>3.55</v>
      </c>
      <c r="N45" s="79">
        <v>0.83</v>
      </c>
      <c r="O45" s="79">
        <v>10137.75</v>
      </c>
      <c r="P45" s="79">
        <v>118.35</v>
      </c>
      <c r="Q45" s="79">
        <v>11.998027125</v>
      </c>
      <c r="R45" s="79">
        <v>0</v>
      </c>
      <c r="S45" s="79">
        <f t="shared" si="0"/>
        <v>0.10279724755580802</v>
      </c>
      <c r="T45" s="79">
        <f>Q45/'סכום נכסי הקרן'!$C$42*100</f>
        <v>1.6588597813773222E-2</v>
      </c>
    </row>
    <row r="46" spans="2:20">
      <c r="B46" t="s">
        <v>399</v>
      </c>
      <c r="C46" t="s">
        <v>400</v>
      </c>
      <c r="D46" t="s">
        <v>106</v>
      </c>
      <c r="E46" t="s">
        <v>129</v>
      </c>
      <c r="F46" t="s">
        <v>397</v>
      </c>
      <c r="G46" t="s">
        <v>290</v>
      </c>
      <c r="H46" t="s">
        <v>359</v>
      </c>
      <c r="I46" t="s">
        <v>155</v>
      </c>
      <c r="J46" t="s">
        <v>401</v>
      </c>
      <c r="K46" s="79">
        <v>2.37</v>
      </c>
      <c r="L46" t="s">
        <v>108</v>
      </c>
      <c r="M46" s="79">
        <v>4.6500000000000004</v>
      </c>
      <c r="N46" s="79">
        <v>0.81</v>
      </c>
      <c r="O46" s="79">
        <v>67979</v>
      </c>
      <c r="P46" s="79">
        <v>130.22</v>
      </c>
      <c r="Q46" s="79">
        <v>88.522253800000001</v>
      </c>
      <c r="R46" s="79">
        <v>0.01</v>
      </c>
      <c r="S46" s="79">
        <f t="shared" si="0"/>
        <v>0.75844502960953808</v>
      </c>
      <c r="T46" s="79">
        <f>Q46/'סכום נכסי הקרן'!$C$42*100</f>
        <v>0.12239179413065032</v>
      </c>
    </row>
    <row r="47" spans="2:20">
      <c r="B47" t="s">
        <v>402</v>
      </c>
      <c r="C47" t="s">
        <v>403</v>
      </c>
      <c r="D47" t="s">
        <v>106</v>
      </c>
      <c r="E47" t="s">
        <v>129</v>
      </c>
      <c r="F47" t="s">
        <v>404</v>
      </c>
      <c r="G47" t="s">
        <v>405</v>
      </c>
      <c r="H47" t="s">
        <v>359</v>
      </c>
      <c r="I47" t="s">
        <v>155</v>
      </c>
      <c r="J47" t="s">
        <v>406</v>
      </c>
      <c r="K47" s="79">
        <v>5.77</v>
      </c>
      <c r="L47" t="s">
        <v>108</v>
      </c>
      <c r="M47" s="79">
        <v>3.85</v>
      </c>
      <c r="N47" s="79">
        <v>1.75</v>
      </c>
      <c r="O47" s="79">
        <v>8964</v>
      </c>
      <c r="P47" s="79">
        <v>115.4</v>
      </c>
      <c r="Q47" s="79">
        <v>10.344455999999999</v>
      </c>
      <c r="R47" s="79">
        <v>0</v>
      </c>
      <c r="S47" s="79">
        <f t="shared" si="0"/>
        <v>8.8629704965945674E-2</v>
      </c>
      <c r="T47" s="79">
        <f>Q47/'סכום נכסי הקרן'!$C$42*100</f>
        <v>1.4302353078425239E-2</v>
      </c>
    </row>
    <row r="48" spans="2:20">
      <c r="B48" t="s">
        <v>407</v>
      </c>
      <c r="C48" t="s">
        <v>408</v>
      </c>
      <c r="D48" t="s">
        <v>106</v>
      </c>
      <c r="E48" t="s">
        <v>129</v>
      </c>
      <c r="F48" t="s">
        <v>404</v>
      </c>
      <c r="G48" t="s">
        <v>405</v>
      </c>
      <c r="H48" t="s">
        <v>359</v>
      </c>
      <c r="I48" t="s">
        <v>155</v>
      </c>
      <c r="J48" t="s">
        <v>409</v>
      </c>
      <c r="K48" s="79">
        <v>6.57</v>
      </c>
      <c r="L48" t="s">
        <v>108</v>
      </c>
      <c r="M48" s="79">
        <v>3.85</v>
      </c>
      <c r="N48" s="79">
        <v>1.91</v>
      </c>
      <c r="O48" s="79">
        <v>6106</v>
      </c>
      <c r="P48" s="79">
        <v>116.04</v>
      </c>
      <c r="Q48" s="79">
        <v>7.0854024000000004</v>
      </c>
      <c r="R48" s="79">
        <v>0</v>
      </c>
      <c r="S48" s="79">
        <f t="shared" si="0"/>
        <v>6.0706635929139573E-2</v>
      </c>
      <c r="T48" s="79">
        <f>Q48/'סכום נכסי הקרן'!$C$42*100</f>
        <v>9.7963514782721858E-3</v>
      </c>
    </row>
    <row r="49" spans="2:20">
      <c r="B49" t="s">
        <v>410</v>
      </c>
      <c r="C49" t="s">
        <v>411</v>
      </c>
      <c r="D49" t="s">
        <v>106</v>
      </c>
      <c r="E49" t="s">
        <v>129</v>
      </c>
      <c r="F49" t="s">
        <v>404</v>
      </c>
      <c r="G49" t="s">
        <v>405</v>
      </c>
      <c r="H49" t="s">
        <v>359</v>
      </c>
      <c r="I49" t="s">
        <v>155</v>
      </c>
      <c r="J49" t="s">
        <v>398</v>
      </c>
      <c r="K49" s="79">
        <v>4.0999999999999996</v>
      </c>
      <c r="L49" t="s">
        <v>108</v>
      </c>
      <c r="M49" s="79">
        <v>3.9</v>
      </c>
      <c r="N49" s="79">
        <v>1.44</v>
      </c>
      <c r="O49" s="79">
        <v>8341</v>
      </c>
      <c r="P49" s="79">
        <v>118.62</v>
      </c>
      <c r="Q49" s="79">
        <v>9.8940941999999996</v>
      </c>
      <c r="R49" s="79">
        <v>0</v>
      </c>
      <c r="S49" s="79">
        <f t="shared" si="0"/>
        <v>8.477107446261789E-2</v>
      </c>
      <c r="T49" s="79">
        <f>Q49/'סכום נכסי הקרן'!$C$42*100</f>
        <v>1.3679678142533479E-2</v>
      </c>
    </row>
    <row r="50" spans="2:20">
      <c r="B50" t="s">
        <v>412</v>
      </c>
      <c r="C50" t="s">
        <v>413</v>
      </c>
      <c r="D50" t="s">
        <v>106</v>
      </c>
      <c r="E50" t="s">
        <v>129</v>
      </c>
      <c r="F50" t="s">
        <v>414</v>
      </c>
      <c r="G50" t="s">
        <v>405</v>
      </c>
      <c r="H50" t="s">
        <v>359</v>
      </c>
      <c r="I50" t="s">
        <v>155</v>
      </c>
      <c r="J50" t="s">
        <v>406</v>
      </c>
      <c r="K50" s="79">
        <v>4.21</v>
      </c>
      <c r="L50" t="s">
        <v>108</v>
      </c>
      <c r="M50" s="79">
        <v>3.75</v>
      </c>
      <c r="N50" s="79">
        <v>1.43</v>
      </c>
      <c r="O50" s="79">
        <v>65482</v>
      </c>
      <c r="P50" s="79">
        <v>118.93</v>
      </c>
      <c r="Q50" s="79">
        <v>77.877742600000005</v>
      </c>
      <c r="R50" s="79">
        <v>0.01</v>
      </c>
      <c r="S50" s="79">
        <f t="shared" si="0"/>
        <v>0.66724449792737861</v>
      </c>
      <c r="T50" s="79">
        <f>Q50/'סכום נכסי הקרן'!$C$42*100</f>
        <v>0.10767458159384297</v>
      </c>
    </row>
    <row r="51" spans="2:20">
      <c r="B51" t="s">
        <v>415</v>
      </c>
      <c r="C51" t="s">
        <v>416</v>
      </c>
      <c r="D51" t="s">
        <v>106</v>
      </c>
      <c r="E51" t="s">
        <v>129</v>
      </c>
      <c r="F51" t="s">
        <v>414</v>
      </c>
      <c r="G51" t="s">
        <v>405</v>
      </c>
      <c r="H51" t="s">
        <v>417</v>
      </c>
      <c r="I51" t="s">
        <v>156</v>
      </c>
      <c r="J51" t="s">
        <v>418</v>
      </c>
      <c r="K51" s="79">
        <v>7.71</v>
      </c>
      <c r="L51" t="s">
        <v>108</v>
      </c>
      <c r="M51" s="79">
        <v>2.48</v>
      </c>
      <c r="N51" s="79">
        <v>2.37</v>
      </c>
      <c r="O51" s="79">
        <v>8776</v>
      </c>
      <c r="P51" s="79">
        <v>100.95</v>
      </c>
      <c r="Q51" s="79">
        <v>8.8593720000000005</v>
      </c>
      <c r="R51" s="79">
        <v>0</v>
      </c>
      <c r="S51" s="79">
        <f t="shared" si="0"/>
        <v>7.5905734099846342E-2</v>
      </c>
      <c r="T51" s="79">
        <f>Q51/'סכום נכסי הקרן'!$C$42*100</f>
        <v>1.2249060404637458E-2</v>
      </c>
    </row>
    <row r="52" spans="2:20">
      <c r="B52" t="s">
        <v>419</v>
      </c>
      <c r="C52" t="s">
        <v>420</v>
      </c>
      <c r="D52" t="s">
        <v>106</v>
      </c>
      <c r="E52" t="s">
        <v>129</v>
      </c>
      <c r="F52" t="s">
        <v>421</v>
      </c>
      <c r="G52" t="s">
        <v>405</v>
      </c>
      <c r="H52" t="s">
        <v>417</v>
      </c>
      <c r="I52" t="s">
        <v>156</v>
      </c>
      <c r="J52" t="s">
        <v>422</v>
      </c>
      <c r="K52" s="79">
        <v>1.5</v>
      </c>
      <c r="L52" t="s">
        <v>108</v>
      </c>
      <c r="M52" s="79">
        <v>4.28</v>
      </c>
      <c r="N52" s="79">
        <v>0.89</v>
      </c>
      <c r="O52" s="79">
        <v>63750.05</v>
      </c>
      <c r="P52" s="79">
        <v>127.54</v>
      </c>
      <c r="Q52" s="79">
        <v>81.306813770000005</v>
      </c>
      <c r="R52" s="79">
        <v>0.03</v>
      </c>
      <c r="S52" s="79">
        <f t="shared" si="0"/>
        <v>0.69662425130487193</v>
      </c>
      <c r="T52" s="79">
        <f>Q52/'סכום נכסי הקרן'!$C$42*100</f>
        <v>0.11241565126482313</v>
      </c>
    </row>
    <row r="53" spans="2:20">
      <c r="B53" t="s">
        <v>423</v>
      </c>
      <c r="C53" t="s">
        <v>424</v>
      </c>
      <c r="D53" t="s">
        <v>106</v>
      </c>
      <c r="E53" t="s">
        <v>129</v>
      </c>
      <c r="F53" t="s">
        <v>425</v>
      </c>
      <c r="G53" t="s">
        <v>405</v>
      </c>
      <c r="H53" t="s">
        <v>359</v>
      </c>
      <c r="I53" t="s">
        <v>155</v>
      </c>
      <c r="J53" t="s">
        <v>422</v>
      </c>
      <c r="K53" s="79">
        <v>2.62</v>
      </c>
      <c r="L53" t="s">
        <v>108</v>
      </c>
      <c r="M53" s="79">
        <v>3.6</v>
      </c>
      <c r="N53" s="79">
        <v>1.07</v>
      </c>
      <c r="O53" s="79">
        <v>20000</v>
      </c>
      <c r="P53" s="79">
        <v>113.5</v>
      </c>
      <c r="Q53" s="79">
        <v>22.7</v>
      </c>
      <c r="R53" s="79">
        <v>0</v>
      </c>
      <c r="S53" s="79">
        <f t="shared" si="0"/>
        <v>0.19449010201473782</v>
      </c>
      <c r="T53" s="79">
        <f>Q53/'סכום נכסי הקרן'!$C$42*100</f>
        <v>3.1385257463539207E-2</v>
      </c>
    </row>
    <row r="54" spans="2:20">
      <c r="B54" t="s">
        <v>426</v>
      </c>
      <c r="C54" t="s">
        <v>427</v>
      </c>
      <c r="D54" t="s">
        <v>106</v>
      </c>
      <c r="E54" t="s">
        <v>129</v>
      </c>
      <c r="F54" t="s">
        <v>428</v>
      </c>
      <c r="G54" t="s">
        <v>317</v>
      </c>
      <c r="H54" t="s">
        <v>429</v>
      </c>
      <c r="I54" t="s">
        <v>155</v>
      </c>
      <c r="J54" t="s">
        <v>430</v>
      </c>
      <c r="K54" s="79">
        <v>1.22</v>
      </c>
      <c r="L54" t="s">
        <v>108</v>
      </c>
      <c r="M54" s="79">
        <v>4.8499999999999996</v>
      </c>
      <c r="N54" s="79">
        <v>1.1100000000000001</v>
      </c>
      <c r="O54" s="79">
        <v>3103</v>
      </c>
      <c r="P54" s="79">
        <v>126.9</v>
      </c>
      <c r="Q54" s="79">
        <v>3.9377070000000001</v>
      </c>
      <c r="R54" s="79">
        <v>0</v>
      </c>
      <c r="S54" s="79">
        <f t="shared" si="0"/>
        <v>3.3737666790050545E-2</v>
      </c>
      <c r="T54" s="79">
        <f>Q54/'סכום נכסי הקרן'!$C$42*100</f>
        <v>5.4443148903515681E-3</v>
      </c>
    </row>
    <row r="55" spans="2:20">
      <c r="B55" t="s">
        <v>431</v>
      </c>
      <c r="C55" t="s">
        <v>432</v>
      </c>
      <c r="D55" t="s">
        <v>106</v>
      </c>
      <c r="E55" t="s">
        <v>129</v>
      </c>
      <c r="F55" t="s">
        <v>428</v>
      </c>
      <c r="G55" t="s">
        <v>317</v>
      </c>
      <c r="H55" t="s">
        <v>433</v>
      </c>
      <c r="I55" t="s">
        <v>156</v>
      </c>
      <c r="J55" t="s">
        <v>367</v>
      </c>
      <c r="K55" s="79">
        <v>6</v>
      </c>
      <c r="L55" t="s">
        <v>108</v>
      </c>
      <c r="M55" s="79">
        <v>2.5</v>
      </c>
      <c r="N55" s="79">
        <v>2.25</v>
      </c>
      <c r="O55" s="79">
        <v>57000</v>
      </c>
      <c r="P55" s="79">
        <v>100.94</v>
      </c>
      <c r="Q55" s="79">
        <v>57.535800000000002</v>
      </c>
      <c r="R55" s="79">
        <v>0.01</v>
      </c>
      <c r="S55" s="79">
        <f t="shared" si="0"/>
        <v>0.49295786834799799</v>
      </c>
      <c r="T55" s="79">
        <f>Q55/'סכום נכסי הקרן'!$C$42*100</f>
        <v>7.9549598959061635E-2</v>
      </c>
    </row>
    <row r="56" spans="2:20">
      <c r="B56" t="s">
        <v>434</v>
      </c>
      <c r="C56" t="s">
        <v>435</v>
      </c>
      <c r="D56" t="s">
        <v>106</v>
      </c>
      <c r="E56" t="s">
        <v>129</v>
      </c>
      <c r="F56" t="s">
        <v>322</v>
      </c>
      <c r="G56" t="s">
        <v>290</v>
      </c>
      <c r="H56" t="s">
        <v>429</v>
      </c>
      <c r="I56" t="s">
        <v>155</v>
      </c>
      <c r="J56" t="s">
        <v>436</v>
      </c>
      <c r="K56" s="79">
        <v>4.22</v>
      </c>
      <c r="L56" t="s">
        <v>108</v>
      </c>
      <c r="M56" s="79">
        <v>2.8</v>
      </c>
      <c r="N56" s="79">
        <v>2.56</v>
      </c>
      <c r="O56" s="79">
        <v>2</v>
      </c>
      <c r="P56" s="79">
        <v>5126799</v>
      </c>
      <c r="Q56" s="79">
        <v>102.53598</v>
      </c>
      <c r="R56" s="79">
        <v>0</v>
      </c>
      <c r="S56" s="79">
        <f t="shared" si="0"/>
        <v>0.87851247622824313</v>
      </c>
      <c r="T56" s="79">
        <f>Q56/'סכום נכסי הקרן'!$C$42*100</f>
        <v>0.14176731857164349</v>
      </c>
    </row>
    <row r="57" spans="2:20">
      <c r="B57" t="s">
        <v>437</v>
      </c>
      <c r="C57" t="s">
        <v>438</v>
      </c>
      <c r="D57" t="s">
        <v>106</v>
      </c>
      <c r="E57" t="s">
        <v>129</v>
      </c>
      <c r="F57" t="s">
        <v>439</v>
      </c>
      <c r="G57" t="s">
        <v>290</v>
      </c>
      <c r="H57" t="s">
        <v>429</v>
      </c>
      <c r="I57" t="s">
        <v>155</v>
      </c>
      <c r="J57" t="s">
        <v>422</v>
      </c>
      <c r="K57" s="79">
        <v>2.94</v>
      </c>
      <c r="L57" t="s">
        <v>108</v>
      </c>
      <c r="M57" s="79">
        <v>2</v>
      </c>
      <c r="N57" s="79">
        <v>0.9</v>
      </c>
      <c r="O57" s="79">
        <v>50000</v>
      </c>
      <c r="P57" s="79">
        <v>103.84</v>
      </c>
      <c r="Q57" s="79">
        <v>51.92</v>
      </c>
      <c r="R57" s="79">
        <v>0.01</v>
      </c>
      <c r="S57" s="79">
        <f t="shared" si="0"/>
        <v>0.44484255932181455</v>
      </c>
      <c r="T57" s="79">
        <f>Q57/'סכום נכסי הקרן'!$C$42*100</f>
        <v>7.1785135132465011E-2</v>
      </c>
    </row>
    <row r="58" spans="2:20">
      <c r="B58" t="s">
        <v>440</v>
      </c>
      <c r="C58" t="s">
        <v>441</v>
      </c>
      <c r="D58" t="s">
        <v>106</v>
      </c>
      <c r="E58" t="s">
        <v>129</v>
      </c>
      <c r="F58" t="s">
        <v>442</v>
      </c>
      <c r="G58" t="s">
        <v>317</v>
      </c>
      <c r="H58" t="s">
        <v>433</v>
      </c>
      <c r="I58" t="s">
        <v>156</v>
      </c>
      <c r="J58" t="s">
        <v>443</v>
      </c>
      <c r="K58" s="79">
        <v>7.03</v>
      </c>
      <c r="L58" t="s">
        <v>108</v>
      </c>
      <c r="M58" s="79">
        <v>1.58</v>
      </c>
      <c r="N58" s="79">
        <v>1.99</v>
      </c>
      <c r="O58" s="79">
        <v>61200</v>
      </c>
      <c r="P58" s="79">
        <v>97.69</v>
      </c>
      <c r="Q58" s="79">
        <v>59.786279999999998</v>
      </c>
      <c r="R58" s="79">
        <v>0.02</v>
      </c>
      <c r="S58" s="79">
        <f t="shared" si="0"/>
        <v>0.5122396341974309</v>
      </c>
      <c r="T58" s="79">
        <f>Q58/'סכום נכסי הקרן'!$C$42*100</f>
        <v>8.2661136149217829E-2</v>
      </c>
    </row>
    <row r="59" spans="2:20">
      <c r="B59" t="s">
        <v>444</v>
      </c>
      <c r="C59" t="s">
        <v>445</v>
      </c>
      <c r="D59" t="s">
        <v>106</v>
      </c>
      <c r="E59" t="s">
        <v>129</v>
      </c>
      <c r="F59" t="s">
        <v>446</v>
      </c>
      <c r="G59" t="s">
        <v>317</v>
      </c>
      <c r="H59" t="s">
        <v>433</v>
      </c>
      <c r="I59" t="s">
        <v>156</v>
      </c>
      <c r="J59" t="s">
        <v>447</v>
      </c>
      <c r="K59" s="79">
        <v>5.34</v>
      </c>
      <c r="L59" t="s">
        <v>108</v>
      </c>
      <c r="M59" s="79">
        <v>2.74</v>
      </c>
      <c r="N59" s="79">
        <v>1.8</v>
      </c>
      <c r="O59" s="79">
        <v>25000</v>
      </c>
      <c r="P59" s="79">
        <v>104.93</v>
      </c>
      <c r="Q59" s="79">
        <v>26.232500000000002</v>
      </c>
      <c r="R59" s="79">
        <v>0</v>
      </c>
      <c r="S59" s="79">
        <f t="shared" si="0"/>
        <v>0.22475601766967448</v>
      </c>
      <c r="T59" s="79">
        <f>Q59/'סכום נכסי הקרן'!$C$42*100</f>
        <v>3.6269328916841072E-2</v>
      </c>
    </row>
    <row r="60" spans="2:20">
      <c r="B60" t="s">
        <v>448</v>
      </c>
      <c r="C60" t="s">
        <v>449</v>
      </c>
      <c r="D60" t="s">
        <v>106</v>
      </c>
      <c r="E60" t="s">
        <v>129</v>
      </c>
      <c r="F60" t="s">
        <v>446</v>
      </c>
      <c r="G60" t="s">
        <v>317</v>
      </c>
      <c r="H60" t="s">
        <v>433</v>
      </c>
      <c r="I60" t="s">
        <v>156</v>
      </c>
      <c r="J60" t="s">
        <v>450</v>
      </c>
      <c r="K60" s="79">
        <v>7.25</v>
      </c>
      <c r="L60" t="s">
        <v>108</v>
      </c>
      <c r="M60" s="79">
        <v>1.96</v>
      </c>
      <c r="N60" s="79">
        <v>2.29</v>
      </c>
      <c r="O60" s="79">
        <v>26000</v>
      </c>
      <c r="P60" s="79">
        <v>97.85</v>
      </c>
      <c r="Q60" s="79">
        <v>25.440999999999999</v>
      </c>
      <c r="R60" s="79">
        <v>0.01</v>
      </c>
      <c r="S60" s="79">
        <f t="shared" si="0"/>
        <v>0.21797456763686984</v>
      </c>
      <c r="T60" s="79">
        <f>Q60/'סכום נכסי הקרן'!$C$42*100</f>
        <v>3.517499273700004E-2</v>
      </c>
    </row>
    <row r="61" spans="2:20">
      <c r="B61" t="s">
        <v>451</v>
      </c>
      <c r="C61" t="s">
        <v>452</v>
      </c>
      <c r="D61" t="s">
        <v>106</v>
      </c>
      <c r="E61" t="s">
        <v>129</v>
      </c>
      <c r="F61" t="s">
        <v>453</v>
      </c>
      <c r="G61" t="s">
        <v>317</v>
      </c>
      <c r="H61" t="s">
        <v>454</v>
      </c>
      <c r="I61" t="s">
        <v>155</v>
      </c>
      <c r="J61" t="s">
        <v>455</v>
      </c>
      <c r="K61" s="79">
        <v>2.99</v>
      </c>
      <c r="L61" t="s">
        <v>108</v>
      </c>
      <c r="M61" s="79">
        <v>4.5999999999999996</v>
      </c>
      <c r="N61" s="79">
        <v>1.69</v>
      </c>
      <c r="O61" s="79">
        <v>61985</v>
      </c>
      <c r="P61" s="79">
        <v>109.4</v>
      </c>
      <c r="Q61" s="79">
        <v>67.811589999999995</v>
      </c>
      <c r="R61" s="79">
        <v>0.01</v>
      </c>
      <c r="S61" s="79">
        <f t="shared" si="0"/>
        <v>0.5809992536071179</v>
      </c>
      <c r="T61" s="79">
        <f>Q61/'סכום נכסי הקרן'!$C$42*100</f>
        <v>9.3757013707575346E-2</v>
      </c>
    </row>
    <row r="62" spans="2:20">
      <c r="B62" t="s">
        <v>456</v>
      </c>
      <c r="C62" t="s">
        <v>457</v>
      </c>
      <c r="D62" t="s">
        <v>106</v>
      </c>
      <c r="E62" t="s">
        <v>129</v>
      </c>
      <c r="F62" t="s">
        <v>453</v>
      </c>
      <c r="G62" t="s">
        <v>317</v>
      </c>
      <c r="H62" t="s">
        <v>454</v>
      </c>
      <c r="I62" t="s">
        <v>155</v>
      </c>
      <c r="J62" t="s">
        <v>458</v>
      </c>
      <c r="K62" s="79">
        <v>6.65</v>
      </c>
      <c r="L62" t="s">
        <v>108</v>
      </c>
      <c r="M62" s="79">
        <v>3.06</v>
      </c>
      <c r="N62" s="79">
        <v>3.01</v>
      </c>
      <c r="O62" s="79">
        <v>30000</v>
      </c>
      <c r="P62" s="79">
        <v>100.14</v>
      </c>
      <c r="Q62" s="79">
        <v>30.042000000000002</v>
      </c>
      <c r="R62" s="79">
        <v>0.02</v>
      </c>
      <c r="S62" s="79">
        <f t="shared" si="0"/>
        <v>0.25739522663994513</v>
      </c>
      <c r="T62" s="79">
        <f>Q62/'סכום נכסי הקרן'!$C$42*100</f>
        <v>4.1536383467825767E-2</v>
      </c>
    </row>
    <row r="63" spans="2:20">
      <c r="B63" t="s">
        <v>459</v>
      </c>
      <c r="C63" t="s">
        <v>460</v>
      </c>
      <c r="D63" t="s">
        <v>106</v>
      </c>
      <c r="E63" t="s">
        <v>129</v>
      </c>
      <c r="F63" t="s">
        <v>461</v>
      </c>
      <c r="G63" t="s">
        <v>317</v>
      </c>
      <c r="H63" t="s">
        <v>454</v>
      </c>
      <c r="I63" t="s">
        <v>155</v>
      </c>
      <c r="J63" t="s">
        <v>462</v>
      </c>
      <c r="K63" s="79">
        <v>2.79</v>
      </c>
      <c r="L63" t="s">
        <v>108</v>
      </c>
      <c r="M63" s="79">
        <v>4.4000000000000004</v>
      </c>
      <c r="N63" s="79">
        <v>1.21</v>
      </c>
      <c r="O63" s="79">
        <v>157513.25</v>
      </c>
      <c r="P63" s="79">
        <v>109.3</v>
      </c>
      <c r="Q63" s="79">
        <v>172.16198224999999</v>
      </c>
      <c r="R63" s="79">
        <v>0.09</v>
      </c>
      <c r="S63" s="79">
        <f t="shared" si="0"/>
        <v>1.4750573343992064</v>
      </c>
      <c r="T63" s="79">
        <f>Q63/'סכום נכסי הקרן'!$C$42*100</f>
        <v>0.23803295763654259</v>
      </c>
    </row>
    <row r="64" spans="2:20">
      <c r="B64" t="s">
        <v>463</v>
      </c>
      <c r="C64" t="s">
        <v>464</v>
      </c>
      <c r="D64" t="s">
        <v>106</v>
      </c>
      <c r="E64" t="s">
        <v>129</v>
      </c>
      <c r="F64" t="s">
        <v>465</v>
      </c>
      <c r="G64" t="s">
        <v>290</v>
      </c>
      <c r="H64" t="s">
        <v>466</v>
      </c>
      <c r="I64" t="s">
        <v>155</v>
      </c>
      <c r="J64" t="s">
        <v>462</v>
      </c>
      <c r="K64" s="79">
        <v>4.49</v>
      </c>
      <c r="L64" t="s">
        <v>108</v>
      </c>
      <c r="M64" s="79">
        <v>5.0999999999999996</v>
      </c>
      <c r="N64" s="79">
        <v>1.82</v>
      </c>
      <c r="O64" s="79">
        <v>92587</v>
      </c>
      <c r="P64" s="79">
        <v>138.15</v>
      </c>
      <c r="Q64" s="79">
        <v>127.9089405</v>
      </c>
      <c r="R64" s="79">
        <v>0.01</v>
      </c>
      <c r="S64" s="79">
        <f t="shared" si="0"/>
        <v>1.0959040919137459</v>
      </c>
      <c r="T64" s="79">
        <f>Q64/'סכום נכסי הקרן'!$C$42*100</f>
        <v>0.1768482391841858</v>
      </c>
    </row>
    <row r="65" spans="2:20">
      <c r="B65" t="s">
        <v>467</v>
      </c>
      <c r="C65" t="s">
        <v>468</v>
      </c>
      <c r="D65" t="s">
        <v>106</v>
      </c>
      <c r="E65" t="s">
        <v>129</v>
      </c>
      <c r="F65" t="s">
        <v>439</v>
      </c>
      <c r="G65" t="s">
        <v>290</v>
      </c>
      <c r="H65" t="s">
        <v>466</v>
      </c>
      <c r="I65" t="s">
        <v>155</v>
      </c>
      <c r="J65" t="s">
        <v>398</v>
      </c>
      <c r="K65" s="79">
        <v>3.37</v>
      </c>
      <c r="L65" t="s">
        <v>108</v>
      </c>
      <c r="M65" s="79">
        <v>2.4</v>
      </c>
      <c r="N65" s="79">
        <v>1.19</v>
      </c>
      <c r="O65" s="79">
        <v>3642</v>
      </c>
      <c r="P65" s="79">
        <v>104.78</v>
      </c>
      <c r="Q65" s="79">
        <v>3.8160875999999999</v>
      </c>
      <c r="R65" s="79">
        <v>0</v>
      </c>
      <c r="S65" s="79">
        <f t="shared" si="0"/>
        <v>3.2695650511946082E-2</v>
      </c>
      <c r="T65" s="79">
        <f>Q65/'סכום נכסי הקרן'!$C$42*100</f>
        <v>5.2761626356572439E-3</v>
      </c>
    </row>
    <row r="66" spans="2:20">
      <c r="B66" t="s">
        <v>469</v>
      </c>
      <c r="C66" t="s">
        <v>470</v>
      </c>
      <c r="D66" t="s">
        <v>106</v>
      </c>
      <c r="E66" t="s">
        <v>129</v>
      </c>
      <c r="F66" t="s">
        <v>471</v>
      </c>
      <c r="G66" t="s">
        <v>317</v>
      </c>
      <c r="H66" t="s">
        <v>466</v>
      </c>
      <c r="I66" t="s">
        <v>155</v>
      </c>
      <c r="J66" t="s">
        <v>472</v>
      </c>
      <c r="K66" s="79">
        <v>6.38</v>
      </c>
      <c r="L66" t="s">
        <v>108</v>
      </c>
      <c r="M66" s="79">
        <v>2.85</v>
      </c>
      <c r="N66" s="79">
        <v>2.09</v>
      </c>
      <c r="O66" s="79">
        <v>26184</v>
      </c>
      <c r="P66" s="79">
        <v>106.34</v>
      </c>
      <c r="Q66" s="79">
        <v>27.8440656</v>
      </c>
      <c r="R66" s="79">
        <v>0</v>
      </c>
      <c r="S66" s="79">
        <f t="shared" si="0"/>
        <v>0.23856366339423141</v>
      </c>
      <c r="T66" s="79">
        <f>Q66/'סכום נכסי הקרן'!$C$42*100</f>
        <v>3.8497496373906405E-2</v>
      </c>
    </row>
    <row r="67" spans="2:20">
      <c r="B67" t="s">
        <v>473</v>
      </c>
      <c r="C67" t="s">
        <v>474</v>
      </c>
      <c r="D67" t="s">
        <v>106</v>
      </c>
      <c r="E67" t="s">
        <v>129</v>
      </c>
      <c r="F67" t="s">
        <v>471</v>
      </c>
      <c r="G67" t="s">
        <v>317</v>
      </c>
      <c r="H67" t="s">
        <v>466</v>
      </c>
      <c r="I67" t="s">
        <v>155</v>
      </c>
      <c r="J67" t="s">
        <v>422</v>
      </c>
      <c r="K67" s="79">
        <v>1.84</v>
      </c>
      <c r="L67" t="s">
        <v>108</v>
      </c>
      <c r="M67" s="79">
        <v>6.1</v>
      </c>
      <c r="N67" s="79">
        <v>1.87</v>
      </c>
      <c r="O67" s="79">
        <v>15000</v>
      </c>
      <c r="P67" s="79">
        <v>109.05</v>
      </c>
      <c r="Q67" s="79">
        <v>16.357500000000002</v>
      </c>
      <c r="R67" s="79">
        <v>0</v>
      </c>
      <c r="S67" s="79">
        <f t="shared" si="0"/>
        <v>0.14014853937031166</v>
      </c>
      <c r="T67" s="79">
        <f>Q67/'סכום נכסי הקרן'!$C$42*100</f>
        <v>2.2616050614971041E-2</v>
      </c>
    </row>
    <row r="68" spans="2:20">
      <c r="B68" t="s">
        <v>475</v>
      </c>
      <c r="C68" t="s">
        <v>476</v>
      </c>
      <c r="D68" t="s">
        <v>106</v>
      </c>
      <c r="E68" t="s">
        <v>129</v>
      </c>
      <c r="F68" t="s">
        <v>477</v>
      </c>
      <c r="G68" t="s">
        <v>317</v>
      </c>
      <c r="H68" t="s">
        <v>478</v>
      </c>
      <c r="I68" t="s">
        <v>156</v>
      </c>
      <c r="J68" t="s">
        <v>332</v>
      </c>
      <c r="K68" s="79">
        <v>3.22</v>
      </c>
      <c r="L68" t="s">
        <v>108</v>
      </c>
      <c r="M68" s="79">
        <v>7</v>
      </c>
      <c r="N68" s="79">
        <v>2</v>
      </c>
      <c r="O68" s="79">
        <v>25953.37</v>
      </c>
      <c r="P68" s="79">
        <v>121.96</v>
      </c>
      <c r="Q68" s="79">
        <v>31.652730051999999</v>
      </c>
      <c r="R68" s="79">
        <v>0</v>
      </c>
      <c r="S68" s="79">
        <f t="shared" si="0"/>
        <v>0.27119571351799288</v>
      </c>
      <c r="T68" s="79">
        <f>Q68/'סכום נכסי הקרן'!$C$42*100</f>
        <v>4.3763395687485676E-2</v>
      </c>
    </row>
    <row r="69" spans="2:20">
      <c r="B69" s="80" t="s">
        <v>246</v>
      </c>
      <c r="C69" s="16"/>
      <c r="D69" s="16"/>
      <c r="E69" s="16"/>
      <c r="F69" s="16"/>
      <c r="K69" s="81">
        <v>3.38</v>
      </c>
      <c r="N69" s="81">
        <v>1.81</v>
      </c>
      <c r="O69" s="81">
        <f>SUM(O70:O96)</f>
        <v>2954925.56</v>
      </c>
      <c r="Q69" s="81">
        <f>SUM(Q70:Q96)</f>
        <v>3123.6718598099988</v>
      </c>
      <c r="S69" s="81">
        <f t="shared" si="0"/>
        <v>26.763139148678967</v>
      </c>
      <c r="T69" s="81">
        <f>Q69/'סכום נכסי הקרן'!$C$42*100</f>
        <v>4.3188213899448966</v>
      </c>
    </row>
    <row r="70" spans="2:20">
      <c r="B70" t="s">
        <v>479</v>
      </c>
      <c r="C70" t="s">
        <v>480</v>
      </c>
      <c r="D70" t="s">
        <v>106</v>
      </c>
      <c r="E70" t="s">
        <v>129</v>
      </c>
      <c r="F70" t="s">
        <v>310</v>
      </c>
      <c r="G70" t="s">
        <v>290</v>
      </c>
      <c r="H70" t="s">
        <v>199</v>
      </c>
      <c r="I70" t="s">
        <v>155</v>
      </c>
      <c r="J70" t="s">
        <v>481</v>
      </c>
      <c r="K70" s="79">
        <v>1.88</v>
      </c>
      <c r="L70" t="s">
        <v>108</v>
      </c>
      <c r="M70" s="79">
        <v>2.95</v>
      </c>
      <c r="N70" s="79">
        <v>0.48</v>
      </c>
      <c r="O70" s="79">
        <v>84216</v>
      </c>
      <c r="P70" s="79">
        <v>102.77</v>
      </c>
      <c r="Q70" s="79">
        <v>86.548783200000003</v>
      </c>
      <c r="R70" s="79">
        <v>0.01</v>
      </c>
      <c r="S70" s="79">
        <f t="shared" si="0"/>
        <v>0.74153663761319077</v>
      </c>
      <c r="T70" s="79">
        <f>Q70/'סכום נכסי הקרן'!$C$42*100</f>
        <v>0.11966325303471528</v>
      </c>
    </row>
    <row r="71" spans="2:20">
      <c r="B71" t="s">
        <v>482</v>
      </c>
      <c r="C71" t="s">
        <v>483</v>
      </c>
      <c r="D71" t="s">
        <v>106</v>
      </c>
      <c r="E71" t="s">
        <v>129</v>
      </c>
      <c r="F71" t="s">
        <v>310</v>
      </c>
      <c r="G71" t="s">
        <v>290</v>
      </c>
      <c r="H71" t="s">
        <v>199</v>
      </c>
      <c r="I71" t="s">
        <v>155</v>
      </c>
      <c r="J71" t="s">
        <v>484</v>
      </c>
      <c r="K71" s="79">
        <v>1.38</v>
      </c>
      <c r="L71" t="s">
        <v>108</v>
      </c>
      <c r="M71" s="79">
        <v>5.9</v>
      </c>
      <c r="N71" s="79">
        <v>0.79</v>
      </c>
      <c r="O71" s="79">
        <v>482062</v>
      </c>
      <c r="P71" s="79">
        <v>107.68</v>
      </c>
      <c r="Q71" s="79">
        <v>519.08436159999997</v>
      </c>
      <c r="R71" s="79">
        <v>0.03</v>
      </c>
      <c r="S71" s="79">
        <f t="shared" si="0"/>
        <v>4.4474348212263903</v>
      </c>
      <c r="T71" s="79">
        <f>Q71/'סכום נכסי הקרן'!$C$42*100</f>
        <v>0.71769146846312259</v>
      </c>
    </row>
    <row r="72" spans="2:20">
      <c r="B72" t="s">
        <v>485</v>
      </c>
      <c r="C72" t="s">
        <v>486</v>
      </c>
      <c r="D72" t="s">
        <v>106</v>
      </c>
      <c r="E72" t="s">
        <v>129</v>
      </c>
      <c r="F72" t="s">
        <v>289</v>
      </c>
      <c r="G72" t="s">
        <v>290</v>
      </c>
      <c r="H72" t="s">
        <v>323</v>
      </c>
      <c r="I72" t="s">
        <v>155</v>
      </c>
      <c r="J72" t="s">
        <v>487</v>
      </c>
      <c r="K72" s="79">
        <v>0.69</v>
      </c>
      <c r="L72" t="s">
        <v>108</v>
      </c>
      <c r="M72" s="79">
        <v>5.4</v>
      </c>
      <c r="N72" s="79">
        <v>0.28000000000000003</v>
      </c>
      <c r="O72" s="79">
        <v>25814</v>
      </c>
      <c r="P72" s="79">
        <v>105.2</v>
      </c>
      <c r="Q72" s="79">
        <v>27.156327999999998</v>
      </c>
      <c r="R72" s="79">
        <v>0</v>
      </c>
      <c r="S72" s="79">
        <f t="shared" si="0"/>
        <v>0.23267123361522826</v>
      </c>
      <c r="T72" s="79">
        <f>Q72/'סכום נכסי הקרן'!$C$42*100</f>
        <v>3.7546623173758537E-2</v>
      </c>
    </row>
    <row r="73" spans="2:20">
      <c r="B73" t="s">
        <v>488</v>
      </c>
      <c r="C73" t="s">
        <v>489</v>
      </c>
      <c r="D73" t="s">
        <v>106</v>
      </c>
      <c r="E73" t="s">
        <v>129</v>
      </c>
      <c r="F73" t="s">
        <v>310</v>
      </c>
      <c r="G73" t="s">
        <v>290</v>
      </c>
      <c r="H73" t="s">
        <v>323</v>
      </c>
      <c r="I73" t="s">
        <v>155</v>
      </c>
      <c r="J73" t="s">
        <v>490</v>
      </c>
      <c r="K73" s="79">
        <v>2.11</v>
      </c>
      <c r="L73" t="s">
        <v>108</v>
      </c>
      <c r="M73" s="79">
        <v>6.1</v>
      </c>
      <c r="N73" s="79">
        <v>1.1200000000000001</v>
      </c>
      <c r="O73" s="79">
        <v>160900</v>
      </c>
      <c r="P73" s="79">
        <v>115.55</v>
      </c>
      <c r="Q73" s="79">
        <v>185.91995</v>
      </c>
      <c r="R73" s="79">
        <v>0.01</v>
      </c>
      <c r="S73" s="79">
        <f t="shared" si="0"/>
        <v>1.5929334820297341</v>
      </c>
      <c r="T73" s="79">
        <f>Q73/'סכום נכסי הקרן'!$C$42*100</f>
        <v>0.2570548677690897</v>
      </c>
    </row>
    <row r="74" spans="2:20">
      <c r="B74" t="s">
        <v>491</v>
      </c>
      <c r="C74" t="s">
        <v>492</v>
      </c>
      <c r="D74" t="s">
        <v>106</v>
      </c>
      <c r="E74" t="s">
        <v>129</v>
      </c>
      <c r="F74" t="s">
        <v>342</v>
      </c>
      <c r="G74" t="s">
        <v>138</v>
      </c>
      <c r="H74" t="s">
        <v>338</v>
      </c>
      <c r="I74" t="s">
        <v>155</v>
      </c>
      <c r="J74" t="s">
        <v>332</v>
      </c>
      <c r="K74" s="79">
        <v>3.79</v>
      </c>
      <c r="L74" t="s">
        <v>108</v>
      </c>
      <c r="M74" s="79">
        <v>4.92</v>
      </c>
      <c r="N74" s="79">
        <v>1.19</v>
      </c>
      <c r="O74" s="79">
        <v>393108</v>
      </c>
      <c r="P74" s="79">
        <v>101.5</v>
      </c>
      <c r="Q74" s="79">
        <v>399.00461999999999</v>
      </c>
      <c r="R74" s="79">
        <v>0.05</v>
      </c>
      <c r="S74" s="79">
        <f t="shared" si="0"/>
        <v>3.4186100990375201</v>
      </c>
      <c r="T74" s="79">
        <f>Q74/'סכום נכסי הקרן'!$C$42*100</f>
        <v>0.55166796157892628</v>
      </c>
    </row>
    <row r="75" spans="2:20">
      <c r="B75" t="s">
        <v>493</v>
      </c>
      <c r="C75" t="s">
        <v>494</v>
      </c>
      <c r="D75" t="s">
        <v>106</v>
      </c>
      <c r="E75" t="s">
        <v>129</v>
      </c>
      <c r="F75" t="s">
        <v>352</v>
      </c>
      <c r="G75" t="s">
        <v>133</v>
      </c>
      <c r="H75" t="s">
        <v>338</v>
      </c>
      <c r="I75" t="s">
        <v>155</v>
      </c>
      <c r="J75" t="s">
        <v>353</v>
      </c>
      <c r="K75" s="79">
        <v>4.8099999999999996</v>
      </c>
      <c r="L75" t="s">
        <v>108</v>
      </c>
      <c r="M75" s="79">
        <v>4.8</v>
      </c>
      <c r="N75" s="79">
        <v>2.35</v>
      </c>
      <c r="O75" s="79">
        <v>228687.96</v>
      </c>
      <c r="P75" s="79">
        <v>113.44</v>
      </c>
      <c r="Q75" s="79">
        <v>259.42362182400001</v>
      </c>
      <c r="R75" s="79">
        <v>0.01</v>
      </c>
      <c r="S75" s="79">
        <f t="shared" si="0"/>
        <v>2.2227016155763231</v>
      </c>
      <c r="T75" s="79">
        <f>Q75/'סכום נכסי הקרן'!$C$42*100</f>
        <v>0.35868181335110438</v>
      </c>
    </row>
    <row r="76" spans="2:20">
      <c r="B76" t="s">
        <v>495</v>
      </c>
      <c r="C76" t="s">
        <v>496</v>
      </c>
      <c r="D76" t="s">
        <v>106</v>
      </c>
      <c r="E76" t="s">
        <v>129</v>
      </c>
      <c r="F76" t="s">
        <v>381</v>
      </c>
      <c r="G76" t="s">
        <v>118</v>
      </c>
      <c r="H76" t="s">
        <v>359</v>
      </c>
      <c r="I76" t="s">
        <v>155</v>
      </c>
      <c r="J76" t="s">
        <v>382</v>
      </c>
      <c r="K76" s="79">
        <v>5.46</v>
      </c>
      <c r="L76" t="s">
        <v>108</v>
      </c>
      <c r="M76" s="79">
        <v>2.95</v>
      </c>
      <c r="N76" s="79">
        <v>2.73</v>
      </c>
      <c r="O76" s="79">
        <v>77000</v>
      </c>
      <c r="P76" s="79">
        <v>101.63</v>
      </c>
      <c r="Q76" s="79">
        <v>78.255099999999999</v>
      </c>
      <c r="R76" s="79">
        <v>0.02</v>
      </c>
      <c r="S76" s="79">
        <f t="shared" ref="S76:S105" si="1">Q76/$Q$11*100</f>
        <v>0.67047763798121196</v>
      </c>
      <c r="T76" s="79">
        <f>Q76/'סכום נכסי הקרן'!$C$42*100</f>
        <v>0.10819631988259944</v>
      </c>
    </row>
    <row r="77" spans="2:20">
      <c r="B77" t="s">
        <v>497</v>
      </c>
      <c r="C77" t="s">
        <v>498</v>
      </c>
      <c r="D77" t="s">
        <v>106</v>
      </c>
      <c r="E77" t="s">
        <v>129</v>
      </c>
      <c r="F77" t="s">
        <v>381</v>
      </c>
      <c r="G77" t="s">
        <v>118</v>
      </c>
      <c r="H77" t="s">
        <v>359</v>
      </c>
      <c r="I77" t="s">
        <v>155</v>
      </c>
      <c r="J77" t="s">
        <v>343</v>
      </c>
      <c r="K77" s="79">
        <v>2.33</v>
      </c>
      <c r="L77" t="s">
        <v>108</v>
      </c>
      <c r="M77" s="79">
        <v>2.2999999999999998</v>
      </c>
      <c r="N77" s="79">
        <v>1.27</v>
      </c>
      <c r="O77" s="79">
        <v>465334</v>
      </c>
      <c r="P77" s="79">
        <v>102.45</v>
      </c>
      <c r="Q77" s="79">
        <v>476.73468300000002</v>
      </c>
      <c r="R77" s="79">
        <v>0.02</v>
      </c>
      <c r="S77" s="79">
        <f t="shared" si="1"/>
        <v>4.0845893009089744</v>
      </c>
      <c r="T77" s="79">
        <f>Q77/'סכום נכסי הקרן'!$C$42*100</f>
        <v>0.65913835981294044</v>
      </c>
    </row>
    <row r="78" spans="2:20">
      <c r="B78" t="s">
        <v>499</v>
      </c>
      <c r="C78" t="s">
        <v>500</v>
      </c>
      <c r="D78" t="s">
        <v>106</v>
      </c>
      <c r="E78" t="s">
        <v>129</v>
      </c>
      <c r="F78" t="s">
        <v>381</v>
      </c>
      <c r="G78" t="s">
        <v>118</v>
      </c>
      <c r="H78" t="s">
        <v>359</v>
      </c>
      <c r="I78" t="s">
        <v>155</v>
      </c>
      <c r="J78" t="s">
        <v>501</v>
      </c>
      <c r="K78" s="79">
        <v>6.96</v>
      </c>
      <c r="L78" t="s">
        <v>108</v>
      </c>
      <c r="M78" s="79">
        <v>2.4</v>
      </c>
      <c r="N78" s="79">
        <v>1.92</v>
      </c>
      <c r="O78" s="79">
        <v>132411</v>
      </c>
      <c r="P78" s="79">
        <v>99.09</v>
      </c>
      <c r="Q78" s="79">
        <v>131.20605990000001</v>
      </c>
      <c r="R78" s="79">
        <v>0.01</v>
      </c>
      <c r="S78" s="79">
        <f t="shared" si="1"/>
        <v>1.1241533028591546</v>
      </c>
      <c r="T78" s="79">
        <f>Q78/'סכום נכסי הקרן'!$C$42*100</f>
        <v>0.18140687095762326</v>
      </c>
    </row>
    <row r="79" spans="2:20">
      <c r="B79" t="s">
        <v>502</v>
      </c>
      <c r="C79" t="s">
        <v>503</v>
      </c>
      <c r="D79" t="s">
        <v>106</v>
      </c>
      <c r="E79" t="s">
        <v>129</v>
      </c>
      <c r="F79" t="s">
        <v>504</v>
      </c>
      <c r="G79" t="s">
        <v>317</v>
      </c>
      <c r="H79" t="s">
        <v>359</v>
      </c>
      <c r="I79" t="s">
        <v>155</v>
      </c>
      <c r="J79" t="s">
        <v>505</v>
      </c>
      <c r="K79" s="79">
        <v>5.7</v>
      </c>
      <c r="L79" t="s">
        <v>108</v>
      </c>
      <c r="M79" s="79">
        <v>4.3499999999999996</v>
      </c>
      <c r="N79" s="79">
        <v>4.05</v>
      </c>
      <c r="O79" s="79">
        <v>33551</v>
      </c>
      <c r="P79" s="79">
        <v>102.48</v>
      </c>
      <c r="Q79" s="79">
        <v>34.3830648</v>
      </c>
      <c r="R79" s="79">
        <v>0.01</v>
      </c>
      <c r="S79" s="79">
        <f t="shared" si="1"/>
        <v>0.29458880090446443</v>
      </c>
      <c r="T79" s="79">
        <f>Q79/'סכום נכסי הקרן'!$C$42*100</f>
        <v>4.7538385071962654E-2</v>
      </c>
    </row>
    <row r="80" spans="2:20">
      <c r="B80" t="s">
        <v>506</v>
      </c>
      <c r="C80" t="s">
        <v>507</v>
      </c>
      <c r="D80" t="s">
        <v>106</v>
      </c>
      <c r="E80" t="s">
        <v>129</v>
      </c>
      <c r="F80" t="s">
        <v>504</v>
      </c>
      <c r="G80" t="s">
        <v>317</v>
      </c>
      <c r="H80" t="s">
        <v>359</v>
      </c>
      <c r="I80" t="s">
        <v>155</v>
      </c>
      <c r="J80" t="s">
        <v>418</v>
      </c>
      <c r="K80" s="79">
        <v>3.75</v>
      </c>
      <c r="L80" t="s">
        <v>108</v>
      </c>
      <c r="M80" s="79">
        <v>5.05</v>
      </c>
      <c r="N80" s="79">
        <v>2.82</v>
      </c>
      <c r="O80" s="79">
        <v>5239.25</v>
      </c>
      <c r="P80" s="79">
        <v>111</v>
      </c>
      <c r="Q80" s="79">
        <v>5.8155675000000002</v>
      </c>
      <c r="R80" s="79">
        <v>0</v>
      </c>
      <c r="S80" s="79">
        <f t="shared" si="1"/>
        <v>4.9826886182757442E-2</v>
      </c>
      <c r="T80" s="79">
        <f>Q80/'סכום נכסי הקרן'!$C$42*100</f>
        <v>8.0406644618542314E-3</v>
      </c>
    </row>
    <row r="81" spans="2:20">
      <c r="B81" t="s">
        <v>508</v>
      </c>
      <c r="C81" t="s">
        <v>509</v>
      </c>
      <c r="D81" t="s">
        <v>106</v>
      </c>
      <c r="E81" t="s">
        <v>129</v>
      </c>
      <c r="F81" t="s">
        <v>404</v>
      </c>
      <c r="G81" t="s">
        <v>405</v>
      </c>
      <c r="H81" t="s">
        <v>359</v>
      </c>
      <c r="I81" t="s">
        <v>155</v>
      </c>
      <c r="J81" t="s">
        <v>510</v>
      </c>
      <c r="K81" s="79">
        <v>9.64</v>
      </c>
      <c r="L81" t="s">
        <v>108</v>
      </c>
      <c r="M81" s="79">
        <v>3.95</v>
      </c>
      <c r="N81" s="79">
        <v>4.21</v>
      </c>
      <c r="O81" s="79">
        <v>44266</v>
      </c>
      <c r="P81" s="79">
        <v>97.98</v>
      </c>
      <c r="Q81" s="79">
        <v>43.371826800000001</v>
      </c>
      <c r="R81" s="79">
        <v>0.02</v>
      </c>
      <c r="S81" s="79">
        <f t="shared" si="1"/>
        <v>0.37160312858579475</v>
      </c>
      <c r="T81" s="79">
        <f>Q81/'סכום נכסי הקרן'!$C$42*100</f>
        <v>5.9966341444142285E-2</v>
      </c>
    </row>
    <row r="82" spans="2:20">
      <c r="B82" t="s">
        <v>511</v>
      </c>
      <c r="C82" t="s">
        <v>512</v>
      </c>
      <c r="D82" t="s">
        <v>106</v>
      </c>
      <c r="E82" t="s">
        <v>129</v>
      </c>
      <c r="F82" t="s">
        <v>465</v>
      </c>
      <c r="G82" t="s">
        <v>118</v>
      </c>
      <c r="H82" t="s">
        <v>359</v>
      </c>
      <c r="I82" t="s">
        <v>155</v>
      </c>
      <c r="J82" t="s">
        <v>422</v>
      </c>
      <c r="K82" s="79">
        <v>3.59</v>
      </c>
      <c r="L82" t="s">
        <v>108</v>
      </c>
      <c r="M82" s="79">
        <v>6.4</v>
      </c>
      <c r="N82" s="79">
        <v>1.54</v>
      </c>
      <c r="O82" s="79">
        <v>179457</v>
      </c>
      <c r="P82" s="79">
        <v>118.88</v>
      </c>
      <c r="Q82" s="79">
        <v>213.33848159999999</v>
      </c>
      <c r="R82" s="79">
        <v>0.06</v>
      </c>
      <c r="S82" s="79">
        <f t="shared" si="1"/>
        <v>1.8278512356851664</v>
      </c>
      <c r="T82" s="79">
        <f>Q82/'סכום נכסי הקרן'!$C$42*100</f>
        <v>0.29496401638310665</v>
      </c>
    </row>
    <row r="83" spans="2:20">
      <c r="B83" t="s">
        <v>513</v>
      </c>
      <c r="C83" t="s">
        <v>514</v>
      </c>
      <c r="D83" t="s">
        <v>106</v>
      </c>
      <c r="E83" t="s">
        <v>129</v>
      </c>
      <c r="F83" t="s">
        <v>414</v>
      </c>
      <c r="G83" t="s">
        <v>405</v>
      </c>
      <c r="H83" t="s">
        <v>417</v>
      </c>
      <c r="I83" t="s">
        <v>156</v>
      </c>
      <c r="J83" t="s">
        <v>406</v>
      </c>
      <c r="K83" s="79">
        <v>6.54</v>
      </c>
      <c r="L83" t="s">
        <v>108</v>
      </c>
      <c r="M83" s="79">
        <v>3.92</v>
      </c>
      <c r="N83" s="79">
        <v>3.49</v>
      </c>
      <c r="O83" s="79">
        <v>7837</v>
      </c>
      <c r="P83" s="79">
        <v>104.7</v>
      </c>
      <c r="Q83" s="79">
        <v>8.2053390000000004</v>
      </c>
      <c r="R83" s="79">
        <v>0</v>
      </c>
      <c r="S83" s="79">
        <f t="shared" si="1"/>
        <v>7.0302080139890186E-2</v>
      </c>
      <c r="T83" s="79">
        <f>Q83/'סכום נכסי הקרן'!$C$42*100</f>
        <v>1.134478753703169E-2</v>
      </c>
    </row>
    <row r="84" spans="2:20">
      <c r="B84" t="s">
        <v>515</v>
      </c>
      <c r="C84" t="s">
        <v>516</v>
      </c>
      <c r="D84" t="s">
        <v>106</v>
      </c>
      <c r="E84" t="s">
        <v>129</v>
      </c>
      <c r="F84" t="s">
        <v>517</v>
      </c>
      <c r="G84" t="s">
        <v>317</v>
      </c>
      <c r="H84" t="s">
        <v>417</v>
      </c>
      <c r="I84" t="s">
        <v>156</v>
      </c>
      <c r="J84" t="s">
        <v>409</v>
      </c>
      <c r="K84" s="79">
        <v>3.61</v>
      </c>
      <c r="L84" t="s">
        <v>108</v>
      </c>
      <c r="M84" s="79">
        <v>4.2</v>
      </c>
      <c r="N84" s="79">
        <v>3.89</v>
      </c>
      <c r="O84" s="79">
        <v>78687</v>
      </c>
      <c r="P84" s="79">
        <v>101.28</v>
      </c>
      <c r="Q84" s="79">
        <v>79.694193600000006</v>
      </c>
      <c r="R84" s="79">
        <v>0.01</v>
      </c>
      <c r="S84" s="79">
        <f t="shared" si="1"/>
        <v>0.68280757018706029</v>
      </c>
      <c r="T84" s="79">
        <f>Q84/'סכום נכסי הקרן'!$C$42*100</f>
        <v>0.110186025748244</v>
      </c>
    </row>
    <row r="85" spans="2:20">
      <c r="B85" t="s">
        <v>518</v>
      </c>
      <c r="C85" t="s">
        <v>519</v>
      </c>
      <c r="D85" t="s">
        <v>106</v>
      </c>
      <c r="E85" t="s">
        <v>129</v>
      </c>
      <c r="F85" t="s">
        <v>520</v>
      </c>
      <c r="G85" t="s">
        <v>521</v>
      </c>
      <c r="H85" t="s">
        <v>417</v>
      </c>
      <c r="I85" t="s">
        <v>156</v>
      </c>
      <c r="J85" t="s">
        <v>307</v>
      </c>
      <c r="K85" s="79">
        <v>4.5199999999999996</v>
      </c>
      <c r="L85" t="s">
        <v>108</v>
      </c>
      <c r="M85" s="79">
        <v>2.75</v>
      </c>
      <c r="N85" s="79">
        <v>2.46</v>
      </c>
      <c r="O85" s="79">
        <v>222871.15</v>
      </c>
      <c r="P85" s="79">
        <v>102.29</v>
      </c>
      <c r="Q85" s="79">
        <v>227.974899335</v>
      </c>
      <c r="R85" s="79">
        <v>0.04</v>
      </c>
      <c r="S85" s="79">
        <f t="shared" si="1"/>
        <v>1.9532538074213104</v>
      </c>
      <c r="T85" s="79">
        <f>Q85/'סכום נכסי הקרן'!$C$42*100</f>
        <v>0.31520048065433515</v>
      </c>
    </row>
    <row r="86" spans="2:20">
      <c r="B86" t="s">
        <v>522</v>
      </c>
      <c r="C86" t="s">
        <v>523</v>
      </c>
      <c r="D86" t="s">
        <v>106</v>
      </c>
      <c r="E86" t="s">
        <v>129</v>
      </c>
      <c r="F86" t="s">
        <v>524</v>
      </c>
      <c r="G86" t="s">
        <v>317</v>
      </c>
      <c r="H86" t="s">
        <v>429</v>
      </c>
      <c r="I86" t="s">
        <v>155</v>
      </c>
      <c r="J86" t="s">
        <v>505</v>
      </c>
      <c r="K86" s="79">
        <v>3.88</v>
      </c>
      <c r="L86" t="s">
        <v>108</v>
      </c>
      <c r="M86" s="79">
        <v>6.05</v>
      </c>
      <c r="N86" s="79">
        <v>4.72</v>
      </c>
      <c r="O86" s="79">
        <v>40403</v>
      </c>
      <c r="P86" s="79">
        <v>105.9</v>
      </c>
      <c r="Q86" s="79">
        <v>42.786777000000001</v>
      </c>
      <c r="R86" s="79">
        <v>0</v>
      </c>
      <c r="S86" s="79">
        <f t="shared" si="1"/>
        <v>0.366590512053385</v>
      </c>
      <c r="T86" s="79">
        <f>Q86/'סכום נכסי הקרן'!$C$42*100</f>
        <v>5.9157445470486236E-2</v>
      </c>
    </row>
    <row r="87" spans="2:20">
      <c r="B87" t="s">
        <v>525</v>
      </c>
      <c r="C87" t="s">
        <v>526</v>
      </c>
      <c r="D87" t="s">
        <v>106</v>
      </c>
      <c r="E87" t="s">
        <v>129</v>
      </c>
      <c r="F87" t="s">
        <v>527</v>
      </c>
      <c r="G87" t="s">
        <v>133</v>
      </c>
      <c r="H87" t="s">
        <v>429</v>
      </c>
      <c r="I87" t="s">
        <v>155</v>
      </c>
      <c r="J87" t="s">
        <v>363</v>
      </c>
      <c r="K87" s="79">
        <v>3.98</v>
      </c>
      <c r="L87" t="s">
        <v>108</v>
      </c>
      <c r="M87" s="79">
        <v>2.95</v>
      </c>
      <c r="N87" s="79">
        <v>2.31</v>
      </c>
      <c r="O87" s="79">
        <v>57411.77</v>
      </c>
      <c r="P87" s="79">
        <v>102.61</v>
      </c>
      <c r="Q87" s="79">
        <v>58.910217197000001</v>
      </c>
      <c r="R87" s="79">
        <v>0.02</v>
      </c>
      <c r="S87" s="79">
        <f t="shared" si="1"/>
        <v>0.50473366309933454</v>
      </c>
      <c r="T87" s="79">
        <f>Q87/'סכום נכסי הקרן'!$C$42*100</f>
        <v>8.1449882553341846E-2</v>
      </c>
    </row>
    <row r="88" spans="2:20">
      <c r="B88" t="s">
        <v>528</v>
      </c>
      <c r="C88" t="s">
        <v>529</v>
      </c>
      <c r="D88" t="s">
        <v>106</v>
      </c>
      <c r="E88" t="s">
        <v>129</v>
      </c>
      <c r="F88" t="s">
        <v>530</v>
      </c>
      <c r="G88" t="s">
        <v>138</v>
      </c>
      <c r="H88" t="s">
        <v>429</v>
      </c>
      <c r="I88" t="s">
        <v>155</v>
      </c>
      <c r="J88" t="s">
        <v>501</v>
      </c>
      <c r="K88" s="79">
        <v>0.01</v>
      </c>
      <c r="L88" t="s">
        <v>108</v>
      </c>
      <c r="M88" s="79">
        <v>6.25</v>
      </c>
      <c r="N88" s="79">
        <v>4.6900000000000004</v>
      </c>
      <c r="O88" s="79">
        <v>6464</v>
      </c>
      <c r="P88" s="79">
        <v>106.21</v>
      </c>
      <c r="Q88" s="79">
        <v>6.8654143999999997</v>
      </c>
      <c r="R88" s="79">
        <v>0</v>
      </c>
      <c r="S88" s="79">
        <f t="shared" si="1"/>
        <v>5.8821812644469167E-2</v>
      </c>
      <c r="T88" s="79">
        <f>Q88/'סכום נכסי הקרן'!$C$42*100</f>
        <v>9.4921937681889668E-3</v>
      </c>
    </row>
    <row r="89" spans="2:20">
      <c r="B89" t="s">
        <v>645</v>
      </c>
      <c r="C89" t="s">
        <v>646</v>
      </c>
      <c r="D89" t="s">
        <v>106</v>
      </c>
      <c r="E89" t="s">
        <v>129</v>
      </c>
      <c r="F89" t="s">
        <v>520</v>
      </c>
      <c r="G89" t="s">
        <v>521</v>
      </c>
      <c r="H89" t="s">
        <v>433</v>
      </c>
      <c r="I89" t="s">
        <v>156</v>
      </c>
      <c r="J89" s="83">
        <v>42726</v>
      </c>
      <c r="K89" s="79">
        <v>3.58</v>
      </c>
      <c r="L89" t="s">
        <v>108</v>
      </c>
      <c r="M89" s="79">
        <v>2.4</v>
      </c>
      <c r="N89" s="79">
        <v>2.29</v>
      </c>
      <c r="O89" s="79">
        <v>31000</v>
      </c>
      <c r="P89" s="79">
        <v>100.6</v>
      </c>
      <c r="Q89" s="79">
        <v>31.186</v>
      </c>
      <c r="R89" s="79">
        <v>0.01</v>
      </c>
      <c r="S89" s="79">
        <f t="shared" si="1"/>
        <v>0.26719684235381563</v>
      </c>
      <c r="T89" s="79">
        <f>Q89/'סכום נכסי הקרן'!$C$42*100</f>
        <v>4.3118089835151266E-2</v>
      </c>
    </row>
    <row r="90" spans="2:20">
      <c r="B90" t="s">
        <v>531</v>
      </c>
      <c r="C90" t="s">
        <v>532</v>
      </c>
      <c r="D90" t="s">
        <v>106</v>
      </c>
      <c r="E90" t="s">
        <v>129</v>
      </c>
      <c r="F90" t="s">
        <v>461</v>
      </c>
      <c r="G90" t="s">
        <v>317</v>
      </c>
      <c r="H90" t="s">
        <v>454</v>
      </c>
      <c r="I90" t="s">
        <v>155</v>
      </c>
      <c r="J90" t="s">
        <v>458</v>
      </c>
      <c r="K90" s="79">
        <v>4.91</v>
      </c>
      <c r="L90" t="s">
        <v>108</v>
      </c>
      <c r="M90" s="79">
        <v>3.7</v>
      </c>
      <c r="N90" s="79">
        <v>2.67</v>
      </c>
      <c r="O90" s="79">
        <v>13662</v>
      </c>
      <c r="P90" s="79">
        <v>105.18</v>
      </c>
      <c r="Q90" s="79">
        <v>14.369691599999999</v>
      </c>
      <c r="R90" s="79">
        <v>0.01</v>
      </c>
      <c r="S90" s="79">
        <f t="shared" si="1"/>
        <v>0.12311730331296569</v>
      </c>
      <c r="T90" s="79">
        <f>Q90/'סכום נכסי הקרן'!$C$42*100</f>
        <v>1.9867685926769015E-2</v>
      </c>
    </row>
    <row r="91" spans="2:20">
      <c r="B91" t="s">
        <v>533</v>
      </c>
      <c r="C91" t="s">
        <v>534</v>
      </c>
      <c r="D91" t="s">
        <v>106</v>
      </c>
      <c r="E91" t="s">
        <v>129</v>
      </c>
      <c r="F91" t="s">
        <v>535</v>
      </c>
      <c r="G91" t="s">
        <v>317</v>
      </c>
      <c r="H91" t="s">
        <v>454</v>
      </c>
      <c r="I91" t="s">
        <v>155</v>
      </c>
      <c r="J91" t="s">
        <v>398</v>
      </c>
      <c r="K91" s="79">
        <v>3.11</v>
      </c>
      <c r="L91" t="s">
        <v>108</v>
      </c>
      <c r="M91" s="79">
        <v>3.4</v>
      </c>
      <c r="N91" s="79">
        <v>3.38</v>
      </c>
      <c r="O91" s="79">
        <v>11853.93</v>
      </c>
      <c r="P91" s="79">
        <v>100.68</v>
      </c>
      <c r="Q91" s="79">
        <v>11.934536724000001</v>
      </c>
      <c r="R91" s="79">
        <v>0</v>
      </c>
      <c r="S91" s="79">
        <f t="shared" si="1"/>
        <v>0.1022532715836738</v>
      </c>
      <c r="T91" s="79">
        <f>Q91/'סכום נכסי הקרן'!$C$42*100</f>
        <v>1.6500815321180785E-2</v>
      </c>
    </row>
    <row r="92" spans="2:20">
      <c r="B92" t="s">
        <v>536</v>
      </c>
      <c r="C92" t="s">
        <v>537</v>
      </c>
      <c r="D92" t="s">
        <v>106</v>
      </c>
      <c r="E92" t="s">
        <v>129</v>
      </c>
      <c r="F92" t="s">
        <v>538</v>
      </c>
      <c r="G92" t="s">
        <v>317</v>
      </c>
      <c r="H92" t="s">
        <v>466</v>
      </c>
      <c r="I92" t="s">
        <v>155</v>
      </c>
      <c r="J92" t="s">
        <v>539</v>
      </c>
      <c r="K92" s="79">
        <v>5.38</v>
      </c>
      <c r="L92" t="s">
        <v>108</v>
      </c>
      <c r="M92" s="79">
        <v>6.9</v>
      </c>
      <c r="N92" s="79">
        <v>7.52</v>
      </c>
      <c r="O92" s="79">
        <v>7000</v>
      </c>
      <c r="P92" s="79">
        <v>98.38</v>
      </c>
      <c r="Q92" s="79">
        <v>6.8865999999999996</v>
      </c>
      <c r="R92" s="79">
        <v>0</v>
      </c>
      <c r="S92" s="79">
        <f t="shared" si="1"/>
        <v>5.900332760064729E-2</v>
      </c>
      <c r="T92" s="79">
        <f>Q92/'סכום נכסי הקרן'!$C$42*100</f>
        <v>9.5214852003704439E-3</v>
      </c>
    </row>
    <row r="93" spans="2:20">
      <c r="B93" t="s">
        <v>540</v>
      </c>
      <c r="C93" t="s">
        <v>541</v>
      </c>
      <c r="D93" t="s">
        <v>106</v>
      </c>
      <c r="E93" t="s">
        <v>129</v>
      </c>
      <c r="F93" t="s">
        <v>542</v>
      </c>
      <c r="G93" t="s">
        <v>133</v>
      </c>
      <c r="H93" t="s">
        <v>478</v>
      </c>
      <c r="I93" t="s">
        <v>156</v>
      </c>
      <c r="J93" t="s">
        <v>543</v>
      </c>
      <c r="K93" s="79">
        <v>2.04</v>
      </c>
      <c r="L93" t="s">
        <v>108</v>
      </c>
      <c r="M93" s="79">
        <v>4.3</v>
      </c>
      <c r="N93" s="79">
        <v>3.9</v>
      </c>
      <c r="O93" s="79">
        <v>78607.7</v>
      </c>
      <c r="P93" s="79">
        <v>101.31</v>
      </c>
      <c r="Q93" s="79">
        <v>79.637460869999998</v>
      </c>
      <c r="R93" s="79">
        <v>0.01</v>
      </c>
      <c r="S93" s="79">
        <f t="shared" si="1"/>
        <v>0.68232149289872213</v>
      </c>
      <c r="T93" s="79">
        <f>Q93/'סכום נכסי הקרן'!$C$42*100</f>
        <v>0.1101075864822678</v>
      </c>
    </row>
    <row r="94" spans="2:20">
      <c r="B94" t="s">
        <v>544</v>
      </c>
      <c r="C94" t="s">
        <v>545</v>
      </c>
      <c r="D94" t="s">
        <v>106</v>
      </c>
      <c r="E94" t="s">
        <v>129</v>
      </c>
      <c r="F94" t="s">
        <v>542</v>
      </c>
      <c r="G94" t="s">
        <v>133</v>
      </c>
      <c r="H94" t="s">
        <v>478</v>
      </c>
      <c r="I94" t="s">
        <v>156</v>
      </c>
      <c r="J94" t="s">
        <v>418</v>
      </c>
      <c r="K94" s="79">
        <v>2.72</v>
      </c>
      <c r="L94" t="s">
        <v>108</v>
      </c>
      <c r="M94" s="79">
        <v>4.25</v>
      </c>
      <c r="N94" s="79">
        <v>4.28</v>
      </c>
      <c r="O94" s="79">
        <v>2267</v>
      </c>
      <c r="P94" s="79">
        <v>100.72</v>
      </c>
      <c r="Q94" s="79">
        <v>2.2833223999999999</v>
      </c>
      <c r="R94" s="79">
        <v>0</v>
      </c>
      <c r="S94" s="79">
        <f t="shared" si="1"/>
        <v>1.9563154471741676E-2</v>
      </c>
      <c r="T94" s="79">
        <f>Q94/'סכום נכסי הקרן'!$C$42*100</f>
        <v>3.1569454359588658E-3</v>
      </c>
    </row>
    <row r="95" spans="2:20">
      <c r="B95" t="s">
        <v>546</v>
      </c>
      <c r="C95" t="s">
        <v>547</v>
      </c>
      <c r="D95" t="s">
        <v>106</v>
      </c>
      <c r="E95" t="s">
        <v>129</v>
      </c>
      <c r="F95" t="s">
        <v>548</v>
      </c>
      <c r="G95" t="s">
        <v>393</v>
      </c>
      <c r="H95" t="s">
        <v>549</v>
      </c>
      <c r="I95" t="s">
        <v>155</v>
      </c>
      <c r="J95" t="s">
        <v>382</v>
      </c>
      <c r="K95" s="79">
        <v>2.99</v>
      </c>
      <c r="L95" t="s">
        <v>108</v>
      </c>
      <c r="M95" s="79">
        <v>6</v>
      </c>
      <c r="N95" s="79">
        <v>2.95</v>
      </c>
      <c r="O95" s="79">
        <v>2881.8</v>
      </c>
      <c r="P95" s="79">
        <v>109.32</v>
      </c>
      <c r="Q95" s="79">
        <v>3.15038376</v>
      </c>
      <c r="R95" s="79">
        <v>0</v>
      </c>
      <c r="S95" s="79">
        <f t="shared" si="1"/>
        <v>2.699200259330279E-2</v>
      </c>
      <c r="T95" s="79">
        <f>Q95/'סכום נכסי הקרן'!$C$42*100</f>
        <v>4.3557535425794141E-3</v>
      </c>
    </row>
    <row r="96" spans="2:20">
      <c r="B96" t="s">
        <v>550</v>
      </c>
      <c r="C96" t="s">
        <v>551</v>
      </c>
      <c r="D96" t="s">
        <v>106</v>
      </c>
      <c r="E96" t="s">
        <v>129</v>
      </c>
      <c r="F96" t="s">
        <v>548</v>
      </c>
      <c r="G96" t="s">
        <v>393</v>
      </c>
      <c r="H96" t="s">
        <v>549</v>
      </c>
      <c r="I96" t="s">
        <v>155</v>
      </c>
      <c r="J96" t="s">
        <v>409</v>
      </c>
      <c r="K96" s="79">
        <v>5.01</v>
      </c>
      <c r="L96" t="s">
        <v>108</v>
      </c>
      <c r="M96" s="79">
        <v>5.9</v>
      </c>
      <c r="N96" s="79">
        <v>4.12</v>
      </c>
      <c r="O96" s="79">
        <v>81933</v>
      </c>
      <c r="P96" s="79">
        <v>109.29</v>
      </c>
      <c r="Q96" s="79">
        <v>89.544575699999996</v>
      </c>
      <c r="R96" s="79">
        <v>0.01</v>
      </c>
      <c r="S96" s="79">
        <f t="shared" si="1"/>
        <v>0.76720412611274957</v>
      </c>
      <c r="T96" s="79">
        <f>Q96/'סכום נכסי הקרן'!$C$42*100</f>
        <v>0.12380526708404742</v>
      </c>
    </row>
    <row r="97" spans="2:20">
      <c r="B97" s="80" t="s">
        <v>284</v>
      </c>
      <c r="C97" s="16"/>
      <c r="D97" s="16"/>
      <c r="E97" s="16"/>
      <c r="F97" s="16"/>
      <c r="K97" s="81">
        <v>0</v>
      </c>
      <c r="N97" s="81">
        <v>0</v>
      </c>
      <c r="O97" s="81">
        <v>0</v>
      </c>
      <c r="Q97" s="81">
        <v>0</v>
      </c>
      <c r="S97" s="81">
        <f t="shared" si="1"/>
        <v>0</v>
      </c>
      <c r="T97" s="81">
        <f>Q97/'סכום נכסי הקרן'!$C$42*100</f>
        <v>0</v>
      </c>
    </row>
    <row r="98" spans="2:20">
      <c r="B98" t="s">
        <v>206</v>
      </c>
      <c r="C98" t="s">
        <v>206</v>
      </c>
      <c r="D98" s="16"/>
      <c r="E98" s="16"/>
      <c r="F98" s="16"/>
      <c r="G98" t="s">
        <v>206</v>
      </c>
      <c r="H98" t="s">
        <v>206</v>
      </c>
      <c r="K98" s="79">
        <v>0</v>
      </c>
      <c r="L98" t="s">
        <v>206</v>
      </c>
      <c r="M98" s="79">
        <v>0</v>
      </c>
      <c r="N98" s="79">
        <v>0</v>
      </c>
      <c r="O98" s="79">
        <v>0</v>
      </c>
      <c r="P98" s="79">
        <v>0</v>
      </c>
      <c r="Q98" s="79">
        <v>0</v>
      </c>
      <c r="R98" s="79">
        <v>0</v>
      </c>
      <c r="S98" s="79">
        <f t="shared" si="1"/>
        <v>0</v>
      </c>
      <c r="T98" s="79">
        <f>Q98/'סכום נכסי הקרן'!$C$42*100</f>
        <v>0</v>
      </c>
    </row>
    <row r="99" spans="2:20">
      <c r="B99" s="80" t="s">
        <v>552</v>
      </c>
      <c r="C99" s="16"/>
      <c r="D99" s="16"/>
      <c r="E99" s="16"/>
      <c r="F99" s="16"/>
      <c r="K99" s="81">
        <v>0</v>
      </c>
      <c r="N99" s="81">
        <v>0</v>
      </c>
      <c r="O99" s="81">
        <v>0</v>
      </c>
      <c r="Q99" s="81">
        <v>0</v>
      </c>
      <c r="S99" s="81">
        <f t="shared" si="1"/>
        <v>0</v>
      </c>
      <c r="T99" s="81">
        <f>Q99/'סכום נכסי הקרן'!$C$42*100</f>
        <v>0</v>
      </c>
    </row>
    <row r="100" spans="2:20">
      <c r="B100" t="s">
        <v>206</v>
      </c>
      <c r="C100" t="s">
        <v>206</v>
      </c>
      <c r="D100" s="16"/>
      <c r="E100" s="16"/>
      <c r="F100" s="16"/>
      <c r="G100" t="s">
        <v>206</v>
      </c>
      <c r="H100" t="s">
        <v>206</v>
      </c>
      <c r="K100" s="79">
        <v>0</v>
      </c>
      <c r="L100" t="s">
        <v>206</v>
      </c>
      <c r="M100" s="79">
        <v>0</v>
      </c>
      <c r="N100" s="79">
        <v>0</v>
      </c>
      <c r="O100" s="79">
        <v>0</v>
      </c>
      <c r="P100" s="79">
        <v>0</v>
      </c>
      <c r="Q100" s="79">
        <v>0</v>
      </c>
      <c r="R100" s="79">
        <v>0</v>
      </c>
      <c r="S100" s="79">
        <f t="shared" si="1"/>
        <v>0</v>
      </c>
      <c r="T100" s="79">
        <f>Q100/'סכום נכסי הקרן'!$C$42*100</f>
        <v>0</v>
      </c>
    </row>
    <row r="101" spans="2:20">
      <c r="B101" s="80" t="s">
        <v>211</v>
      </c>
      <c r="C101" s="16"/>
      <c r="D101" s="16"/>
      <c r="E101" s="16"/>
      <c r="F101" s="16"/>
      <c r="K101" s="81">
        <v>0</v>
      </c>
      <c r="N101" s="81">
        <v>0</v>
      </c>
      <c r="O101" s="81">
        <v>0</v>
      </c>
      <c r="Q101" s="81">
        <v>0</v>
      </c>
      <c r="S101" s="81">
        <f t="shared" si="1"/>
        <v>0</v>
      </c>
      <c r="T101" s="81">
        <f>Q101/'סכום נכסי הקרן'!$C$42*100</f>
        <v>0</v>
      </c>
    </row>
    <row r="102" spans="2:20">
      <c r="B102" s="80" t="s">
        <v>285</v>
      </c>
      <c r="C102" s="16"/>
      <c r="D102" s="16"/>
      <c r="E102" s="16"/>
      <c r="F102" s="16"/>
      <c r="K102" s="81">
        <v>0</v>
      </c>
      <c r="N102" s="81">
        <v>0</v>
      </c>
      <c r="O102" s="81">
        <v>0</v>
      </c>
      <c r="Q102" s="81">
        <v>0</v>
      </c>
      <c r="S102" s="81">
        <f t="shared" si="1"/>
        <v>0</v>
      </c>
      <c r="T102" s="81">
        <f>Q102/'סכום נכסי הקרן'!$C$42*100</f>
        <v>0</v>
      </c>
    </row>
    <row r="103" spans="2:20">
      <c r="B103" t="s">
        <v>206</v>
      </c>
      <c r="C103" t="s">
        <v>206</v>
      </c>
      <c r="D103" s="16"/>
      <c r="E103" s="16"/>
      <c r="F103" s="16"/>
      <c r="G103" t="s">
        <v>206</v>
      </c>
      <c r="H103" t="s">
        <v>206</v>
      </c>
      <c r="K103" s="79">
        <v>0</v>
      </c>
      <c r="L103" t="s">
        <v>206</v>
      </c>
      <c r="M103" s="79">
        <v>0</v>
      </c>
      <c r="N103" s="79">
        <v>0</v>
      </c>
      <c r="O103" s="79">
        <v>0</v>
      </c>
      <c r="P103" s="79">
        <v>0</v>
      </c>
      <c r="Q103" s="79">
        <v>0</v>
      </c>
      <c r="R103" s="79">
        <v>0</v>
      </c>
      <c r="S103" s="79">
        <f t="shared" si="1"/>
        <v>0</v>
      </c>
      <c r="T103" s="79">
        <f>Q103/'סכום נכסי הקרן'!$C$42*100</f>
        <v>0</v>
      </c>
    </row>
    <row r="104" spans="2:20">
      <c r="B104" s="80" t="s">
        <v>286</v>
      </c>
      <c r="C104" s="16"/>
      <c r="D104" s="16"/>
      <c r="E104" s="16"/>
      <c r="F104" s="16"/>
      <c r="K104" s="81">
        <v>0</v>
      </c>
      <c r="N104" s="81">
        <v>0</v>
      </c>
      <c r="O104" s="81">
        <v>0</v>
      </c>
      <c r="Q104" s="81">
        <v>0</v>
      </c>
      <c r="S104" s="81">
        <f t="shared" si="1"/>
        <v>0</v>
      </c>
      <c r="T104" s="81">
        <f>Q104/'סכום נכסי הקרן'!$C$42*100</f>
        <v>0</v>
      </c>
    </row>
    <row r="105" spans="2:20">
      <c r="B105" t="s">
        <v>206</v>
      </c>
      <c r="C105" t="s">
        <v>206</v>
      </c>
      <c r="D105" s="16"/>
      <c r="E105" s="16"/>
      <c r="F105" s="16"/>
      <c r="G105" t="s">
        <v>206</v>
      </c>
      <c r="H105" t="s">
        <v>206</v>
      </c>
      <c r="K105" s="79">
        <v>0</v>
      </c>
      <c r="L105" t="s">
        <v>206</v>
      </c>
      <c r="M105" s="79">
        <v>0</v>
      </c>
      <c r="N105" s="79">
        <v>0</v>
      </c>
      <c r="O105" s="79">
        <v>0</v>
      </c>
      <c r="P105" s="79">
        <v>0</v>
      </c>
      <c r="Q105" s="79">
        <v>0</v>
      </c>
      <c r="R105" s="79">
        <v>0</v>
      </c>
      <c r="S105" s="79">
        <f t="shared" si="1"/>
        <v>0</v>
      </c>
      <c r="T105" s="79">
        <f>Q105/'סכום נכסי הקרן'!$C$42*100</f>
        <v>0</v>
      </c>
    </row>
    <row r="106" spans="2:20">
      <c r="B106" t="s">
        <v>214</v>
      </c>
      <c r="C106" s="16"/>
      <c r="D106" s="16"/>
      <c r="E106" s="16"/>
      <c r="F106" s="16"/>
    </row>
    <row r="107" spans="2:20">
      <c r="C107" s="16"/>
      <c r="D107" s="16"/>
      <c r="E107" s="16"/>
      <c r="F107" s="16"/>
    </row>
    <row r="108" spans="2:20">
      <c r="C108" s="16"/>
      <c r="D108" s="16"/>
      <c r="E108" s="16"/>
      <c r="F108" s="16"/>
    </row>
    <row r="109" spans="2:20">
      <c r="C109" s="16"/>
      <c r="D109" s="16"/>
      <c r="E109" s="16"/>
      <c r="F109" s="16"/>
    </row>
    <row r="110" spans="2:20">
      <c r="C110" s="16"/>
      <c r="D110" s="16"/>
      <c r="E110" s="16"/>
      <c r="F110" s="16"/>
    </row>
    <row r="111" spans="2:20">
      <c r="C111" s="16"/>
      <c r="D111" s="16"/>
      <c r="E111" s="16"/>
      <c r="F111" s="16"/>
    </row>
    <row r="112" spans="2:20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6"/>
      <c r="C775" s="16"/>
      <c r="D775" s="16"/>
      <c r="E775" s="16"/>
      <c r="F775" s="16"/>
    </row>
    <row r="776" spans="2:6">
      <c r="B776" s="19"/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  <row r="808" spans="3:6">
      <c r="C808" s="16"/>
      <c r="D808" s="16"/>
      <c r="E808" s="16"/>
      <c r="F808" s="16"/>
    </row>
  </sheetData>
  <sheetProtection sheet="1" objects="1" scenarios="1"/>
  <mergeCells count="2">
    <mergeCell ref="B6:T6"/>
    <mergeCell ref="B7:T7"/>
  </mergeCells>
  <dataValidations count="8">
    <dataValidation type="list" allowBlank="1" showInputMessage="1" showErrorMessage="1" sqref="L12:L88 L90:L806">
      <formula1>$BM$7:$BM$11</formula1>
    </dataValidation>
    <dataValidation type="list" allowBlank="1" showInputMessage="1" showErrorMessage="1" sqref="E12:E88 E90:E800">
      <formula1>$BH$7:$BH$11</formula1>
    </dataValidation>
    <dataValidation type="list" allowBlank="1" showInputMessage="1" showErrorMessage="1" sqref="I12:I806">
      <formula1>$BL$7:$BL$10</formula1>
    </dataValidation>
    <dataValidation allowBlank="1" showInputMessage="1" showErrorMessage="1" sqref="H2"/>
    <dataValidation type="list" allowBlank="1" showInputMessage="1" showErrorMessage="1" sqref="G12:G88 G90:G806">
      <formula1>$BJ$7:$BJ$11</formula1>
    </dataValidation>
    <dataValidation type="list" allowBlank="1" showInputMessage="1" showErrorMessage="1" sqref="E89">
      <formula1>$BE$6:$BE$11</formula1>
    </dataValidation>
    <dataValidation type="list" allowBlank="1" showInputMessage="1" showErrorMessage="1" sqref="L89">
      <formula1>$BI$6:$BI$11</formula1>
    </dataValidation>
    <dataValidation type="list" allowBlank="1" showInputMessage="1" showErrorMessage="1" sqref="G89">
      <formula1>$BG$6:$BG$11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39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2" t="s">
        <v>889</v>
      </c>
    </row>
    <row r="3" spans="2:61">
      <c r="B3" s="2" t="s">
        <v>2</v>
      </c>
      <c r="C3" s="82" t="s">
        <v>890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f>I12+I48</f>
        <v>698921</v>
      </c>
      <c r="J11" s="7"/>
      <c r="K11" s="78">
        <f>K12+K48</f>
        <v>3363.3851255199997</v>
      </c>
      <c r="L11" s="7"/>
      <c r="M11" s="78">
        <f>K11/$K$11*100</f>
        <v>100</v>
      </c>
      <c r="N11" s="78">
        <f>K11/'סכום נכסי הקרן'!$C$42*100</f>
        <v>4.6502514587437584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f>I13+I31+I43+I46</f>
        <v>698563</v>
      </c>
      <c r="K12" s="81">
        <f>K13+K31+K43+K46</f>
        <v>3329.896851</v>
      </c>
      <c r="M12" s="81">
        <f t="shared" ref="M12:M54" si="0">K12/$K$11*100</f>
        <v>99.004328280282138</v>
      </c>
      <c r="N12" s="81">
        <f>K12/'סכום נכסי הקרן'!$C$42*100</f>
        <v>4.6039502200732798</v>
      </c>
    </row>
    <row r="13" spans="2:61">
      <c r="B13" s="80" t="s">
        <v>553</v>
      </c>
      <c r="E13" s="16"/>
      <c r="F13" s="16"/>
      <c r="G13" s="16"/>
      <c r="I13" s="81">
        <v>651479</v>
      </c>
      <c r="K13" s="81">
        <v>2882.5701399999998</v>
      </c>
      <c r="M13" s="81">
        <f t="shared" si="0"/>
        <v>85.704432660067056</v>
      </c>
      <c r="N13" s="81">
        <f>K13/'סכום נכסי הקרן'!$C$42*100</f>
        <v>3.9854716299828308</v>
      </c>
    </row>
    <row r="14" spans="2:61">
      <c r="B14" t="s">
        <v>554</v>
      </c>
      <c r="C14" t="s">
        <v>555</v>
      </c>
      <c r="D14" t="s">
        <v>106</v>
      </c>
      <c r="E14" t="s">
        <v>129</v>
      </c>
      <c r="F14" t="s">
        <v>556</v>
      </c>
      <c r="G14" t="s">
        <v>557</v>
      </c>
      <c r="H14" t="s">
        <v>108</v>
      </c>
      <c r="I14" s="79">
        <v>331</v>
      </c>
      <c r="J14" s="79">
        <v>39000</v>
      </c>
      <c r="K14" s="79">
        <v>129.09</v>
      </c>
      <c r="L14" s="79">
        <v>0</v>
      </c>
      <c r="M14" s="79">
        <f t="shared" si="0"/>
        <v>3.8380974875733838</v>
      </c>
      <c r="N14" s="79">
        <f>K14/'סכום נכסי הקרן'!$C$42*100</f>
        <v>0.17848118440388883</v>
      </c>
    </row>
    <row r="15" spans="2:61">
      <c r="B15" t="s">
        <v>558</v>
      </c>
      <c r="C15" t="s">
        <v>559</v>
      </c>
      <c r="D15" t="s">
        <v>106</v>
      </c>
      <c r="E15" t="s">
        <v>129</v>
      </c>
      <c r="F15" t="s">
        <v>560</v>
      </c>
      <c r="G15" t="s">
        <v>290</v>
      </c>
      <c r="H15" t="s">
        <v>108</v>
      </c>
      <c r="I15" s="79">
        <v>8262</v>
      </c>
      <c r="J15" s="79">
        <v>2291</v>
      </c>
      <c r="K15" s="79">
        <v>189.28242</v>
      </c>
      <c r="L15" s="79">
        <v>0</v>
      </c>
      <c r="M15" s="79">
        <f t="shared" si="0"/>
        <v>5.6277355383361218</v>
      </c>
      <c r="N15" s="79">
        <f>K15/'סכום נכסי הקרן'!$C$42*100</f>
        <v>0.26170385396571644</v>
      </c>
    </row>
    <row r="16" spans="2:61">
      <c r="B16" t="s">
        <v>561</v>
      </c>
      <c r="C16" t="s">
        <v>562</v>
      </c>
      <c r="D16" t="s">
        <v>106</v>
      </c>
      <c r="E16" t="s">
        <v>129</v>
      </c>
      <c r="F16" t="s">
        <v>289</v>
      </c>
      <c r="G16" t="s">
        <v>290</v>
      </c>
      <c r="H16" t="s">
        <v>108</v>
      </c>
      <c r="I16" s="79">
        <v>16969</v>
      </c>
      <c r="J16" s="79">
        <v>1586</v>
      </c>
      <c r="K16" s="79">
        <v>269.12833999999998</v>
      </c>
      <c r="L16" s="79">
        <v>0</v>
      </c>
      <c r="M16" s="79">
        <f t="shared" si="0"/>
        <v>8.0017104778743153</v>
      </c>
      <c r="N16" s="79">
        <f>K16/'סכום נכסי הקרן'!$C$42*100</f>
        <v>0.37209965822180252</v>
      </c>
    </row>
    <row r="17" spans="2:14">
      <c r="B17" t="s">
        <v>563</v>
      </c>
      <c r="C17" t="s">
        <v>564</v>
      </c>
      <c r="D17" t="s">
        <v>106</v>
      </c>
      <c r="E17" t="s">
        <v>129</v>
      </c>
      <c r="F17" t="s">
        <v>565</v>
      </c>
      <c r="G17" t="s">
        <v>290</v>
      </c>
      <c r="H17" t="s">
        <v>108</v>
      </c>
      <c r="I17" s="79">
        <v>2105</v>
      </c>
      <c r="J17" s="79">
        <v>5635</v>
      </c>
      <c r="K17" s="79">
        <v>118.61675</v>
      </c>
      <c r="L17" s="79">
        <v>0</v>
      </c>
      <c r="M17" s="79">
        <f t="shared" si="0"/>
        <v>3.5267073371997837</v>
      </c>
      <c r="N17" s="79">
        <f>K17/'סכום נכסי הקרן'!$C$42*100</f>
        <v>0.16400075939375613</v>
      </c>
    </row>
    <row r="18" spans="2:14">
      <c r="B18" t="s">
        <v>566</v>
      </c>
      <c r="C18" t="s">
        <v>567</v>
      </c>
      <c r="D18" t="s">
        <v>106</v>
      </c>
      <c r="E18" t="s">
        <v>129</v>
      </c>
      <c r="F18" t="s">
        <v>568</v>
      </c>
      <c r="G18" t="s">
        <v>290</v>
      </c>
      <c r="H18" t="s">
        <v>108</v>
      </c>
      <c r="I18" s="79">
        <v>1089</v>
      </c>
      <c r="J18" s="79">
        <v>5650</v>
      </c>
      <c r="K18" s="79">
        <v>61.528500000000001</v>
      </c>
      <c r="L18" s="79">
        <v>0</v>
      </c>
      <c r="M18" s="79">
        <f t="shared" si="0"/>
        <v>1.8293623151611971</v>
      </c>
      <c r="N18" s="79">
        <f>K18/'סכום נכסי הקרן'!$C$42*100</f>
        <v>8.5069947746492167E-2</v>
      </c>
    </row>
    <row r="19" spans="2:14">
      <c r="B19" t="s">
        <v>569</v>
      </c>
      <c r="C19" t="s">
        <v>570</v>
      </c>
      <c r="D19" t="s">
        <v>106</v>
      </c>
      <c r="E19" t="s">
        <v>129</v>
      </c>
      <c r="F19" t="s">
        <v>381</v>
      </c>
      <c r="G19" t="s">
        <v>118</v>
      </c>
      <c r="H19" t="s">
        <v>108</v>
      </c>
      <c r="I19" s="79">
        <v>228</v>
      </c>
      <c r="J19" s="79">
        <v>56500</v>
      </c>
      <c r="K19" s="79">
        <v>128.82</v>
      </c>
      <c r="L19" s="79">
        <v>0</v>
      </c>
      <c r="M19" s="79">
        <f t="shared" si="0"/>
        <v>3.8300698609435533</v>
      </c>
      <c r="N19" s="79">
        <f>K19/'סכום נכסי הקרן'!$C$42*100</f>
        <v>0.17810787957943261</v>
      </c>
    </row>
    <row r="20" spans="2:14">
      <c r="B20" t="s">
        <v>571</v>
      </c>
      <c r="C20" t="s">
        <v>572</v>
      </c>
      <c r="D20" t="s">
        <v>106</v>
      </c>
      <c r="E20" t="s">
        <v>129</v>
      </c>
      <c r="F20" t="s">
        <v>573</v>
      </c>
      <c r="G20" t="s">
        <v>574</v>
      </c>
      <c r="H20" t="s">
        <v>108</v>
      </c>
      <c r="I20" s="79">
        <v>56604</v>
      </c>
      <c r="J20" s="79">
        <v>271.5</v>
      </c>
      <c r="K20" s="79">
        <v>153.67985999999999</v>
      </c>
      <c r="L20" s="79">
        <v>0</v>
      </c>
      <c r="M20" s="79">
        <f t="shared" si="0"/>
        <v>4.5692019874245045</v>
      </c>
      <c r="N20" s="79">
        <f>K20/'סכום נכסי הקרן'!$C$42*100</f>
        <v>0.21247938207315684</v>
      </c>
    </row>
    <row r="21" spans="2:14">
      <c r="B21" t="s">
        <v>575</v>
      </c>
      <c r="C21" t="s">
        <v>576</v>
      </c>
      <c r="D21" t="s">
        <v>106</v>
      </c>
      <c r="E21" t="s">
        <v>129</v>
      </c>
      <c r="F21" t="s">
        <v>577</v>
      </c>
      <c r="G21" t="s">
        <v>574</v>
      </c>
      <c r="H21" t="s">
        <v>108</v>
      </c>
      <c r="I21" s="79">
        <v>2579</v>
      </c>
      <c r="J21" s="79">
        <v>1442</v>
      </c>
      <c r="K21" s="79">
        <v>37.18918</v>
      </c>
      <c r="L21" s="79">
        <v>0</v>
      </c>
      <c r="M21" s="79">
        <f t="shared" si="0"/>
        <v>1.105706858183549</v>
      </c>
      <c r="N21" s="79">
        <f>K21/'סכום נכסי הקרן'!$C$42*100</f>
        <v>5.1418149302110264E-2</v>
      </c>
    </row>
    <row r="22" spans="2:14">
      <c r="B22" t="s">
        <v>578</v>
      </c>
      <c r="C22" t="s">
        <v>579</v>
      </c>
      <c r="D22" t="s">
        <v>106</v>
      </c>
      <c r="E22" t="s">
        <v>129</v>
      </c>
      <c r="F22" t="s">
        <v>580</v>
      </c>
      <c r="G22" t="s">
        <v>574</v>
      </c>
      <c r="H22" t="s">
        <v>108</v>
      </c>
      <c r="I22" s="79">
        <v>504513</v>
      </c>
      <c r="J22" s="79">
        <v>66</v>
      </c>
      <c r="K22" s="79">
        <v>332.97858000000002</v>
      </c>
      <c r="L22" s="79">
        <v>0</v>
      </c>
      <c r="M22" s="79">
        <f t="shared" si="0"/>
        <v>9.9001026517449304</v>
      </c>
      <c r="N22" s="79">
        <f>K22/'סכום נכסי הקרן'!$C$42*100</f>
        <v>0.46037966797989816</v>
      </c>
    </row>
    <row r="23" spans="2:14">
      <c r="B23" t="s">
        <v>581</v>
      </c>
      <c r="C23" t="s">
        <v>582</v>
      </c>
      <c r="D23" t="s">
        <v>106</v>
      </c>
      <c r="E23" t="s">
        <v>129</v>
      </c>
      <c r="F23" t="s">
        <v>583</v>
      </c>
      <c r="G23" t="s">
        <v>393</v>
      </c>
      <c r="H23" t="s">
        <v>108</v>
      </c>
      <c r="I23" s="79">
        <v>1850</v>
      </c>
      <c r="J23" s="79">
        <v>13830</v>
      </c>
      <c r="K23" s="79">
        <v>255.85499999999999</v>
      </c>
      <c r="L23" s="79">
        <v>0</v>
      </c>
      <c r="M23" s="79">
        <f t="shared" si="0"/>
        <v>7.607068190278782</v>
      </c>
      <c r="N23" s="79">
        <f>K23/'סכום נכסי הקרן'!$C$42*100</f>
        <v>0.35374779948607155</v>
      </c>
    </row>
    <row r="24" spans="2:14">
      <c r="B24" t="s">
        <v>584</v>
      </c>
      <c r="C24" t="s">
        <v>585</v>
      </c>
      <c r="D24" t="s">
        <v>106</v>
      </c>
      <c r="E24" t="s">
        <v>129</v>
      </c>
      <c r="F24" t="s">
        <v>586</v>
      </c>
      <c r="G24" t="s">
        <v>393</v>
      </c>
      <c r="H24" t="s">
        <v>108</v>
      </c>
      <c r="I24" s="79">
        <v>13767</v>
      </c>
      <c r="J24" s="79">
        <v>1580</v>
      </c>
      <c r="K24" s="79">
        <v>217.51859999999999</v>
      </c>
      <c r="L24" s="79">
        <v>0</v>
      </c>
      <c r="M24" s="79">
        <f t="shared" si="0"/>
        <v>6.4672522438645883</v>
      </c>
      <c r="N24" s="79">
        <f>K24/'סכום נכסי הקרן'!$C$42*100</f>
        <v>0.3007434918109515</v>
      </c>
    </row>
    <row r="25" spans="2:14">
      <c r="B25" t="s">
        <v>587</v>
      </c>
      <c r="C25" t="s">
        <v>588</v>
      </c>
      <c r="D25" t="s">
        <v>106</v>
      </c>
      <c r="E25" t="s">
        <v>129</v>
      </c>
      <c r="F25" t="s">
        <v>589</v>
      </c>
      <c r="G25" t="s">
        <v>393</v>
      </c>
      <c r="H25" t="s">
        <v>108</v>
      </c>
      <c r="I25" s="79">
        <v>1900</v>
      </c>
      <c r="J25" s="79">
        <v>14560</v>
      </c>
      <c r="K25" s="79">
        <v>276.64</v>
      </c>
      <c r="L25" s="79">
        <v>0</v>
      </c>
      <c r="M25" s="79">
        <f t="shared" si="0"/>
        <v>8.2250467810233232</v>
      </c>
      <c r="N25" s="79">
        <f>K25/'סכום נכסי הקרן'!$C$42*100</f>
        <v>0.38248535791689364</v>
      </c>
    </row>
    <row r="26" spans="2:14">
      <c r="B26" t="s">
        <v>590</v>
      </c>
      <c r="C26" t="s">
        <v>591</v>
      </c>
      <c r="D26" t="s">
        <v>106</v>
      </c>
      <c r="E26" t="s">
        <v>129</v>
      </c>
      <c r="F26" t="s">
        <v>592</v>
      </c>
      <c r="G26" t="s">
        <v>317</v>
      </c>
      <c r="H26" t="s">
        <v>108</v>
      </c>
      <c r="I26" s="79">
        <v>1407</v>
      </c>
      <c r="J26" s="79">
        <v>3283</v>
      </c>
      <c r="K26" s="79">
        <v>46.191809999999997</v>
      </c>
      <c r="L26" s="79">
        <v>0</v>
      </c>
      <c r="M26" s="79">
        <f t="shared" si="0"/>
        <v>1.3733726075409953</v>
      </c>
      <c r="N26" s="79">
        <f>K26/'סכום נכסי הקרן'!$C$42*100</f>
        <v>6.3865279716162335E-2</v>
      </c>
    </row>
    <row r="27" spans="2:14">
      <c r="B27" t="s">
        <v>593</v>
      </c>
      <c r="C27" t="s">
        <v>594</v>
      </c>
      <c r="D27" t="s">
        <v>106</v>
      </c>
      <c r="E27" t="s">
        <v>129</v>
      </c>
      <c r="F27" t="s">
        <v>316</v>
      </c>
      <c r="G27" t="s">
        <v>317</v>
      </c>
      <c r="H27" t="s">
        <v>108</v>
      </c>
      <c r="I27" s="79">
        <v>908</v>
      </c>
      <c r="J27" s="79">
        <v>16710</v>
      </c>
      <c r="K27" s="79">
        <v>151.7268</v>
      </c>
      <c r="L27" s="79">
        <v>0</v>
      </c>
      <c r="M27" s="79">
        <f t="shared" si="0"/>
        <v>4.511133704218369</v>
      </c>
      <c r="N27" s="79">
        <f>K27/'סכום נכסי הקרן'!$C$42*100</f>
        <v>0.20977906088629605</v>
      </c>
    </row>
    <row r="28" spans="2:14">
      <c r="B28" t="s">
        <v>595</v>
      </c>
      <c r="C28" t="s">
        <v>596</v>
      </c>
      <c r="D28" t="s">
        <v>106</v>
      </c>
      <c r="E28" t="s">
        <v>129</v>
      </c>
      <c r="F28" t="s">
        <v>597</v>
      </c>
      <c r="G28" t="s">
        <v>131</v>
      </c>
      <c r="H28" t="s">
        <v>108</v>
      </c>
      <c r="I28" s="79">
        <v>497</v>
      </c>
      <c r="J28" s="79">
        <v>20630</v>
      </c>
      <c r="K28" s="79">
        <v>102.5311</v>
      </c>
      <c r="L28" s="79">
        <v>0</v>
      </c>
      <c r="M28" s="79">
        <f t="shared" si="0"/>
        <v>3.048449587947442</v>
      </c>
      <c r="N28" s="79">
        <f>K28/'סכום נכסי הקרן'!$C$42*100</f>
        <v>0.14176057143259405</v>
      </c>
    </row>
    <row r="29" spans="2:14">
      <c r="B29" t="s">
        <v>598</v>
      </c>
      <c r="C29" t="s">
        <v>599</v>
      </c>
      <c r="D29" t="s">
        <v>106</v>
      </c>
      <c r="E29" t="s">
        <v>129</v>
      </c>
      <c r="F29" t="s">
        <v>600</v>
      </c>
      <c r="G29" t="s">
        <v>135</v>
      </c>
      <c r="H29" t="s">
        <v>108</v>
      </c>
      <c r="I29" s="79">
        <v>510</v>
      </c>
      <c r="J29" s="79">
        <v>26260</v>
      </c>
      <c r="K29" s="79">
        <v>133.92599999999999</v>
      </c>
      <c r="L29" s="79">
        <v>0</v>
      </c>
      <c r="M29" s="79">
        <f t="shared" si="0"/>
        <v>3.9818812000987904</v>
      </c>
      <c r="N29" s="79">
        <f>K29/'סכום נכסי הקרן'!$C$42*100</f>
        <v>0.1851674885930375</v>
      </c>
    </row>
    <row r="30" spans="2:14">
      <c r="B30" t="s">
        <v>601</v>
      </c>
      <c r="C30" t="s">
        <v>602</v>
      </c>
      <c r="D30" t="s">
        <v>106</v>
      </c>
      <c r="E30" t="s">
        <v>129</v>
      </c>
      <c r="F30" t="s">
        <v>342</v>
      </c>
      <c r="G30" t="s">
        <v>138</v>
      </c>
      <c r="H30" t="s">
        <v>108</v>
      </c>
      <c r="I30" s="79">
        <v>37960</v>
      </c>
      <c r="J30" s="79">
        <v>732</v>
      </c>
      <c r="K30" s="79">
        <v>277.86720000000003</v>
      </c>
      <c r="L30" s="79">
        <v>0</v>
      </c>
      <c r="M30" s="79">
        <f t="shared" si="0"/>
        <v>8.2615338306534287</v>
      </c>
      <c r="N30" s="79">
        <f>K30/'סכום נכסי הקרן'!$C$42*100</f>
        <v>0.38418209747457016</v>
      </c>
    </row>
    <row r="31" spans="2:14">
      <c r="B31" s="80" t="s">
        <v>603</v>
      </c>
      <c r="E31" s="16"/>
      <c r="F31" s="16"/>
      <c r="G31" s="16"/>
      <c r="I31" s="81">
        <v>45839</v>
      </c>
      <c r="K31" s="81">
        <v>441.17433899999997</v>
      </c>
      <c r="M31" s="81">
        <f t="shared" si="0"/>
        <v>13.116973600571292</v>
      </c>
      <c r="N31" s="81">
        <f>K31/'סכום נכסי הקרן'!$C$42*100</f>
        <v>0.60997225620360029</v>
      </c>
    </row>
    <row r="32" spans="2:14">
      <c r="B32" t="s">
        <v>604</v>
      </c>
      <c r="C32" t="s">
        <v>605</v>
      </c>
      <c r="D32" t="s">
        <v>106</v>
      </c>
      <c r="E32" t="s">
        <v>129</v>
      </c>
      <c r="F32" t="s">
        <v>606</v>
      </c>
      <c r="G32" t="s">
        <v>574</v>
      </c>
      <c r="H32" t="s">
        <v>108</v>
      </c>
      <c r="I32" s="79">
        <v>29150</v>
      </c>
      <c r="J32" s="79">
        <v>33.200000000000003</v>
      </c>
      <c r="K32" s="79">
        <v>9.6777999999999995</v>
      </c>
      <c r="L32" s="79">
        <v>0</v>
      </c>
      <c r="M32" s="79">
        <f t="shared" si="0"/>
        <v>0.28773987036360438</v>
      </c>
      <c r="N32" s="79">
        <f>K32/'סכום נכסי הקרן'!$C$42*100</f>
        <v>1.3380627518970914E-2</v>
      </c>
    </row>
    <row r="33" spans="2:14">
      <c r="B33" t="s">
        <v>607</v>
      </c>
      <c r="C33" t="s">
        <v>608</v>
      </c>
      <c r="D33" t="s">
        <v>106</v>
      </c>
      <c r="E33" t="s">
        <v>129</v>
      </c>
      <c r="F33" t="s">
        <v>609</v>
      </c>
      <c r="G33" t="s">
        <v>610</v>
      </c>
      <c r="H33" t="s">
        <v>108</v>
      </c>
      <c r="I33" s="79">
        <v>960</v>
      </c>
      <c r="J33" s="79">
        <v>7367</v>
      </c>
      <c r="K33" s="79">
        <v>70.723200000000006</v>
      </c>
      <c r="L33" s="79">
        <v>0</v>
      </c>
      <c r="M33" s="79">
        <f t="shared" si="0"/>
        <v>2.1027386802475014</v>
      </c>
      <c r="N33" s="79">
        <f>K33/'סכום נכסי הקרן'!$C$42*100</f>
        <v>9.7782636151778679E-2</v>
      </c>
    </row>
    <row r="34" spans="2:14">
      <c r="B34" t="s">
        <v>611</v>
      </c>
      <c r="C34" t="s">
        <v>612</v>
      </c>
      <c r="D34" t="s">
        <v>106</v>
      </c>
      <c r="E34" t="s">
        <v>129</v>
      </c>
      <c r="F34" t="s">
        <v>613</v>
      </c>
      <c r="G34" t="s">
        <v>614</v>
      </c>
      <c r="H34" t="s">
        <v>108</v>
      </c>
      <c r="I34" s="79">
        <v>870</v>
      </c>
      <c r="J34" s="79">
        <v>4315</v>
      </c>
      <c r="K34" s="79">
        <v>37.540500000000002</v>
      </c>
      <c r="L34" s="79">
        <v>0</v>
      </c>
      <c r="M34" s="79">
        <f t="shared" si="0"/>
        <v>1.1161522870264824</v>
      </c>
      <c r="N34" s="79">
        <f>K34/'סכום נכסי הקרן'!$C$42*100</f>
        <v>5.1903888009250818E-2</v>
      </c>
    </row>
    <row r="35" spans="2:14">
      <c r="B35" t="s">
        <v>615</v>
      </c>
      <c r="C35" t="s">
        <v>616</v>
      </c>
      <c r="D35" t="s">
        <v>106</v>
      </c>
      <c r="E35" t="s">
        <v>129</v>
      </c>
      <c r="F35" t="s">
        <v>617</v>
      </c>
      <c r="G35" t="s">
        <v>618</v>
      </c>
      <c r="H35" t="s">
        <v>108</v>
      </c>
      <c r="I35" s="79">
        <v>2188</v>
      </c>
      <c r="J35" s="79">
        <v>1270</v>
      </c>
      <c r="K35" s="79">
        <v>27.787600000000001</v>
      </c>
      <c r="L35" s="79">
        <v>0</v>
      </c>
      <c r="M35" s="79">
        <f t="shared" si="0"/>
        <v>0.82617954718176589</v>
      </c>
      <c r="N35" s="79">
        <f>K35/'סכום נכסי הקרן'!$C$42*100</f>
        <v>3.8419426444662647E-2</v>
      </c>
    </row>
    <row r="36" spans="2:14">
      <c r="B36" t="s">
        <v>619</v>
      </c>
      <c r="C36" t="s">
        <v>620</v>
      </c>
      <c r="D36" t="s">
        <v>106</v>
      </c>
      <c r="E36" t="s">
        <v>129</v>
      </c>
      <c r="F36" t="s">
        <v>621</v>
      </c>
      <c r="G36" t="s">
        <v>618</v>
      </c>
      <c r="H36" t="s">
        <v>108</v>
      </c>
      <c r="I36" s="79">
        <v>3411</v>
      </c>
      <c r="J36" s="79">
        <v>837.9</v>
      </c>
      <c r="K36" s="79">
        <v>28.580769</v>
      </c>
      <c r="L36" s="79">
        <v>0</v>
      </c>
      <c r="M36" s="79">
        <f t="shared" si="0"/>
        <v>0.84976200861271389</v>
      </c>
      <c r="N36" s="79">
        <f>K36/'סכום נכסי הקרן'!$C$42*100</f>
        <v>3.9516070201362996E-2</v>
      </c>
    </row>
    <row r="37" spans="2:14">
      <c r="B37" t="s">
        <v>622</v>
      </c>
      <c r="C37" t="s">
        <v>623</v>
      </c>
      <c r="D37" t="s">
        <v>106</v>
      </c>
      <c r="E37" t="s">
        <v>129</v>
      </c>
      <c r="F37" t="s">
        <v>337</v>
      </c>
      <c r="G37" t="s">
        <v>317</v>
      </c>
      <c r="H37" t="s">
        <v>108</v>
      </c>
      <c r="I37" s="79">
        <v>337</v>
      </c>
      <c r="J37" s="79">
        <v>3839</v>
      </c>
      <c r="K37" s="79">
        <v>12.937430000000001</v>
      </c>
      <c r="L37" s="79">
        <v>0</v>
      </c>
      <c r="M37" s="79">
        <f t="shared" si="0"/>
        <v>0.38465502810950908</v>
      </c>
      <c r="N37" s="79">
        <f>K37/'סכום נכסי הקרן'!$C$42*100</f>
        <v>1.7887426055793659E-2</v>
      </c>
    </row>
    <row r="38" spans="2:14">
      <c r="B38" t="s">
        <v>624</v>
      </c>
      <c r="C38" t="s">
        <v>625</v>
      </c>
      <c r="D38" t="s">
        <v>106</v>
      </c>
      <c r="E38" t="s">
        <v>129</v>
      </c>
      <c r="F38" t="s">
        <v>626</v>
      </c>
      <c r="G38" t="s">
        <v>317</v>
      </c>
      <c r="H38" t="s">
        <v>108</v>
      </c>
      <c r="I38" s="79">
        <v>2895</v>
      </c>
      <c r="J38" s="79">
        <v>3100</v>
      </c>
      <c r="K38" s="79">
        <v>89.745000000000005</v>
      </c>
      <c r="L38" s="79">
        <v>0</v>
      </c>
      <c r="M38" s="79">
        <f t="shared" si="0"/>
        <v>2.6682938959042013</v>
      </c>
      <c r="N38" s="79">
        <f>K38/'סכום נכסי הקרן'!$C$42*100</f>
        <v>0.12408237581785578</v>
      </c>
    </row>
    <row r="39" spans="2:14">
      <c r="B39" t="s">
        <v>627</v>
      </c>
      <c r="C39" t="s">
        <v>628</v>
      </c>
      <c r="D39" t="s">
        <v>106</v>
      </c>
      <c r="E39" t="s">
        <v>129</v>
      </c>
      <c r="F39" t="s">
        <v>366</v>
      </c>
      <c r="G39" t="s">
        <v>317</v>
      </c>
      <c r="H39" t="s">
        <v>108</v>
      </c>
      <c r="I39" s="79">
        <v>67</v>
      </c>
      <c r="J39" s="79">
        <v>139900</v>
      </c>
      <c r="K39" s="79">
        <v>93.733000000000004</v>
      </c>
      <c r="L39" s="79">
        <v>0</v>
      </c>
      <c r="M39" s="79">
        <f t="shared" si="0"/>
        <v>2.7868649144218449</v>
      </c>
      <c r="N39" s="79">
        <f>K39/'סכום נכסי הקרן'!$C$42*100</f>
        <v>0.12959622633611986</v>
      </c>
    </row>
    <row r="40" spans="2:14">
      <c r="B40" t="s">
        <v>629</v>
      </c>
      <c r="C40" t="s">
        <v>630</v>
      </c>
      <c r="D40" t="s">
        <v>106</v>
      </c>
      <c r="E40" t="s">
        <v>129</v>
      </c>
      <c r="F40" t="s">
        <v>631</v>
      </c>
      <c r="G40" t="s">
        <v>317</v>
      </c>
      <c r="H40" t="s">
        <v>108</v>
      </c>
      <c r="I40" s="79">
        <v>5322</v>
      </c>
      <c r="J40" s="79">
        <v>737</v>
      </c>
      <c r="K40" s="79">
        <v>39.223140000000001</v>
      </c>
      <c r="L40" s="79">
        <v>0</v>
      </c>
      <c r="M40" s="79">
        <f t="shared" si="0"/>
        <v>1.1661804561835858</v>
      </c>
      <c r="N40" s="79">
        <f>K40/'סכום נכסי הקרן'!$C$42*100</f>
        <v>5.4230323675261823E-2</v>
      </c>
    </row>
    <row r="41" spans="2:14">
      <c r="B41" t="s">
        <v>632</v>
      </c>
      <c r="C41" t="s">
        <v>633</v>
      </c>
      <c r="D41" t="s">
        <v>106</v>
      </c>
      <c r="E41" t="s">
        <v>129</v>
      </c>
      <c r="F41" t="s">
        <v>634</v>
      </c>
      <c r="G41" t="s">
        <v>635</v>
      </c>
      <c r="H41" t="s">
        <v>108</v>
      </c>
      <c r="I41" s="79">
        <v>136</v>
      </c>
      <c r="J41" s="79">
        <v>1383</v>
      </c>
      <c r="K41" s="79">
        <v>1.8808800000000001</v>
      </c>
      <c r="L41" s="79">
        <v>0</v>
      </c>
      <c r="M41" s="79">
        <f t="shared" si="0"/>
        <v>5.5922231020427815E-2</v>
      </c>
      <c r="N41" s="79">
        <f>K41/'סכום נכסי הקרן'!$C$42*100</f>
        <v>2.6005243637894989E-3</v>
      </c>
    </row>
    <row r="42" spans="2:14">
      <c r="B42" t="s">
        <v>636</v>
      </c>
      <c r="C42" t="s">
        <v>637</v>
      </c>
      <c r="D42" t="s">
        <v>106</v>
      </c>
      <c r="E42" t="s">
        <v>129</v>
      </c>
      <c r="F42" t="s">
        <v>638</v>
      </c>
      <c r="G42" t="s">
        <v>639</v>
      </c>
      <c r="H42" t="s">
        <v>108</v>
      </c>
      <c r="I42" s="79">
        <v>503</v>
      </c>
      <c r="J42" s="79">
        <v>5834</v>
      </c>
      <c r="K42" s="79">
        <v>29.345020000000002</v>
      </c>
      <c r="L42" s="79">
        <v>0</v>
      </c>
      <c r="M42" s="79">
        <f t="shared" si="0"/>
        <v>0.87248468149965686</v>
      </c>
      <c r="N42" s="79">
        <f>K42/'סכום נכסי הקרן'!$C$42*100</f>
        <v>4.0572731628753626E-2</v>
      </c>
    </row>
    <row r="43" spans="2:14">
      <c r="B43" s="80" t="s">
        <v>640</v>
      </c>
      <c r="E43" s="16"/>
      <c r="F43" s="16"/>
      <c r="G43" s="16"/>
      <c r="I43" s="81">
        <f>SUM(I44:I45)</f>
        <v>1245</v>
      </c>
      <c r="K43" s="81">
        <f>SUM(K44:K45)</f>
        <v>6.1523719999999997</v>
      </c>
      <c r="M43" s="81">
        <f t="shared" si="0"/>
        <v>0.18292201964378985</v>
      </c>
      <c r="N43" s="81">
        <f>K43/'סכום נכסי הקרן'!$C$42*100</f>
        <v>8.5063338868488821E-3</v>
      </c>
    </row>
    <row r="44" spans="2:14">
      <c r="B44" t="s">
        <v>641</v>
      </c>
      <c r="C44" t="s">
        <v>642</v>
      </c>
      <c r="D44" t="s">
        <v>106</v>
      </c>
      <c r="E44" t="s">
        <v>129</v>
      </c>
      <c r="F44" t="s">
        <v>643</v>
      </c>
      <c r="G44" t="s">
        <v>644</v>
      </c>
      <c r="H44" t="s">
        <v>108</v>
      </c>
      <c r="I44" s="79">
        <v>904</v>
      </c>
      <c r="J44" s="79">
        <v>404</v>
      </c>
      <c r="K44" s="79">
        <v>3.6521599999999999</v>
      </c>
      <c r="L44" s="79">
        <v>0</v>
      </c>
      <c r="M44" s="79">
        <f t="shared" si="0"/>
        <v>0.10858584026815406</v>
      </c>
      <c r="N44" s="79">
        <f>K44/'סכום נכסי הקרן'!$C$42*100</f>
        <v>5.0495146210590017E-3</v>
      </c>
    </row>
    <row r="45" spans="2:14">
      <c r="B45" t="s">
        <v>647</v>
      </c>
      <c r="C45" t="s">
        <v>648</v>
      </c>
      <c r="D45" t="s">
        <v>106</v>
      </c>
      <c r="E45" t="s">
        <v>129</v>
      </c>
      <c r="F45" t="s">
        <v>649</v>
      </c>
      <c r="G45" t="s">
        <v>133</v>
      </c>
      <c r="H45" t="s">
        <v>108</v>
      </c>
      <c r="I45" s="79">
        <v>341</v>
      </c>
      <c r="J45" s="79">
        <v>733.2</v>
      </c>
      <c r="K45" s="79">
        <v>2.5002119999999999</v>
      </c>
      <c r="L45" s="79">
        <v>0</v>
      </c>
      <c r="M45" s="79">
        <f t="shared" si="0"/>
        <v>7.4336179375635789E-2</v>
      </c>
      <c r="N45" s="79">
        <f>K45/'סכום נכסי הקרן'!$C$42*100</f>
        <v>3.45681926578988E-3</v>
      </c>
    </row>
    <row r="46" spans="2:14">
      <c r="B46" s="80" t="s">
        <v>650</v>
      </c>
      <c r="E46" s="16"/>
      <c r="F46" s="16"/>
      <c r="G46" s="16"/>
      <c r="I46" s="81">
        <v>0</v>
      </c>
      <c r="K46" s="81">
        <v>0</v>
      </c>
      <c r="M46" s="81">
        <f t="shared" si="0"/>
        <v>0</v>
      </c>
      <c r="N46" s="81">
        <f>K46/'סכום נכסי הקרן'!$C$42*100</f>
        <v>0</v>
      </c>
    </row>
    <row r="47" spans="2:14">
      <c r="B47" t="s">
        <v>206</v>
      </c>
      <c r="C47" t="s">
        <v>206</v>
      </c>
      <c r="E47" s="16"/>
      <c r="F47" s="16"/>
      <c r="G47" t="s">
        <v>206</v>
      </c>
      <c r="H47" t="s">
        <v>206</v>
      </c>
      <c r="I47" s="79">
        <v>0</v>
      </c>
      <c r="J47" s="79">
        <v>0</v>
      </c>
      <c r="K47" s="79">
        <v>0</v>
      </c>
      <c r="L47" s="79">
        <v>0</v>
      </c>
      <c r="M47" s="79">
        <f t="shared" si="0"/>
        <v>0</v>
      </c>
      <c r="N47" s="79">
        <f>K47/'סכום נכסי הקרן'!$C$42*100</f>
        <v>0</v>
      </c>
    </row>
    <row r="48" spans="2:14">
      <c r="B48" s="80" t="s">
        <v>211</v>
      </c>
      <c r="E48" s="16"/>
      <c r="F48" s="16"/>
      <c r="G48" s="16"/>
      <c r="I48" s="81">
        <v>358</v>
      </c>
      <c r="K48" s="81">
        <v>33.488274519999997</v>
      </c>
      <c r="M48" s="81">
        <f t="shared" si="0"/>
        <v>0.99567171971786916</v>
      </c>
      <c r="N48" s="81">
        <f>K48/'סכום נכסי הקרן'!$C$42*100</f>
        <v>4.6301238670479285E-2</v>
      </c>
    </row>
    <row r="49" spans="2:14">
      <c r="B49" s="80" t="s">
        <v>285</v>
      </c>
      <c r="E49" s="16"/>
      <c r="F49" s="16"/>
      <c r="G49" s="16"/>
      <c r="I49" s="81">
        <v>358</v>
      </c>
      <c r="K49" s="81">
        <v>33.488274519999997</v>
      </c>
      <c r="M49" s="81">
        <f t="shared" si="0"/>
        <v>0.99567171971786916</v>
      </c>
      <c r="N49" s="81">
        <f>K49/'סכום נכסי הקרן'!$C$42*100</f>
        <v>4.6301238670479285E-2</v>
      </c>
    </row>
    <row r="50" spans="2:14">
      <c r="B50" t="s">
        <v>651</v>
      </c>
      <c r="C50" t="s">
        <v>652</v>
      </c>
      <c r="D50" t="s">
        <v>653</v>
      </c>
      <c r="E50" t="s">
        <v>654</v>
      </c>
      <c r="F50" t="s">
        <v>655</v>
      </c>
      <c r="G50" t="s">
        <v>656</v>
      </c>
      <c r="H50" t="s">
        <v>112</v>
      </c>
      <c r="I50" s="79">
        <v>97</v>
      </c>
      <c r="J50" s="79">
        <v>3844</v>
      </c>
      <c r="K50" s="79">
        <v>14.33304592</v>
      </c>
      <c r="L50" s="79">
        <v>0</v>
      </c>
      <c r="M50" s="79">
        <f t="shared" si="0"/>
        <v>0.42614941153323982</v>
      </c>
      <c r="N50" s="79">
        <f>K50/'סכום נכסי הקרן'!$C$42*100</f>
        <v>1.9817019226252432E-2</v>
      </c>
    </row>
    <row r="51" spans="2:14">
      <c r="B51" t="s">
        <v>657</v>
      </c>
      <c r="C51" t="s">
        <v>658</v>
      </c>
      <c r="D51" t="s">
        <v>653</v>
      </c>
      <c r="E51" t="s">
        <v>654</v>
      </c>
      <c r="F51" t="s">
        <v>659</v>
      </c>
      <c r="G51" t="s">
        <v>660</v>
      </c>
      <c r="H51" t="s">
        <v>112</v>
      </c>
      <c r="I51" s="79">
        <v>125</v>
      </c>
      <c r="J51" s="79">
        <v>2855</v>
      </c>
      <c r="K51" s="79">
        <v>13.718275</v>
      </c>
      <c r="L51" s="79">
        <v>0</v>
      </c>
      <c r="M51" s="79">
        <f t="shared" si="0"/>
        <v>0.40787107298273106</v>
      </c>
      <c r="N51" s="79">
        <f>K51/'סכום נכסי הקרן'!$C$42*100</f>
        <v>1.8967030521173274E-2</v>
      </c>
    </row>
    <row r="52" spans="2:14">
      <c r="B52" t="s">
        <v>661</v>
      </c>
      <c r="C52" t="s">
        <v>662</v>
      </c>
      <c r="D52" t="s">
        <v>653</v>
      </c>
      <c r="E52" t="s">
        <v>654</v>
      </c>
      <c r="F52" t="s">
        <v>663</v>
      </c>
      <c r="G52" t="s">
        <v>664</v>
      </c>
      <c r="H52" t="s">
        <v>112</v>
      </c>
      <c r="I52" s="79">
        <v>136</v>
      </c>
      <c r="J52" s="79">
        <v>1040</v>
      </c>
      <c r="K52" s="79">
        <v>5.4369535999999998</v>
      </c>
      <c r="L52" s="79">
        <v>0</v>
      </c>
      <c r="M52" s="79">
        <f t="shared" si="0"/>
        <v>0.16165123520189836</v>
      </c>
      <c r="N52" s="79">
        <f>K52/'סכום נכסי הקרן'!$C$42*100</f>
        <v>7.5171889230535843E-3</v>
      </c>
    </row>
    <row r="53" spans="2:14">
      <c r="B53" s="80" t="s">
        <v>286</v>
      </c>
      <c r="E53" s="16"/>
      <c r="F53" s="16"/>
      <c r="G53" s="16"/>
      <c r="I53" s="81">
        <v>0</v>
      </c>
      <c r="K53" s="81">
        <v>0</v>
      </c>
      <c r="M53" s="81">
        <f t="shared" si="0"/>
        <v>0</v>
      </c>
      <c r="N53" s="81">
        <f>K53/'סכום נכסי הקרן'!$C$42*100</f>
        <v>0</v>
      </c>
    </row>
    <row r="54" spans="2:14">
      <c r="B54" t="s">
        <v>206</v>
      </c>
      <c r="C54" t="s">
        <v>206</v>
      </c>
      <c r="E54" s="16"/>
      <c r="F54" s="16"/>
      <c r="G54" t="s">
        <v>206</v>
      </c>
      <c r="H54" t="s">
        <v>206</v>
      </c>
      <c r="I54" s="79">
        <v>0</v>
      </c>
      <c r="J54" s="79">
        <v>0</v>
      </c>
      <c r="K54" s="79">
        <v>0</v>
      </c>
      <c r="L54" s="79">
        <v>0</v>
      </c>
      <c r="M54" s="79">
        <f t="shared" si="0"/>
        <v>0</v>
      </c>
      <c r="N54" s="79">
        <f>K54/'סכום נכסי הקרן'!$C$42*100</f>
        <v>0</v>
      </c>
    </row>
    <row r="55" spans="2:14">
      <c r="B55" t="s">
        <v>214</v>
      </c>
      <c r="E55" s="16"/>
      <c r="F55" s="16"/>
      <c r="G55" s="16"/>
    </row>
    <row r="56" spans="2:14">
      <c r="E56" s="16"/>
      <c r="F56" s="16"/>
      <c r="G56" s="16"/>
    </row>
    <row r="57" spans="2:14">
      <c r="E57" s="16"/>
      <c r="F57" s="16"/>
      <c r="G57" s="16"/>
    </row>
    <row r="58" spans="2:14">
      <c r="E58" s="16"/>
      <c r="F58" s="16"/>
      <c r="G58" s="16"/>
    </row>
    <row r="59" spans="2:14">
      <c r="E59" s="16"/>
      <c r="F59" s="16"/>
      <c r="G59" s="16"/>
    </row>
    <row r="60" spans="2:14"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B249" s="16"/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9"/>
      <c r="E251" s="16"/>
      <c r="F251" s="16"/>
      <c r="G251" s="16"/>
    </row>
    <row r="252" spans="2:7"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B270" s="16"/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9"/>
      <c r="E272" s="16"/>
      <c r="F272" s="16"/>
      <c r="G272" s="16"/>
    </row>
    <row r="273" spans="5:7">
      <c r="E273" s="16"/>
      <c r="F273" s="16"/>
      <c r="G273" s="16"/>
    </row>
    <row r="274" spans="5:7">
      <c r="E274" s="16"/>
      <c r="F274" s="16"/>
      <c r="G274" s="16"/>
    </row>
    <row r="275" spans="5:7">
      <c r="E275" s="16"/>
      <c r="F275" s="16"/>
      <c r="G275" s="16"/>
    </row>
    <row r="276" spans="5:7">
      <c r="E276" s="16"/>
      <c r="F276" s="16"/>
      <c r="G276" s="16"/>
    </row>
    <row r="277" spans="5:7">
      <c r="E277" s="16"/>
      <c r="F277" s="16"/>
      <c r="G277" s="16"/>
    </row>
    <row r="278" spans="5:7">
      <c r="E278" s="16"/>
      <c r="F278" s="16"/>
      <c r="G278" s="16"/>
    </row>
    <row r="279" spans="5:7">
      <c r="E279" s="16"/>
      <c r="F279" s="16"/>
      <c r="G279" s="16"/>
    </row>
    <row r="280" spans="5:7">
      <c r="E280" s="16"/>
      <c r="F280" s="16"/>
      <c r="G280" s="16"/>
    </row>
    <row r="281" spans="5:7">
      <c r="E281" s="16"/>
      <c r="F281" s="16"/>
      <c r="G281" s="16"/>
    </row>
    <row r="282" spans="5:7">
      <c r="E282" s="16"/>
      <c r="F282" s="16"/>
      <c r="G282" s="16"/>
    </row>
    <row r="283" spans="5:7">
      <c r="E283" s="16"/>
      <c r="F283" s="16"/>
      <c r="G283" s="16"/>
    </row>
    <row r="284" spans="5:7">
      <c r="E284" s="16"/>
      <c r="F284" s="16"/>
      <c r="G284" s="16"/>
    </row>
    <row r="285" spans="5:7">
      <c r="E285" s="16"/>
      <c r="F285" s="16"/>
      <c r="G285" s="16"/>
    </row>
    <row r="286" spans="5:7">
      <c r="E286" s="16"/>
      <c r="F286" s="16"/>
      <c r="G286" s="16"/>
    </row>
    <row r="287" spans="5:7">
      <c r="E287" s="16"/>
      <c r="F287" s="16"/>
      <c r="G287" s="16"/>
    </row>
    <row r="288" spans="5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B337" s="16"/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9"/>
    </row>
  </sheetData>
  <sheetProtection sheet="1" objects="1" scenarios="1"/>
  <mergeCells count="2">
    <mergeCell ref="B6:N6"/>
    <mergeCell ref="B7:N7"/>
  </mergeCells>
  <dataValidations count="4">
    <dataValidation allowBlank="1" showInputMessage="1" showErrorMessage="1" sqref="A1"/>
    <dataValidation type="list" allowBlank="1" showInputMessage="1" showErrorMessage="1" sqref="G12:G339">
      <formula1>$BG$6:$BG$11</formula1>
    </dataValidation>
    <dataValidation type="list" allowBlank="1" showInputMessage="1" showErrorMessage="1" sqref="H12:H333">
      <formula1>$BI$6:$BI$11</formula1>
    </dataValidation>
    <dataValidation type="list" allowBlank="1" showInputMessage="1" showErrorMessage="1" sqref="E12:E333">
      <formula1>$BE$6:$BE$11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2" t="s">
        <v>889</v>
      </c>
    </row>
    <row r="3" spans="2:62">
      <c r="B3" s="2" t="s">
        <v>2</v>
      </c>
      <c r="C3" s="82" t="s">
        <v>890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2258622</v>
      </c>
      <c r="I11" s="7"/>
      <c r="J11" s="78">
        <v>28473.878553621998</v>
      </c>
      <c r="K11" s="7"/>
      <c r="L11" s="78">
        <v>100</v>
      </c>
      <c r="M11" s="78">
        <v>39.369999999999997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2218279</v>
      </c>
      <c r="J12" s="81">
        <v>16858.2119676</v>
      </c>
      <c r="L12" s="81">
        <v>59.21</v>
      </c>
      <c r="M12" s="81">
        <v>23.31</v>
      </c>
    </row>
    <row r="13" spans="2:62">
      <c r="B13" s="80" t="s">
        <v>665</v>
      </c>
      <c r="D13" s="16"/>
      <c r="E13" s="16"/>
      <c r="F13" s="16"/>
      <c r="G13" s="16"/>
      <c r="H13" s="81">
        <v>182118</v>
      </c>
      <c r="J13" s="81">
        <v>3338.10106</v>
      </c>
      <c r="L13" s="81">
        <v>11.72</v>
      </c>
      <c r="M13" s="81">
        <v>4.62</v>
      </c>
    </row>
    <row r="14" spans="2:62">
      <c r="B14" t="s">
        <v>666</v>
      </c>
      <c r="C14" t="s">
        <v>667</v>
      </c>
      <c r="D14" t="s">
        <v>106</v>
      </c>
      <c r="E14" t="s">
        <v>668</v>
      </c>
      <c r="F14" t="s">
        <v>129</v>
      </c>
      <c r="G14" t="s">
        <v>108</v>
      </c>
      <c r="H14" s="79">
        <v>113234</v>
      </c>
      <c r="I14" s="79">
        <v>1275</v>
      </c>
      <c r="J14" s="79">
        <v>1443.7335</v>
      </c>
      <c r="K14" s="79">
        <v>0.04</v>
      </c>
      <c r="L14" s="79">
        <v>5.07</v>
      </c>
      <c r="M14" s="79">
        <v>2</v>
      </c>
    </row>
    <row r="15" spans="2:62">
      <c r="B15" t="s">
        <v>669</v>
      </c>
      <c r="C15" t="s">
        <v>670</v>
      </c>
      <c r="D15" t="s">
        <v>106</v>
      </c>
      <c r="E15" t="s">
        <v>671</v>
      </c>
      <c r="F15" t="s">
        <v>129</v>
      </c>
      <c r="G15" t="s">
        <v>108</v>
      </c>
      <c r="H15" s="79">
        <v>810</v>
      </c>
      <c r="I15" s="79">
        <v>12770</v>
      </c>
      <c r="J15" s="79">
        <v>103.437</v>
      </c>
      <c r="K15" s="79">
        <v>0</v>
      </c>
      <c r="L15" s="79">
        <v>0.36</v>
      </c>
      <c r="M15" s="79">
        <v>0.14000000000000001</v>
      </c>
    </row>
    <row r="16" spans="2:62">
      <c r="B16" t="s">
        <v>672</v>
      </c>
      <c r="C16" t="s">
        <v>673</v>
      </c>
      <c r="D16" t="s">
        <v>106</v>
      </c>
      <c r="E16" t="s">
        <v>674</v>
      </c>
      <c r="F16" t="s">
        <v>129</v>
      </c>
      <c r="G16" t="s">
        <v>108</v>
      </c>
      <c r="H16" s="79">
        <v>8026</v>
      </c>
      <c r="I16" s="79">
        <v>12760</v>
      </c>
      <c r="J16" s="79">
        <v>1024.1176</v>
      </c>
      <c r="K16" s="79">
        <v>0.02</v>
      </c>
      <c r="L16" s="79">
        <v>3.6</v>
      </c>
      <c r="M16" s="79">
        <v>1.42</v>
      </c>
    </row>
    <row r="17" spans="2:13">
      <c r="B17" t="s">
        <v>675</v>
      </c>
      <c r="C17" t="s">
        <v>676</v>
      </c>
      <c r="D17" t="s">
        <v>106</v>
      </c>
      <c r="E17" t="s">
        <v>677</v>
      </c>
      <c r="F17" t="s">
        <v>134</v>
      </c>
      <c r="G17" t="s">
        <v>108</v>
      </c>
      <c r="H17" s="79">
        <v>60048</v>
      </c>
      <c r="I17" s="79">
        <v>1277</v>
      </c>
      <c r="J17" s="79">
        <v>766.81295999999998</v>
      </c>
      <c r="K17" s="79">
        <v>0.03</v>
      </c>
      <c r="L17" s="79">
        <v>2.69</v>
      </c>
      <c r="M17" s="79">
        <v>1.06</v>
      </c>
    </row>
    <row r="18" spans="2:13">
      <c r="B18" s="80" t="s">
        <v>678</v>
      </c>
      <c r="D18" s="16"/>
      <c r="E18" s="16"/>
      <c r="F18" s="16"/>
      <c r="G18" s="16"/>
      <c r="H18" s="81">
        <v>0</v>
      </c>
      <c r="J18" s="81">
        <v>0</v>
      </c>
      <c r="L18" s="81">
        <v>0</v>
      </c>
      <c r="M18" s="81">
        <v>0</v>
      </c>
    </row>
    <row r="19" spans="2:13">
      <c r="B19" t="s">
        <v>206</v>
      </c>
      <c r="C19" t="s">
        <v>206</v>
      </c>
      <c r="D19" s="16"/>
      <c r="E19" s="16"/>
      <c r="F19" t="s">
        <v>206</v>
      </c>
      <c r="G19" t="s">
        <v>206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</row>
    <row r="20" spans="2:13">
      <c r="B20" s="80" t="s">
        <v>679</v>
      </c>
      <c r="D20" s="16"/>
      <c r="E20" s="16"/>
      <c r="F20" s="16"/>
      <c r="G20" s="16"/>
      <c r="H20" s="81">
        <v>2036161</v>
      </c>
      <c r="J20" s="81">
        <v>13520.110907599999</v>
      </c>
      <c r="L20" s="81">
        <v>47.48</v>
      </c>
      <c r="M20" s="81">
        <v>18.690000000000001</v>
      </c>
    </row>
    <row r="21" spans="2:13">
      <c r="B21" t="s">
        <v>680</v>
      </c>
      <c r="C21" t="s">
        <v>681</v>
      </c>
      <c r="D21" t="s">
        <v>106</v>
      </c>
      <c r="E21" t="s">
        <v>682</v>
      </c>
      <c r="F21" t="s">
        <v>129</v>
      </c>
      <c r="G21" t="s">
        <v>108</v>
      </c>
      <c r="H21" s="79">
        <v>96984</v>
      </c>
      <c r="I21" s="79">
        <v>3093.46</v>
      </c>
      <c r="J21" s="79">
        <v>3000.1612464</v>
      </c>
      <c r="K21" s="79">
        <v>0.06</v>
      </c>
      <c r="L21" s="79">
        <v>10.54</v>
      </c>
      <c r="M21" s="79">
        <v>4.1500000000000004</v>
      </c>
    </row>
    <row r="22" spans="2:13">
      <c r="B22" t="s">
        <v>683</v>
      </c>
      <c r="C22" t="s">
        <v>684</v>
      </c>
      <c r="D22" t="s">
        <v>106</v>
      </c>
      <c r="E22" t="s">
        <v>677</v>
      </c>
      <c r="F22" t="s">
        <v>134</v>
      </c>
      <c r="G22" t="s">
        <v>108</v>
      </c>
      <c r="H22" s="79">
        <v>69350</v>
      </c>
      <c r="I22" s="79">
        <v>314.86</v>
      </c>
      <c r="J22" s="79">
        <v>218.35541000000001</v>
      </c>
      <c r="K22" s="79">
        <v>0.03</v>
      </c>
      <c r="L22" s="79">
        <v>0.77</v>
      </c>
      <c r="M22" s="79">
        <v>0.3</v>
      </c>
    </row>
    <row r="23" spans="2:13">
      <c r="B23" t="s">
        <v>685</v>
      </c>
      <c r="C23" t="s">
        <v>686</v>
      </c>
      <c r="D23" t="s">
        <v>106</v>
      </c>
      <c r="E23" t="s">
        <v>677</v>
      </c>
      <c r="F23" t="s">
        <v>134</v>
      </c>
      <c r="G23" t="s">
        <v>108</v>
      </c>
      <c r="H23" s="79">
        <v>528899</v>
      </c>
      <c r="I23" s="79">
        <v>307.91000000000003</v>
      </c>
      <c r="J23" s="79">
        <v>1628.5329108999999</v>
      </c>
      <c r="K23" s="79">
        <v>0.2</v>
      </c>
      <c r="L23" s="79">
        <v>5.72</v>
      </c>
      <c r="M23" s="79">
        <v>2.25</v>
      </c>
    </row>
    <row r="24" spans="2:13">
      <c r="B24" t="s">
        <v>687</v>
      </c>
      <c r="C24" t="s">
        <v>688</v>
      </c>
      <c r="D24" t="s">
        <v>106</v>
      </c>
      <c r="E24" t="s">
        <v>677</v>
      </c>
      <c r="F24" t="s">
        <v>134</v>
      </c>
      <c r="G24" t="s">
        <v>108</v>
      </c>
      <c r="H24" s="79">
        <v>290140</v>
      </c>
      <c r="I24" s="79">
        <v>300.04000000000002</v>
      </c>
      <c r="J24" s="79">
        <v>870.53605600000003</v>
      </c>
      <c r="K24" s="79">
        <v>0.2</v>
      </c>
      <c r="L24" s="79">
        <v>3.06</v>
      </c>
      <c r="M24" s="79">
        <v>1.2</v>
      </c>
    </row>
    <row r="25" spans="2:13">
      <c r="B25" t="s">
        <v>689</v>
      </c>
      <c r="C25" t="s">
        <v>690</v>
      </c>
      <c r="D25" t="s">
        <v>106</v>
      </c>
      <c r="E25" t="s">
        <v>691</v>
      </c>
      <c r="F25" t="s">
        <v>134</v>
      </c>
      <c r="G25" t="s">
        <v>108</v>
      </c>
      <c r="H25" s="79">
        <v>842900</v>
      </c>
      <c r="I25" s="79">
        <v>343.32</v>
      </c>
      <c r="J25" s="79">
        <v>2893.8442799999998</v>
      </c>
      <c r="K25" s="79">
        <v>0.16</v>
      </c>
      <c r="L25" s="79">
        <v>10.16</v>
      </c>
      <c r="M25" s="79">
        <v>4</v>
      </c>
    </row>
    <row r="26" spans="2:13">
      <c r="B26" t="s">
        <v>692</v>
      </c>
      <c r="C26" t="s">
        <v>693</v>
      </c>
      <c r="D26" t="s">
        <v>106</v>
      </c>
      <c r="E26" t="s">
        <v>691</v>
      </c>
      <c r="F26" t="s">
        <v>134</v>
      </c>
      <c r="G26" t="s">
        <v>108</v>
      </c>
      <c r="H26" s="79">
        <v>42152</v>
      </c>
      <c r="I26" s="79">
        <v>3157.15</v>
      </c>
      <c r="J26" s="79">
        <v>1330.801868</v>
      </c>
      <c r="K26" s="79">
        <v>0.14000000000000001</v>
      </c>
      <c r="L26" s="79">
        <v>4.67</v>
      </c>
      <c r="M26" s="79">
        <v>1.84</v>
      </c>
    </row>
    <row r="27" spans="2:13">
      <c r="B27" t="s">
        <v>694</v>
      </c>
      <c r="C27" t="s">
        <v>695</v>
      </c>
      <c r="D27" t="s">
        <v>106</v>
      </c>
      <c r="E27" t="s">
        <v>671</v>
      </c>
      <c r="F27" t="s">
        <v>134</v>
      </c>
      <c r="G27" t="s">
        <v>108</v>
      </c>
      <c r="H27" s="79">
        <v>47167</v>
      </c>
      <c r="I27" s="79">
        <v>3074.02</v>
      </c>
      <c r="J27" s="79">
        <v>1449.9230133999999</v>
      </c>
      <c r="K27" s="79">
        <v>0.03</v>
      </c>
      <c r="L27" s="79">
        <v>5.09</v>
      </c>
      <c r="M27" s="79">
        <v>2</v>
      </c>
    </row>
    <row r="28" spans="2:13">
      <c r="B28" t="s">
        <v>696</v>
      </c>
      <c r="C28" t="s">
        <v>697</v>
      </c>
      <c r="D28" t="s">
        <v>106</v>
      </c>
      <c r="E28" t="s">
        <v>671</v>
      </c>
      <c r="F28" t="s">
        <v>134</v>
      </c>
      <c r="G28" t="s">
        <v>108</v>
      </c>
      <c r="H28" s="79">
        <v>37926</v>
      </c>
      <c r="I28" s="79">
        <v>3438.22</v>
      </c>
      <c r="J28" s="79">
        <v>1303.9793172</v>
      </c>
      <c r="K28" s="79">
        <v>0.17</v>
      </c>
      <c r="L28" s="79">
        <v>4.58</v>
      </c>
      <c r="M28" s="79">
        <v>1.8</v>
      </c>
    </row>
    <row r="29" spans="2:13">
      <c r="B29" t="s">
        <v>698</v>
      </c>
      <c r="C29" t="s">
        <v>699</v>
      </c>
      <c r="D29" t="s">
        <v>106</v>
      </c>
      <c r="E29" t="s">
        <v>700</v>
      </c>
      <c r="F29" t="s">
        <v>134</v>
      </c>
      <c r="G29" t="s">
        <v>108</v>
      </c>
      <c r="H29" s="79">
        <v>62000</v>
      </c>
      <c r="I29" s="79">
        <v>312.79000000000002</v>
      </c>
      <c r="J29" s="79">
        <v>193.9298</v>
      </c>
      <c r="K29" s="79">
        <v>0.02</v>
      </c>
      <c r="L29" s="79">
        <v>0.68</v>
      </c>
      <c r="M29" s="79">
        <v>0.27</v>
      </c>
    </row>
    <row r="30" spans="2:13">
      <c r="B30" t="s">
        <v>701</v>
      </c>
      <c r="C30" t="s">
        <v>702</v>
      </c>
      <c r="D30" t="s">
        <v>106</v>
      </c>
      <c r="E30" t="s">
        <v>703</v>
      </c>
      <c r="F30" t="s">
        <v>134</v>
      </c>
      <c r="G30" t="s">
        <v>108</v>
      </c>
      <c r="H30" s="79">
        <v>15000</v>
      </c>
      <c r="I30" s="79">
        <v>3433.1</v>
      </c>
      <c r="J30" s="79">
        <v>514.96500000000003</v>
      </c>
      <c r="K30" s="79">
        <v>0.03</v>
      </c>
      <c r="L30" s="79">
        <v>1.81</v>
      </c>
      <c r="M30" s="79">
        <v>0.71</v>
      </c>
    </row>
    <row r="31" spans="2:13">
      <c r="B31" t="s">
        <v>704</v>
      </c>
      <c r="C31" t="s">
        <v>705</v>
      </c>
      <c r="D31" t="s">
        <v>106</v>
      </c>
      <c r="E31" t="s">
        <v>682</v>
      </c>
      <c r="F31" t="s">
        <v>134</v>
      </c>
      <c r="G31" t="s">
        <v>108</v>
      </c>
      <c r="H31" s="79">
        <v>3643</v>
      </c>
      <c r="I31" s="79">
        <v>3158.99</v>
      </c>
      <c r="J31" s="79">
        <v>115.0820057</v>
      </c>
      <c r="K31" s="79">
        <v>0</v>
      </c>
      <c r="L31" s="79">
        <v>0.4</v>
      </c>
      <c r="M31" s="79">
        <v>0.16</v>
      </c>
    </row>
    <row r="32" spans="2:13">
      <c r="B32" s="80" t="s">
        <v>706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206</v>
      </c>
      <c r="C33" t="s">
        <v>206</v>
      </c>
      <c r="D33" s="16"/>
      <c r="E33" s="16"/>
      <c r="F33" t="s">
        <v>206</v>
      </c>
      <c r="G33" t="s">
        <v>206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s="80" t="s">
        <v>552</v>
      </c>
      <c r="D34" s="16"/>
      <c r="E34" s="16"/>
      <c r="F34" s="16"/>
      <c r="G34" s="16"/>
      <c r="H34" s="81">
        <v>0</v>
      </c>
      <c r="J34" s="81">
        <v>0</v>
      </c>
      <c r="L34" s="81">
        <v>0</v>
      </c>
      <c r="M34" s="81">
        <v>0</v>
      </c>
    </row>
    <row r="35" spans="2:13">
      <c r="B35" t="s">
        <v>206</v>
      </c>
      <c r="C35" t="s">
        <v>206</v>
      </c>
      <c r="D35" s="16"/>
      <c r="E35" s="16"/>
      <c r="F35" t="s">
        <v>206</v>
      </c>
      <c r="G35" t="s">
        <v>206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</row>
    <row r="36" spans="2:13">
      <c r="B36" s="80" t="s">
        <v>707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206</v>
      </c>
      <c r="C37" t="s">
        <v>206</v>
      </c>
      <c r="D37" s="16"/>
      <c r="E37" s="16"/>
      <c r="F37" t="s">
        <v>206</v>
      </c>
      <c r="G37" t="s">
        <v>206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s="80" t="s">
        <v>211</v>
      </c>
      <c r="D38" s="16"/>
      <c r="E38" s="16"/>
      <c r="F38" s="16"/>
      <c r="G38" s="16"/>
      <c r="H38" s="81">
        <v>40343</v>
      </c>
      <c r="J38" s="81">
        <v>11615.666586022</v>
      </c>
      <c r="L38" s="81">
        <v>40.79</v>
      </c>
      <c r="M38" s="81">
        <v>16.059999999999999</v>
      </c>
    </row>
    <row r="39" spans="2:13">
      <c r="B39" s="80" t="s">
        <v>708</v>
      </c>
      <c r="D39" s="16"/>
      <c r="E39" s="16"/>
      <c r="F39" s="16"/>
      <c r="G39" s="16"/>
      <c r="H39" s="81">
        <v>35661</v>
      </c>
      <c r="J39" s="81">
        <v>9896.3067201850008</v>
      </c>
      <c r="L39" s="81">
        <v>34.76</v>
      </c>
      <c r="M39" s="81">
        <v>13.68</v>
      </c>
    </row>
    <row r="40" spans="2:13">
      <c r="B40" t="s">
        <v>709</v>
      </c>
      <c r="C40" t="s">
        <v>710</v>
      </c>
      <c r="D40" t="s">
        <v>653</v>
      </c>
      <c r="E40" t="s">
        <v>711</v>
      </c>
      <c r="F40" t="s">
        <v>656</v>
      </c>
      <c r="G40" t="s">
        <v>194</v>
      </c>
      <c r="H40" s="79">
        <v>416</v>
      </c>
      <c r="I40" s="79">
        <v>1966000</v>
      </c>
      <c r="J40" s="79">
        <v>269.55715903999999</v>
      </c>
      <c r="K40" s="79">
        <v>0</v>
      </c>
      <c r="L40" s="79">
        <v>0.95</v>
      </c>
      <c r="M40" s="79">
        <v>0.37</v>
      </c>
    </row>
    <row r="41" spans="2:13">
      <c r="B41" t="s">
        <v>712</v>
      </c>
      <c r="C41" t="s">
        <v>713</v>
      </c>
      <c r="D41" t="s">
        <v>653</v>
      </c>
      <c r="E41" t="s">
        <v>714</v>
      </c>
      <c r="F41" t="s">
        <v>656</v>
      </c>
      <c r="G41" t="s">
        <v>112</v>
      </c>
      <c r="H41" s="79">
        <v>11087</v>
      </c>
      <c r="I41" s="79">
        <v>2532</v>
      </c>
      <c r="J41" s="79">
        <v>1079.0985969599999</v>
      </c>
      <c r="K41" s="79">
        <v>0.01</v>
      </c>
      <c r="L41" s="79">
        <v>3.79</v>
      </c>
      <c r="M41" s="79">
        <v>1.49</v>
      </c>
    </row>
    <row r="42" spans="2:13">
      <c r="B42" t="s">
        <v>715</v>
      </c>
      <c r="C42" t="s">
        <v>716</v>
      </c>
      <c r="D42" t="s">
        <v>717</v>
      </c>
      <c r="E42" t="s">
        <v>718</v>
      </c>
      <c r="F42" t="s">
        <v>656</v>
      </c>
      <c r="G42" t="s">
        <v>116</v>
      </c>
      <c r="H42" s="79">
        <v>3655</v>
      </c>
      <c r="I42" s="79">
        <v>7087</v>
      </c>
      <c r="J42" s="79">
        <v>1041.325899985</v>
      </c>
      <c r="K42" s="79">
        <v>0.04</v>
      </c>
      <c r="L42" s="79">
        <v>3.66</v>
      </c>
      <c r="M42" s="79">
        <v>1.44</v>
      </c>
    </row>
    <row r="43" spans="2:13">
      <c r="B43" t="s">
        <v>719</v>
      </c>
      <c r="C43" t="s">
        <v>720</v>
      </c>
      <c r="D43" t="s">
        <v>653</v>
      </c>
      <c r="E43" t="s">
        <v>721</v>
      </c>
      <c r="F43" t="s">
        <v>656</v>
      </c>
      <c r="G43" t="s">
        <v>112</v>
      </c>
      <c r="H43" s="79">
        <v>3060</v>
      </c>
      <c r="I43" s="79">
        <v>2130</v>
      </c>
      <c r="J43" s="79">
        <v>250.54423199999999</v>
      </c>
      <c r="K43" s="79">
        <v>0.03</v>
      </c>
      <c r="L43" s="79">
        <v>0.88</v>
      </c>
      <c r="M43" s="79">
        <v>0.35</v>
      </c>
    </row>
    <row r="44" spans="2:13">
      <c r="B44" t="s">
        <v>722</v>
      </c>
      <c r="C44" t="s">
        <v>723</v>
      </c>
      <c r="D44" t="s">
        <v>653</v>
      </c>
      <c r="E44" t="s">
        <v>724</v>
      </c>
      <c r="F44" t="s">
        <v>656</v>
      </c>
      <c r="G44" t="s">
        <v>112</v>
      </c>
      <c r="H44" s="79">
        <v>6382</v>
      </c>
      <c r="I44" s="79">
        <v>2774</v>
      </c>
      <c r="J44" s="79">
        <v>680.52899792000005</v>
      </c>
      <c r="K44" s="79">
        <v>0.03</v>
      </c>
      <c r="L44" s="79">
        <v>2.39</v>
      </c>
      <c r="M44" s="79">
        <v>0.94</v>
      </c>
    </row>
    <row r="45" spans="2:13">
      <c r="B45" t="s">
        <v>725</v>
      </c>
      <c r="C45" t="s">
        <v>726</v>
      </c>
      <c r="D45" t="s">
        <v>653</v>
      </c>
      <c r="E45" t="s">
        <v>727</v>
      </c>
      <c r="F45" t="s">
        <v>656</v>
      </c>
      <c r="G45" t="s">
        <v>112</v>
      </c>
      <c r="H45" s="79">
        <v>3000</v>
      </c>
      <c r="I45" s="79">
        <v>38938</v>
      </c>
      <c r="J45" s="79">
        <v>4490.3301600000004</v>
      </c>
      <c r="K45" s="79">
        <v>0</v>
      </c>
      <c r="L45" s="79">
        <v>15.77</v>
      </c>
      <c r="M45" s="79">
        <v>6.21</v>
      </c>
    </row>
    <row r="46" spans="2:13">
      <c r="B46" t="s">
        <v>728</v>
      </c>
      <c r="C46" t="s">
        <v>729</v>
      </c>
      <c r="D46" t="s">
        <v>730</v>
      </c>
      <c r="E46" t="s">
        <v>731</v>
      </c>
      <c r="F46" t="s">
        <v>656</v>
      </c>
      <c r="G46" t="s">
        <v>112</v>
      </c>
      <c r="H46" s="79">
        <v>1340</v>
      </c>
      <c r="I46" s="79">
        <v>22435</v>
      </c>
      <c r="J46" s="79">
        <v>1155.617876</v>
      </c>
      <c r="K46" s="79">
        <v>0</v>
      </c>
      <c r="L46" s="79">
        <v>4.0599999999999996</v>
      </c>
      <c r="M46" s="79">
        <v>1.6</v>
      </c>
    </row>
    <row r="47" spans="2:13">
      <c r="B47" t="s">
        <v>732</v>
      </c>
      <c r="C47" t="s">
        <v>733</v>
      </c>
      <c r="D47" t="s">
        <v>730</v>
      </c>
      <c r="E47" t="s">
        <v>734</v>
      </c>
      <c r="F47" t="s">
        <v>656</v>
      </c>
      <c r="G47" t="s">
        <v>112</v>
      </c>
      <c r="H47" s="79">
        <v>6721</v>
      </c>
      <c r="I47" s="79">
        <v>3597</v>
      </c>
      <c r="J47" s="79">
        <v>929.30379828000002</v>
      </c>
      <c r="K47" s="79">
        <v>0</v>
      </c>
      <c r="L47" s="79">
        <v>3.26</v>
      </c>
      <c r="M47" s="79">
        <v>1.28</v>
      </c>
    </row>
    <row r="48" spans="2:13">
      <c r="B48" s="80" t="s">
        <v>735</v>
      </c>
      <c r="D48" s="16"/>
      <c r="E48" s="16"/>
      <c r="F48" s="16"/>
      <c r="G48" s="16"/>
      <c r="H48" s="81">
        <v>4682</v>
      </c>
      <c r="J48" s="81">
        <v>1719.3598658369999</v>
      </c>
      <c r="L48" s="81">
        <v>6.04</v>
      </c>
      <c r="M48" s="81">
        <v>2.38</v>
      </c>
    </row>
    <row r="49" spans="2:13">
      <c r="B49" t="s">
        <v>736</v>
      </c>
      <c r="C49" t="s">
        <v>737</v>
      </c>
      <c r="D49" t="s">
        <v>653</v>
      </c>
      <c r="E49" t="s">
        <v>738</v>
      </c>
      <c r="F49" t="s">
        <v>656</v>
      </c>
      <c r="G49" t="s">
        <v>116</v>
      </c>
      <c r="H49" s="79">
        <v>303</v>
      </c>
      <c r="I49" s="79">
        <v>20915</v>
      </c>
      <c r="J49" s="79">
        <v>254.763586245</v>
      </c>
      <c r="K49" s="79">
        <v>0.04</v>
      </c>
      <c r="L49" s="79">
        <v>0.89</v>
      </c>
      <c r="M49" s="79">
        <v>0.35</v>
      </c>
    </row>
    <row r="50" spans="2:13">
      <c r="B50" t="s">
        <v>739</v>
      </c>
      <c r="C50" t="s">
        <v>740</v>
      </c>
      <c r="D50" t="s">
        <v>653</v>
      </c>
      <c r="E50" t="s">
        <v>741</v>
      </c>
      <c r="F50" t="s">
        <v>656</v>
      </c>
      <c r="G50" t="s">
        <v>116</v>
      </c>
      <c r="H50" s="79">
        <v>344</v>
      </c>
      <c r="I50" s="79">
        <v>18133</v>
      </c>
      <c r="J50" s="79">
        <v>250.76386815199999</v>
      </c>
      <c r="K50" s="79">
        <v>0.04</v>
      </c>
      <c r="L50" s="79">
        <v>0.88</v>
      </c>
      <c r="M50" s="79">
        <v>0.35</v>
      </c>
    </row>
    <row r="51" spans="2:13">
      <c r="B51" t="s">
        <v>742</v>
      </c>
      <c r="C51" t="s">
        <v>743</v>
      </c>
      <c r="D51" t="s">
        <v>653</v>
      </c>
      <c r="E51" t="s">
        <v>744</v>
      </c>
      <c r="F51" t="s">
        <v>656</v>
      </c>
      <c r="G51" t="s">
        <v>112</v>
      </c>
      <c r="H51" s="79">
        <v>258</v>
      </c>
      <c r="I51" s="79">
        <v>11280</v>
      </c>
      <c r="J51" s="79">
        <v>111.86962560000001</v>
      </c>
      <c r="K51" s="79">
        <v>0</v>
      </c>
      <c r="L51" s="79">
        <v>0.39</v>
      </c>
      <c r="M51" s="79">
        <v>0.15</v>
      </c>
    </row>
    <row r="52" spans="2:13">
      <c r="B52" t="s">
        <v>745</v>
      </c>
      <c r="C52" t="s">
        <v>746</v>
      </c>
      <c r="D52" t="s">
        <v>653</v>
      </c>
      <c r="E52" t="s">
        <v>721</v>
      </c>
      <c r="F52" t="s">
        <v>656</v>
      </c>
      <c r="G52" t="s">
        <v>112</v>
      </c>
      <c r="H52" s="79">
        <v>367</v>
      </c>
      <c r="I52" s="79">
        <v>9867</v>
      </c>
      <c r="J52" s="79">
        <v>139.19850516</v>
      </c>
      <c r="K52" s="79">
        <v>0.01</v>
      </c>
      <c r="L52" s="79">
        <v>0.49</v>
      </c>
      <c r="M52" s="79">
        <v>0.19</v>
      </c>
    </row>
    <row r="53" spans="2:13">
      <c r="B53" t="s">
        <v>747</v>
      </c>
      <c r="C53" t="s">
        <v>748</v>
      </c>
      <c r="D53" t="s">
        <v>653</v>
      </c>
      <c r="E53" t="s">
        <v>749</v>
      </c>
      <c r="F53" t="s">
        <v>656</v>
      </c>
      <c r="G53" t="s">
        <v>112</v>
      </c>
      <c r="H53" s="79">
        <v>717</v>
      </c>
      <c r="I53" s="79">
        <v>10380</v>
      </c>
      <c r="J53" s="79">
        <v>286.08816239999999</v>
      </c>
      <c r="K53" s="79">
        <v>0.01</v>
      </c>
      <c r="L53" s="79">
        <v>1</v>
      </c>
      <c r="M53" s="79">
        <v>0.4</v>
      </c>
    </row>
    <row r="54" spans="2:13">
      <c r="B54" t="s">
        <v>750</v>
      </c>
      <c r="C54" t="s">
        <v>751</v>
      </c>
      <c r="D54" t="s">
        <v>653</v>
      </c>
      <c r="E54" t="s">
        <v>731</v>
      </c>
      <c r="F54" t="s">
        <v>656</v>
      </c>
      <c r="G54" t="s">
        <v>112</v>
      </c>
      <c r="H54" s="79">
        <v>831</v>
      </c>
      <c r="I54" s="79">
        <v>3640</v>
      </c>
      <c r="J54" s="79">
        <v>116.2748496</v>
      </c>
      <c r="K54" s="79">
        <v>0</v>
      </c>
      <c r="L54" s="79">
        <v>0.41</v>
      </c>
      <c r="M54" s="79">
        <v>0.16</v>
      </c>
    </row>
    <row r="55" spans="2:13">
      <c r="B55" t="s">
        <v>752</v>
      </c>
      <c r="C55" t="s">
        <v>753</v>
      </c>
      <c r="D55" t="s">
        <v>653</v>
      </c>
      <c r="E55" t="s">
        <v>754</v>
      </c>
      <c r="F55" t="s">
        <v>656</v>
      </c>
      <c r="G55" t="s">
        <v>112</v>
      </c>
      <c r="H55" s="79">
        <v>193</v>
      </c>
      <c r="I55" s="79">
        <v>7004</v>
      </c>
      <c r="J55" s="79">
        <v>51.962115679999997</v>
      </c>
      <c r="K55" s="79">
        <v>0</v>
      </c>
      <c r="L55" s="79">
        <v>0.18</v>
      </c>
      <c r="M55" s="79">
        <v>7.0000000000000007E-2</v>
      </c>
    </row>
    <row r="56" spans="2:13">
      <c r="B56" t="s">
        <v>755</v>
      </c>
      <c r="C56" t="s">
        <v>756</v>
      </c>
      <c r="D56" t="s">
        <v>653</v>
      </c>
      <c r="E56" t="s">
        <v>757</v>
      </c>
      <c r="F56" t="s">
        <v>656</v>
      </c>
      <c r="G56" t="s">
        <v>112</v>
      </c>
      <c r="H56" s="79">
        <v>1669</v>
      </c>
      <c r="I56" s="79">
        <v>7925</v>
      </c>
      <c r="J56" s="79">
        <v>508.43915299999998</v>
      </c>
      <c r="K56" s="79">
        <v>0</v>
      </c>
      <c r="L56" s="79">
        <v>1.79</v>
      </c>
      <c r="M56" s="79">
        <v>0.7</v>
      </c>
    </row>
    <row r="57" spans="2:13">
      <c r="B57" s="80" t="s">
        <v>552</v>
      </c>
      <c r="D57" s="16"/>
      <c r="E57" s="16"/>
      <c r="F57" s="16"/>
      <c r="G57" s="16"/>
      <c r="H57" s="81">
        <v>0</v>
      </c>
      <c r="J57" s="81">
        <v>0</v>
      </c>
      <c r="L57" s="81">
        <v>0</v>
      </c>
      <c r="M57" s="81">
        <v>0</v>
      </c>
    </row>
    <row r="58" spans="2:13">
      <c r="B58" t="s">
        <v>206</v>
      </c>
      <c r="C58" t="s">
        <v>206</v>
      </c>
      <c r="D58" s="16"/>
      <c r="E58" s="16"/>
      <c r="F58" t="s">
        <v>206</v>
      </c>
      <c r="G58" t="s">
        <v>206</v>
      </c>
      <c r="H58" s="79">
        <v>0</v>
      </c>
      <c r="I58" s="79">
        <v>0</v>
      </c>
      <c r="J58" s="79">
        <v>0</v>
      </c>
      <c r="K58" s="79">
        <v>0</v>
      </c>
      <c r="L58" s="79">
        <v>0</v>
      </c>
      <c r="M58" s="79">
        <v>0</v>
      </c>
    </row>
    <row r="59" spans="2:13">
      <c r="B59" s="80" t="s">
        <v>707</v>
      </c>
      <c r="D59" s="16"/>
      <c r="E59" s="16"/>
      <c r="F59" s="16"/>
      <c r="G59" s="16"/>
      <c r="H59" s="81">
        <v>0</v>
      </c>
      <c r="J59" s="81">
        <v>0</v>
      </c>
      <c r="L59" s="81">
        <v>0</v>
      </c>
      <c r="M59" s="81">
        <v>0</v>
      </c>
    </row>
    <row r="60" spans="2:13">
      <c r="B60" t="s">
        <v>206</v>
      </c>
      <c r="C60" t="s">
        <v>206</v>
      </c>
      <c r="D60" s="16"/>
      <c r="E60" s="16"/>
      <c r="F60" t="s">
        <v>206</v>
      </c>
      <c r="G60" t="s">
        <v>206</v>
      </c>
      <c r="H60" s="79">
        <v>0</v>
      </c>
      <c r="I60" s="79">
        <v>0</v>
      </c>
      <c r="J60" s="79">
        <v>0</v>
      </c>
      <c r="K60" s="79">
        <v>0</v>
      </c>
      <c r="L60" s="79">
        <v>0</v>
      </c>
      <c r="M60" s="79">
        <v>0</v>
      </c>
    </row>
    <row r="61" spans="2:13">
      <c r="B61" t="s">
        <v>214</v>
      </c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" t="s">
        <v>889</v>
      </c>
    </row>
    <row r="3" spans="2:65">
      <c r="B3" s="2" t="s">
        <v>2</v>
      </c>
      <c r="C3" s="82" t="s">
        <v>890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9313.75</v>
      </c>
      <c r="K11" s="7"/>
      <c r="L11" s="78">
        <v>1111.2568774632</v>
      </c>
      <c r="M11" s="7"/>
      <c r="N11" s="78">
        <v>100</v>
      </c>
      <c r="O11" s="78">
        <v>1.54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758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211</v>
      </c>
      <c r="C15" s="16"/>
      <c r="D15" s="16"/>
      <c r="E15" s="16"/>
      <c r="J15" s="81">
        <v>9313.75</v>
      </c>
      <c r="L15" s="81">
        <v>1111.2568774632</v>
      </c>
      <c r="N15" s="81">
        <v>100</v>
      </c>
      <c r="O15" s="81">
        <v>1.54</v>
      </c>
    </row>
    <row r="16" spans="2:65">
      <c r="B16" s="80" t="s">
        <v>759</v>
      </c>
      <c r="C16" s="16"/>
      <c r="D16" s="16"/>
      <c r="E16" s="16"/>
      <c r="J16" s="81">
        <v>9313.75</v>
      </c>
      <c r="L16" s="81">
        <v>1111.2568774632</v>
      </c>
      <c r="N16" s="81">
        <v>100</v>
      </c>
      <c r="O16" s="81">
        <v>1.54</v>
      </c>
    </row>
    <row r="17" spans="2:15">
      <c r="B17" t="s">
        <v>760</v>
      </c>
      <c r="C17" t="s">
        <v>761</v>
      </c>
      <c r="D17" t="s">
        <v>129</v>
      </c>
      <c r="E17" t="s">
        <v>762</v>
      </c>
      <c r="F17" t="s">
        <v>763</v>
      </c>
      <c r="G17" t="s">
        <v>764</v>
      </c>
      <c r="H17" t="s">
        <v>157</v>
      </c>
      <c r="I17" t="s">
        <v>112</v>
      </c>
      <c r="J17" s="79">
        <v>7383.82</v>
      </c>
      <c r="K17" s="79">
        <v>1188</v>
      </c>
      <c r="L17" s="79">
        <v>337.19484047039998</v>
      </c>
      <c r="M17" s="79">
        <v>0</v>
      </c>
      <c r="N17" s="79">
        <v>30.34</v>
      </c>
      <c r="O17" s="79">
        <v>0.47</v>
      </c>
    </row>
    <row r="18" spans="2:15">
      <c r="B18" t="s">
        <v>765</v>
      </c>
      <c r="C18" t="s">
        <v>766</v>
      </c>
      <c r="D18" t="s">
        <v>129</v>
      </c>
      <c r="E18" t="s">
        <v>767</v>
      </c>
      <c r="F18" t="s">
        <v>656</v>
      </c>
      <c r="G18" t="s">
        <v>206</v>
      </c>
      <c r="H18" t="s">
        <v>768</v>
      </c>
      <c r="I18" t="s">
        <v>112</v>
      </c>
      <c r="J18" s="79">
        <v>1929.93</v>
      </c>
      <c r="K18" s="79">
        <v>10434</v>
      </c>
      <c r="L18" s="79">
        <v>774.06203699280002</v>
      </c>
      <c r="M18" s="79">
        <v>7.0000000000000007E-2</v>
      </c>
      <c r="N18" s="79">
        <v>69.66</v>
      </c>
      <c r="O18" s="79">
        <v>1.07</v>
      </c>
    </row>
    <row r="19" spans="2:15">
      <c r="B19" t="s">
        <v>214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2" t="s">
        <v>889</v>
      </c>
    </row>
    <row r="3" spans="2:60">
      <c r="B3" s="2" t="s">
        <v>2</v>
      </c>
      <c r="C3" s="82" t="s">
        <v>890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769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206</v>
      </c>
      <c r="C14" t="s">
        <v>206</v>
      </c>
      <c r="D14" s="16"/>
      <c r="E14" t="s">
        <v>206</v>
      </c>
      <c r="F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211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770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206</v>
      </c>
      <c r="C17" t="s">
        <v>206</v>
      </c>
      <c r="D17" s="16"/>
      <c r="E17" t="s">
        <v>206</v>
      </c>
      <c r="F17" t="s">
        <v>206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214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2017-04-06T05:17:37+00:00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8CF2DCD-0466-4F98-9F9B-3EB2B1F2FD85}"/>
</file>

<file path=customXml/itemProps2.xml><?xml version="1.0" encoding="utf-8"?>
<ds:datastoreItem xmlns:ds="http://schemas.openxmlformats.org/officeDocument/2006/customXml" ds:itemID="{0B2201D2-0EAE-426A-B89E-A1AA32E19A99}"/>
</file>

<file path=customXml/itemProps3.xml><?xml version="1.0" encoding="utf-8"?>
<ds:datastoreItem xmlns:ds="http://schemas.openxmlformats.org/officeDocument/2006/customXml" ds:itemID="{4C461315-0800-4161-B060-C24B6EBDA8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אפרת חן</cp:lastModifiedBy>
  <dcterms:created xsi:type="dcterms:W3CDTF">2015-11-10T09:34:27Z</dcterms:created>
  <dcterms:modified xsi:type="dcterms:W3CDTF">2017-04-24T14:10:52Z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