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1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20.xml" ContentType="application/vnd.openxmlformats-officedocument.spreadsheetml.worksheet+xml"/>
  <Override PartName="/xl/worksheets/sheet22.xml" ContentType="application/vnd.openxmlformats-officedocument.spreadsheetml.worksheet+xml"/>
  <Override PartName="/xl/worksheets/sheet18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7040" windowHeight="10560" tabRatio="908" firstSheet="17" activeTab="25"/>
  </bookViews>
  <sheets>
    <sheet name="מזומנים ושווי מזומנים" sheetId="1" r:id="rId1"/>
    <sheet name="סחיר - תעודות התחייבות ממשלתיות" sheetId="2" r:id="rId2"/>
    <sheet name="סחיר - תעודות חוב מסחריות" sheetId="3" r:id="rId3"/>
    <sheet name="סחיר - אגח קונצרני" sheetId="4" r:id="rId4"/>
    <sheet name="סחיר - מניות" sheetId="5" r:id="rId5"/>
    <sheet name="סחיר - תעודות סל" sheetId="6" r:id="rId6"/>
    <sheet name="סחיר - קרנות נאמנות" sheetId="7" r:id="rId7"/>
    <sheet name="סחיר - כתבי אופציה" sheetId="8" r:id="rId8"/>
    <sheet name="סחיר - אופציות" sheetId="9" r:id="rId9"/>
    <sheet name="סחיר - חוזים עתידיים" sheetId="10" r:id="rId10"/>
    <sheet name="סחיר - מוצרים מובנים" sheetId="11" r:id="rId11"/>
    <sheet name="לא סחיר - תעודות התחייבות ממשלה" sheetId="12" r:id="rId12"/>
    <sheet name="לא סחיר - תעודות חוב מסחריות" sheetId="13" r:id="rId13"/>
    <sheet name="לא סחיר - אגח קונצרני" sheetId="14" r:id="rId14"/>
    <sheet name="לא סחיר - מניות" sheetId="15" r:id="rId15"/>
    <sheet name="לא סחיר - קרנות השקעה" sheetId="16" r:id="rId16"/>
    <sheet name="לא סחיר - כתבי אופציה" sheetId="17" r:id="rId17"/>
    <sheet name="לא סחיר - אופציות" sheetId="18" r:id="rId18"/>
    <sheet name="לא סחיר - חוזים עתידיים" sheetId="19" r:id="rId19"/>
    <sheet name="לא סחיר - מוצרים מובנים" sheetId="20" r:id="rId20"/>
    <sheet name="הלוואות" sheetId="21" r:id="rId21"/>
    <sheet name="פקדונות" sheetId="22" r:id="rId22"/>
    <sheet name="זכויות מקרקעין" sheetId="23" r:id="rId23"/>
    <sheet name="השקעות אחרות" sheetId="24" r:id="rId24"/>
    <sheet name="התחייבויות להשקעה" sheetId="25" r:id="rId25"/>
    <sheet name="סיכום" sheetId="26" r:id="rId26"/>
  </sheets>
  <calcPr calcId="145621"/>
</workbook>
</file>

<file path=xl/calcChain.xml><?xml version="1.0" encoding="utf-8"?>
<calcChain xmlns="http://schemas.openxmlformats.org/spreadsheetml/2006/main">
  <c r="E30" i="25" l="1"/>
  <c r="E33" i="25"/>
  <c r="E28" i="25"/>
  <c r="H20" i="24"/>
  <c r="B36" i="26" l="1"/>
  <c r="B33" i="26"/>
  <c r="B32" i="26"/>
  <c r="B31" i="26"/>
  <c r="B29" i="26"/>
  <c r="B27" i="26"/>
  <c r="B26" i="26"/>
  <c r="B25" i="26"/>
  <c r="B23" i="26"/>
  <c r="B22" i="26"/>
  <c r="B21" i="26"/>
  <c r="B20" i="26"/>
  <c r="B18" i="26"/>
  <c r="B40" i="26"/>
  <c r="B39" i="26"/>
  <c r="B38" i="26"/>
  <c r="B16" i="26"/>
  <c r="H31" i="10"/>
  <c r="H34" i="10" s="1"/>
  <c r="H29" i="10"/>
  <c r="J32" i="2"/>
  <c r="B28" i="26" l="1"/>
  <c r="B17" i="26"/>
  <c r="I47" i="1"/>
  <c r="I39" i="1"/>
  <c r="I21" i="1"/>
  <c r="I61" i="1" s="1"/>
  <c r="I74" i="1" s="1"/>
  <c r="J64" i="2"/>
  <c r="J77" i="2" s="1"/>
  <c r="L59" i="2"/>
  <c r="J59" i="2"/>
  <c r="L32" i="2"/>
  <c r="L64" i="2" s="1"/>
  <c r="L77" i="2" s="1"/>
  <c r="L244" i="4"/>
  <c r="L242" i="4"/>
  <c r="N242" i="4"/>
  <c r="N244" i="4" s="1"/>
  <c r="L188" i="4"/>
  <c r="N188" i="4"/>
  <c r="L149" i="4"/>
  <c r="L196" i="4" s="1"/>
  <c r="L247" i="4" s="1"/>
  <c r="N149" i="4"/>
  <c r="N196" i="4" s="1"/>
  <c r="N247" i="4" s="1"/>
  <c r="F134" i="5"/>
  <c r="H134" i="5"/>
  <c r="F127" i="5"/>
  <c r="F136" i="5" s="1"/>
  <c r="H127" i="5"/>
  <c r="H136" i="5" s="1"/>
  <c r="H82" i="5"/>
  <c r="H139" i="5" s="1"/>
  <c r="F74" i="5"/>
  <c r="H74" i="5"/>
  <c r="F49" i="5"/>
  <c r="H49" i="5"/>
  <c r="F28" i="5"/>
  <c r="F82" i="5" s="1"/>
  <c r="F139" i="5" s="1"/>
  <c r="H28" i="5"/>
  <c r="E117" i="6"/>
  <c r="G117" i="6"/>
  <c r="E88" i="6"/>
  <c r="E122" i="6" s="1"/>
  <c r="G88" i="6"/>
  <c r="G122" i="6" s="1"/>
  <c r="G70" i="6"/>
  <c r="G125" i="6" s="1"/>
  <c r="E59" i="6"/>
  <c r="G59" i="6"/>
  <c r="E43" i="6"/>
  <c r="G43" i="6"/>
  <c r="E29" i="6"/>
  <c r="E70" i="6" s="1"/>
  <c r="E125" i="6" s="1"/>
  <c r="G29" i="6"/>
  <c r="H38" i="7"/>
  <c r="H40" i="7" s="1"/>
  <c r="J40" i="7"/>
  <c r="J38" i="7"/>
  <c r="H23" i="7"/>
  <c r="H43" i="7" s="1"/>
  <c r="H21" i="7"/>
  <c r="J21" i="7"/>
  <c r="J23" i="7" s="1"/>
  <c r="J43" i="7" s="1"/>
  <c r="F33" i="9"/>
  <c r="F55" i="9" s="1"/>
  <c r="F22" i="9"/>
  <c r="H22" i="9"/>
  <c r="H33" i="9" s="1"/>
  <c r="H55" i="9" s="1"/>
  <c r="F31" i="10"/>
  <c r="F34" i="10" s="1"/>
  <c r="F29" i="10"/>
  <c r="L21" i="11"/>
  <c r="L38" i="11" s="1"/>
  <c r="L63" i="11" s="1"/>
  <c r="N21" i="11"/>
  <c r="N38" i="11" s="1"/>
  <c r="N63" i="11" s="1"/>
  <c r="L90" i="12"/>
  <c r="L77" i="12"/>
  <c r="J66" i="12"/>
  <c r="J77" i="12" s="1"/>
  <c r="J90" i="12" s="1"/>
  <c r="L66" i="12"/>
  <c r="N33" i="14"/>
  <c r="N46" i="14" s="1"/>
  <c r="L31" i="14"/>
  <c r="N31" i="14"/>
  <c r="P31" i="14"/>
  <c r="L21" i="14"/>
  <c r="L33" i="14" s="1"/>
  <c r="L46" i="14" s="1"/>
  <c r="N21" i="14"/>
  <c r="F36" i="15"/>
  <c r="H23" i="15"/>
  <c r="H36" i="15" s="1"/>
  <c r="F23" i="15"/>
  <c r="F21" i="15"/>
  <c r="H21" i="15"/>
  <c r="G50" i="16"/>
  <c r="G42" i="16"/>
  <c r="I42" i="16"/>
  <c r="I50" i="16" s="1"/>
  <c r="I32" i="16"/>
  <c r="G24" i="16"/>
  <c r="G32" i="16" s="1"/>
  <c r="G53" i="16" s="1"/>
  <c r="I24" i="16"/>
  <c r="I59" i="19"/>
  <c r="I78" i="19" s="1"/>
  <c r="G51" i="19"/>
  <c r="I51" i="19"/>
  <c r="G46" i="19"/>
  <c r="G59" i="19" s="1"/>
  <c r="G78" i="19" s="1"/>
  <c r="I46" i="19"/>
  <c r="J71" i="21"/>
  <c r="J76" i="21" s="1"/>
  <c r="L71" i="21"/>
  <c r="L76" i="21" s="1"/>
  <c r="J56" i="21"/>
  <c r="L56" i="21"/>
  <c r="J39" i="21"/>
  <c r="L39" i="21"/>
  <c r="J21" i="21"/>
  <c r="J58" i="21" s="1"/>
  <c r="J79" i="21" s="1"/>
  <c r="L21" i="21"/>
  <c r="L58" i="21" s="1"/>
  <c r="L79" i="21" s="1"/>
  <c r="M21" i="21"/>
  <c r="H21" i="24"/>
  <c r="H23" i="24" s="1"/>
  <c r="H33" i="24" s="1"/>
  <c r="B41" i="26" s="1"/>
  <c r="I53" i="16" l="1"/>
  <c r="B42" i="26"/>
  <c r="I20" i="24" l="1"/>
  <c r="I21" i="24" s="1"/>
  <c r="I23" i="24" s="1"/>
  <c r="I33" i="24" s="1"/>
  <c r="J25" i="19"/>
  <c r="J45" i="19"/>
  <c r="J20" i="5"/>
  <c r="J50" i="19"/>
  <c r="J26" i="19"/>
  <c r="J30" i="19"/>
  <c r="J34" i="19"/>
  <c r="J38" i="19"/>
  <c r="J23" i="19"/>
  <c r="J49" i="19"/>
  <c r="J27" i="19"/>
  <c r="J31" i="19"/>
  <c r="J35" i="19"/>
  <c r="J39" i="19"/>
  <c r="J43" i="19"/>
  <c r="J28" i="19"/>
  <c r="J32" i="19"/>
  <c r="J36" i="19"/>
  <c r="J40" i="19"/>
  <c r="J44" i="19"/>
  <c r="J29" i="19"/>
  <c r="J33" i="19"/>
  <c r="J37" i="19"/>
  <c r="J41" i="19"/>
  <c r="J42" i="19"/>
  <c r="J24" i="19"/>
  <c r="C39" i="26"/>
  <c r="C35" i="26"/>
  <c r="C31" i="26"/>
  <c r="C23" i="26"/>
  <c r="C19" i="26"/>
  <c r="C16" i="26"/>
  <c r="C38" i="26"/>
  <c r="C34" i="26"/>
  <c r="C30" i="26"/>
  <c r="C26" i="26"/>
  <c r="C22" i="26"/>
  <c r="C18" i="26"/>
  <c r="C41" i="26"/>
  <c r="C37" i="26"/>
  <c r="C33" i="26"/>
  <c r="C29" i="26"/>
  <c r="C25" i="26"/>
  <c r="C21" i="26"/>
  <c r="C17" i="26"/>
  <c r="C40" i="26"/>
  <c r="C36" i="26"/>
  <c r="C32" i="26"/>
  <c r="C28" i="26"/>
  <c r="C24" i="26"/>
  <c r="C20" i="26"/>
  <c r="C27" i="26"/>
  <c r="I28" i="24"/>
  <c r="H33" i="23"/>
  <c r="H30" i="23"/>
  <c r="H23" i="23"/>
  <c r="M39" i="22"/>
  <c r="M32" i="22"/>
  <c r="M29" i="22"/>
  <c r="M26" i="22"/>
  <c r="M23" i="22"/>
  <c r="M74" i="21"/>
  <c r="M70" i="21"/>
  <c r="M69" i="21"/>
  <c r="M66" i="21"/>
  <c r="M63" i="21"/>
  <c r="M55" i="21"/>
  <c r="M54" i="21"/>
  <c r="M51" i="21"/>
  <c r="M48" i="21"/>
  <c r="M45" i="21"/>
  <c r="M42" i="21"/>
  <c r="M38" i="21"/>
  <c r="M37" i="21"/>
  <c r="M36" i="21"/>
  <c r="M35" i="21"/>
  <c r="M34" i="21"/>
  <c r="M33" i="21"/>
  <c r="M32" i="21"/>
  <c r="M31" i="21"/>
  <c r="M30" i="21"/>
  <c r="M27" i="21"/>
  <c r="M24" i="21"/>
  <c r="P57" i="20"/>
  <c r="P54" i="20"/>
  <c r="P51" i="20"/>
  <c r="P48" i="20"/>
  <c r="P45" i="20"/>
  <c r="P42" i="20"/>
  <c r="P35" i="20"/>
  <c r="P32" i="20"/>
  <c r="P29" i="20"/>
  <c r="P26" i="20"/>
  <c r="P23" i="20"/>
  <c r="J73" i="19"/>
  <c r="J70" i="19"/>
  <c r="J67" i="19"/>
  <c r="J64" i="19"/>
  <c r="J57" i="19"/>
  <c r="J54" i="19"/>
  <c r="K51" i="18"/>
  <c r="K48" i="18"/>
  <c r="K45" i="18"/>
  <c r="K42" i="18"/>
  <c r="K39" i="18"/>
  <c r="K32" i="18"/>
  <c r="K29" i="18"/>
  <c r="K26" i="18"/>
  <c r="K23" i="18"/>
  <c r="K27" i="17"/>
  <c r="K48" i="16"/>
  <c r="K45" i="16"/>
  <c r="K41" i="16"/>
  <c r="K40" i="16"/>
  <c r="K37" i="16"/>
  <c r="K30" i="16"/>
  <c r="K27" i="16"/>
  <c r="K23" i="16"/>
  <c r="K24" i="16" s="1"/>
  <c r="J27" i="8"/>
  <c r="J20" i="8"/>
  <c r="J31" i="15"/>
  <c r="J28" i="15"/>
  <c r="J20" i="15"/>
  <c r="J21" i="15" s="1"/>
  <c r="J23" i="15" s="1"/>
  <c r="J36" i="15" s="1"/>
  <c r="P27" i="14"/>
  <c r="P20" i="14"/>
  <c r="P21" i="14" s="1"/>
  <c r="P19" i="14"/>
  <c r="P39" i="13"/>
  <c r="P36" i="13"/>
  <c r="P29" i="13"/>
  <c r="P26" i="13"/>
  <c r="P23" i="13"/>
  <c r="P20" i="13"/>
  <c r="N85" i="12"/>
  <c r="N82" i="12"/>
  <c r="N75" i="12"/>
  <c r="N72" i="12"/>
  <c r="N69" i="12"/>
  <c r="N65" i="12"/>
  <c r="N64" i="12"/>
  <c r="N63" i="12"/>
  <c r="N62" i="12"/>
  <c r="N61" i="12"/>
  <c r="N60" i="12"/>
  <c r="N59" i="12"/>
  <c r="N58" i="12"/>
  <c r="N57" i="12"/>
  <c r="N56" i="12"/>
  <c r="N55" i="12"/>
  <c r="N54" i="12"/>
  <c r="N53" i="12"/>
  <c r="N52" i="12"/>
  <c r="N51" i="12"/>
  <c r="N50" i="12"/>
  <c r="N49" i="12"/>
  <c r="N48" i="12"/>
  <c r="N47" i="12"/>
  <c r="N46" i="12"/>
  <c r="N45" i="12"/>
  <c r="N44" i="12"/>
  <c r="N43" i="12"/>
  <c r="N42" i="12"/>
  <c r="N41" i="12"/>
  <c r="N40" i="12"/>
  <c r="N39" i="12"/>
  <c r="N38" i="12"/>
  <c r="N37" i="12"/>
  <c r="N36" i="12"/>
  <c r="N35" i="12"/>
  <c r="N34" i="12"/>
  <c r="N33" i="12"/>
  <c r="N32" i="12"/>
  <c r="N31" i="12"/>
  <c r="N30" i="12"/>
  <c r="N29" i="12"/>
  <c r="N28" i="12"/>
  <c r="N27" i="12"/>
  <c r="N26" i="12"/>
  <c r="N25" i="12"/>
  <c r="N24" i="12"/>
  <c r="N23" i="12"/>
  <c r="N20" i="12"/>
  <c r="P58" i="11"/>
  <c r="P55" i="11"/>
  <c r="P52" i="11"/>
  <c r="P49" i="11"/>
  <c r="P46" i="11"/>
  <c r="P43" i="11"/>
  <c r="P36" i="11"/>
  <c r="P33" i="11"/>
  <c r="P30" i="11"/>
  <c r="P27" i="11"/>
  <c r="P24" i="11"/>
  <c r="P20" i="11"/>
  <c r="P21" i="11" s="1"/>
  <c r="P38" i="11" s="1"/>
  <c r="P63" i="11" s="1"/>
  <c r="J50" i="9"/>
  <c r="J47" i="9"/>
  <c r="J44" i="9"/>
  <c r="J41" i="9"/>
  <c r="J38" i="9"/>
  <c r="J31" i="9"/>
  <c r="J28" i="9"/>
  <c r="J25" i="9"/>
  <c r="J21" i="9"/>
  <c r="J20" i="9"/>
  <c r="L37" i="7"/>
  <c r="L36" i="7"/>
  <c r="L35" i="7"/>
  <c r="L34" i="7"/>
  <c r="L33" i="7"/>
  <c r="L32" i="7"/>
  <c r="L31" i="7"/>
  <c r="L30" i="7"/>
  <c r="L29" i="7"/>
  <c r="L28" i="7"/>
  <c r="L20" i="7"/>
  <c r="L21" i="7" s="1"/>
  <c r="L23" i="7" s="1"/>
  <c r="I120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1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68" i="6"/>
  <c r="I65" i="6"/>
  <c r="I62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2" i="6"/>
  <c r="I41" i="6"/>
  <c r="I40" i="6"/>
  <c r="I39" i="6"/>
  <c r="I38" i="6"/>
  <c r="I37" i="6"/>
  <c r="I36" i="6"/>
  <c r="I35" i="6"/>
  <c r="I34" i="6"/>
  <c r="I33" i="6"/>
  <c r="I32" i="6"/>
  <c r="I28" i="6"/>
  <c r="I27" i="6"/>
  <c r="I26" i="6"/>
  <c r="I25" i="6"/>
  <c r="I24" i="6"/>
  <c r="I23" i="6"/>
  <c r="I22" i="6"/>
  <c r="I21" i="6"/>
  <c r="I20" i="6"/>
  <c r="J133" i="5"/>
  <c r="J132" i="5"/>
  <c r="J131" i="5"/>
  <c r="J130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0" i="5"/>
  <c r="J77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27" i="5"/>
  <c r="J26" i="5"/>
  <c r="J25" i="5"/>
  <c r="J24" i="5"/>
  <c r="J23" i="5"/>
  <c r="J22" i="5"/>
  <c r="J21" i="5"/>
  <c r="P241" i="4"/>
  <c r="P240" i="4"/>
  <c r="P239" i="4"/>
  <c r="P238" i="4"/>
  <c r="P237" i="4"/>
  <c r="P236" i="4"/>
  <c r="P235" i="4"/>
  <c r="P234" i="4"/>
  <c r="P233" i="4"/>
  <c r="P232" i="4"/>
  <c r="P231" i="4"/>
  <c r="P230" i="4"/>
  <c r="P229" i="4"/>
  <c r="P228" i="4"/>
  <c r="P227" i="4"/>
  <c r="P226" i="4"/>
  <c r="P225" i="4"/>
  <c r="P224" i="4"/>
  <c r="P223" i="4"/>
  <c r="P222" i="4"/>
  <c r="P221" i="4"/>
  <c r="P220" i="4"/>
  <c r="P219" i="4"/>
  <c r="P218" i="4"/>
  <c r="P217" i="4"/>
  <c r="P216" i="4"/>
  <c r="P215" i="4"/>
  <c r="P214" i="4"/>
  <c r="P213" i="4"/>
  <c r="P212" i="4"/>
  <c r="P211" i="4"/>
  <c r="P210" i="4"/>
  <c r="P209" i="4"/>
  <c r="P208" i="4"/>
  <c r="P207" i="4"/>
  <c r="P206" i="4"/>
  <c r="P205" i="4"/>
  <c r="P204" i="4"/>
  <c r="P201" i="4"/>
  <c r="P194" i="4"/>
  <c r="P191" i="4"/>
  <c r="P187" i="4"/>
  <c r="P186" i="4"/>
  <c r="P185" i="4"/>
  <c r="P184" i="4"/>
  <c r="P183" i="4"/>
  <c r="P182" i="4"/>
  <c r="P181" i="4"/>
  <c r="P180" i="4"/>
  <c r="P179" i="4"/>
  <c r="P178" i="4"/>
  <c r="P177" i="4"/>
  <c r="P176" i="4"/>
  <c r="P175" i="4"/>
  <c r="P174" i="4"/>
  <c r="P173" i="4"/>
  <c r="P172" i="4"/>
  <c r="P171" i="4"/>
  <c r="P170" i="4"/>
  <c r="P169" i="4"/>
  <c r="P168" i="4"/>
  <c r="P167" i="4"/>
  <c r="P166" i="4"/>
  <c r="P165" i="4"/>
  <c r="P164" i="4"/>
  <c r="P163" i="4"/>
  <c r="P162" i="4"/>
  <c r="P161" i="4"/>
  <c r="P160" i="4"/>
  <c r="P159" i="4"/>
  <c r="P158" i="4"/>
  <c r="P157" i="4"/>
  <c r="P156" i="4"/>
  <c r="P155" i="4"/>
  <c r="P154" i="4"/>
  <c r="P153" i="4"/>
  <c r="P152" i="4"/>
  <c r="P148" i="4"/>
  <c r="P147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9" i="4"/>
  <c r="P128" i="4"/>
  <c r="P127" i="4"/>
  <c r="P126" i="4"/>
  <c r="P125" i="4"/>
  <c r="P124" i="4"/>
  <c r="P123" i="4"/>
  <c r="P122" i="4"/>
  <c r="P121" i="4"/>
  <c r="P120" i="4"/>
  <c r="P119" i="4"/>
  <c r="P118" i="4"/>
  <c r="P117" i="4"/>
  <c r="P116" i="4"/>
  <c r="P115" i="4"/>
  <c r="P114" i="4"/>
  <c r="P113" i="4"/>
  <c r="P112" i="4"/>
  <c r="P111" i="4"/>
  <c r="P110" i="4"/>
  <c r="P109" i="4"/>
  <c r="P108" i="4"/>
  <c r="P107" i="4"/>
  <c r="P106" i="4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39" i="3"/>
  <c r="P36" i="3"/>
  <c r="P29" i="3"/>
  <c r="P26" i="3"/>
  <c r="P23" i="3"/>
  <c r="P20" i="3"/>
  <c r="N72" i="2"/>
  <c r="N69" i="2"/>
  <c r="N62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1" i="2"/>
  <c r="N30" i="2"/>
  <c r="N29" i="2"/>
  <c r="N28" i="2"/>
  <c r="N27" i="2"/>
  <c r="N26" i="2"/>
  <c r="N25" i="2"/>
  <c r="N24" i="2"/>
  <c r="N23" i="2"/>
  <c r="N22" i="2"/>
  <c r="N21" i="2"/>
  <c r="N20" i="2"/>
  <c r="J69" i="1"/>
  <c r="J66" i="1"/>
  <c r="J59" i="1"/>
  <c r="J56" i="1"/>
  <c r="J53" i="1"/>
  <c r="J50" i="1"/>
  <c r="J46" i="1"/>
  <c r="J45" i="1"/>
  <c r="J44" i="1"/>
  <c r="J43" i="1"/>
  <c r="J42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0" i="1"/>
  <c r="J21" i="1" s="1"/>
  <c r="M56" i="21" l="1"/>
  <c r="M71" i="21"/>
  <c r="M76" i="21" s="1"/>
  <c r="J22" i="9"/>
  <c r="J33" i="9" s="1"/>
  <c r="J55" i="9" s="1"/>
  <c r="J46" i="19"/>
  <c r="J74" i="5"/>
  <c r="J127" i="5"/>
  <c r="J134" i="5"/>
  <c r="I29" i="6"/>
  <c r="I59" i="6"/>
  <c r="I88" i="6"/>
  <c r="N66" i="12"/>
  <c r="N77" i="12" s="1"/>
  <c r="N90" i="12" s="1"/>
  <c r="M39" i="21"/>
  <c r="J47" i="1"/>
  <c r="P149" i="4"/>
  <c r="P242" i="4"/>
  <c r="P244" i="4" s="1"/>
  <c r="N32" i="2"/>
  <c r="N59" i="2"/>
  <c r="L38" i="7"/>
  <c r="L40" i="7" s="1"/>
  <c r="L43" i="7" s="1"/>
  <c r="P33" i="14"/>
  <c r="P46" i="14" s="1"/>
  <c r="J51" i="19"/>
  <c r="J39" i="1"/>
  <c r="P188" i="4"/>
  <c r="I43" i="6"/>
  <c r="C42" i="26"/>
  <c r="J28" i="5"/>
  <c r="J49" i="5"/>
  <c r="I117" i="6"/>
  <c r="K32" i="16"/>
  <c r="K42" i="16"/>
  <c r="K50" i="16" s="1"/>
  <c r="M58" i="21" l="1"/>
  <c r="M79" i="21" s="1"/>
  <c r="J59" i="19"/>
  <c r="J78" i="19" s="1"/>
  <c r="I122" i="6"/>
  <c r="J61" i="1"/>
  <c r="J74" i="1" s="1"/>
  <c r="I70" i="6"/>
  <c r="J82" i="5"/>
  <c r="P196" i="4"/>
  <c r="P247" i="4" s="1"/>
  <c r="K53" i="16"/>
  <c r="J136" i="5"/>
  <c r="N64" i="2"/>
  <c r="N77" i="2" s="1"/>
  <c r="I125" i="6" l="1"/>
  <c r="J139" i="5"/>
</calcChain>
</file>

<file path=xl/sharedStrings.xml><?xml version="1.0" encoding="utf-8"?>
<sst xmlns="http://schemas.openxmlformats.org/spreadsheetml/2006/main" count="3725" uniqueCount="1495">
  <si>
    <t>רשימת נכסים ליום ל-31/12/2014 בחברה פסגות פנסיה - מקיפה</t>
  </si>
  <si>
    <t>מזומנים ושווי מזומנים</t>
  </si>
  <si>
    <t>הופק ב 17:31 10/02/2015</t>
  </si>
  <si>
    <t>תאריך פעולה אחרון: 10/02/2015, תאריך עידכון שערים:  9/02/2015</t>
  </si>
  <si>
    <t>שם נ"ע</t>
  </si>
  <si>
    <t>מספר ני"ע</t>
  </si>
  <si>
    <t>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</si>
  <si>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</si>
  <si>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</si>
  <si>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</si>
  <si>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</si>
  <si>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</si>
  <si>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</si>
  <si>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השקעה</t>
  </si>
  <si>
    <t>אחוזים</t>
  </si>
  <si>
    <t>אלפי ₪</t>
  </si>
  <si>
    <t>מזומנים</t>
  </si>
  <si>
    <t>מזומנים בישראל</t>
  </si>
  <si>
    <t>יתרות מזומנים ועו"ש בש"ח</t>
  </si>
  <si>
    <t>מזומן</t>
  </si>
  <si>
    <t>12-00000004</t>
  </si>
  <si>
    <t>גמול</t>
  </si>
  <si>
    <t>AAA</t>
  </si>
  <si>
    <t>שקל חדש</t>
  </si>
  <si>
    <t>סה"כ יתרות מזומנים ועו"ש בש"ח</t>
  </si>
  <si>
    <t>יתרות מזומנים ועו"ש נקובים במט"ח</t>
  </si>
  <si>
    <t>דולר אוסטרלי</t>
  </si>
  <si>
    <t>12-01000470</t>
  </si>
  <si>
    <t>דולר בטחונות</t>
  </si>
  <si>
    <t>12-01000520</t>
  </si>
  <si>
    <t>דולר ארה"ב</t>
  </si>
  <si>
    <t>דולר לקבל</t>
  </si>
  <si>
    <t>12-01000355</t>
  </si>
  <si>
    <t>דולר ניו זילנד</t>
  </si>
  <si>
    <t>12-01000587</t>
  </si>
  <si>
    <t>דולר פת"ז</t>
  </si>
  <si>
    <t>12-01000280</t>
  </si>
  <si>
    <t>דולר פת"ז התחיבות</t>
  </si>
  <si>
    <t>יורו בטחונות</t>
  </si>
  <si>
    <t>12-01000652</t>
  </si>
  <si>
    <t>אירו</t>
  </si>
  <si>
    <t>יורו עתידי</t>
  </si>
  <si>
    <t>12-00005010</t>
  </si>
  <si>
    <t>פועלים</t>
  </si>
  <si>
    <t>יורו פת"ז</t>
  </si>
  <si>
    <t>12-01000298</t>
  </si>
  <si>
    <t>מזומן אירו</t>
  </si>
  <si>
    <t>12-00001010</t>
  </si>
  <si>
    <t>מזומן דולר ארה"ב</t>
  </si>
  <si>
    <t>12-00000014</t>
  </si>
  <si>
    <t>מזומן יין</t>
  </si>
  <si>
    <t>12-00001002</t>
  </si>
  <si>
    <t>יין</t>
  </si>
  <si>
    <t>מזומן פזו מקסיקני</t>
  </si>
  <si>
    <t>12-00001021</t>
  </si>
  <si>
    <t>פזו מקסיקני</t>
  </si>
  <si>
    <t>מזומן שטרלינג</t>
  </si>
  <si>
    <t>12-00001004</t>
  </si>
  <si>
    <t>שטרלינג</t>
  </si>
  <si>
    <t>פזו מקסיקני-מזו</t>
  </si>
  <si>
    <t>12-01000868</t>
  </si>
  <si>
    <t>סה"כ יתרות מזומנים ועו"ש נקובים במט"ח</t>
  </si>
  <si>
    <t>פח"ק/פר"י</t>
  </si>
  <si>
    <t>פר"י - 21851</t>
  </si>
  <si>
    <t>12-00010190</t>
  </si>
  <si>
    <t>פר"י - 21860</t>
  </si>
  <si>
    <t>12-00010160</t>
  </si>
  <si>
    <t>פר"י - 21878</t>
  </si>
  <si>
    <t>12-00010170</t>
  </si>
  <si>
    <t>פר"י - 21886</t>
  </si>
  <si>
    <t>12-00010180</t>
  </si>
  <si>
    <t>פר"י - 22432</t>
  </si>
  <si>
    <t>12-00010790</t>
  </si>
  <si>
    <t>סה"כ פח"ק/פר"י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</si>
  <si>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</si>
  <si>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</si>
  <si>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</si>
  <si>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</si>
  <si>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</si>
  <si>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</si>
  <si>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שלושה חודשים</t>
  </si>
  <si>
    <t>סה"כ פקדונות במט"ח עד שלושה חודשים</t>
  </si>
  <si>
    <t>סה"כ מזומנים בישראל</t>
  </si>
  <si>
    <t>מזומנים בחו"ל</t>
  </si>
  <si>
    <t>סה"כ מזומנים בחו"ל</t>
  </si>
  <si>
    <t>סה"כ מזומנים</t>
  </si>
  <si>
    <t>* בעל ענין/צד קשור</t>
  </si>
  <si>
    <t>סחיר - תעודות התחייבות ממשלתיות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</si>
  <si>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</si>
  <si>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</si>
  <si>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</si>
  <si>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</si>
  <si>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</si>
  <si>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</si>
  <si>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</si>
  <si>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ש"ח</t>
  </si>
  <si>
    <t>אגורות</t>
  </si>
  <si>
    <t>תעודות התחייבות ממשלתיות</t>
  </si>
  <si>
    <t>אג"ח ממשלתי בישראל</t>
  </si>
  <si>
    <t>ממשלתי צמוד מדד</t>
  </si>
  <si>
    <t>גליל 5472</t>
  </si>
  <si>
    <t>RF</t>
  </si>
  <si>
    <t>גליל 5903</t>
  </si>
  <si>
    <t>גליל 5904</t>
  </si>
  <si>
    <t>ממשל צמודה 0922</t>
  </si>
  <si>
    <t>ממשלתי צמוד 0418</t>
  </si>
  <si>
    <t>ממשלתי צמוד 0517</t>
  </si>
  <si>
    <t>ממשלתי צמוד 0536</t>
  </si>
  <si>
    <t>ממשלתי צמוד 0614 לקב</t>
  </si>
  <si>
    <t>ממשלתי צמוד 0841</t>
  </si>
  <si>
    <t>ממשלתי צמוד 0923</t>
  </si>
  <si>
    <t>ממשלתי צמוד 1016</t>
  </si>
  <si>
    <t>ממשלתי צמוד 1019</t>
  </si>
  <si>
    <t>סה"כ ממשלתי צמוד מדד</t>
  </si>
  <si>
    <t>ממשלתי לא צמוד</t>
  </si>
  <si>
    <t>מ.ק.מ  515</t>
  </si>
  <si>
    <t>מ.ק.מ 1015</t>
  </si>
  <si>
    <t>מ.ק.מ 1115</t>
  </si>
  <si>
    <t>מ.ק.מ 1215</t>
  </si>
  <si>
    <t>מ.ק.מ 215</t>
  </si>
  <si>
    <t>מ.ק.מ 425</t>
  </si>
  <si>
    <t>מ.ק.מ 615</t>
  </si>
  <si>
    <t>מ.ק.מ 725</t>
  </si>
  <si>
    <t>מ.ק.מ 815</t>
  </si>
  <si>
    <t>מ.ק.מ 915</t>
  </si>
  <si>
    <t>מקמ 115</t>
  </si>
  <si>
    <t>ממשלתי שקלי 0115</t>
  </si>
  <si>
    <t>ממשלתי שקלי 0118</t>
  </si>
  <si>
    <t>ממשלתי שקלי 0120</t>
  </si>
  <si>
    <t>ממשלתי שקלי 0122</t>
  </si>
  <si>
    <t>ממשלתי שקלי 0142</t>
  </si>
  <si>
    <t>ממשלתי שקלי 0217</t>
  </si>
  <si>
    <t>ממשלתי שקלי 0219</t>
  </si>
  <si>
    <t>ממשלתי שקלי 0323</t>
  </si>
  <si>
    <t>ממשלתי שקלי 0324</t>
  </si>
  <si>
    <t>ממשלתי שקלי 0516</t>
  </si>
  <si>
    <t>ממשלתי שקלי 1026</t>
  </si>
  <si>
    <t>ממשק0816</t>
  </si>
  <si>
    <t>שחר2683</t>
  </si>
  <si>
    <t>סה"כ ממשלתי לא צמוד</t>
  </si>
  <si>
    <t>ממשלתי צמוד מט"ח</t>
  </si>
  <si>
    <t>סה"כ ממשלתי צמוד מט"ח</t>
  </si>
  <si>
    <t>סה"כ אג"ח ממשלתי בישראל</t>
  </si>
  <si>
    <t>ממשלתי חו"ל</t>
  </si>
  <si>
    <t>אג"ח של ממשלת ישראל שהונפקו בחו"ל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</si>
  <si>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</si>
  <si>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</si>
  <si>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</si>
  <si>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סה"כ ממשלתי חו"ל</t>
  </si>
  <si>
    <t>סה"כ תעודות התחייבות ממשלתיות</t>
  </si>
  <si>
    <t>סחיר - תעודות חוב מסחריות</t>
  </si>
  <si>
    <t>ענף מסחר</t>
  </si>
  <si>
    <t>תעודות חוב מסחריות</t>
  </si>
  <si>
    <t>תעודות חוב מסחריות בישראל</t>
  </si>
  <si>
    <t>תעודות חוב מסחריות צמודות</t>
  </si>
  <si>
    <t>סה"כ תעודות חוב מסחריות צמודות</t>
  </si>
  <si>
    <t>תעודות חוב מסחריות לא צמודות</t>
  </si>
  <si>
    <t>סה"כ תעודות חוב מסחריות לא צמודות</t>
  </si>
  <si>
    <t>תעודות חוב מסחריות צמודות למט"ח</t>
  </si>
  <si>
    <t>סה"כ תעודות חוב מסחריות צמודות למט"ח</t>
  </si>
  <si>
    <t>תעודות חוב מסחריות אחרות</t>
  </si>
  <si>
    <t>סה"כ תעודות חוב מסחריות אחרות</t>
  </si>
  <si>
    <t>סה"כ תעודות חוב מסחריות בישראל</t>
  </si>
  <si>
    <t>תעודות חוב מסחריות בחו"ל</t>
  </si>
  <si>
    <t>תעודות חוב מסחריות חברות ישראליות בחו"ל</t>
  </si>
  <si>
    <t>סה"כ תעודות חוב מסחריות חברות ישראליות בחו"ל</t>
  </si>
  <si>
    <t>תעודות חוב מסחריות חברות זרות בחו"ל</t>
  </si>
  <si>
    <t>סה"כ תעודות חוב מסחריות חברות זרות בחו"ל</t>
  </si>
  <si>
    <t>סה"כ תעודות חוב מסחריות בחו"ל</t>
  </si>
  <si>
    <t>סה"כ תעודות חוב מסחריות</t>
  </si>
  <si>
    <t>סחיר - אג"ח קונצרני</t>
  </si>
  <si>
    <t>אג"ח קונצרני</t>
  </si>
  <si>
    <t>אג"ח קונצרני בישראל</t>
  </si>
  <si>
    <t>אגרות חוב קונצרניות צמודות</t>
  </si>
  <si>
    <t>מזרחי הנפקות אג33</t>
  </si>
  <si>
    <t>מזרחי טפחות חברה להנפקות בעמ</t>
  </si>
  <si>
    <t>בנקים</t>
  </si>
  <si>
    <t>מעלות</t>
  </si>
  <si>
    <t>מזרחי טפחות הפ 35</t>
  </si>
  <si>
    <t>מזרחי טפחות סדר</t>
  </si>
  <si>
    <t>פועלים אג"ח 32</t>
  </si>
  <si>
    <t>הפועלים הנפקות בעמ</t>
  </si>
  <si>
    <t>מעלות/מידרוג</t>
  </si>
  <si>
    <t>פועלים הנפקות 3</t>
  </si>
  <si>
    <t>פעלה.ק31</t>
  </si>
  <si>
    <t>לאומי מימון הת10</t>
  </si>
  <si>
    <t>לאומי חברה למימון‎</t>
  </si>
  <si>
    <t>AA+</t>
  </si>
  <si>
    <t>לאומי מימון התח ח</t>
  </si>
  <si>
    <t>למן.ק14</t>
  </si>
  <si>
    <t>מזהנ.ק30</t>
  </si>
  <si>
    <t>מזרחי הנפקות הת31</t>
  </si>
  <si>
    <t>פועלים הנפ אג10</t>
  </si>
  <si>
    <t>פועלים הנפ הת14</t>
  </si>
  <si>
    <t>פועלים הנפ הת15</t>
  </si>
  <si>
    <t>ארפורט אג1</t>
  </si>
  <si>
    <t>איירפורט סיטי בעמ</t>
  </si>
  <si>
    <t>נדל"ן ובינוי</t>
  </si>
  <si>
    <t>AA</t>
  </si>
  <si>
    <t>בזק אג5</t>
  </si>
  <si>
    <t>בזק החברה הישראלית לתקשורת בעמ</t>
  </si>
  <si>
    <t>תקשורת ומדיה</t>
  </si>
  <si>
    <t>בינלאומי הנפקות הת20</t>
  </si>
  <si>
    <t>הבינלאומי הראשון הנפקות בעמ</t>
  </si>
  <si>
    <t>מידרוג</t>
  </si>
  <si>
    <t>הראל הנפקות אג1</t>
  </si>
  <si>
    <t>הראל ביטוח מימון והנפקות בעמ</t>
  </si>
  <si>
    <t>ביטוח</t>
  </si>
  <si>
    <t>לאומי מימון שה300</t>
  </si>
  <si>
    <t>נצבא אג5</t>
  </si>
  <si>
    <t>נצבא‎</t>
  </si>
  <si>
    <t>נצבא החזקות ו'ר</t>
  </si>
  <si>
    <t>פועלים הנפ'</t>
  </si>
  <si>
    <t>פועלים הנפ' לקבל</t>
  </si>
  <si>
    <t>אגוד הנפקות סד' ו</t>
  </si>
  <si>
    <t>אגוד הנפקות בעמ</t>
  </si>
  <si>
    <t>AA-</t>
  </si>
  <si>
    <t>אמות  השקעות סד'א</t>
  </si>
  <si>
    <t>אמות השקעות בעמ</t>
  </si>
  <si>
    <t>אמות אג3</t>
  </si>
  <si>
    <t>אמות ב' %4.8</t>
  </si>
  <si>
    <t>בינל הנפ אג6</t>
  </si>
  <si>
    <t>גב ים אג5</t>
  </si>
  <si>
    <t>גב ים‎</t>
  </si>
  <si>
    <t>גב ים אג6</t>
  </si>
  <si>
    <t>גזית אג"ח 3'</t>
  </si>
  <si>
    <t>גזית-גלוב בעמ</t>
  </si>
  <si>
    <t>גזית גלוב אג11</t>
  </si>
  <si>
    <t>גזית גלוב אג4</t>
  </si>
  <si>
    <t>גזית גלוב אג9</t>
  </si>
  <si>
    <t>דיסקונט מנפיקים הת2</t>
  </si>
  <si>
    <t>דיסקונט מנפיקים בעמ</t>
  </si>
  <si>
    <t>דיסקונט מנפיקים הת8</t>
  </si>
  <si>
    <t>דסקונט מנפקים</t>
  </si>
  <si>
    <t>דסקמנ.ק4</t>
  </si>
  <si>
    <t>דקאהנ.ק7</t>
  </si>
  <si>
    <t>דקסיה ישראל הנפקות בעמ</t>
  </si>
  <si>
    <t>הראל הנפקות אג6</t>
  </si>
  <si>
    <t>הראל הנפקות אג7</t>
  </si>
  <si>
    <t>כללביט אג3</t>
  </si>
  <si>
    <t>כללביט מימון בעמ</t>
  </si>
  <si>
    <t>כללביט מימון ז'</t>
  </si>
  <si>
    <t>מנורה הון אג1</t>
  </si>
  <si>
    <t>מנורה מבטחים גיוס הון בעמ</t>
  </si>
  <si>
    <t>מנורה מבטחים אג1</t>
  </si>
  <si>
    <t>מנורה מבטחים החזקות בעמ</t>
  </si>
  <si>
    <t>פניקס הון אג2</t>
  </si>
  <si>
    <t>פניקס הון הת1</t>
  </si>
  <si>
    <t>פרטנר אג2</t>
  </si>
  <si>
    <t>חברת פרטנר תקשורת בעמ</t>
  </si>
  <si>
    <t>פרטנר אג3</t>
  </si>
  <si>
    <t>ריט1 אג1</t>
  </si>
  <si>
    <t>ריט 1 בעמ</t>
  </si>
  <si>
    <t>ריט1 אג3</t>
  </si>
  <si>
    <t>שלטהנ.ק2</t>
  </si>
  <si>
    <t>1מזט.ק</t>
  </si>
  <si>
    <t>בנק מזרחי טפחות בעמ</t>
  </si>
  <si>
    <t>A+</t>
  </si>
  <si>
    <t>1מזט.ק לקבל</t>
  </si>
  <si>
    <t>6אלחץ.ק</t>
  </si>
  <si>
    <t>אלוני-חץ נכסים והשקעות בעמ</t>
  </si>
  <si>
    <t>אגוד הנפקות הת19</t>
  </si>
  <si>
    <t>אגוד הנפקות הת2</t>
  </si>
  <si>
    <t>ביג אג3</t>
  </si>
  <si>
    <t>ביג מרכזי קניות (2004) בעמ</t>
  </si>
  <si>
    <t>ביג אג4</t>
  </si>
  <si>
    <t>ביג אג4 לקבל</t>
  </si>
  <si>
    <t>בריטיש ישראל אג1</t>
  </si>
  <si>
    <t>בריטיש-ישראל השקעות בעמ</t>
  </si>
  <si>
    <t>בריטיש ישראל אג3</t>
  </si>
  <si>
    <t>חברה לישראל אג6</t>
  </si>
  <si>
    <t>החברה לישראל בעמ</t>
  </si>
  <si>
    <t>השקעה ואחזקות</t>
  </si>
  <si>
    <t>ירושלים הנפקות סדרה  לקבל</t>
  </si>
  <si>
    <t>ירושלים מימון והנפקות (2005) ב</t>
  </si>
  <si>
    <t>ירושלים הנפקות סדרה ט</t>
  </si>
  <si>
    <t>מליסרון אג8</t>
  </si>
  <si>
    <t>מליסרון בעמ</t>
  </si>
  <si>
    <t>מליסרון אג8 לקבל</t>
  </si>
  <si>
    <t>מליסרון ט' 2020</t>
  </si>
  <si>
    <t>מליסרון ט' 2020 לקבל</t>
  </si>
  <si>
    <t>מליסרון סד' ד</t>
  </si>
  <si>
    <t>סלקום אג4</t>
  </si>
  <si>
    <t>סלקום ישראל בעמ</t>
  </si>
  <si>
    <t>סלקום אגח ו</t>
  </si>
  <si>
    <t>סלקום אגח ו לקבל</t>
  </si>
  <si>
    <t>סלקום סדרה ח' 4</t>
  </si>
  <si>
    <t>חקלאות</t>
  </si>
  <si>
    <t>סלקום סדרה ח' 4 לקבל</t>
  </si>
  <si>
    <t>פנקס.ק1</t>
  </si>
  <si>
    <t>הפניקס אחזקות בעמ</t>
  </si>
  <si>
    <t>רבוע נדלן אג1</t>
  </si>
  <si>
    <t>רבוע כחול נדלן בעמ</t>
  </si>
  <si>
    <t>רבוע נדלן אג2</t>
  </si>
  <si>
    <t>רבוע נדלן אג3</t>
  </si>
  <si>
    <t>רבוע נדלן אג4</t>
  </si>
  <si>
    <t>שופרסל אג2</t>
  </si>
  <si>
    <t>שופרסל בעמ</t>
  </si>
  <si>
    <t>מסחר</t>
  </si>
  <si>
    <t>שיכון ובינוי אחזקות</t>
  </si>
  <si>
    <t>שיכון ובינוי בעמ</t>
  </si>
  <si>
    <t>שיכון ובנוי אג"ח 5</t>
  </si>
  <si>
    <t>5אשנכ.ק</t>
  </si>
  <si>
    <t>אשטרום נכסים בעמ</t>
  </si>
  <si>
    <t>A</t>
  </si>
  <si>
    <t>אגוד הנפקות שה1</t>
  </si>
  <si>
    <t>אלרוב נדל"ן סד' א'</t>
  </si>
  <si>
    <t>אלרוב נדלן ומלונאות בעמ</t>
  </si>
  <si>
    <t>אלרוב נדלן אג"ח ג</t>
  </si>
  <si>
    <t>אפריקה ישראל נכסים</t>
  </si>
  <si>
    <t>אפריקה ישראל נכסים בעמ</t>
  </si>
  <si>
    <t>אשטרום נכסים אג7</t>
  </si>
  <si>
    <t>אשטרום נכסים אג7 לקבל</t>
  </si>
  <si>
    <t>גירון אג3</t>
  </si>
  <si>
    <t>גירון פיתוח ובניה בעמ</t>
  </si>
  <si>
    <t>דיסקונט מנפיקים שה1</t>
  </si>
  <si>
    <t>דקסיה סד' יג'</t>
  </si>
  <si>
    <t>דקסיה סד' יג' לקבל</t>
  </si>
  <si>
    <t>ישפרו אג2</t>
  </si>
  <si>
    <t>ישפרו‎</t>
  </si>
  <si>
    <t>ישפרו אג2 לקבל</t>
  </si>
  <si>
    <t>מגה אור אג4</t>
  </si>
  <si>
    <t>מגה אור</t>
  </si>
  <si>
    <t>נכסבנ.ק4</t>
  </si>
  <si>
    <t>נכסים ובנין‎</t>
  </si>
  <si>
    <t>נכסים ובנין אג3</t>
  </si>
  <si>
    <t>קבוצת דלק אג13</t>
  </si>
  <si>
    <t>קבוצת דלק‎</t>
  </si>
  <si>
    <t>אדגר אג6</t>
  </si>
  <si>
    <t>אדגר השקעות ופיתוח בעמ</t>
  </si>
  <si>
    <t>A-</t>
  </si>
  <si>
    <t>אדגר אג8</t>
  </si>
  <si>
    <t>אדגר אג8 לקבל</t>
  </si>
  <si>
    <t>אזורים אג8</t>
  </si>
  <si>
    <t>אזורים‎</t>
  </si>
  <si>
    <t>אלבר אג10</t>
  </si>
  <si>
    <t>אלבר שירותי מימונית בעמ</t>
  </si>
  <si>
    <t>שרותים</t>
  </si>
  <si>
    <t>אלבר אג11</t>
  </si>
  <si>
    <t>אלבר אג13</t>
  </si>
  <si>
    <t>אלבר אג8</t>
  </si>
  <si>
    <t>אפריקה אגח כז</t>
  </si>
  <si>
    <t>אפריקה-ישראל להשקעות בעמ</t>
  </si>
  <si>
    <t>אפריקה השקעות אג26</t>
  </si>
  <si>
    <t>אפריקה נכסים אג5</t>
  </si>
  <si>
    <t>ירושלים מימון סדרה 1</t>
  </si>
  <si>
    <t>דיסקונט השקעות אג6</t>
  </si>
  <si>
    <t>דיסקונט השקעות‎</t>
  </si>
  <si>
    <t>BBB+</t>
  </si>
  <si>
    <t>כלכלית אג5</t>
  </si>
  <si>
    <t>כלכלית ירושלים בעמ</t>
  </si>
  <si>
    <t>כלכלית אג7</t>
  </si>
  <si>
    <t>בזן אג2</t>
  </si>
  <si>
    <t>בתי זקוק לנפט בעמ</t>
  </si>
  <si>
    <t>כימיה גומי ופלסטיק</t>
  </si>
  <si>
    <t>BBB</t>
  </si>
  <si>
    <t>אדרי-אל אג2</t>
  </si>
  <si>
    <t>אדרי-אל החזקות בעמ</t>
  </si>
  <si>
    <t>B+</t>
  </si>
  <si>
    <t>אדרי-אל אג2 לקבל</t>
  </si>
  <si>
    <t>פטרוכימים אג4</t>
  </si>
  <si>
    <t>מפעלים פטרוכימיים בישראל בעמ</t>
  </si>
  <si>
    <t>CC</t>
  </si>
  <si>
    <t>פלאזה אג2</t>
  </si>
  <si>
    <t>פלאזה סנטרס אן.וי</t>
  </si>
  <si>
    <t>D</t>
  </si>
  <si>
    <t>פלאזה אג2 לקבל</t>
  </si>
  <si>
    <t>5חלל.ק</t>
  </si>
  <si>
    <t>חלל-תקשורת בעמ</t>
  </si>
  <si>
    <t>אורתם סהר אג4</t>
  </si>
  <si>
    <t>אורתם סהר הנדסה בעמ</t>
  </si>
  <si>
    <t>דור אלון אג2</t>
  </si>
  <si>
    <t>דור אלון אנרגיה בישראל (1988)</t>
  </si>
  <si>
    <t>דלק אנרגיה אג3</t>
  </si>
  <si>
    <t>דלק מערכות אנרגיה בעמ</t>
  </si>
  <si>
    <t>חיפושי נפט וגז</t>
  </si>
  <si>
    <t>דלק אנרגיה אג5</t>
  </si>
  <si>
    <t>חבס אג4</t>
  </si>
  <si>
    <t>חבס ח.צ. השקעות )0691( בעמ</t>
  </si>
  <si>
    <t>חלל אג2</t>
  </si>
  <si>
    <t>יאיר אג2</t>
  </si>
  <si>
    <t>ב.יאיר חברה קבלנית לעבודות בני</t>
  </si>
  <si>
    <t>נפטא אג1</t>
  </si>
  <si>
    <t>נפטא</t>
  </si>
  <si>
    <t>סה"כ אגרות חוב קונצרניות צמודות</t>
  </si>
  <si>
    <t>אגרות חוב קונצרניות לא צמודות</t>
  </si>
  <si>
    <t>מזרחי הנפקות אג34</t>
  </si>
  <si>
    <t>פועלים הנפקות אג29</t>
  </si>
  <si>
    <t>פועלים הנפקות אג30</t>
  </si>
  <si>
    <t>אלביט מערכות אג1</t>
  </si>
  <si>
    <t>אלביט מערכות‎</t>
  </si>
  <si>
    <t>טכנולוגיה</t>
  </si>
  <si>
    <t>למן.ק13</t>
  </si>
  <si>
    <t>פועלים הנפ אג11</t>
  </si>
  <si>
    <t>פועלים הנפ הת16</t>
  </si>
  <si>
    <t>גב ים אג7</t>
  </si>
  <si>
    <t>גזית גלוב אג5</t>
  </si>
  <si>
    <t>גזית גלוב אג6</t>
  </si>
  <si>
    <t>דיסקונט מנ הת5</t>
  </si>
  <si>
    <t>דיסקונט מנפיקים הת7</t>
  </si>
  <si>
    <t>דקסיה ישראל הנפקות א</t>
  </si>
  <si>
    <t>דקסיה סד' ח'</t>
  </si>
  <si>
    <t>וילאר אג5</t>
  </si>
  <si>
    <t>וילאר אינטרנשיונל בעמ</t>
  </si>
  <si>
    <t>כללביט אג6</t>
  </si>
  <si>
    <t>פניקס הון אג3</t>
  </si>
  <si>
    <t>פרטנר אג5</t>
  </si>
  <si>
    <t>אגוד הנפקות הת18</t>
  </si>
  <si>
    <t>אגוד הנפקות הת3</t>
  </si>
  <si>
    <t>דלק קבוצה אג16</t>
  </si>
  <si>
    <t>חברה לישראל אג9</t>
  </si>
  <si>
    <t>סלקום אג5</t>
  </si>
  <si>
    <t>סלקום אג5 לקבל</t>
  </si>
  <si>
    <t>סלקום אגח ז</t>
  </si>
  <si>
    <t>סלקום אגח ז לקבל</t>
  </si>
  <si>
    <t>סלקום סד' ט' 25</t>
  </si>
  <si>
    <t>סלקום סד' ט' 25 לקבל</t>
  </si>
  <si>
    <t>פז נפט אג3</t>
  </si>
  <si>
    <t>פז חברת הנפט בעמ</t>
  </si>
  <si>
    <t>שופרסל אג3</t>
  </si>
  <si>
    <t>אבגול אג2</t>
  </si>
  <si>
    <t>אבגול תעשיות 1953 בעמ</t>
  </si>
  <si>
    <t>תעשיה</t>
  </si>
  <si>
    <t>אלבר אג12</t>
  </si>
  <si>
    <t>ויליפוד אג4</t>
  </si>
  <si>
    <t>וילי פוד השקעות בעמ</t>
  </si>
  <si>
    <t>נייר חדרה אג5</t>
  </si>
  <si>
    <t>נייר חדרה בעמ</t>
  </si>
  <si>
    <t>עץ דפוס ונייר</t>
  </si>
  <si>
    <t>אידיבי פתוח אג10</t>
  </si>
  <si>
    <t>אידיבי פיתוח‎</t>
  </si>
  <si>
    <t>BB</t>
  </si>
  <si>
    <t>דלק אנרגיה אג4</t>
  </si>
  <si>
    <t>סה"כ אגרות חוב קונצרניות לא צמודות</t>
  </si>
  <si>
    <t>אגרות חוב קונצרניות צמודות למט"ח</t>
  </si>
  <si>
    <t>סה"כ אגרות חוב קונצרניות צמודות למט"ח</t>
  </si>
  <si>
    <t>אגרות חוב קונצרניות צמודות למדד אחר</t>
  </si>
  <si>
    <t>סה"כ אגרות חוב קונצרניות צמודות למדד אחר</t>
  </si>
  <si>
    <t>סה"כ אג"ח קונצרני בישראל</t>
  </si>
  <si>
    <t>אג"ח קונצרני בחו"ל</t>
  </si>
  <si>
    <t>אגרות חוב קונצרניות חברות ישראליות בחו"ל</t>
  </si>
  <si>
    <t>סה"כ אגרות חוב קונצרניות חברות ישראליות בחו"ל</t>
  </si>
  <si>
    <t>אגרות חוב קונצרניות חברות זרות בחו"ל</t>
  </si>
  <si>
    <t>EIB 10 1/2 12/2</t>
  </si>
  <si>
    <t>XS1014703851</t>
  </si>
  <si>
    <t>EUROPEAN INVT BK</t>
  </si>
  <si>
    <t>אג"ח חו"ל</t>
  </si>
  <si>
    <t>S&amp;P</t>
  </si>
  <si>
    <t>ריאל ברזיל</t>
  </si>
  <si>
    <t>KFW 6 03/15/16</t>
  </si>
  <si>
    <t>XS0875150871</t>
  </si>
  <si>
    <t>KFW</t>
  </si>
  <si>
    <t>ABNANV 4.75 19</t>
  </si>
  <si>
    <t>AU3CB0218345</t>
  </si>
  <si>
    <t>ABN AMRO</t>
  </si>
  <si>
    <t>ANZ FLOAT 6/23</t>
  </si>
  <si>
    <t>AU3FN0017612</t>
  </si>
  <si>
    <t>AUST &amp; NZ BANKING GROUP</t>
  </si>
  <si>
    <t>JPM 4.25 11/18</t>
  </si>
  <si>
    <t>XS0925035692</t>
  </si>
  <si>
    <t>JPMORGAN CHASE</t>
  </si>
  <si>
    <t>MBONO 6.5 06/22</t>
  </si>
  <si>
    <t>MX0MGO0000Q0</t>
  </si>
  <si>
    <t>MEXICAN BONOS</t>
  </si>
  <si>
    <t>EDF 5 1/4 01/29</t>
  </si>
  <si>
    <t>USF2893TAF33</t>
  </si>
  <si>
    <t>ELEC DE FRANCE</t>
  </si>
  <si>
    <t>Utilities (5510)</t>
  </si>
  <si>
    <t>GS 5 08/19</t>
  </si>
  <si>
    <t>AU3CB0218709</t>
  </si>
  <si>
    <t>GOLDMAN SACHS GP</t>
  </si>
  <si>
    <t>Diversified Financials (4020)</t>
  </si>
  <si>
    <t>NDASS 4.25 22</t>
  </si>
  <si>
    <t>US65557HAD44</t>
  </si>
  <si>
    <t>NORDEA BANK AB</t>
  </si>
  <si>
    <t>PRUFIN6.5%06/49</t>
  </si>
  <si>
    <t>XS0170488992</t>
  </si>
  <si>
    <t>PRUDENTIAL PLC</t>
  </si>
  <si>
    <t>Insurance (4030)</t>
  </si>
  <si>
    <t>SRENVX 6 3/8 09</t>
  </si>
  <si>
    <t>XS0901578681</t>
  </si>
  <si>
    <t>AQUARIUS + INV S</t>
  </si>
  <si>
    <t>HRB 5 1/2 11/01</t>
  </si>
  <si>
    <t>US093662AE40</t>
  </si>
  <si>
    <t>BLOCK FINANCIAL</t>
  </si>
  <si>
    <t>JNPR 4 1/2 03/1</t>
  </si>
  <si>
    <t>US48203RAG92</t>
  </si>
  <si>
    <t>JUNIPER ENTWORKS</t>
  </si>
  <si>
    <t>Information Technology (0045)</t>
  </si>
  <si>
    <t>KLAC 4.65 11/24</t>
  </si>
  <si>
    <t>KLA TENCOR</t>
  </si>
  <si>
    <t>Semiconductors (4530)</t>
  </si>
  <si>
    <t>MSI 3 1/2 03/01</t>
  </si>
  <si>
    <t>US620076BC25</t>
  </si>
  <si>
    <t>MOTOROLA</t>
  </si>
  <si>
    <t>STANLN 4 07/22</t>
  </si>
  <si>
    <t>XS0803659340</t>
  </si>
  <si>
    <t>STANDARD CHART</t>
  </si>
  <si>
    <t>ALPEKA4.5 11/22</t>
  </si>
  <si>
    <t>USP01703AA82</t>
  </si>
  <si>
    <t>ALPEK SA DE CV</t>
  </si>
  <si>
    <t>מתכת ומוצרי בניה</t>
  </si>
  <si>
    <t>BBB-</t>
  </si>
  <si>
    <t>BAC 4.2 08/24</t>
  </si>
  <si>
    <t>US06051GFH74</t>
  </si>
  <si>
    <t>BANK OF AMERICA</t>
  </si>
  <si>
    <t>BRFSBZ 5 7/8 06</t>
  </si>
  <si>
    <t>USP1905CAA82</t>
  </si>
  <si>
    <t>BRF SA</t>
  </si>
  <si>
    <t>Food, Beverage &amp; Tobacco (3020)</t>
  </si>
  <si>
    <t>C 0 08/25/36</t>
  </si>
  <si>
    <t>US172967DS78</t>
  </si>
  <si>
    <t>CITIGROUP</t>
  </si>
  <si>
    <t>Banks (4010)</t>
  </si>
  <si>
    <t>HSBC 5.625 LD</t>
  </si>
  <si>
    <t>US404280AR04</t>
  </si>
  <si>
    <t>HSBC HOLDINGS</t>
  </si>
  <si>
    <t>LLOYDS 5.75  25</t>
  </si>
  <si>
    <t>XS0195762991</t>
  </si>
  <si>
    <t>LLOYDS</t>
  </si>
  <si>
    <t>MS 4 7/8 11/01/</t>
  </si>
  <si>
    <t>US6174824M37</t>
  </si>
  <si>
    <t>MORGAN STANLEY</t>
  </si>
  <si>
    <t>NNGRNV 4 1/2 07</t>
  </si>
  <si>
    <t>XS1028950290</t>
  </si>
  <si>
    <t>NN GROUP NV</t>
  </si>
  <si>
    <t>NWL 4 06/22</t>
  </si>
  <si>
    <t>NWL</t>
  </si>
  <si>
    <t>Consumer Services (2530)</t>
  </si>
  <si>
    <t>PETBRA 5.375 21</t>
  </si>
  <si>
    <t>US71645WAR25</t>
  </si>
  <si>
    <t>PETROBRAS INTL</t>
  </si>
  <si>
    <t>PTTEPT 4.875 49</t>
  </si>
  <si>
    <t>USY7145PCN60</t>
  </si>
  <si>
    <t>PTT EXPLOR</t>
  </si>
  <si>
    <t>אנרגיה</t>
  </si>
  <si>
    <t>SAMMIN 4 1/8 11</t>
  </si>
  <si>
    <t>USP84050AA46</t>
  </si>
  <si>
    <t>SAMARCO MINERACA</t>
  </si>
  <si>
    <t>STX 4.75 06/23</t>
  </si>
  <si>
    <t>USG79456AD42</t>
  </si>
  <si>
    <t>SEAGATE HDD CAYM</t>
  </si>
  <si>
    <t>TSS3.75 06/23</t>
  </si>
  <si>
    <t>US891906AB53</t>
  </si>
  <si>
    <t>TOTAL SYSTEM SVC</t>
  </si>
  <si>
    <t>Software &amp; Services (4510)</t>
  </si>
  <si>
    <t>URKARM 3.723 04</t>
  </si>
  <si>
    <t>XS0922883318</t>
  </si>
  <si>
    <t>URALKALI OJSC</t>
  </si>
  <si>
    <t>DB 4.296 05/25</t>
  </si>
  <si>
    <t>US251525AM33</t>
  </si>
  <si>
    <t>DEUTSCHE BANK AG</t>
  </si>
  <si>
    <t>BB+</t>
  </si>
  <si>
    <t>LB 5.625 02/22</t>
  </si>
  <si>
    <t>US532716AU19</t>
  </si>
  <si>
    <t>L BARNDS</t>
  </si>
  <si>
    <t>Retailing (2550)</t>
  </si>
  <si>
    <t>TITIM 5.303 05/</t>
  </si>
  <si>
    <t>US87927YAA01</t>
  </si>
  <si>
    <t>TELECOM ITALIA</t>
  </si>
  <si>
    <t>Telecommunication Services (5010)</t>
  </si>
  <si>
    <t>VIEFP4.85 04/49</t>
  </si>
  <si>
    <t>FR0011391838</t>
  </si>
  <si>
    <t>VEOLIA ENVRNMT</t>
  </si>
  <si>
    <t>SOCGEN 7 7/8 12</t>
  </si>
  <si>
    <t>USF8586CRW49</t>
  </si>
  <si>
    <t>SOCIETE GENERALE</t>
  </si>
  <si>
    <t>GS 0 08/07/15</t>
  </si>
  <si>
    <t>XS1013141624</t>
  </si>
  <si>
    <t>GOLDMAN SACHS</t>
  </si>
  <si>
    <t>PRMCTY 4 11/13/</t>
  </si>
  <si>
    <t>XS1137260086</t>
  </si>
  <si>
    <t>PRIMECITY</t>
  </si>
  <si>
    <t>סה"כ אגרות חוב קונצרניות חברות זרות בחו"ל</t>
  </si>
  <si>
    <t>סה"כ אג"ח קונצרני בחו"ל</t>
  </si>
  <si>
    <t>סה"כ אג"ח קונצרני</t>
  </si>
  <si>
    <t>סחיר - מניות</t>
  </si>
  <si>
    <t>מניות</t>
  </si>
  <si>
    <t>מניות בישראל</t>
  </si>
  <si>
    <t>מניות תל אביב 25</t>
  </si>
  <si>
    <t>בינלאומי 5</t>
  </si>
  <si>
    <t>הבנק הבינלאומי הראשון לישראל ב</t>
  </si>
  <si>
    <t>גזית גלוב</t>
  </si>
  <si>
    <t>עזריאלי</t>
  </si>
  <si>
    <t>קבוצת עזריאלי</t>
  </si>
  <si>
    <t>פרוטרום</t>
  </si>
  <si>
    <t>פרוטרום‎</t>
  </si>
  <si>
    <t>מזון</t>
  </si>
  <si>
    <t>שטראוס עלית</t>
  </si>
  <si>
    <t>שטראוס גרופ בעמ</t>
  </si>
  <si>
    <t>חברה לישראל</t>
  </si>
  <si>
    <t>פז נפט</t>
  </si>
  <si>
    <t>נייס</t>
  </si>
  <si>
    <t>נייס מערכות בעמ</t>
  </si>
  <si>
    <t>תוכנה ואינטרנט</t>
  </si>
  <si>
    <t>סה"כ מניות תל אביב 25</t>
  </si>
  <si>
    <t>מניות תל אביב 75</t>
  </si>
  <si>
    <t>פיבי</t>
  </si>
  <si>
    <t>פ.י.ב.י. אחזקות בעמ</t>
  </si>
  <si>
    <t>איידיאיי ביטוח</t>
  </si>
  <si>
    <t>אדבט</t>
  </si>
  <si>
    <t>שופרסל</t>
  </si>
  <si>
    <t>אלוני חץ</t>
  </si>
  <si>
    <t>אמות</t>
  </si>
  <si>
    <t>אפריקה נכסים</t>
  </si>
  <si>
    <t>אשטרום נכסים</t>
  </si>
  <si>
    <t>גב ים</t>
  </si>
  <si>
    <t>נכסים בנין</t>
  </si>
  <si>
    <t>נצבא</t>
  </si>
  <si>
    <t>ריט1</t>
  </si>
  <si>
    <t>דלתא גליל</t>
  </si>
  <si>
    <t>דלתא-גליל תעשיות בעמ</t>
  </si>
  <si>
    <t>אופנה והלבשה</t>
  </si>
  <si>
    <t>פלסאון תעשיות</t>
  </si>
  <si>
    <t>פלסאון תעשיות בעמ</t>
  </si>
  <si>
    <t>אבגול</t>
  </si>
  <si>
    <t>סלקום</t>
  </si>
  <si>
    <t>פרטנר</t>
  </si>
  <si>
    <t>אורמת</t>
  </si>
  <si>
    <t>אורמת תעשיות בעמ</t>
  </si>
  <si>
    <t>מטריקס</t>
  </si>
  <si>
    <t>מטריקס אי.טי בעמ</t>
  </si>
  <si>
    <t>סה"כ מניות תל אביב 75</t>
  </si>
  <si>
    <t>מניות מניות היתר</t>
  </si>
  <si>
    <t>אילקס מדיקל</t>
  </si>
  <si>
    <t>אילקס מדיקל בעמ</t>
  </si>
  <si>
    <t>ברימאג</t>
  </si>
  <si>
    <t>ברימאג דיגיטל אייג בעמ</t>
  </si>
  <si>
    <t>טלסיס</t>
  </si>
  <si>
    <t>טלסיס בעמ</t>
  </si>
  <si>
    <t>דנאל כא</t>
  </si>
  <si>
    <t>חבס</t>
  </si>
  <si>
    <t>פלאזה סנטר</t>
  </si>
  <si>
    <t>מעברות</t>
  </si>
  <si>
    <t>מעברות‎</t>
  </si>
  <si>
    <t>נטו</t>
  </si>
  <si>
    <t>נטו מ.ע. אחזקות בעמ</t>
  </si>
  <si>
    <t>בריל</t>
  </si>
  <si>
    <t>בריל תעשיות נעליים  בעמ</t>
  </si>
  <si>
    <t>פמס</t>
  </si>
  <si>
    <t>מפעלי פ.מ.ס. מיגון בעמ</t>
  </si>
  <si>
    <t>המלט</t>
  </si>
  <si>
    <t>המ-לט )ישראל-קנדה( בעמ</t>
  </si>
  <si>
    <t>מרחב</t>
  </si>
  <si>
    <t>מרחב-מרכז חומרי בניה וקרמיקה ב</t>
  </si>
  <si>
    <t>קליל</t>
  </si>
  <si>
    <t>קליל‎</t>
  </si>
  <si>
    <t>ארד</t>
  </si>
  <si>
    <t>ארד בעמ</t>
  </si>
  <si>
    <t>אלקטרוניקה ואופטיקה</t>
  </si>
  <si>
    <t>מיטרוניקס</t>
  </si>
  <si>
    <t>ספקטרוניקס</t>
  </si>
  <si>
    <t>סנו 1</t>
  </si>
  <si>
    <t>סנו‎</t>
  </si>
  <si>
    <t>רימוני</t>
  </si>
  <si>
    <t>רימוני תעשיות בעמ</t>
  </si>
  <si>
    <t>אמת</t>
  </si>
  <si>
    <t>א.מ.ת. מיחשוב בעמ</t>
  </si>
  <si>
    <t>טלדור</t>
  </si>
  <si>
    <t>טלדור מערכות מחשבים )6891( בעמ</t>
  </si>
  <si>
    <t>אפקון תעשיות 1</t>
  </si>
  <si>
    <t>אפקון תעשיות בעמ</t>
  </si>
  <si>
    <t>חשמל</t>
  </si>
  <si>
    <t>סה"כ מניות מניות היתר</t>
  </si>
  <si>
    <t>אופציות Call 001 long</t>
  </si>
  <si>
    <t>סה"כ אופציות Call 001 long</t>
  </si>
  <si>
    <t>אופציות Call 001 short</t>
  </si>
  <si>
    <t>סה"כ אופציות Call 001 short</t>
  </si>
  <si>
    <t>סה"כ מניות בישראל</t>
  </si>
  <si>
    <t>מניות בחו"ל</t>
  </si>
  <si>
    <t>מניות חברות ישראליות בחו"ל</t>
  </si>
  <si>
    <t>MKT LN</t>
  </si>
  <si>
    <t>GG00BSSWD59X</t>
  </si>
  <si>
    <t>BAKER HUGHES IN</t>
  </si>
  <si>
    <t>US0572241075</t>
  </si>
  <si>
    <t>BAKER HUGHES INC</t>
  </si>
  <si>
    <t>Energy (1010)</t>
  </si>
  <si>
    <t>CAMECO CORP</t>
  </si>
  <si>
    <t>CA13321L1085</t>
  </si>
  <si>
    <t>CAMECO CORP לקבל</t>
  </si>
  <si>
    <t>HALLIBURTON CO</t>
  </si>
  <si>
    <t>US4062161017</t>
  </si>
  <si>
    <t>HALLIBURTON</t>
  </si>
  <si>
    <t>SCHLUMBERGER LT</t>
  </si>
  <si>
    <t>SLB US</t>
  </si>
  <si>
    <t>ISRAEL CHEMICAL</t>
  </si>
  <si>
    <t>IL0002810146</t>
  </si>
  <si>
    <t>ISRAEL CHHEMICALS</t>
  </si>
  <si>
    <t>Materials (1510)</t>
  </si>
  <si>
    <t>DEUTSCHE POST A</t>
  </si>
  <si>
    <t>DE0005552004</t>
  </si>
  <si>
    <t>DEUTSCHE POST-RG</t>
  </si>
  <si>
    <t>Transportation (2030)</t>
  </si>
  <si>
    <t>GENERAL MOTORS</t>
  </si>
  <si>
    <t>US37045V1008</t>
  </si>
  <si>
    <t>Automobiles &amp; Components (2510)</t>
  </si>
  <si>
    <t>VOLKSWAGEN AG</t>
  </si>
  <si>
    <t>DE0007664039</t>
  </si>
  <si>
    <t>VOLKSWAGEN-PREF</t>
  </si>
  <si>
    <t>888 HOLDINGS PL</t>
  </si>
  <si>
    <t>GI000A0F6407</t>
  </si>
  <si>
    <t>HOLDINGS PLC 888</t>
  </si>
  <si>
    <t>LAS VEGAS SANDS</t>
  </si>
  <si>
    <t>US5178341070</t>
  </si>
  <si>
    <t>COMCAST CORP</t>
  </si>
  <si>
    <t>US20030N1019</t>
  </si>
  <si>
    <t>COMCAST CORP-A</t>
  </si>
  <si>
    <t>Media (2540)</t>
  </si>
  <si>
    <t>PRICELINE GROUP</t>
  </si>
  <si>
    <t>US7415034039</t>
  </si>
  <si>
    <t>TJX COS INC/THE</t>
  </si>
  <si>
    <t>US8725401090</t>
  </si>
  <si>
    <t>TJX COS INC</t>
  </si>
  <si>
    <t>EXPRESS SC)ESRX</t>
  </si>
  <si>
    <t>US30219G1085</t>
  </si>
  <si>
    <t>EXPRESS SCRIPTS</t>
  </si>
  <si>
    <t>Health Care Equipment &amp; Services (3510)</t>
  </si>
  <si>
    <t>MANPOWER )MAN(</t>
  </si>
  <si>
    <t>US56418H1005</t>
  </si>
  <si>
    <t>MANPOWERGROUP</t>
  </si>
  <si>
    <t>ACTAVIS PLC</t>
  </si>
  <si>
    <t>IE00BD1NQJ95</t>
  </si>
  <si>
    <t>ACTAVIS</t>
  </si>
  <si>
    <t>Pharmaceuticals, Biotech&amp;Life Sci (3520)</t>
  </si>
  <si>
    <t>GILEAD SCIENCES</t>
  </si>
  <si>
    <t>US3755581036</t>
  </si>
  <si>
    <t>MACROCURE LTD</t>
  </si>
  <si>
    <t>IL0011329435</t>
  </si>
  <si>
    <t>MACRO CURE</t>
  </si>
  <si>
    <t>NOVARTIS AG</t>
  </si>
  <si>
    <t>US66987V1098</t>
  </si>
  <si>
    <t>NOVARTIS AG-ADR</t>
  </si>
  <si>
    <t>PFIZER INC</t>
  </si>
  <si>
    <t>US7170811035</t>
  </si>
  <si>
    <t>pfizer</t>
  </si>
  <si>
    <t>SANOFI</t>
  </si>
  <si>
    <t>US80105N1054</t>
  </si>
  <si>
    <t>SANOFI-ADR</t>
  </si>
  <si>
    <t>SHIRE PLC</t>
  </si>
  <si>
    <t>US82481R1068</t>
  </si>
  <si>
    <t>SHIRE PLC לקבל</t>
  </si>
  <si>
    <t>CITIGROUP INC</t>
  </si>
  <si>
    <t>US1729674242</t>
  </si>
  <si>
    <t>US0605051046</t>
  </si>
  <si>
    <t>AMERICAN INTERN</t>
  </si>
  <si>
    <t>US0268747849</t>
  </si>
  <si>
    <t>AMERICAN INTERNA</t>
  </si>
  <si>
    <t>GRAND CITY PROP</t>
  </si>
  <si>
    <t>LU0775917882</t>
  </si>
  <si>
    <t>GRAND CITY PROPE</t>
  </si>
  <si>
    <t>Real Estate (4040)</t>
  </si>
  <si>
    <t>BAIDU INC</t>
  </si>
  <si>
    <t>US0567521085</t>
  </si>
  <si>
    <t>BAIDA NIC</t>
  </si>
  <si>
    <t>EBAY INC</t>
  </si>
  <si>
    <t>US2786421030</t>
  </si>
  <si>
    <t>FACEBOOK INC</t>
  </si>
  <si>
    <t>US3030M1027</t>
  </si>
  <si>
    <t>FACEBOOK</t>
  </si>
  <si>
    <t>GOOGLE INC</t>
  </si>
  <si>
    <t>US38259P7069</t>
  </si>
  <si>
    <t>GOOGLE INC-C</t>
  </si>
  <si>
    <t>US38259P5089</t>
  </si>
  <si>
    <t>GOOGLE INC-A</t>
  </si>
  <si>
    <t>INTERNATIONAL B</t>
  </si>
  <si>
    <t>US4592001014</t>
  </si>
  <si>
    <t>IBM</t>
  </si>
  <si>
    <t>QUALCOMM INC</t>
  </si>
  <si>
    <t>US7475251036</t>
  </si>
  <si>
    <t>QUALCOMM</t>
  </si>
  <si>
    <t>Technology Hardware &amp; Equipment (4520)</t>
  </si>
  <si>
    <t>SAMSUNG ELECTRO</t>
  </si>
  <si>
    <t>US7960508882</t>
  </si>
  <si>
    <t>SPDR S&amp;P CHINA E</t>
  </si>
  <si>
    <t>ABBVIE INC)ABBV</t>
  </si>
  <si>
    <t>US00287Y1091</t>
  </si>
  <si>
    <t>ABBVIE INC</t>
  </si>
  <si>
    <t>Health Care (0035)</t>
  </si>
  <si>
    <t>DEUTSCHE X-TRAC</t>
  </si>
  <si>
    <t>US2330518794</t>
  </si>
  <si>
    <t>DEUTSCHE X TRACKERS</t>
  </si>
  <si>
    <t>תעודות סל</t>
  </si>
  <si>
    <t>GUGGENHEIM S&amp;P</t>
  </si>
  <si>
    <t>US78355W1062</t>
  </si>
  <si>
    <t>GUGGEHEIM S&amp;P</t>
  </si>
  <si>
    <t>סה"כ מניות חברות ישראליות בחו"ל</t>
  </si>
  <si>
    <t>מניות חברות זרות בחו"ל</t>
  </si>
  <si>
    <t>CHINA MOBILE  LTD SP ADR לקבל</t>
  </si>
  <si>
    <t>US16941M1099</t>
  </si>
  <si>
    <t>CHINA MOBILE COMM CORP</t>
  </si>
  <si>
    <t>FRANKLIN TEMPLE</t>
  </si>
  <si>
    <t>LU0195953152</t>
  </si>
  <si>
    <t>TEMP-FT GTR-IA$</t>
  </si>
  <si>
    <t>קרן נאמנות</t>
  </si>
  <si>
    <t>ROBECO CAPITAL</t>
  </si>
  <si>
    <t>LU0398248921</t>
  </si>
  <si>
    <t>ROB-HY BD-I$</t>
  </si>
  <si>
    <t>iShare FTSE 100 IFT</t>
  </si>
  <si>
    <t>IE0005042456</t>
  </si>
  <si>
    <t>ISHR FTSE 100-I</t>
  </si>
  <si>
    <t>סה"כ מניות חברות זרות בחו"ל</t>
  </si>
  <si>
    <t>סה"כ מניות בחו"ל</t>
  </si>
  <si>
    <t>סה"כ מניות</t>
  </si>
  <si>
    <t>סחיר - תעודות סל</t>
  </si>
  <si>
    <t>תעודות סל בישראל</t>
  </si>
  <si>
    <t>תעודות סל שמחקות מדדי מניות בישראל</t>
  </si>
  <si>
    <t>אינדקס תא100</t>
  </si>
  <si>
    <t>אינדקס סל בעמ</t>
  </si>
  <si>
    <t>הראל סל בנקים</t>
  </si>
  <si>
    <t>הראל סל בעמ</t>
  </si>
  <si>
    <t>הראל סל תא 25</t>
  </si>
  <si>
    <t>הראל סל תא100</t>
  </si>
  <si>
    <t>מט100.ס2 (*)</t>
  </si>
  <si>
    <t>פסגות מוצרי מדדים בעמ</t>
  </si>
  <si>
    <t>מט25.ס1 (*)</t>
  </si>
  <si>
    <t>קסם תא 100</t>
  </si>
  <si>
    <t>קסם תעודות סל ומוצרי מדדים בעמ</t>
  </si>
  <si>
    <t>תכלית תא 100</t>
  </si>
  <si>
    <t>תכלית תעודות סל בעמ</t>
  </si>
  <si>
    <t>תכלית תא 25</t>
  </si>
  <si>
    <t>סה"כ תעודות סל שמחקות מדדי מניות בישראל</t>
  </si>
  <si>
    <t>תעודות סל שמחקות מדדי מניות בחו"ל</t>
  </si>
  <si>
    <t>אינדקס סל יח</t>
  </si>
  <si>
    <t>הראל סל 500S&amp;P</t>
  </si>
  <si>
    <t>פסגות מדד קפג (*)</t>
  </si>
  <si>
    <t>פסגות תעודות סל מדדים בעמ</t>
  </si>
  <si>
    <t>פסגות סל 500S&amp;P (*)</t>
  </si>
  <si>
    <t>פסגות סל 600 STOXX E (*)</t>
  </si>
  <si>
    <t>פסגות סל US BUYBACK (*)</t>
  </si>
  <si>
    <t>פסגות סל ראסל 2000 (*)</t>
  </si>
  <si>
    <t>פסגות סל שקלי 500 S&amp; (*)</t>
  </si>
  <si>
    <t>קסם נאסדק 100</t>
  </si>
  <si>
    <t>תכלית נסדק</t>
  </si>
  <si>
    <t>תכלית שקלי 500S&amp;P</t>
  </si>
  <si>
    <t>תכלית מורכבות בעמ</t>
  </si>
  <si>
    <t>סה"כ תעודות סל שמחקות מדדי מניות בחו"ל</t>
  </si>
  <si>
    <t>תעודות סל שמחקות מדדים אחרים בישראל</t>
  </si>
  <si>
    <t>הראל סל תל בונד 40</t>
  </si>
  <si>
    <t>הראל סל תל בונד שקלי</t>
  </si>
  <si>
    <t>מבט תל בונד (*)</t>
  </si>
  <si>
    <t>מבט תל בנד שקלי REIN (*)</t>
  </si>
  <si>
    <t>פסגות סל בונד 60 סד1 (*)</t>
  </si>
  <si>
    <t>פסגות סל בונד שקלי ס (*)</t>
  </si>
  <si>
    <t>פסגות סל תל בונד תשו (*)</t>
  </si>
  <si>
    <t>קסם תל בונד</t>
  </si>
  <si>
    <t>תאמ4.ס12 (*)</t>
  </si>
  <si>
    <t>תכלית תל בונד 20 REI</t>
  </si>
  <si>
    <t>תכלית תל בונד 40 REI</t>
  </si>
  <si>
    <t>תכלית תל בונד שקלי</t>
  </si>
  <si>
    <t>תכלית גלובל בעמ</t>
  </si>
  <si>
    <t>תכלית תל בונד תשואות</t>
  </si>
  <si>
    <t>סה"כ תעודות סל שמחקות מדדים אחרים בישראל</t>
  </si>
  <si>
    <t>תעודות סל שמחקות מדדים אחרים בחו"ל</t>
  </si>
  <si>
    <t>סה"כ תעודות סל שמחקות מדדים אחרים בחו"ל</t>
  </si>
  <si>
    <t>תעודות סל אחר</t>
  </si>
  <si>
    <t>סה"כ תעודות סל אחר</t>
  </si>
  <si>
    <t>תעודות סל short</t>
  </si>
  <si>
    <t>סה"כ תעודות סל short</t>
  </si>
  <si>
    <t>סה"כ תעודות סל בישראל</t>
  </si>
  <si>
    <t>תעודות סל בחו"ל</t>
  </si>
  <si>
    <t>תעודות סל שמחקות מדדי מניות</t>
  </si>
  <si>
    <t>DAXEX</t>
  </si>
  <si>
    <t>DE0005933931</t>
  </si>
  <si>
    <t>PIMCO EMRG LOCAL BD</t>
  </si>
  <si>
    <t>ISHARES JAP</t>
  </si>
  <si>
    <t>US4642868487</t>
  </si>
  <si>
    <t>ISHARES MSCI JPN</t>
  </si>
  <si>
    <t>ISHARES MSCI SO</t>
  </si>
  <si>
    <t>US4642867729</t>
  </si>
  <si>
    <t>ISHARES MSCI SOUTH KOREA</t>
  </si>
  <si>
    <t>ISHARES-DJ US T</t>
  </si>
  <si>
    <t>US4642871929</t>
  </si>
  <si>
    <t>ISHARES TRANSPOR</t>
  </si>
  <si>
    <t>ISHARES-FRANCE</t>
  </si>
  <si>
    <t>US4642867075</t>
  </si>
  <si>
    <t>ISHARES MSCI FRA</t>
  </si>
  <si>
    <t>ISHARES-GERMANY</t>
  </si>
  <si>
    <t>US4642868065</t>
  </si>
  <si>
    <t>ISHARES MSCI GER</t>
  </si>
  <si>
    <t>NASDAQ</t>
  </si>
  <si>
    <t>US73935A1043</t>
  </si>
  <si>
    <t>POWERSH-QQQ</t>
  </si>
  <si>
    <t>POWERSHRES)PBJ</t>
  </si>
  <si>
    <t>US7395X8496</t>
  </si>
  <si>
    <t>POWERSH-FOOD&amp;BEV</t>
  </si>
  <si>
    <t>SPDR DIVIDE -SDY</t>
  </si>
  <si>
    <t>US78464A7634</t>
  </si>
  <si>
    <t>BAC</t>
  </si>
  <si>
    <t>SPDR TRUST SER 1</t>
  </si>
  <si>
    <t>US78462F1030</t>
  </si>
  <si>
    <t>SPDR S&amp;P 500 ETF</t>
  </si>
  <si>
    <t>SPDR TRUST SER 1 לקבל</t>
  </si>
  <si>
    <t>SPDR-CONS STAPL</t>
  </si>
  <si>
    <t>US81369Y3080</t>
  </si>
  <si>
    <t>SPDR-CONS STAPLE</t>
  </si>
  <si>
    <t>TECH SPDR  -XLK</t>
  </si>
  <si>
    <t>US81369Y8030</t>
  </si>
  <si>
    <t>SPDR-TECH SEL S</t>
  </si>
  <si>
    <t>סה"כ תעודות סל שמחקות מדדי מניות</t>
  </si>
  <si>
    <t>תעודות סל שמחקות מדדים אחרים</t>
  </si>
  <si>
    <t>סה"כ תעודות סל שמחקות מדדים אחרים</t>
  </si>
  <si>
    <t>CONSUMER DISCRE</t>
  </si>
  <si>
    <t>US81369Y4070</t>
  </si>
  <si>
    <t>SPDR-CONS DISCRE</t>
  </si>
  <si>
    <t>EGSHARES EMERGI</t>
  </si>
  <si>
    <t>US2684617796</t>
  </si>
  <si>
    <t>EGS EM CONSUMER</t>
  </si>
  <si>
    <t>EGSHARES EMERGI לקבל</t>
  </si>
  <si>
    <t>ENERGY SELECT S</t>
  </si>
  <si>
    <t>US81369Y5069</t>
  </si>
  <si>
    <t>SPDR-ENERGY SEL</t>
  </si>
  <si>
    <t>FINANC SPDR</t>
  </si>
  <si>
    <t>US81369Y605</t>
  </si>
  <si>
    <t>SPDR-FINL SELECT</t>
  </si>
  <si>
    <t>HEALTH CARE SEL</t>
  </si>
  <si>
    <t>US81369Y2090</t>
  </si>
  <si>
    <t>SPDR-HEALTH CARE</t>
  </si>
  <si>
    <t>INDUSTRIAL SELE</t>
  </si>
  <si>
    <t>US81369Y7040</t>
  </si>
  <si>
    <t>SPDR-INDU SELECT</t>
  </si>
  <si>
    <t>ISHARES INDIA 5</t>
  </si>
  <si>
    <t>US4642895290</t>
  </si>
  <si>
    <t>ISHARES INDIA</t>
  </si>
  <si>
    <t>ISHARES MSCI IN</t>
  </si>
  <si>
    <t>US46429B5984</t>
  </si>
  <si>
    <t>ISHARES MSCI</t>
  </si>
  <si>
    <t>ISHARES MSCI NE</t>
  </si>
  <si>
    <t>US4642868149</t>
  </si>
  <si>
    <t>SPDR S&amp;P RETAIL</t>
  </si>
  <si>
    <t>ISHARES MSCI SW</t>
  </si>
  <si>
    <t>US4642867497</t>
  </si>
  <si>
    <t>ISHARES MSCI SWI</t>
  </si>
  <si>
    <t>ISHARES RUSSELL</t>
  </si>
  <si>
    <t>US4642876308</t>
  </si>
  <si>
    <t>JAPAN SMALLER C</t>
  </si>
  <si>
    <t>US47109U1043</t>
  </si>
  <si>
    <t>JAPAN SM CAP FD</t>
  </si>
  <si>
    <t>SOURCE STOXX EU</t>
  </si>
  <si>
    <t>IE00B60SWW18</t>
  </si>
  <si>
    <t>SOURCE STOXX EUR</t>
  </si>
  <si>
    <t>IE00B5MTXJ97</t>
  </si>
  <si>
    <t>SPDR S&amp;P CHINA</t>
  </si>
  <si>
    <t>US78463X4007</t>
  </si>
  <si>
    <t>SPDR S&amp;P CHINA לקבל</t>
  </si>
  <si>
    <t>SPDR S&amp;P MIDCAP</t>
  </si>
  <si>
    <t>US78467Y1073</t>
  </si>
  <si>
    <t>SPDR S&amp;P MID 400</t>
  </si>
  <si>
    <t>SPDR S&amp;P MIDCAP לקבל</t>
  </si>
  <si>
    <t>SPDR S&amp;P R)XRT(</t>
  </si>
  <si>
    <t>US78464A7147</t>
  </si>
  <si>
    <t>VANGUARD FTSE E</t>
  </si>
  <si>
    <t>US9220428745</t>
  </si>
  <si>
    <t>VANGUARD FTSE EU</t>
  </si>
  <si>
    <t>US9220428588</t>
  </si>
  <si>
    <t>VANGUARD FTSE EM</t>
  </si>
  <si>
    <t>WISDOMTREE JAPA</t>
  </si>
  <si>
    <t>US97717W8516</t>
  </si>
  <si>
    <t>WISDOMTREE JPN H</t>
  </si>
  <si>
    <t>סה"כ תעודות סל בחו"ל</t>
  </si>
  <si>
    <t>סה"כ תעודות סל</t>
  </si>
  <si>
    <t>סחיר - קרנות נאמנות</t>
  </si>
  <si>
    <t>תעודות השתתפות בקרנות נאמנות</t>
  </si>
  <si>
    <t>קרנות נאמנות בישראל</t>
  </si>
  <si>
    <t>תעודות השתתפות בקרנות נאמנות בישראל</t>
  </si>
  <si>
    <t>SPARX JAPAN FUN</t>
  </si>
  <si>
    <t>SPARX JAPAN</t>
  </si>
  <si>
    <t>סה"כ תעודות השתתפות בקרנות נאמנות בישראל</t>
  </si>
  <si>
    <t>סה"כ קרנות נאמנות בישראל</t>
  </si>
  <si>
    <t>קרנות נאמנות בחו"ל</t>
  </si>
  <si>
    <t>תעודות השתתפות בקרנות נאמנות בחו"ל</t>
  </si>
  <si>
    <t>ALCENTRA FUND S</t>
  </si>
  <si>
    <t>LU1086644959</t>
  </si>
  <si>
    <t>ALCENTRA FUND</t>
  </si>
  <si>
    <t>CIM FUND VIII</t>
  </si>
  <si>
    <t>XS5444FF1111</t>
  </si>
  <si>
    <t>קרן נדלן</t>
  </si>
  <si>
    <t>CREDIT SUISSE N</t>
  </si>
  <si>
    <t>LU0635707705</t>
  </si>
  <si>
    <t>CS-NOVA G SL-MB$</t>
  </si>
  <si>
    <t>HEPTAGON FUND P</t>
  </si>
  <si>
    <t>IE00B6ZZNB36</t>
  </si>
  <si>
    <t>HEPT-OPP D M-CUS</t>
  </si>
  <si>
    <t>INVESCO ZODIAC</t>
  </si>
  <si>
    <t>LU0564079282</t>
  </si>
  <si>
    <t>LNVESCO ZOBIAC</t>
  </si>
  <si>
    <t>קרן חו"ל</t>
  </si>
  <si>
    <t>PIMCO )PIMGAII(</t>
  </si>
  <si>
    <t>IE00B4QHG263</t>
  </si>
  <si>
    <t>PIMCO-G INV-IAH</t>
  </si>
  <si>
    <t>POLAR CAP JAP</t>
  </si>
  <si>
    <t>IE00B3FH9T88</t>
  </si>
  <si>
    <t>POLAR-JPN-I$</t>
  </si>
  <si>
    <t>SANDS CAPITAL F</t>
  </si>
  <si>
    <t>IE00B87KLW75</t>
  </si>
  <si>
    <t>SANDS-US S GR-H$</t>
  </si>
  <si>
    <t>T ROWE GLB HYLD</t>
  </si>
  <si>
    <t>LU0133083492</t>
  </si>
  <si>
    <t>GE VAR 11/67</t>
  </si>
  <si>
    <t>TCW FUNDS - EME</t>
  </si>
  <si>
    <t>LU0726519282</t>
  </si>
  <si>
    <t>TCW-EMMK IN-IU</t>
  </si>
  <si>
    <t>סה"כ תעודות השתתפות בקרנות נאמנות בחו"ל</t>
  </si>
  <si>
    <t>סה"כ קרנות נאמנות בחו"ל</t>
  </si>
  <si>
    <t>סה"כ תעודות השתתפות בקרנות נאמנות</t>
  </si>
  <si>
    <t>סחיר - כתבי אופציה</t>
  </si>
  <si>
    <t>כתבי אופציה</t>
  </si>
  <si>
    <t>כתבי אופציה בישראל</t>
  </si>
  <si>
    <t>סה"כ כתבי אופציה בישראל</t>
  </si>
  <si>
    <t>כתבי אופציה בחו"ל</t>
  </si>
  <si>
    <t>סה"כ כתבי אופציה בחו"ל</t>
  </si>
  <si>
    <t>סה"כ כתבי אופציה</t>
  </si>
  <si>
    <t>סחיר - אופציות</t>
  </si>
  <si>
    <t>אופציות</t>
  </si>
  <si>
    <t>אופציות בישראל</t>
  </si>
  <si>
    <t>אופציות על מדדים כולל מניות</t>
  </si>
  <si>
    <t>ת25-ינוC01450-5</t>
  </si>
  <si>
    <t>מניות ואופציות מעו"ף</t>
  </si>
  <si>
    <t>ת25-ינוP01450-5</t>
  </si>
  <si>
    <t>סה"כ אופציות על מדדים כולל מניות</t>
  </si>
  <si>
    <t>אופציות ₪/מט"ח</t>
  </si>
  <si>
    <t>סה"כ אופציות ₪/מט"ח</t>
  </si>
  <si>
    <t>אופציות על ריבית</t>
  </si>
  <si>
    <t>סה"כ אופציות על ריבית</t>
  </si>
  <si>
    <t>אופציות אחרות</t>
  </si>
  <si>
    <t>סה"כ אופציות אחרות</t>
  </si>
  <si>
    <t>סה"כ אופציות בישראל</t>
  </si>
  <si>
    <t>אופציות בחו"ל</t>
  </si>
  <si>
    <t>אופציות על מטבעות</t>
  </si>
  <si>
    <t>סה"כ אופציות על מטבעות</t>
  </si>
  <si>
    <t>אופציות על סחורות</t>
  </si>
  <si>
    <t>סה"כ אופציות על סחורות</t>
  </si>
  <si>
    <t>סה"כ אופציות בחו"ל</t>
  </si>
  <si>
    <t>סה"כ אופציות</t>
  </si>
  <si>
    <t>סחיר - חוזים עתידיים</t>
  </si>
  <si>
    <t>חוזים עתידיים</t>
  </si>
  <si>
    <t>חוזים עתידיים בישראל</t>
  </si>
  <si>
    <t>חוזים עתידיים ישראל</t>
  </si>
  <si>
    <t>סה"כ חוזים עתידיים ישראל</t>
  </si>
  <si>
    <t>סה"כ חוזים עתידיים בישראל</t>
  </si>
  <si>
    <t>חוזים עתידיים בחו"ל</t>
  </si>
  <si>
    <t>חוזים עתידיים חו"ל</t>
  </si>
  <si>
    <t>EURO STOXX 50</t>
  </si>
  <si>
    <t>VGH5 INDEX</t>
  </si>
  <si>
    <t>חוזים ואופציות</t>
  </si>
  <si>
    <t>S&amp;P500 EMINI FU</t>
  </si>
  <si>
    <t>ESH5 INDEX</t>
  </si>
  <si>
    <t>סה"כ חוזים עתידיים חו"ל</t>
  </si>
  <si>
    <t>סה"כ חוזים עתידיים בחו"ל</t>
  </si>
  <si>
    <t>סה"כ חוזים עתידיים</t>
  </si>
  <si>
    <t>סחיר - מוצרים מובנים</t>
  </si>
  <si>
    <t>נכס בסיס</t>
  </si>
  <si>
    <t>מוצרים מובנים</t>
  </si>
  <si>
    <t>מוצרים מובנים בישראל</t>
  </si>
  <si>
    <t>מוצרים מובנים קרן מובטחת</t>
  </si>
  <si>
    <t>גלילה אג3</t>
  </si>
  <si>
    <t>גלילה הפקדות בעמ</t>
  </si>
  <si>
    <t>אחר</t>
  </si>
  <si>
    <t>סה"כ מוצרים מובנים קרן מובטחת</t>
  </si>
  <si>
    <t>מוצרים מובנים קרן לא מובטחת</t>
  </si>
  <si>
    <t>סה"כ מוצרים מובנים קרן לא מובטחת</t>
  </si>
  <si>
    <t>מוצרים מאוגחים: שכבת חוב (Tranch) בדרוג AA- ומעלה</t>
  </si>
  <si>
    <t>סה"כ מוצרים מאוגחים: שכבת חוב (Tranch) בדרוג AA- ומעלה</t>
  </si>
  <si>
    <t>מוצרים מאוגחים: שכבת חוב (Tranch) בדרוג BBB- עד A+</t>
  </si>
  <si>
    <t>סה"כ מוצרים מאוגחים: שכבת חוב (Tranch) בדרוג BBB- עד A+</t>
  </si>
  <si>
    <t>מוצרים מאוגחים: שכבת חוב (Tranch) בדרוג BB+ ומטה</t>
  </si>
  <si>
    <t>סה"כ מוצרים מאוגחים: שכבת חוב (Tranch) בדרוג BB+ ומטה</t>
  </si>
  <si>
    <t>מוצרים מאוגחים: שכבת הון (Equity Tranch)</t>
  </si>
  <si>
    <t>סה"כ מוצרים מאוגחים: שכבת הון (Equity Tranch)</t>
  </si>
  <si>
    <t>סה"כ מוצרים מובנים בישראל</t>
  </si>
  <si>
    <t>מוצרים מובנים בחו"ל</t>
  </si>
  <si>
    <t>סה"כ מוצרים מובנים בחו"ל</t>
  </si>
  <si>
    <t>סה"כ מוצרים מובנים</t>
  </si>
  <si>
    <t>לא סחיר - תעודות התחייבות ממשלה</t>
  </si>
  <si>
    <t>הופק ב 17:32 10/02/2015</t>
  </si>
  <si>
    <t>שווי הוגן</t>
  </si>
  <si>
    <t>תעודות התחייבות ממשלתיות בישראל</t>
  </si>
  <si>
    <t>חץ</t>
  </si>
  <si>
    <t>סה"כ חץ</t>
  </si>
  <si>
    <t>ערד</t>
  </si>
  <si>
    <t>ערד  8791</t>
  </si>
  <si>
    <t>31/05/2012</t>
  </si>
  <si>
    <t>ערד 4.8% 2026</t>
  </si>
  <si>
    <t>2/10/2011</t>
  </si>
  <si>
    <t>ערד 4.8% 8781</t>
  </si>
  <si>
    <t>1/08/2011</t>
  </si>
  <si>
    <t>ערד 4.8% 8782</t>
  </si>
  <si>
    <t>1/09/2011</t>
  </si>
  <si>
    <t>ערד 4.8% 8794</t>
  </si>
  <si>
    <t>2/09/2012</t>
  </si>
  <si>
    <t>ערד 4.8% 8796</t>
  </si>
  <si>
    <t>1/11/2012</t>
  </si>
  <si>
    <t>ערד 4.8% 8797</t>
  </si>
  <si>
    <t>1/12/2012</t>
  </si>
  <si>
    <t>ערד 4.8% 8799</t>
  </si>
  <si>
    <t>1/02/2013</t>
  </si>
  <si>
    <t>ערד 4.8% 8805</t>
  </si>
  <si>
    <t>1/08/2013</t>
  </si>
  <si>
    <t>ערד 8778</t>
  </si>
  <si>
    <t>1/05/2011</t>
  </si>
  <si>
    <t>ערד 8789</t>
  </si>
  <si>
    <t>14/04/2012</t>
  </si>
  <si>
    <t>ערד 8790</t>
  </si>
  <si>
    <t>1/05/2012</t>
  </si>
  <si>
    <t>ערד 8792</t>
  </si>
  <si>
    <t>1/07/2012</t>
  </si>
  <si>
    <t>ערד 8793</t>
  </si>
  <si>
    <t>1/08/2012</t>
  </si>
  <si>
    <t>ערד סדרה 8 8806</t>
  </si>
  <si>
    <t>1/09/2013</t>
  </si>
  <si>
    <t>ערד סדרה 8779</t>
  </si>
  <si>
    <t>1/07/2011</t>
  </si>
  <si>
    <t>ערד סדרה 8780</t>
  </si>
  <si>
    <t>ערד סדרה 8784</t>
  </si>
  <si>
    <t>1/11/2011</t>
  </si>
  <si>
    <t>ערד סדרה 8785</t>
  </si>
  <si>
    <t>1/12/2011</t>
  </si>
  <si>
    <t>ערד סדרה 8786</t>
  </si>
  <si>
    <t>1/01/2012</t>
  </si>
  <si>
    <t>ערד סדרה 8787</t>
  </si>
  <si>
    <t>1/02/2012</t>
  </si>
  <si>
    <t>ערד סדרה 8788</t>
  </si>
  <si>
    <t>1/03/2011</t>
  </si>
  <si>
    <t>ערד סדרה 8798</t>
  </si>
  <si>
    <t>1/01/2013</t>
  </si>
  <si>
    <t>ערד סדרה 8800</t>
  </si>
  <si>
    <t>1/03/2013</t>
  </si>
  <si>
    <t>ערד סדרה 8801</t>
  </si>
  <si>
    <t>2/04/2013</t>
  </si>
  <si>
    <t>ערד סדרה 8802</t>
  </si>
  <si>
    <t>1/05/2013</t>
  </si>
  <si>
    <t>ערד סדרה 8803</t>
  </si>
  <si>
    <t>2/06/2013</t>
  </si>
  <si>
    <t>ערד סדרה 8804</t>
  </si>
  <si>
    <t>1/07/2013</t>
  </si>
  <si>
    <t>ערד סדרה 8807</t>
  </si>
  <si>
    <t>1/10/2013</t>
  </si>
  <si>
    <t>ערד סדרה 8808</t>
  </si>
  <si>
    <t>1/11/2013</t>
  </si>
  <si>
    <t>ערד סדרה 8809</t>
  </si>
  <si>
    <t>1/12/2013</t>
  </si>
  <si>
    <t>ערד סדרה 8810</t>
  </si>
  <si>
    <t>1/01/2014</t>
  </si>
  <si>
    <t>ערד סדרה 8814 %</t>
  </si>
  <si>
    <t>1/05/2014</t>
  </si>
  <si>
    <t>ערד סדרה 8815</t>
  </si>
  <si>
    <t>1/06/2014</t>
  </si>
  <si>
    <t>ערד סדרה 8816 %</t>
  </si>
  <si>
    <t>1/07/2014</t>
  </si>
  <si>
    <t>ערד סדרה 8817</t>
  </si>
  <si>
    <t>1/08/2014</t>
  </si>
  <si>
    <t>ערד סדרה 8818 -</t>
  </si>
  <si>
    <t>1/09/2014</t>
  </si>
  <si>
    <t>ערד סדרה 8821 %</t>
  </si>
  <si>
    <t>1/12/2014</t>
  </si>
  <si>
    <t>ערד סדרה 9 8811</t>
  </si>
  <si>
    <t>2/02/2014</t>
  </si>
  <si>
    <t>ערד סדרה 9 8812</t>
  </si>
  <si>
    <t>2/03/2014</t>
  </si>
  <si>
    <t>ערד סדרה 9 8813</t>
  </si>
  <si>
    <t>1/04/2014</t>
  </si>
  <si>
    <t>ערד סדרה 9 8819</t>
  </si>
  <si>
    <t>1/10/2014</t>
  </si>
  <si>
    <t>ערד סדרה 9 8820</t>
  </si>
  <si>
    <t>2/11/2014</t>
  </si>
  <si>
    <t>סה"כ ערד</t>
  </si>
  <si>
    <t>מירון</t>
  </si>
  <si>
    <t>סה"כ מירון</t>
  </si>
  <si>
    <t>פקדונות חשכ"ל</t>
  </si>
  <si>
    <t>סה"כ פקדונות חשכ"ל</t>
  </si>
  <si>
    <t>תעודות התחייבות ממשלתיות אחרות</t>
  </si>
  <si>
    <t>סה"כ תעודות התחייבות ממשלתיות אחרות</t>
  </si>
  <si>
    <t>סה"כ תעודות התחייבות ממשלתיות בישראל</t>
  </si>
  <si>
    <t>תעודות התחייבות ממשלתיות בחו"ל</t>
  </si>
  <si>
    <t>אג"ח לא סחיר שהנפיקו ממשלות זרות בחו"ל</t>
  </si>
  <si>
    <t>סה"כ אג"ח לא סחיר שהנפיקו ממשלות זרות בחו"ל</t>
  </si>
  <si>
    <t>סה"כ תעודות התחייבות ממשלתיות בחו"ל</t>
  </si>
  <si>
    <t>לא סחיר - תעודות חוב מסחריות</t>
  </si>
  <si>
    <t>תעודות חוב מסחריות ל"ס</t>
  </si>
  <si>
    <t>תעודות חוב מסחריות ל"ס בישראל</t>
  </si>
  <si>
    <t>תעודות חוב מסחריות צמוד מדד</t>
  </si>
  <si>
    <t>סה"כ תעודות חוב מסחריות צמוד מדד</t>
  </si>
  <si>
    <t>תעודות חוב מסחריות לא צמוד</t>
  </si>
  <si>
    <t>סה"כ תעודות חוב מסחריות לא צמוד</t>
  </si>
  <si>
    <t>תעודות חוב מסחריות אחר</t>
  </si>
  <si>
    <t>סה"כ תעודות חוב מסחריות אחר</t>
  </si>
  <si>
    <t>סה"כ תעודות חוב מסחריות ל"ס בישראל</t>
  </si>
  <si>
    <t>תעודות חוב מסחריות ל"ס בחו"ל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</si>
  <si>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</si>
  <si>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</si>
  <si>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</si>
  <si>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</si>
  <si>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סה"כ תעודות חוב מסחריות ל"ס בחו"ל</t>
  </si>
  <si>
    <t>סה"כ תעודות חוב מסחריות ל"ס</t>
  </si>
  <si>
    <t>לא סחיר - אג"ח קונצרני</t>
  </si>
  <si>
    <t>אג"ח קונצרני ל"ס</t>
  </si>
  <si>
    <t>אג"ח קונצרני ל"ס בישראל</t>
  </si>
  <si>
    <t>אג"ח קונצרני צמוד מדד</t>
  </si>
  <si>
    <t>חבס אג"ח 12</t>
  </si>
  <si>
    <t>29/05/2007</t>
  </si>
  <si>
    <t>סה"כ אג"ח קונצרני צמוד מדד</t>
  </si>
  <si>
    <t>אג"ח קונצרני לא צמוד</t>
  </si>
  <si>
    <t>סה"כ אג"ח קונצרני לא צמוד</t>
  </si>
  <si>
    <t>אג"ח קונצרני צמודות למט"ח</t>
  </si>
  <si>
    <t>סה"כ אג"ח קונצרני צמודות למט"ח</t>
  </si>
  <si>
    <t>אג"ח קונצרני אחר</t>
  </si>
  <si>
    <t>אמקור סד' א 022</t>
  </si>
  <si>
    <t>21/09/2014</t>
  </si>
  <si>
    <t>סה"כ אג"ח קונצרני אחר</t>
  </si>
  <si>
    <t>סה"כ אג"ח קונצרני ל"ס בישראל</t>
  </si>
  <si>
    <t>אג"ח קונצרני ל"ס בחו"ל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</si>
  <si>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</si>
  <si>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</si>
  <si>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</si>
  <si>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</si>
  <si>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סה"כ אג"ח קונצרני ל"ס בחו"ל</t>
  </si>
  <si>
    <t>סה"כ אג"ח קונצרני ל"ס</t>
  </si>
  <si>
    <t>לא סחיר - מניות</t>
  </si>
  <si>
    <t>מניות ל"ס</t>
  </si>
  <si>
    <t>מניות ל"ס בישראל</t>
  </si>
  <si>
    <t>ריט 1</t>
  </si>
  <si>
    <t>סה"כ מניות ל"ס בישראל</t>
  </si>
  <si>
    <t>מניות ל"ס בחו"ל</t>
  </si>
  <si>
    <t>סה"כ מניות ל"ס בחו"ל</t>
  </si>
  <si>
    <t>סה"כ מניות ל"ס</t>
  </si>
  <si>
    <t>לא סחיר - קרנות השקעה</t>
  </si>
  <si>
    <t>קרנות השקעה ל"ס</t>
  </si>
  <si>
    <t>קרנות השקעה ל"ס בישראל</t>
  </si>
  <si>
    <t>קרנות הון סיכון</t>
  </si>
  <si>
    <t>סה"כ קרנות הון סיכון</t>
  </si>
  <si>
    <t>קרנות גידור</t>
  </si>
  <si>
    <t>אלפא קרן גידור</t>
  </si>
  <si>
    <t>אלפא</t>
  </si>
  <si>
    <t>קרן גידור</t>
  </si>
  <si>
    <t>12/04/2007</t>
  </si>
  <si>
    <t>סה"כ קרנות גידור</t>
  </si>
  <si>
    <t>קרנות נדל"ן</t>
  </si>
  <si>
    <t>סה"כ קרנות נדל"ן</t>
  </si>
  <si>
    <t>קרנות השקעה אחרות</t>
  </si>
  <si>
    <t>סה"כ קרנות השקעה אחרות</t>
  </si>
  <si>
    <t>סה"כ קרנות השקעה ל"ס בישראל</t>
  </si>
  <si>
    <t>קרנות השקעה ל"ס בחו"ל</t>
  </si>
  <si>
    <t>GOLDEN TREE PS</t>
  </si>
  <si>
    <t>XS222555XXX1</t>
  </si>
  <si>
    <t>THIRD POINT</t>
  </si>
  <si>
    <t>XS522255XXXX</t>
  </si>
  <si>
    <t>סה"כ קרנות השקעה ל"ס בחו"ל</t>
  </si>
  <si>
    <t>סה"כ קרנות השקעה ל"ס</t>
  </si>
  <si>
    <t>לא סחיר - כתבי אופציה</t>
  </si>
  <si>
    <t>כתבי אופציה ל"ס</t>
  </si>
  <si>
    <t>כתבי אופציה ל"ס בישראל</t>
  </si>
  <si>
    <t>סה"כ כתבי אופציה ל"ס בישראל</t>
  </si>
  <si>
    <t>כתבי אופציה ל"ס בחו"ל</t>
  </si>
  <si>
    <t>סה"כ כתבי אופציה ל"ס בחו"ל</t>
  </si>
  <si>
    <t>סה"כ כתבי אופציה ל"ס</t>
  </si>
  <si>
    <t>לא סחיר - אופציות</t>
  </si>
  <si>
    <t>אופציות ל"ס</t>
  </si>
  <si>
    <t>אופציות ל"ס בישראל</t>
  </si>
  <si>
    <t>אופציות מדדים כולל מניות</t>
  </si>
  <si>
    <t>סה"כ אופציות מדדים כולל מניות</t>
  </si>
  <si>
    <t>אופציות ₪ / מט"ח</t>
  </si>
  <si>
    <t>סה"כ אופציות ₪ / מט"ח</t>
  </si>
  <si>
    <t>אופציות מט"ח/ מט"ח</t>
  </si>
  <si>
    <t>סה"כ אופציות מט"ח/ מט"ח</t>
  </si>
  <si>
    <t>אופציות ריבית</t>
  </si>
  <si>
    <t>סה"כ אופציות ריבית</t>
  </si>
  <si>
    <t>אופציות אחר</t>
  </si>
  <si>
    <t>סה"כ אופציות אחר</t>
  </si>
  <si>
    <t>סה"כ אופציות ל"ס בישראל</t>
  </si>
  <si>
    <t>אופציות ל"ס בחו"ל</t>
  </si>
  <si>
    <t>אופציות מטבע</t>
  </si>
  <si>
    <t>סה"כ אופציות מטבע</t>
  </si>
  <si>
    <t>אופציות סחורות</t>
  </si>
  <si>
    <t>סה"כ אופציות סחורות</t>
  </si>
  <si>
    <t>סה"כ אופציות ל"ס בחו"ל</t>
  </si>
  <si>
    <t>סה"כ אופציות ל"ס</t>
  </si>
  <si>
    <t>לא סחיר - חוזים עתידיים</t>
  </si>
  <si>
    <t>חוזים עתידיים ל"ס</t>
  </si>
  <si>
    <t>חוזים עתידיים ל"ס בישראל</t>
  </si>
  <si>
    <t>חוזים מדדים כולל מניות</t>
  </si>
  <si>
    <t>סה"כ חוזים מדדים כולל מניות</t>
  </si>
  <si>
    <t>חוזים ₪ / מט"ח</t>
  </si>
  <si>
    <t>10/03FW3.49820$</t>
  </si>
  <si>
    <t>18/08/2014</t>
  </si>
  <si>
    <t>10/03FW3.56730$</t>
  </si>
  <si>
    <t>26/08/2014</t>
  </si>
  <si>
    <t>E16/04FW4.68450</t>
  </si>
  <si>
    <t>E16/04FW4.71400</t>
  </si>
  <si>
    <t>E16/04FW4.85030</t>
  </si>
  <si>
    <t>27/11/2014</t>
  </si>
  <si>
    <t>FX FORWARD</t>
  </si>
  <si>
    <t>24/10/2014</t>
  </si>
  <si>
    <t>FX SWAP</t>
  </si>
  <si>
    <t>8/04/2014</t>
  </si>
  <si>
    <t>10/04/2014</t>
  </si>
  <si>
    <t>18/03/2014</t>
  </si>
  <si>
    <t>16/01/2014</t>
  </si>
  <si>
    <t>5/06/2014</t>
  </si>
  <si>
    <t>21/05/2014</t>
  </si>
  <si>
    <t>12/06/2014</t>
  </si>
  <si>
    <t>Y19/11FW.032610</t>
  </si>
  <si>
    <t>19/11/2014</t>
  </si>
  <si>
    <t>Y22/10FW.034905</t>
  </si>
  <si>
    <t>22/10/2014</t>
  </si>
  <si>
    <t>סה"כ חוזים ₪ / מט"ח</t>
  </si>
  <si>
    <t>חוזים מט"ח/ מט"ח</t>
  </si>
  <si>
    <t>בראקליס 2026</t>
  </si>
  <si>
    <t>שונות</t>
  </si>
  <si>
    <t>2/06/2014</t>
  </si>
  <si>
    <t>ברקליס 04/2026</t>
  </si>
  <si>
    <t>סה"כ חוזים מט"ח/ מט"ח</t>
  </si>
  <si>
    <t>חוזים ריבית</t>
  </si>
  <si>
    <t>סה"כ חוזים ריבית</t>
  </si>
  <si>
    <t>חוזים אחר</t>
  </si>
  <si>
    <t>סה"כ חוזים אחר</t>
  </si>
  <si>
    <t>סה"כ חוזים עתידיים ל"ס בישראל</t>
  </si>
  <si>
    <t>חוזים עתידיים ל"ס בחו"ל</t>
  </si>
  <si>
    <t>חוזים מטבע</t>
  </si>
  <si>
    <t>סה"כ חוזים מטבע</t>
  </si>
  <si>
    <t>סה"כ חוזים עתידיים ל"ס בחו"ל</t>
  </si>
  <si>
    <t>סה"כ חוזים עתידיים ל"ס</t>
  </si>
  <si>
    <t>לא סחיר - מוצרים מובנים</t>
  </si>
  <si>
    <t>מוצרים מובנים ל"ס</t>
  </si>
  <si>
    <t>מוצרים מובנים ל"ס בישראל</t>
  </si>
  <si>
    <t>סה"כ מוצרים מובנים ל"ס בישראל</t>
  </si>
  <si>
    <t>מוצרים מובנים ל"ס בחו"ל</t>
  </si>
  <si>
    <t>סה"כ מוצרים מובנים ל"ס בחו"ל</t>
  </si>
  <si>
    <t>סה"כ מוצרים מובנים ל"ס</t>
  </si>
  <si>
    <t>הלוואות</t>
  </si>
  <si>
    <t>הלוואות בישראל</t>
  </si>
  <si>
    <t>הלוואות כנגד חסכון עמיתים/מבוטחים</t>
  </si>
  <si>
    <t>הלוואות - עמיתיים</t>
  </si>
  <si>
    <t>הלוואות עמיתיים</t>
  </si>
  <si>
    <t>סה"כ הלוואות כנגד חסכון עמיתים/מבוטחים</t>
  </si>
  <si>
    <t>הלוואות מובטחות במשכנתא או תיקי משכנתאות</t>
  </si>
  <si>
    <t>סה"כ הלוואות מובטחות במשכנתא או תיקי משכנתאות</t>
  </si>
  <si>
    <t>הלוואות מובטחות בערבות בנקאית</t>
  </si>
  <si>
    <t>סה"כ הלוואות מובטחות בערבות בנקאית</t>
  </si>
  <si>
    <t>הלוואות מובטחות בבטחונות אחרים</t>
  </si>
  <si>
    <t>ALON-B2</t>
  </si>
  <si>
    <t>מגלים סולאר אנר</t>
  </si>
  <si>
    <t>ORBOTECH INC</t>
  </si>
  <si>
    <t>ORBOTECH</t>
  </si>
  <si>
    <t>יורוקום נדלן 1</t>
  </si>
  <si>
    <t>יורוקום נדל"ן 1</t>
  </si>
  <si>
    <t>יורוקום נדלן 2</t>
  </si>
  <si>
    <t>יורוקום נדל"ן 2</t>
  </si>
  <si>
    <t>יורוקום נדלן 3</t>
  </si>
  <si>
    <t>יורוקום נדל"ן 3</t>
  </si>
  <si>
    <t>גלובוס מקס משיכ</t>
  </si>
  <si>
    <t>אלדן הלוואה 016</t>
  </si>
  <si>
    <t>אלדן תחבורה בע"מ</t>
  </si>
  <si>
    <t>סה"כ הלוואות מובטחות בבטחונות אחרים</t>
  </si>
  <si>
    <t>הלוואות מובטחות בשעבוד כלי רכב</t>
  </si>
  <si>
    <t>סה"כ הלוואות מובטחות בשעבוד כלי רכב</t>
  </si>
  <si>
    <t>הלוואות לסוכנים מובטחות בתזרים עמלות</t>
  </si>
  <si>
    <t>סה"כ הלוואות לסוכנים מובטחות בתזרים עמלות</t>
  </si>
  <si>
    <t>הלוואות לסוכנים בטחונות אחרים</t>
  </si>
  <si>
    <t>סה"כ הלוואות לסוכנים בטחונות אחרים</t>
  </si>
  <si>
    <t>הלוואות הלוואות לעובדים ונושאי משרה</t>
  </si>
  <si>
    <t>סה"כ הלוואות הלוואות לעובדים ונושאי משרה</t>
  </si>
  <si>
    <t>הלוואות לא מובטחות</t>
  </si>
  <si>
    <t>חמית הנפקות הלו</t>
  </si>
  <si>
    <t>חמית הנפקות 12</t>
  </si>
  <si>
    <t>סה"כ הלוואות לא מובטחות</t>
  </si>
  <si>
    <t>סה"כ הלוואות בישראל</t>
  </si>
  <si>
    <t>הלוואות בחו"ל</t>
  </si>
  <si>
    <t>הלוואות מובטחות במשכנתא או תיקי משכנתאות בחול</t>
  </si>
  <si>
    <t>סה"כ הלוואות מובטחות במשכנתא או תיקי משכנתאות בחול</t>
  </si>
  <si>
    <t>הלוואות מובטחות בערבות בנקאית בחול</t>
  </si>
  <si>
    <t>סה"כ הלוואות מובטחות בערבות בנקאית בחול</t>
  </si>
  <si>
    <t>הלוואות מובטחות בבטחונות אחרים בחול</t>
  </si>
  <si>
    <t>ALON-A</t>
  </si>
  <si>
    <t>US</t>
  </si>
  <si>
    <t>ALON-B</t>
  </si>
  <si>
    <t>סה"כ הלוואות מובטחות בבטחונות אחרים בחול</t>
  </si>
  <si>
    <t>הלוואות לא מובטחות בחול</t>
  </si>
  <si>
    <t>סה"כ הלוואות לא מובטחות בחול</t>
  </si>
  <si>
    <t>סה"כ הלוואות בחו"ל</t>
  </si>
  <si>
    <t>סה"כ הלוואות</t>
  </si>
  <si>
    <t>פקדונות</t>
  </si>
  <si>
    <t>פקדונות בישראל</t>
  </si>
  <si>
    <t>פקדונות צמוד למדד</t>
  </si>
  <si>
    <t>סה"כ פקדונות צמוד למדד</t>
  </si>
  <si>
    <t>פקדונות לא צמוד</t>
  </si>
  <si>
    <t>סה"כ פקדונות לא צמוד</t>
  </si>
  <si>
    <t>פקדונות נקוב במט"ח</t>
  </si>
  <si>
    <t>סה"כ פקדונות נקוב במט"ח</t>
  </si>
  <si>
    <t>פקדונות צמוד למט"ח</t>
  </si>
  <si>
    <t>סה"כ פקדונות צמוד למט"ח</t>
  </si>
  <si>
    <t>פקדונות אחר</t>
  </si>
  <si>
    <t>סה"כ פקדונות אחר</t>
  </si>
  <si>
    <t>סה"כ פקדונות בישראל</t>
  </si>
  <si>
    <t>פקדונות בחו"ל</t>
  </si>
  <si>
    <t>סה"כ פקדונות בחו"ל</t>
  </si>
  <si>
    <t>סה"כ פקדונות</t>
  </si>
  <si>
    <t>זכויות מקרקעין</t>
  </si>
  <si>
    <t>תאריך שערוך אחרון</t>
  </si>
  <si>
    <t>אופי הנכס</t>
  </si>
  <si>
    <t>שיעור התשואה במהלך התקופה</t>
  </si>
  <si>
    <t>זכויות מקרקעין בישראל</t>
  </si>
  <si>
    <t>מקרקעין מניב</t>
  </si>
  <si>
    <t>סה"כ מקרקעין מניב</t>
  </si>
  <si>
    <t>מקרקעין לא מניב</t>
  </si>
  <si>
    <t>סה"כ מקרקעין לא מניב</t>
  </si>
  <si>
    <t>סה"כ זכויות מקרקעין בישראל</t>
  </si>
  <si>
    <t>זכויות מקרקעין בחו"ל</t>
  </si>
  <si>
    <t>מקרקעין מניב בחול</t>
  </si>
  <si>
    <t>סה"כ מקרקעין מניב בחול</t>
  </si>
  <si>
    <t>מקרקעין לא מניב בחול</t>
  </si>
  <si>
    <t>סה"כ מקרקעין לא מניב בחול</t>
  </si>
  <si>
    <t>סה"כ זכויות מקרקעין בחו"ל</t>
  </si>
  <si>
    <t>סה"כ זכויות מקרקעין</t>
  </si>
  <si>
    <t>השקעות אחרות</t>
  </si>
  <si>
    <t>השקעות אחרות בישראל</t>
  </si>
  <si>
    <t>אחרים</t>
  </si>
  <si>
    <t>סה"כ השקעות אחרות בישראל</t>
  </si>
  <si>
    <t>השקעות אחרות בחו"ל</t>
  </si>
  <si>
    <t>סה"כ השקעות אחרות בחו"ל</t>
  </si>
  <si>
    <t>סה"כ השקעות אחרות</t>
  </si>
  <si>
    <t>התחייבויות להשקעה</t>
  </si>
  <si>
    <t>תאריך סיום ההתחייבות</t>
  </si>
  <si>
    <t>התחייבות</t>
  </si>
  <si>
    <t>התחייבות בישראל</t>
  </si>
  <si>
    <t>יתרות התחייבות להשקעה בישראל</t>
  </si>
  <si>
    <t>סה"כ יתרות התחייבות להשקעה בישראל</t>
  </si>
  <si>
    <t>סה"כ התחייבות בישראל</t>
  </si>
  <si>
    <t>התחייבות בחו"ל</t>
  </si>
  <si>
    <t>יתרות התחייבות להשקעה בחו"ל</t>
  </si>
  <si>
    <t>סה"כ יתרות התחייבות להשקעה בחו"ל</t>
  </si>
  <si>
    <t>סה"כ התחייבות בחו"ל</t>
  </si>
  <si>
    <t>סה"כ התחייבות</t>
  </si>
  <si>
    <t>סיכום נכסים</t>
  </si>
  <si>
    <t>שם קופה: פסגות פנסיה - מקיפה, מספר אישור: 1531, קידוד: 513765347-00000000001531, תאריך הפקת דוח: 10/02/2015</t>
  </si>
  <si>
    <t>סוג נכס</t>
  </si>
  <si>
    <t>שווי הוגן באלפי ש"ח</t>
  </si>
  <si>
    <t>שיעור מהנכסים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</si>
  <si>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</si>
  <si>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</si>
  <si>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</si>
  <si>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</si>
  <si>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</si>
  <si>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</si>
  <si>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</si>
  <si>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</si>
  <si>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</si>
  <si>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</si>
  <si>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</si>
  <si>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</si>
  <si>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</si>
  <si>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</si>
  <si>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</si>
  <si>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</si>
  <si>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</si>
  <si>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</si>
  <si>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</si>
  <si>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</si>
  <si>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</si>
  <si>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</si>
  <si>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</si>
  <si>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</si>
  <si>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השקעות אחרות</t>
  </si>
  <si>
    <t>סה"כ סכום נכסי הקופה</t>
  </si>
  <si>
    <t>מטבע</t>
  </si>
  <si>
    <t>פרנק שוצרי</t>
  </si>
  <si>
    <t>דולר קנדי</t>
  </si>
  <si>
    <t>כתר שוודי</t>
  </si>
  <si>
    <t>דינר ידרני</t>
  </si>
  <si>
    <t>כתר דני</t>
  </si>
  <si>
    <t>רנד דרא"פ</t>
  </si>
  <si>
    <t>קורונה סלוברית</t>
  </si>
  <si>
    <t>לירה קפריסאית</t>
  </si>
  <si>
    <t>כתר נורבגי</t>
  </si>
  <si>
    <t>קונה קרואטי</t>
  </si>
  <si>
    <t>רובל רוסי</t>
  </si>
  <si>
    <t>קורונה איסלנד</t>
  </si>
  <si>
    <t>רופיה הודית</t>
  </si>
  <si>
    <t>בט תאילנד</t>
  </si>
  <si>
    <t>בוליבר ונצואלה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</si>
  <si>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</si>
  <si>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</si>
  <si>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</si>
  <si>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</si>
  <si>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</si>
  <si>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</si>
  <si>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</si>
  <si>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 xml:space="preserve">  שונות  </t>
  </si>
  <si>
    <t xml:space="preserve">  לא מדורג  </t>
  </si>
  <si>
    <t>לא מדורג</t>
  </si>
  <si>
    <t xml:space="preserve">לא מדורג </t>
  </si>
  <si>
    <t xml:space="preserve">אמקור </t>
  </si>
  <si>
    <t xml:space="preserve">נדלן </t>
  </si>
  <si>
    <t xml:space="preserve">חמית הנפקות </t>
  </si>
  <si>
    <t xml:space="preserve">מגלים סולאר </t>
  </si>
  <si>
    <t>גלובס</t>
  </si>
  <si>
    <t>אלון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</si>
</sst>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##0.00%"/>
    <numFmt numFmtId="165" formatCode="##0.0000"/>
  </numFmts>
  <fonts count="12">
    <font>
      <sz val="10"/>
      <name val="Arial"/>
    </font>
    <font>
      <b/>
      <sz val="14"/>
      <color rgb="FF800080"/>
      <name val="Ariel"/>
    </font>
    <font>
      <b/>
      <sz val="10"/>
      <color rgb="FF000000"/>
      <name val="Ariel"/>
    </font>
    <font>
      <sz val="12"/>
      <color rgb="FF000000"/>
      <name val="Ariel"/>
    </font>
    <font>
      <b/>
      <sz val="10"/>
      <color rgb="FF0000FF"/>
      <name val="Ariel"/>
    </font>
    <font>
      <sz val="10"/>
      <color rgb="FF0000FF"/>
      <name val="Ariel"/>
    </font>
    <font>
      <sz val="10"/>
      <color rgb="FF000000"/>
      <name val="Ariel"/>
    </font>
    <font>
      <b/>
      <sz val="12"/>
      <color rgb="FF000080"/>
      <name val="Ariel"/>
    </font>
    <font>
      <sz val="10"/>
      <name val="Arial"/>
    </font>
    <font>
      <sz val="10"/>
      <color indexed="8"/>
      <name val="Ariel"/>
    </font>
    <font>
      <sz val="10"/>
      <name val="Arial"/>
      <family val="2"/>
    </font>
    <font>
      <sz val="10"/>
      <color indexed="12"/>
      <name val="Arie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</cellStyleXfs>
  <cellXfs count="5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7" fillId="0" borderId="0" xfId="0" applyFont="1"/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right" readingOrder="2"/>
    </xf>
    <xf numFmtId="4" fontId="4" fillId="0" borderId="2" xfId="0" applyNumberFormat="1" applyFont="1" applyBorder="1" applyAlignment="1">
      <alignment horizontal="right"/>
    </xf>
    <xf numFmtId="164" fontId="4" fillId="0" borderId="2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right" readingOrder="2"/>
    </xf>
    <xf numFmtId="10" fontId="5" fillId="0" borderId="0" xfId="0" applyNumberFormat="1" applyFont="1" applyAlignment="1">
      <alignment horizontal="right" readingOrder="2"/>
    </xf>
    <xf numFmtId="10" fontId="5" fillId="0" borderId="2" xfId="0" applyNumberFormat="1" applyFont="1" applyBorder="1" applyAlignment="1">
      <alignment horizontal="right" readingOrder="2"/>
    </xf>
    <xf numFmtId="0" fontId="9" fillId="0" borderId="0" xfId="0" applyFont="1" applyAlignment="1">
      <alignment horizontal="right" readingOrder="2"/>
    </xf>
    <xf numFmtId="43" fontId="9" fillId="0" borderId="0" xfId="1" applyFont="1" applyAlignment="1">
      <alignment horizontal="right" readingOrder="2"/>
    </xf>
    <xf numFmtId="43" fontId="10" fillId="0" borderId="0" xfId="3" applyFont="1"/>
    <xf numFmtId="10" fontId="9" fillId="0" borderId="0" xfId="1" applyNumberFormat="1" applyFont="1" applyAlignment="1">
      <alignment horizontal="right" readingOrder="2"/>
    </xf>
    <xf numFmtId="4" fontId="6" fillId="0" borderId="0" xfId="0" applyNumberFormat="1" applyFont="1" applyAlignment="1">
      <alignment horizontal="right" readingOrder="2"/>
    </xf>
    <xf numFmtId="0" fontId="5" fillId="0" borderId="2" xfId="0" applyNumberFormat="1" applyFont="1" applyBorder="1" applyAlignment="1">
      <alignment horizontal="right" readingOrder="2"/>
    </xf>
    <xf numFmtId="4" fontId="5" fillId="0" borderId="2" xfId="0" applyNumberFormat="1" applyFont="1" applyBorder="1" applyAlignment="1">
      <alignment horizontal="right" readingOrder="2"/>
    </xf>
    <xf numFmtId="0" fontId="4" fillId="0" borderId="2" xfId="0" applyNumberFormat="1" applyFont="1" applyBorder="1" applyAlignment="1">
      <alignment horizontal="right" readingOrder="2"/>
    </xf>
    <xf numFmtId="4" fontId="4" fillId="0" borderId="2" xfId="0" applyNumberFormat="1" applyFont="1" applyBorder="1" applyAlignment="1">
      <alignment horizontal="right" readingOrder="2"/>
    </xf>
    <xf numFmtId="10" fontId="4" fillId="0" borderId="2" xfId="0" applyNumberFormat="1" applyFont="1" applyBorder="1" applyAlignment="1">
      <alignment horizontal="right" readingOrder="2"/>
    </xf>
    <xf numFmtId="10" fontId="4" fillId="0" borderId="2" xfId="2" applyNumberFormat="1" applyFont="1" applyBorder="1" applyAlignment="1">
      <alignment horizontal="right" readingOrder="2"/>
    </xf>
    <xf numFmtId="10" fontId="0" fillId="0" borderId="0" xfId="0" applyNumberFormat="1"/>
    <xf numFmtId="10" fontId="4" fillId="0" borderId="0" xfId="0" applyNumberFormat="1" applyFont="1" applyAlignment="1">
      <alignment horizontal="right" readingOrder="2"/>
    </xf>
    <xf numFmtId="10" fontId="4" fillId="0" borderId="1" xfId="0" applyNumberFormat="1" applyFont="1" applyBorder="1" applyAlignment="1">
      <alignment horizontal="right" readingOrder="2"/>
    </xf>
    <xf numFmtId="4" fontId="0" fillId="0" borderId="0" xfId="0" applyNumberFormat="1"/>
    <xf numFmtId="4" fontId="4" fillId="0" borderId="0" xfId="0" applyNumberFormat="1" applyFont="1" applyAlignment="1">
      <alignment horizontal="right" readingOrder="2"/>
    </xf>
    <xf numFmtId="4" fontId="4" fillId="0" borderId="1" xfId="0" applyNumberFormat="1" applyFont="1" applyBorder="1" applyAlignment="1">
      <alignment horizontal="right" readingOrder="2"/>
    </xf>
    <xf numFmtId="4" fontId="5" fillId="0" borderId="0" xfId="0" applyNumberFormat="1" applyFont="1" applyAlignment="1">
      <alignment horizontal="right" readingOrder="2"/>
    </xf>
    <xf numFmtId="43" fontId="6" fillId="0" borderId="0" xfId="1" applyFont="1" applyAlignment="1">
      <alignment horizontal="right" readingOrder="2"/>
    </xf>
    <xf numFmtId="10" fontId="6" fillId="0" borderId="0" xfId="1" applyNumberFormat="1" applyFont="1" applyAlignment="1">
      <alignment horizontal="right" readingOrder="2"/>
    </xf>
    <xf numFmtId="10" fontId="0" fillId="0" borderId="2" xfId="0" applyNumberFormat="1" applyBorder="1"/>
    <xf numFmtId="4" fontId="0" fillId="0" borderId="2" xfId="0" applyNumberFormat="1" applyBorder="1"/>
    <xf numFmtId="4" fontId="6" fillId="0" borderId="0" xfId="1" applyNumberFormat="1" applyFont="1" applyAlignment="1">
      <alignment horizontal="right" readingOrder="2"/>
    </xf>
    <xf numFmtId="0" fontId="10" fillId="0" borderId="0" xfId="4"/>
    <xf numFmtId="0" fontId="4" fillId="0" borderId="0" xfId="4" applyFont="1" applyAlignment="1">
      <alignment horizontal="right" readingOrder="2"/>
    </xf>
    <xf numFmtId="0" fontId="4" fillId="0" borderId="1" xfId="4" applyFont="1" applyBorder="1" applyAlignment="1">
      <alignment horizontal="right" readingOrder="2"/>
    </xf>
    <xf numFmtId="0" fontId="6" fillId="0" borderId="0" xfId="4" applyFont="1" applyAlignment="1">
      <alignment horizontal="right" readingOrder="2"/>
    </xf>
    <xf numFmtId="4" fontId="5" fillId="0" borderId="0" xfId="4" applyNumberFormat="1" applyFont="1" applyAlignment="1">
      <alignment horizontal="right" readingOrder="2"/>
    </xf>
    <xf numFmtId="4" fontId="5" fillId="0" borderId="2" xfId="4" applyNumberFormat="1" applyFont="1" applyBorder="1" applyAlignment="1">
      <alignment horizontal="right" readingOrder="2"/>
    </xf>
    <xf numFmtId="4" fontId="4" fillId="0" borderId="2" xfId="4" applyNumberFormat="1" applyFont="1" applyBorder="1" applyAlignment="1">
      <alignment horizontal="right" readingOrder="2"/>
    </xf>
    <xf numFmtId="4" fontId="4" fillId="0" borderId="0" xfId="4" applyNumberFormat="1" applyFont="1" applyAlignment="1">
      <alignment horizontal="right" readingOrder="2"/>
    </xf>
    <xf numFmtId="4" fontId="6" fillId="0" borderId="0" xfId="4" applyNumberFormat="1" applyFont="1" applyAlignment="1">
      <alignment horizontal="right" readingOrder="2"/>
    </xf>
    <xf numFmtId="14" fontId="11" fillId="0" borderId="0" xfId="0" applyNumberFormat="1" applyFont="1" applyAlignment="1">
      <alignment horizontal="right" readingOrder="2"/>
    </xf>
  </cellXfs>
  <cellStyles count="5">
    <cellStyle name="Comma" xfId="1" builtinId="3"/>
    <cellStyle name="Comma 2" xfId="3"/>
    <cellStyle name="Normal" xfId="0" builtinId="0"/>
    <cellStyle name="Normal 2" xfId="4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1"/>
  <sheetViews>
    <sheetView rightToLeft="1" topLeftCell="A46" workbookViewId="0">
      <selection activeCell="J26" sqref="J26"/>
    </sheetView>
  </sheetViews>
  <sheetFormatPr defaultColWidth="9.140625" defaultRowHeight="12.75"/>
  <cols>
    <col min="1" max="1" width="49.7109375" customWidth="1"/>
    <col min="2" max="2" width="14.7109375" customWidth="1"/>
    <col min="3" max="3" width="9.7109375" customWidth="1"/>
    <col min="4" max="4" width="8.7109375" customWidth="1"/>
    <col min="5" max="5" width="10.7109375" customWidth="1"/>
    <col min="6" max="6" width="17.7109375" customWidth="1"/>
    <col min="7" max="7" width="14.7109375" style="29" customWidth="1"/>
    <col min="8" max="8" width="16.7109375" style="29" customWidth="1"/>
    <col min="9" max="9" width="12.7109375" style="32" customWidth="1"/>
    <col min="10" max="10" width="20.7109375" style="29" customWidth="1"/>
  </cols>
  <sheetData>
    <row r="2" spans="1:10" ht="18">
      <c r="A2" s="1" t="s">
        <v>0</v>
      </c>
    </row>
    <row r="4" spans="1:10" ht="18">
      <c r="A4" s="1" t="s">
        <v>1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7</v>
      </c>
      <c r="E11" s="4" t="s">
        <v>8</v>
      </c>
      <c r="F11" s="4" t="s">
        <v>9</v>
      </c>
      <c r="G11" s="30" t="s">
        <v>10</v>
      </c>
      <c r="H11" s="30" t="s">
        <v>11</v>
      </c>
      <c r="I11" s="33" t="s">
        <v>12</v>
      </c>
      <c r="J11" s="30" t="s">
        <v>13</v>
      </c>
    </row>
    <row r="12" spans="1:10">
      <c r="A12" s="5"/>
      <c r="B12" s="5"/>
      <c r="C12" s="5"/>
      <c r="D12" s="5"/>
      <c r="E12" s="5"/>
      <c r="F12" s="5"/>
      <c r="G12" s="31" t="s">
        <v>14</v>
      </c>
      <c r="H12" s="31" t="s">
        <v>14</v>
      </c>
      <c r="I12" s="34" t="s">
        <v>15</v>
      </c>
      <c r="J12" s="31" t="s">
        <v>14</v>
      </c>
    </row>
    <row r="15" spans="1:10">
      <c r="A15" s="4" t="s">
        <v>16</v>
      </c>
      <c r="B15" s="4"/>
      <c r="C15" s="4"/>
      <c r="D15" s="4"/>
      <c r="E15" s="4"/>
      <c r="F15" s="4"/>
      <c r="G15" s="30"/>
      <c r="H15" s="30"/>
      <c r="I15" s="33"/>
      <c r="J15" s="30"/>
    </row>
    <row r="18" spans="1:10">
      <c r="A18" s="4" t="s">
        <v>17</v>
      </c>
      <c r="B18" s="4"/>
      <c r="C18" s="4"/>
      <c r="D18" s="4"/>
      <c r="E18" s="4"/>
      <c r="F18" s="4"/>
      <c r="G18" s="30"/>
      <c r="H18" s="30"/>
      <c r="I18" s="33"/>
      <c r="J18" s="30"/>
    </row>
    <row r="19" spans="1:10">
      <c r="A19" s="6" t="s">
        <v>18</v>
      </c>
      <c r="B19" s="6"/>
      <c r="C19" s="6"/>
      <c r="D19" s="6"/>
      <c r="E19" s="6"/>
      <c r="F19" s="6"/>
      <c r="G19" s="16"/>
      <c r="H19" s="16"/>
      <c r="I19" s="35"/>
      <c r="J19" s="16"/>
    </row>
    <row r="20" spans="1:10">
      <c r="A20" s="7" t="s">
        <v>19</v>
      </c>
      <c r="B20" s="7" t="s">
        <v>20</v>
      </c>
      <c r="C20" s="7" t="s">
        <v>21</v>
      </c>
      <c r="D20" s="7" t="s">
        <v>22</v>
      </c>
      <c r="E20" s="36">
        <v>0</v>
      </c>
      <c r="F20" s="7" t="s">
        <v>23</v>
      </c>
      <c r="G20" s="37">
        <v>0</v>
      </c>
      <c r="H20" s="37">
        <v>0</v>
      </c>
      <c r="I20" s="22">
        <v>5424.78</v>
      </c>
      <c r="J20" s="15">
        <f>I20/סיכום!$B$42</f>
        <v>6.9622725779292785E-3</v>
      </c>
    </row>
    <row r="21" spans="1:10" ht="13.5" thickBot="1">
      <c r="A21" s="6" t="s">
        <v>24</v>
      </c>
      <c r="B21" s="6"/>
      <c r="C21" s="6"/>
      <c r="D21" s="6"/>
      <c r="E21" s="6"/>
      <c r="F21" s="6"/>
      <c r="G21" s="16"/>
      <c r="H21" s="16"/>
      <c r="I21" s="24">
        <f>SUM(I20)</f>
        <v>5424.78</v>
      </c>
      <c r="J21" s="17">
        <f>SUM(J20)</f>
        <v>6.9622725779292785E-3</v>
      </c>
    </row>
    <row r="22" spans="1:10" ht="13.5" thickTop="1"/>
    <row r="23" spans="1:10">
      <c r="A23" s="6" t="s">
        <v>25</v>
      </c>
      <c r="B23" s="6"/>
      <c r="C23" s="6"/>
      <c r="D23" s="6"/>
      <c r="E23" s="6"/>
      <c r="F23" s="6"/>
      <c r="G23" s="16"/>
      <c r="H23" s="16"/>
      <c r="I23" s="35"/>
      <c r="J23" s="16"/>
    </row>
    <row r="24" spans="1:10">
      <c r="A24" s="7" t="s">
        <v>26</v>
      </c>
      <c r="B24" s="7" t="s">
        <v>27</v>
      </c>
      <c r="C24" s="7" t="s">
        <v>21</v>
      </c>
      <c r="D24" s="7" t="s">
        <v>22</v>
      </c>
      <c r="E24" s="36">
        <v>0</v>
      </c>
      <c r="F24" s="7" t="s">
        <v>26</v>
      </c>
      <c r="G24" s="37">
        <v>0</v>
      </c>
      <c r="H24" s="37">
        <v>0</v>
      </c>
      <c r="I24" s="22">
        <v>43.46</v>
      </c>
      <c r="J24" s="15">
        <f>I24/סיכום!$B$42</f>
        <v>5.5777444658918232E-5</v>
      </c>
    </row>
    <row r="25" spans="1:10">
      <c r="A25" s="7" t="s">
        <v>28</v>
      </c>
      <c r="B25" s="7" t="s">
        <v>29</v>
      </c>
      <c r="C25" s="7" t="s">
        <v>21</v>
      </c>
      <c r="D25" s="7" t="s">
        <v>22</v>
      </c>
      <c r="E25" s="36">
        <v>0</v>
      </c>
      <c r="F25" s="7" t="s">
        <v>30</v>
      </c>
      <c r="G25" s="37">
        <v>0</v>
      </c>
      <c r="H25" s="37">
        <v>0</v>
      </c>
      <c r="I25" s="22">
        <v>966.03</v>
      </c>
      <c r="J25" s="15">
        <f>I25/סיכום!$B$42</f>
        <v>1.2398224773091297E-3</v>
      </c>
    </row>
    <row r="26" spans="1:10">
      <c r="A26" s="7" t="s">
        <v>31</v>
      </c>
      <c r="B26" s="7" t="s">
        <v>32</v>
      </c>
      <c r="C26" s="7" t="s">
        <v>21</v>
      </c>
      <c r="D26" s="7" t="s">
        <v>22</v>
      </c>
      <c r="E26" s="36">
        <v>0</v>
      </c>
      <c r="F26" s="7" t="s">
        <v>30</v>
      </c>
      <c r="G26" s="37">
        <v>0</v>
      </c>
      <c r="H26" s="37">
        <v>0</v>
      </c>
      <c r="I26" s="22">
        <v>283.22000000000003</v>
      </c>
      <c r="J26" s="15">
        <f>I26/סיכום!$B$42</f>
        <v>3.6349028707544464E-4</v>
      </c>
    </row>
    <row r="27" spans="1:10">
      <c r="A27" s="7" t="s">
        <v>33</v>
      </c>
      <c r="B27" s="7" t="s">
        <v>34</v>
      </c>
      <c r="C27" s="7" t="s">
        <v>21</v>
      </c>
      <c r="D27" s="7" t="s">
        <v>22</v>
      </c>
      <c r="E27" s="36">
        <v>0</v>
      </c>
      <c r="F27" s="7" t="s">
        <v>33</v>
      </c>
      <c r="G27" s="37">
        <v>0</v>
      </c>
      <c r="H27" s="37">
        <v>0</v>
      </c>
      <c r="I27" s="22">
        <v>24.82</v>
      </c>
      <c r="J27" s="15">
        <f>I27/סיכום!$B$42</f>
        <v>3.1854490944186621E-5</v>
      </c>
    </row>
    <row r="28" spans="1:10">
      <c r="A28" s="7" t="s">
        <v>35</v>
      </c>
      <c r="B28" s="7" t="s">
        <v>36</v>
      </c>
      <c r="C28" s="7" t="s">
        <v>21</v>
      </c>
      <c r="D28" s="7" t="s">
        <v>22</v>
      </c>
      <c r="E28" s="36">
        <v>0</v>
      </c>
      <c r="F28" s="7" t="s">
        <v>30</v>
      </c>
      <c r="G28" s="37">
        <v>0</v>
      </c>
      <c r="H28" s="37">
        <v>0</v>
      </c>
      <c r="I28" s="22">
        <v>9967.44</v>
      </c>
      <c r="J28" s="15">
        <f>I28/סיכום!$B$42</f>
        <v>1.2792414472873629E-2</v>
      </c>
    </row>
    <row r="29" spans="1:10">
      <c r="A29" s="7" t="s">
        <v>37</v>
      </c>
      <c r="B29" s="7">
        <v>1000363</v>
      </c>
      <c r="C29" s="7" t="s">
        <v>21</v>
      </c>
      <c r="D29" s="7" t="s">
        <v>22</v>
      </c>
      <c r="E29" s="36">
        <v>0</v>
      </c>
      <c r="F29" s="7" t="s">
        <v>30</v>
      </c>
      <c r="G29" s="37">
        <v>0</v>
      </c>
      <c r="H29" s="37">
        <v>0</v>
      </c>
      <c r="I29" s="22">
        <v>-288</v>
      </c>
      <c r="J29" s="15">
        <f>I29/סיכום!$B$42</f>
        <v>-3.6962503593576738E-4</v>
      </c>
    </row>
    <row r="30" spans="1:10">
      <c r="A30" s="7" t="s">
        <v>38</v>
      </c>
      <c r="B30" s="7" t="s">
        <v>39</v>
      </c>
      <c r="C30" s="7" t="s">
        <v>21</v>
      </c>
      <c r="D30" s="7" t="s">
        <v>22</v>
      </c>
      <c r="E30" s="36">
        <v>0</v>
      </c>
      <c r="F30" s="7" t="s">
        <v>40</v>
      </c>
      <c r="G30" s="37">
        <v>0</v>
      </c>
      <c r="H30" s="37">
        <v>0</v>
      </c>
      <c r="I30" s="22">
        <v>339.04</v>
      </c>
      <c r="J30" s="15">
        <f>I30/סיכום!$B$42</f>
        <v>4.3513080619327283E-4</v>
      </c>
    </row>
    <row r="31" spans="1:10">
      <c r="A31" s="7" t="s">
        <v>41</v>
      </c>
      <c r="B31" s="7" t="s">
        <v>42</v>
      </c>
      <c r="C31" s="7" t="s">
        <v>43</v>
      </c>
      <c r="D31" s="7" t="s">
        <v>22</v>
      </c>
      <c r="E31" s="36">
        <v>0</v>
      </c>
      <c r="F31" s="7" t="s">
        <v>40</v>
      </c>
      <c r="G31" s="37">
        <v>0</v>
      </c>
      <c r="H31" s="37">
        <v>0</v>
      </c>
      <c r="I31" s="22">
        <v>879.84</v>
      </c>
      <c r="J31" s="15">
        <f>I31/סיכום!$B$42</f>
        <v>1.1292044847837693E-3</v>
      </c>
    </row>
    <row r="32" spans="1:10">
      <c r="A32" s="7" t="s">
        <v>44</v>
      </c>
      <c r="B32" s="7" t="s">
        <v>45</v>
      </c>
      <c r="C32" s="7" t="s">
        <v>21</v>
      </c>
      <c r="D32" s="7" t="s">
        <v>22</v>
      </c>
      <c r="E32" s="36">
        <v>0</v>
      </c>
      <c r="F32" s="7" t="s">
        <v>40</v>
      </c>
      <c r="G32" s="37">
        <v>0</v>
      </c>
      <c r="H32" s="37">
        <v>0</v>
      </c>
      <c r="I32" s="22">
        <v>1955.87</v>
      </c>
      <c r="J32" s="15">
        <f>I32/סיכום!$B$42</f>
        <v>2.5102031910961436E-3</v>
      </c>
    </row>
    <row r="33" spans="1:10">
      <c r="A33" s="7" t="s">
        <v>46</v>
      </c>
      <c r="B33" s="7" t="s">
        <v>47</v>
      </c>
      <c r="C33" s="7" t="s">
        <v>43</v>
      </c>
      <c r="D33" s="7" t="s">
        <v>22</v>
      </c>
      <c r="E33" s="36">
        <v>0</v>
      </c>
      <c r="F33" s="7" t="s">
        <v>40</v>
      </c>
      <c r="G33" s="37">
        <v>0</v>
      </c>
      <c r="H33" s="37">
        <v>0</v>
      </c>
      <c r="I33" s="22">
        <v>708.97</v>
      </c>
      <c r="J33" s="15">
        <f>I33/סיכום!$B$42</f>
        <v>9.0990646433118411E-4</v>
      </c>
    </row>
    <row r="34" spans="1:10">
      <c r="A34" s="7" t="s">
        <v>48</v>
      </c>
      <c r="B34" s="7" t="s">
        <v>49</v>
      </c>
      <c r="C34" s="7" t="s">
        <v>43</v>
      </c>
      <c r="D34" s="7" t="s">
        <v>22</v>
      </c>
      <c r="E34" s="36">
        <v>0</v>
      </c>
      <c r="F34" s="7" t="s">
        <v>30</v>
      </c>
      <c r="G34" s="37">
        <v>0</v>
      </c>
      <c r="H34" s="37">
        <v>0</v>
      </c>
      <c r="I34" s="22">
        <v>422.03</v>
      </c>
      <c r="J34" s="15">
        <f>I34/סיכום!$B$42</f>
        <v>5.4164185387490247E-4</v>
      </c>
    </row>
    <row r="35" spans="1:10">
      <c r="A35" s="7" t="s">
        <v>50</v>
      </c>
      <c r="B35" s="7" t="s">
        <v>51</v>
      </c>
      <c r="C35" s="7" t="s">
        <v>43</v>
      </c>
      <c r="D35" s="7" t="s">
        <v>22</v>
      </c>
      <c r="E35" s="36">
        <v>0</v>
      </c>
      <c r="F35" s="7" t="s">
        <v>52</v>
      </c>
      <c r="G35" s="37">
        <v>0</v>
      </c>
      <c r="H35" s="37">
        <v>0</v>
      </c>
      <c r="I35" s="22">
        <v>0</v>
      </c>
      <c r="J35" s="15">
        <f>I35/סיכום!$B$42</f>
        <v>0</v>
      </c>
    </row>
    <row r="36" spans="1:10">
      <c r="A36" s="7" t="s">
        <v>53</v>
      </c>
      <c r="B36" s="7" t="s">
        <v>54</v>
      </c>
      <c r="C36" s="7" t="s">
        <v>43</v>
      </c>
      <c r="D36" s="7" t="s">
        <v>22</v>
      </c>
      <c r="E36" s="36">
        <v>0</v>
      </c>
      <c r="F36" s="7" t="s">
        <v>55</v>
      </c>
      <c r="G36" s="37">
        <v>0</v>
      </c>
      <c r="H36" s="37">
        <v>0</v>
      </c>
      <c r="I36" s="22">
        <v>0</v>
      </c>
      <c r="J36" s="15">
        <f>I36/סיכום!$B$42</f>
        <v>0</v>
      </c>
    </row>
    <row r="37" spans="1:10">
      <c r="A37" s="7" t="s">
        <v>56</v>
      </c>
      <c r="B37" s="7" t="s">
        <v>57</v>
      </c>
      <c r="C37" s="7" t="s">
        <v>43</v>
      </c>
      <c r="D37" s="7" t="s">
        <v>22</v>
      </c>
      <c r="E37" s="36">
        <v>0</v>
      </c>
      <c r="F37" s="7" t="s">
        <v>58</v>
      </c>
      <c r="G37" s="37">
        <v>0</v>
      </c>
      <c r="H37" s="37">
        <v>0</v>
      </c>
      <c r="I37" s="22">
        <v>667</v>
      </c>
      <c r="J37" s="15">
        <f>I37/סיכום!$B$42</f>
        <v>8.5604131586512798E-4</v>
      </c>
    </row>
    <row r="38" spans="1:10">
      <c r="A38" s="7" t="s">
        <v>59</v>
      </c>
      <c r="B38" s="7" t="s">
        <v>60</v>
      </c>
      <c r="C38" s="7" t="s">
        <v>21</v>
      </c>
      <c r="D38" s="7" t="s">
        <v>22</v>
      </c>
      <c r="E38" s="36">
        <v>0</v>
      </c>
      <c r="F38" s="7" t="s">
        <v>55</v>
      </c>
      <c r="G38" s="37">
        <v>0</v>
      </c>
      <c r="H38" s="37">
        <v>0</v>
      </c>
      <c r="I38" s="22">
        <v>262.68</v>
      </c>
      <c r="J38" s="15">
        <f>I38/סיכום!$B$42</f>
        <v>3.3712883485974786E-4</v>
      </c>
    </row>
    <row r="39" spans="1:10" ht="13.5" thickBot="1">
      <c r="A39" s="6" t="s">
        <v>61</v>
      </c>
      <c r="B39" s="6"/>
      <c r="C39" s="6"/>
      <c r="D39" s="6"/>
      <c r="E39" s="6"/>
      <c r="F39" s="6"/>
      <c r="G39" s="16"/>
      <c r="H39" s="16"/>
      <c r="I39" s="24">
        <f>SUM(I24:I38)</f>
        <v>16232.400000000001</v>
      </c>
      <c r="J39" s="17">
        <f>SUM(J24:J38)</f>
        <v>2.083299108792969E-2</v>
      </c>
    </row>
    <row r="40" spans="1:10" ht="13.5" thickTop="1"/>
    <row r="41" spans="1:10">
      <c r="A41" s="6" t="s">
        <v>62</v>
      </c>
      <c r="B41" s="6"/>
      <c r="C41" s="6"/>
      <c r="D41" s="6"/>
      <c r="E41" s="6"/>
      <c r="F41" s="6"/>
      <c r="G41" s="16"/>
      <c r="H41" s="16"/>
      <c r="I41" s="35"/>
      <c r="J41" s="16"/>
    </row>
    <row r="42" spans="1:10">
      <c r="A42" s="7" t="s">
        <v>63</v>
      </c>
      <c r="B42" s="7" t="s">
        <v>64</v>
      </c>
      <c r="C42" s="7" t="s">
        <v>21</v>
      </c>
      <c r="D42" s="7" t="s">
        <v>22</v>
      </c>
      <c r="E42" s="36">
        <v>0</v>
      </c>
      <c r="F42" s="7" t="s">
        <v>23</v>
      </c>
      <c r="G42" s="37">
        <v>0</v>
      </c>
      <c r="H42" s="37">
        <v>0</v>
      </c>
      <c r="I42" s="22">
        <v>30333.9</v>
      </c>
      <c r="J42" s="15">
        <f>I42/סיכום!$B$42</f>
        <v>3.8931141936013804E-2</v>
      </c>
    </row>
    <row r="43" spans="1:10">
      <c r="A43" s="7" t="s">
        <v>65</v>
      </c>
      <c r="B43" s="7" t="s">
        <v>66</v>
      </c>
      <c r="C43" s="7" t="s">
        <v>21</v>
      </c>
      <c r="D43" s="7" t="s">
        <v>22</v>
      </c>
      <c r="E43" s="36">
        <v>0</v>
      </c>
      <c r="F43" s="7" t="s">
        <v>23</v>
      </c>
      <c r="G43" s="37">
        <v>0</v>
      </c>
      <c r="H43" s="37">
        <v>0</v>
      </c>
      <c r="I43" s="22">
        <v>1735.28</v>
      </c>
      <c r="J43" s="15">
        <f>I43/סיכום!$B$42</f>
        <v>2.2270935151340915E-3</v>
      </c>
    </row>
    <row r="44" spans="1:10">
      <c r="A44" s="7" t="s">
        <v>67</v>
      </c>
      <c r="B44" s="7" t="s">
        <v>68</v>
      </c>
      <c r="C44" s="7" t="s">
        <v>21</v>
      </c>
      <c r="D44" s="7" t="s">
        <v>22</v>
      </c>
      <c r="E44" s="36">
        <v>0</v>
      </c>
      <c r="F44" s="7" t="s">
        <v>23</v>
      </c>
      <c r="G44" s="37">
        <v>0</v>
      </c>
      <c r="H44" s="37">
        <v>0</v>
      </c>
      <c r="I44" s="22">
        <v>174.94</v>
      </c>
      <c r="J44" s="15">
        <f>I44/סיכום!$B$42</f>
        <v>2.2452154092570537E-4</v>
      </c>
    </row>
    <row r="45" spans="1:10">
      <c r="A45" s="7" t="s">
        <v>69</v>
      </c>
      <c r="B45" s="7" t="s">
        <v>70</v>
      </c>
      <c r="C45" s="7" t="s">
        <v>21</v>
      </c>
      <c r="D45" s="7" t="s">
        <v>22</v>
      </c>
      <c r="E45" s="36">
        <v>0</v>
      </c>
      <c r="F45" s="7" t="s">
        <v>23</v>
      </c>
      <c r="G45" s="37">
        <v>0</v>
      </c>
      <c r="H45" s="37">
        <v>0</v>
      </c>
      <c r="I45" s="22">
        <v>2724.18</v>
      </c>
      <c r="J45" s="15">
        <f>I45/סיכום!$B$42</f>
        <v>3.4962678138732595E-3</v>
      </c>
    </row>
    <row r="46" spans="1:10">
      <c r="A46" s="7" t="s">
        <v>71</v>
      </c>
      <c r="B46" s="7" t="s">
        <v>72</v>
      </c>
      <c r="C46" s="7" t="s">
        <v>21</v>
      </c>
      <c r="D46" s="7" t="s">
        <v>22</v>
      </c>
      <c r="E46" s="36">
        <v>0</v>
      </c>
      <c r="F46" s="7" t="s">
        <v>23</v>
      </c>
      <c r="G46" s="37">
        <v>0</v>
      </c>
      <c r="H46" s="37">
        <v>0</v>
      </c>
      <c r="I46" s="22">
        <v>260.97000000000003</v>
      </c>
      <c r="J46" s="15">
        <f>I46/סיכום!$B$42</f>
        <v>3.3493418620887926E-4</v>
      </c>
    </row>
    <row r="47" spans="1:10" ht="13.5" thickBot="1">
      <c r="A47" s="6" t="s">
        <v>73</v>
      </c>
      <c r="B47" s="6"/>
      <c r="C47" s="6"/>
      <c r="D47" s="6"/>
      <c r="E47" s="6"/>
      <c r="F47" s="6"/>
      <c r="G47" s="16"/>
      <c r="H47" s="16"/>
      <c r="I47" s="24">
        <f>SUM(I42:I46)</f>
        <v>35229.269999999997</v>
      </c>
      <c r="J47" s="17">
        <f>SUM(J42:J46)</f>
        <v>4.5213958992155738E-2</v>
      </c>
    </row>
    <row r="48" spans="1:10" ht="13.5" thickTop="1"/>
    <row r="49" spans="1:10">
      <c r="A49" s="6" t="s">
        <v>74</v>
      </c>
      <c r="B49" s="6"/>
      <c r="C49" s="6"/>
      <c r="D49" s="6"/>
      <c r="E49" s="6"/>
      <c r="F49" s="6"/>
      <c r="G49" s="16"/>
      <c r="H49" s="16"/>
      <c r="I49" s="35"/>
      <c r="J49" s="16"/>
    </row>
    <row r="50" spans="1:10" ht="13.5" thickBot="1">
      <c r="A50" s="6" t="s">
        <v>75</v>
      </c>
      <c r="B50" s="6"/>
      <c r="C50" s="6"/>
      <c r="D50" s="6"/>
      <c r="E50" s="6"/>
      <c r="F50" s="6"/>
      <c r="G50" s="16"/>
      <c r="H50" s="16"/>
      <c r="I50" s="24">
        <v>0</v>
      </c>
      <c r="J50" s="17">
        <f>I50/סיכום!$B$42</f>
        <v>0</v>
      </c>
    </row>
    <row r="51" spans="1:10" ht="13.5" thickTop="1"/>
    <row r="52" spans="1:10">
      <c r="A52" s="6" t="s">
        <v>76</v>
      </c>
      <c r="B52" s="6"/>
      <c r="C52" s="6"/>
      <c r="D52" s="6"/>
      <c r="E52" s="6"/>
      <c r="F52" s="6"/>
      <c r="G52" s="16"/>
      <c r="H52" s="16"/>
      <c r="I52" s="35"/>
      <c r="J52" s="16"/>
    </row>
    <row r="53" spans="1:10" ht="13.5" thickBot="1">
      <c r="A53" s="6" t="s">
        <v>77</v>
      </c>
      <c r="B53" s="6"/>
      <c r="C53" s="6"/>
      <c r="D53" s="6"/>
      <c r="E53" s="6"/>
      <c r="F53" s="6"/>
      <c r="G53" s="16"/>
      <c r="H53" s="16"/>
      <c r="I53" s="24">
        <v>0</v>
      </c>
      <c r="J53" s="17">
        <f>I53/סיכום!$B$42</f>
        <v>0</v>
      </c>
    </row>
    <row r="54" spans="1:10" ht="13.5" thickTop="1"/>
    <row r="55" spans="1:10">
      <c r="A55" s="6" t="s">
        <v>78</v>
      </c>
      <c r="B55" s="6"/>
      <c r="C55" s="6"/>
      <c r="D55" s="6"/>
      <c r="E55" s="6"/>
      <c r="F55" s="6"/>
      <c r="G55" s="16"/>
      <c r="H55" s="16"/>
      <c r="I55" s="35"/>
      <c r="J55" s="16"/>
    </row>
    <row r="56" spans="1:10" ht="13.5" thickBot="1">
      <c r="A56" s="6" t="s">
        <v>79</v>
      </c>
      <c r="B56" s="6"/>
      <c r="C56" s="6"/>
      <c r="D56" s="6"/>
      <c r="E56" s="6"/>
      <c r="F56" s="6"/>
      <c r="G56" s="16"/>
      <c r="H56" s="16"/>
      <c r="I56" s="24">
        <v>0</v>
      </c>
      <c r="J56" s="17">
        <f>I56/סיכום!$B$42</f>
        <v>0</v>
      </c>
    </row>
    <row r="57" spans="1:10" ht="13.5" thickTop="1"/>
    <row r="58" spans="1:10">
      <c r="A58" s="6" t="s">
        <v>80</v>
      </c>
      <c r="B58" s="6"/>
      <c r="C58" s="6"/>
      <c r="D58" s="6"/>
      <c r="E58" s="6"/>
      <c r="F58" s="6"/>
      <c r="G58" s="16"/>
      <c r="H58" s="16"/>
      <c r="I58" s="35"/>
      <c r="J58" s="16"/>
    </row>
    <row r="59" spans="1:10" ht="13.5" thickBot="1">
      <c r="A59" s="6" t="s">
        <v>81</v>
      </c>
      <c r="B59" s="6"/>
      <c r="C59" s="6"/>
      <c r="D59" s="6"/>
      <c r="E59" s="6"/>
      <c r="F59" s="6"/>
      <c r="G59" s="16"/>
      <c r="H59" s="16"/>
      <c r="I59" s="24">
        <v>0</v>
      </c>
      <c r="J59" s="17">
        <f>I59/סיכום!$B$42</f>
        <v>0</v>
      </c>
    </row>
    <row r="60" spans="1:10" ht="13.5" thickTop="1"/>
    <row r="61" spans="1:10" ht="13.5" thickBot="1">
      <c r="A61" s="4" t="s">
        <v>82</v>
      </c>
      <c r="B61" s="4"/>
      <c r="C61" s="4"/>
      <c r="D61" s="4"/>
      <c r="E61" s="4"/>
      <c r="F61" s="4"/>
      <c r="G61" s="30"/>
      <c r="H61" s="30"/>
      <c r="I61" s="26">
        <f>SUM(I21+I39+I47)</f>
        <v>56886.45</v>
      </c>
      <c r="J61" s="27">
        <f>SUM(J21+J39+J47)</f>
        <v>7.3009222658014711E-2</v>
      </c>
    </row>
    <row r="62" spans="1:10" ht="13.5" thickTop="1"/>
    <row r="64" spans="1:10">
      <c r="A64" s="4" t="s">
        <v>83</v>
      </c>
      <c r="B64" s="4"/>
      <c r="C64" s="4"/>
      <c r="D64" s="4"/>
      <c r="E64" s="4"/>
      <c r="F64" s="4"/>
      <c r="G64" s="30"/>
      <c r="H64" s="30"/>
      <c r="I64" s="33"/>
      <c r="J64" s="30"/>
    </row>
    <row r="65" spans="1:10">
      <c r="A65" s="6" t="s">
        <v>25</v>
      </c>
      <c r="B65" s="6"/>
      <c r="C65" s="6"/>
      <c r="D65" s="6"/>
      <c r="E65" s="6"/>
      <c r="F65" s="6"/>
      <c r="G65" s="16"/>
      <c r="H65" s="16"/>
      <c r="I65" s="35"/>
      <c r="J65" s="16"/>
    </row>
    <row r="66" spans="1:10" ht="13.5" thickBot="1">
      <c r="A66" s="6" t="s">
        <v>61</v>
      </c>
      <c r="B66" s="6"/>
      <c r="C66" s="6"/>
      <c r="D66" s="6"/>
      <c r="E66" s="6"/>
      <c r="F66" s="6"/>
      <c r="G66" s="16"/>
      <c r="H66" s="16"/>
      <c r="I66" s="24">
        <v>0</v>
      </c>
      <c r="J66" s="17">
        <f>I66/סיכום!$B$42</f>
        <v>0</v>
      </c>
    </row>
    <row r="67" spans="1:10" ht="13.5" thickTop="1"/>
    <row r="68" spans="1:10">
      <c r="A68" s="6" t="s">
        <v>80</v>
      </c>
      <c r="B68" s="6"/>
      <c r="C68" s="6"/>
      <c r="D68" s="6"/>
      <c r="E68" s="6"/>
      <c r="F68" s="6"/>
      <c r="G68" s="16"/>
      <c r="H68" s="16"/>
      <c r="I68" s="35"/>
      <c r="J68" s="16"/>
    </row>
    <row r="69" spans="1:10" ht="13.5" thickBot="1">
      <c r="A69" s="6" t="s">
        <v>81</v>
      </c>
      <c r="B69" s="6"/>
      <c r="C69" s="6"/>
      <c r="D69" s="6"/>
      <c r="E69" s="6"/>
      <c r="F69" s="6"/>
      <c r="G69" s="16"/>
      <c r="H69" s="16"/>
      <c r="I69" s="24">
        <v>0</v>
      </c>
      <c r="J69" s="17">
        <f>I69/סיכום!$B$42</f>
        <v>0</v>
      </c>
    </row>
    <row r="70" spans="1:10" ht="13.5" thickTop="1"/>
    <row r="71" spans="1:10" ht="13.5" thickBot="1">
      <c r="A71" s="4" t="s">
        <v>84</v>
      </c>
      <c r="B71" s="4"/>
      <c r="C71" s="4"/>
      <c r="D71" s="4"/>
      <c r="E71" s="4"/>
      <c r="F71" s="4"/>
      <c r="G71" s="30"/>
      <c r="H71" s="30"/>
      <c r="I71" s="26">
        <v>0</v>
      </c>
      <c r="J71" s="27">
        <v>0</v>
      </c>
    </row>
    <row r="72" spans="1:10" ht="13.5" thickTop="1"/>
    <row r="74" spans="1:10" ht="13.5" thickBot="1">
      <c r="A74" s="4" t="s">
        <v>85</v>
      </c>
      <c r="B74" s="4"/>
      <c r="C74" s="4"/>
      <c r="D74" s="4"/>
      <c r="E74" s="4"/>
      <c r="F74" s="4"/>
      <c r="G74" s="30"/>
      <c r="H74" s="30"/>
      <c r="I74" s="26">
        <f>SUM(I61+I71)</f>
        <v>56886.45</v>
      </c>
      <c r="J74" s="27">
        <f>SUM(J61+J71)</f>
        <v>7.3009222658014711E-2</v>
      </c>
    </row>
    <row r="75" spans="1:10" ht="13.5" thickTop="1"/>
    <row r="77" spans="1:10">
      <c r="A77" s="7" t="s">
        <v>86</v>
      </c>
      <c r="B77" s="7"/>
      <c r="C77" s="7"/>
      <c r="D77" s="7"/>
      <c r="E77" s="7"/>
      <c r="F77" s="7"/>
      <c r="G77" s="15"/>
      <c r="H77" s="15"/>
      <c r="I77" s="22"/>
      <c r="J77" s="15"/>
    </row>
    <row r="81" spans="1:1">
      <c r="A81" s="2"/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1"/>
  <sheetViews>
    <sheetView rightToLeft="1" workbookViewId="0">
      <selection activeCell="H34" sqref="H34"/>
    </sheetView>
  </sheetViews>
  <sheetFormatPr defaultColWidth="9.140625" defaultRowHeight="12.75"/>
  <cols>
    <col min="1" max="1" width="30.7109375" customWidth="1"/>
    <col min="2" max="2" width="13.7109375" customWidth="1"/>
    <col min="3" max="3" width="8.7109375" customWidth="1"/>
    <col min="4" max="4" width="17.7109375" customWidth="1"/>
    <col min="5" max="5" width="13.7109375" customWidth="1"/>
    <col min="6" max="6" width="11.7109375" style="32" customWidth="1"/>
    <col min="7" max="7" width="12.7109375" style="32" customWidth="1"/>
  </cols>
  <sheetData>
    <row r="2" spans="1:8" ht="18">
      <c r="A2" s="1" t="s">
        <v>0</v>
      </c>
      <c r="H2" s="41"/>
    </row>
    <row r="4" spans="1:8" ht="18">
      <c r="A4" s="1" t="s">
        <v>1033</v>
      </c>
      <c r="H4" s="41"/>
    </row>
    <row r="6" spans="1:8">
      <c r="A6" s="2" t="s">
        <v>2</v>
      </c>
      <c r="H6" s="41"/>
    </row>
    <row r="8" spans="1:8" ht="15">
      <c r="A8" s="3" t="s">
        <v>3</v>
      </c>
      <c r="H8" s="41"/>
    </row>
    <row r="11" spans="1:8">
      <c r="A11" s="4" t="s">
        <v>4</v>
      </c>
      <c r="B11" s="4" t="s">
        <v>5</v>
      </c>
      <c r="C11" s="4" t="s">
        <v>6</v>
      </c>
      <c r="D11" s="4" t="s">
        <v>151</v>
      </c>
      <c r="E11" s="4" t="s">
        <v>9</v>
      </c>
      <c r="F11" s="33" t="s">
        <v>90</v>
      </c>
      <c r="G11" s="33" t="s">
        <v>91</v>
      </c>
      <c r="H11" s="42" t="s">
        <v>12</v>
      </c>
    </row>
    <row r="12" spans="1:8" ht="13.5" thickBot="1">
      <c r="A12" s="5"/>
      <c r="B12" s="5"/>
      <c r="C12" s="5"/>
      <c r="D12" s="5"/>
      <c r="E12" s="5"/>
      <c r="F12" s="34" t="s">
        <v>95</v>
      </c>
      <c r="G12" s="34" t="s">
        <v>96</v>
      </c>
      <c r="H12" s="43" t="s">
        <v>15</v>
      </c>
    </row>
    <row r="13" spans="1:8" ht="13.5" thickTop="1"/>
    <row r="15" spans="1:8">
      <c r="A15" s="4" t="s">
        <v>1034</v>
      </c>
      <c r="B15" s="4"/>
      <c r="C15" s="4"/>
      <c r="D15" s="4"/>
      <c r="E15" s="4"/>
      <c r="F15" s="33"/>
      <c r="G15" s="33"/>
      <c r="H15" s="42"/>
    </row>
    <row r="18" spans="1:8">
      <c r="A18" s="4" t="s">
        <v>1035</v>
      </c>
      <c r="B18" s="4"/>
      <c r="C18" s="4"/>
      <c r="D18" s="4"/>
      <c r="E18" s="4"/>
      <c r="F18" s="33"/>
      <c r="G18" s="33"/>
      <c r="H18" s="42"/>
    </row>
    <row r="19" spans="1:8">
      <c r="A19" s="6" t="s">
        <v>1036</v>
      </c>
      <c r="B19" s="6"/>
      <c r="C19" s="6"/>
      <c r="D19" s="6"/>
      <c r="E19" s="6"/>
      <c r="F19" s="35"/>
      <c r="G19" s="35"/>
      <c r="H19" s="45"/>
    </row>
    <row r="20" spans="1:8" ht="13.5" thickBot="1">
      <c r="A20" s="6" t="s">
        <v>1037</v>
      </c>
      <c r="B20" s="6"/>
      <c r="C20" s="6"/>
      <c r="D20" s="6"/>
      <c r="E20" s="6"/>
      <c r="F20" s="24">
        <v>0</v>
      </c>
      <c r="G20" s="35"/>
      <c r="H20" s="46">
        <v>0</v>
      </c>
    </row>
    <row r="21" spans="1:8" ht="13.5" thickTop="1">
      <c r="H21" s="32"/>
    </row>
    <row r="22" spans="1:8" ht="13.5" thickBot="1">
      <c r="A22" s="4" t="s">
        <v>1038</v>
      </c>
      <c r="B22" s="4"/>
      <c r="C22" s="4"/>
      <c r="D22" s="4"/>
      <c r="E22" s="4"/>
      <c r="F22" s="26">
        <v>0</v>
      </c>
      <c r="G22" s="33"/>
      <c r="H22" s="47">
        <v>0</v>
      </c>
    </row>
    <row r="23" spans="1:8" ht="13.5" thickTop="1">
      <c r="H23" s="32"/>
    </row>
    <row r="24" spans="1:8">
      <c r="H24" s="32"/>
    </row>
    <row r="25" spans="1:8">
      <c r="A25" s="4" t="s">
        <v>1039</v>
      </c>
      <c r="B25" s="4"/>
      <c r="C25" s="4"/>
      <c r="D25" s="4"/>
      <c r="E25" s="4"/>
      <c r="F25" s="33"/>
      <c r="G25" s="33"/>
      <c r="H25" s="48"/>
    </row>
    <row r="26" spans="1:8">
      <c r="A26" s="6" t="s">
        <v>1040</v>
      </c>
      <c r="B26" s="6"/>
      <c r="C26" s="6"/>
      <c r="D26" s="6"/>
      <c r="E26" s="6"/>
      <c r="F26" s="35"/>
      <c r="G26" s="35"/>
      <c r="H26" s="45"/>
    </row>
    <row r="27" spans="1:8">
      <c r="A27" s="7" t="s">
        <v>1041</v>
      </c>
      <c r="B27" s="7" t="s">
        <v>1042</v>
      </c>
      <c r="C27" s="7"/>
      <c r="D27" s="7" t="s">
        <v>1043</v>
      </c>
      <c r="E27" s="7" t="s">
        <v>40</v>
      </c>
      <c r="F27" s="22">
        <v>141.74</v>
      </c>
      <c r="G27" s="22">
        <v>158000</v>
      </c>
      <c r="H27" s="49">
        <v>223.95</v>
      </c>
    </row>
    <row r="28" spans="1:8">
      <c r="A28" s="7" t="s">
        <v>1044</v>
      </c>
      <c r="B28" s="7" t="s">
        <v>1045</v>
      </c>
      <c r="C28" s="7"/>
      <c r="D28" s="7" t="s">
        <v>1043</v>
      </c>
      <c r="E28" s="7" t="s">
        <v>30</v>
      </c>
      <c r="F28" s="22">
        <v>210.01</v>
      </c>
      <c r="G28" s="22">
        <v>346750</v>
      </c>
      <c r="H28" s="49">
        <v>728.2</v>
      </c>
    </row>
    <row r="29" spans="1:8" ht="13.5" thickBot="1">
      <c r="A29" s="6" t="s">
        <v>1046</v>
      </c>
      <c r="B29" s="6"/>
      <c r="C29" s="6"/>
      <c r="D29" s="6"/>
      <c r="E29" s="6"/>
      <c r="F29" s="24">
        <f>SUM(F27:F28)</f>
        <v>351.75</v>
      </c>
      <c r="G29" s="35"/>
      <c r="H29" s="46">
        <f>SUM(H27:H28)</f>
        <v>952.15000000000009</v>
      </c>
    </row>
    <row r="30" spans="1:8" ht="13.5" thickTop="1">
      <c r="H30" s="32"/>
    </row>
    <row r="31" spans="1:8" ht="13.5" thickBot="1">
      <c r="A31" s="4" t="s">
        <v>1047</v>
      </c>
      <c r="B31" s="4"/>
      <c r="C31" s="4"/>
      <c r="D31" s="4"/>
      <c r="E31" s="4"/>
      <c r="F31" s="26">
        <f>SUM(F29)</f>
        <v>351.75</v>
      </c>
      <c r="G31" s="33"/>
      <c r="H31" s="47">
        <f>+H29</f>
        <v>952.15000000000009</v>
      </c>
    </row>
    <row r="32" spans="1:8" ht="13.5" thickTop="1">
      <c r="H32" s="32"/>
    </row>
    <row r="33" spans="1:8">
      <c r="H33" s="32"/>
    </row>
    <row r="34" spans="1:8" ht="13.5" thickBot="1">
      <c r="A34" s="4" t="s">
        <v>1048</v>
      </c>
      <c r="B34" s="4"/>
      <c r="C34" s="4"/>
      <c r="D34" s="4"/>
      <c r="E34" s="4"/>
      <c r="F34" s="26">
        <f>SUM(F22+F31)</f>
        <v>351.75</v>
      </c>
      <c r="G34" s="33"/>
      <c r="H34" s="47">
        <f>+H31</f>
        <v>952.15000000000009</v>
      </c>
    </row>
    <row r="35" spans="1:8" ht="13.5" thickTop="1"/>
    <row r="37" spans="1:8">
      <c r="A37" s="7" t="s">
        <v>86</v>
      </c>
      <c r="B37" s="7"/>
      <c r="C37" s="7"/>
      <c r="D37" s="7"/>
      <c r="E37" s="7"/>
      <c r="F37" s="22"/>
      <c r="G37" s="22"/>
      <c r="H37" s="44"/>
    </row>
    <row r="41" spans="1:8">
      <c r="A41" s="2"/>
      <c r="H41" s="41"/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0"/>
  <sheetViews>
    <sheetView rightToLeft="1" topLeftCell="D28" workbookViewId="0">
      <selection activeCell="G66" sqref="G66"/>
    </sheetView>
  </sheetViews>
  <sheetFormatPr defaultColWidth="9.140625" defaultRowHeight="12.75"/>
  <cols>
    <col min="1" max="1" width="62.7109375" customWidth="1"/>
    <col min="2" max="2" width="12.7109375" customWidth="1"/>
    <col min="3" max="3" width="20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style="29" customWidth="1"/>
    <col min="11" max="11" width="16.7109375" style="29" customWidth="1"/>
    <col min="12" max="12" width="15.7109375" style="32" customWidth="1"/>
    <col min="13" max="13" width="9.7109375" style="32" customWidth="1"/>
    <col min="14" max="14" width="11.7109375" style="32" customWidth="1"/>
    <col min="15" max="15" width="24.7109375" style="29" customWidth="1"/>
    <col min="16" max="16" width="20.7109375" style="29" customWidth="1"/>
  </cols>
  <sheetData>
    <row r="2" spans="1:16" ht="18">
      <c r="A2" s="1" t="s">
        <v>0</v>
      </c>
    </row>
    <row r="4" spans="1:16" ht="18">
      <c r="A4" s="1" t="s">
        <v>1049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1050</v>
      </c>
      <c r="E11" s="4" t="s">
        <v>7</v>
      </c>
      <c r="F11" s="4" t="s">
        <v>8</v>
      </c>
      <c r="G11" s="4" t="s">
        <v>88</v>
      </c>
      <c r="H11" s="4" t="s">
        <v>89</v>
      </c>
      <c r="I11" s="4" t="s">
        <v>9</v>
      </c>
      <c r="J11" s="30" t="s">
        <v>10</v>
      </c>
      <c r="K11" s="30" t="s">
        <v>11</v>
      </c>
      <c r="L11" s="33" t="s">
        <v>90</v>
      </c>
      <c r="M11" s="33" t="s">
        <v>91</v>
      </c>
      <c r="N11" s="33" t="s">
        <v>12</v>
      </c>
      <c r="O11" s="30" t="s">
        <v>92</v>
      </c>
      <c r="P11" s="30" t="s">
        <v>13</v>
      </c>
    </row>
    <row r="12" spans="1:16">
      <c r="A12" s="5"/>
      <c r="B12" s="5"/>
      <c r="C12" s="5"/>
      <c r="D12" s="5"/>
      <c r="E12" s="5"/>
      <c r="F12" s="5"/>
      <c r="G12" s="5" t="s">
        <v>93</v>
      </c>
      <c r="H12" s="5" t="s">
        <v>94</v>
      </c>
      <c r="I12" s="5"/>
      <c r="J12" s="31" t="s">
        <v>14</v>
      </c>
      <c r="K12" s="31" t="s">
        <v>14</v>
      </c>
      <c r="L12" s="34" t="s">
        <v>95</v>
      </c>
      <c r="M12" s="34" t="s">
        <v>96</v>
      </c>
      <c r="N12" s="34" t="s">
        <v>15</v>
      </c>
      <c r="O12" s="31" t="s">
        <v>14</v>
      </c>
      <c r="P12" s="31" t="s">
        <v>14</v>
      </c>
    </row>
    <row r="15" spans="1:16">
      <c r="A15" s="4" t="s">
        <v>1051</v>
      </c>
      <c r="B15" s="4"/>
      <c r="C15" s="4"/>
      <c r="D15" s="4"/>
      <c r="E15" s="4"/>
      <c r="F15" s="4"/>
      <c r="G15" s="4"/>
      <c r="H15" s="4"/>
      <c r="I15" s="4"/>
      <c r="J15" s="30"/>
      <c r="K15" s="30"/>
      <c r="L15" s="33"/>
      <c r="M15" s="33"/>
      <c r="N15" s="33"/>
      <c r="O15" s="30"/>
      <c r="P15" s="30"/>
    </row>
    <row r="18" spans="1:16">
      <c r="A18" s="4" t="s">
        <v>1052</v>
      </c>
      <c r="B18" s="4"/>
      <c r="C18" s="4"/>
      <c r="D18" s="4"/>
      <c r="E18" s="4"/>
      <c r="F18" s="4"/>
      <c r="G18" s="4"/>
      <c r="H18" s="4"/>
      <c r="I18" s="4"/>
      <c r="J18" s="30"/>
      <c r="K18" s="30"/>
      <c r="L18" s="33"/>
      <c r="M18" s="33"/>
      <c r="N18" s="33"/>
      <c r="O18" s="30"/>
      <c r="P18" s="30"/>
    </row>
    <row r="19" spans="1:16">
      <c r="A19" s="6" t="s">
        <v>1053</v>
      </c>
      <c r="B19" s="6"/>
      <c r="C19" s="6"/>
      <c r="D19" s="6"/>
      <c r="E19" s="6"/>
      <c r="F19" s="6"/>
      <c r="G19" s="6"/>
      <c r="H19" s="6"/>
      <c r="I19" s="6"/>
      <c r="J19" s="16"/>
      <c r="K19" s="16"/>
      <c r="L19" s="35"/>
      <c r="M19" s="35"/>
      <c r="N19" s="35"/>
      <c r="O19" s="16"/>
      <c r="P19" s="16"/>
    </row>
    <row r="20" spans="1:16">
      <c r="A20" s="7" t="s">
        <v>1054</v>
      </c>
      <c r="B20" s="7">
        <v>1092139</v>
      </c>
      <c r="C20" s="7" t="s">
        <v>1055</v>
      </c>
      <c r="D20" s="7" t="s">
        <v>1056</v>
      </c>
      <c r="E20" s="7" t="s">
        <v>198</v>
      </c>
      <c r="F20" s="7" t="s">
        <v>177</v>
      </c>
      <c r="G20" s="36">
        <v>0</v>
      </c>
      <c r="H20" s="7">
        <v>0.12</v>
      </c>
      <c r="I20" s="7" t="s">
        <v>23</v>
      </c>
      <c r="J20" s="15">
        <v>4.3499999999999997E-2</v>
      </c>
      <c r="K20" s="15">
        <v>2.4500000000000001E-2</v>
      </c>
      <c r="L20" s="22">
        <v>2606301</v>
      </c>
      <c r="M20" s="22">
        <v>124.58</v>
      </c>
      <c r="N20" s="22">
        <v>3246.93</v>
      </c>
      <c r="O20" s="15">
        <v>1E-3</v>
      </c>
      <c r="P20" s="15">
        <f>N20/סיכום!$B$42</f>
        <v>4.1671757567045874E-3</v>
      </c>
    </row>
    <row r="21" spans="1:16" ht="13.5" thickBot="1">
      <c r="A21" s="6" t="s">
        <v>1057</v>
      </c>
      <c r="B21" s="6"/>
      <c r="C21" s="6"/>
      <c r="D21" s="6"/>
      <c r="E21" s="6"/>
      <c r="F21" s="6"/>
      <c r="G21" s="6"/>
      <c r="H21" s="6">
        <v>0.12</v>
      </c>
      <c r="I21" s="6"/>
      <c r="J21" s="16"/>
      <c r="K21" s="16">
        <v>2.4500000000000001E-2</v>
      </c>
      <c r="L21" s="24">
        <f>SUM(L20)</f>
        <v>2606301</v>
      </c>
      <c r="M21" s="35"/>
      <c r="N21" s="24">
        <f>SUM(N20)</f>
        <v>3246.93</v>
      </c>
      <c r="O21" s="16"/>
      <c r="P21" s="17">
        <f>SUM(P20)</f>
        <v>4.1671757567045874E-3</v>
      </c>
    </row>
    <row r="22" spans="1:16" ht="13.5" thickTop="1"/>
    <row r="23" spans="1:16">
      <c r="A23" s="6" t="s">
        <v>1058</v>
      </c>
      <c r="B23" s="6"/>
      <c r="C23" s="6"/>
      <c r="D23" s="6"/>
      <c r="E23" s="6"/>
      <c r="F23" s="6"/>
      <c r="G23" s="6"/>
      <c r="H23" s="6"/>
      <c r="I23" s="6"/>
      <c r="J23" s="16"/>
      <c r="K23" s="16"/>
      <c r="L23" s="35"/>
      <c r="M23" s="35"/>
      <c r="N23" s="35"/>
      <c r="O23" s="16"/>
      <c r="P23" s="16"/>
    </row>
    <row r="24" spans="1:16" ht="13.5" thickBot="1">
      <c r="A24" s="6" t="s">
        <v>1059</v>
      </c>
      <c r="B24" s="6"/>
      <c r="C24" s="6"/>
      <c r="D24" s="6"/>
      <c r="E24" s="6"/>
      <c r="F24" s="6"/>
      <c r="G24" s="6"/>
      <c r="H24" s="6"/>
      <c r="I24" s="6"/>
      <c r="J24" s="16"/>
      <c r="K24" s="16"/>
      <c r="L24" s="24">
        <v>0</v>
      </c>
      <c r="M24" s="35"/>
      <c r="N24" s="24">
        <v>0</v>
      </c>
      <c r="O24" s="16"/>
      <c r="P24" s="17">
        <f>N24/סיכום!$B$42</f>
        <v>0</v>
      </c>
    </row>
    <row r="25" spans="1:16" ht="13.5" thickTop="1"/>
    <row r="26" spans="1:16">
      <c r="A26" s="6" t="s">
        <v>1060</v>
      </c>
      <c r="B26" s="6"/>
      <c r="C26" s="6"/>
      <c r="D26" s="6"/>
      <c r="E26" s="6"/>
      <c r="F26" s="6"/>
      <c r="G26" s="6"/>
      <c r="H26" s="6"/>
      <c r="I26" s="6"/>
      <c r="J26" s="16"/>
      <c r="K26" s="16"/>
      <c r="L26" s="35"/>
      <c r="M26" s="35"/>
      <c r="N26" s="35"/>
      <c r="O26" s="16"/>
      <c r="P26" s="16"/>
    </row>
    <row r="27" spans="1:16" ht="13.5" thickBot="1">
      <c r="A27" s="6" t="s">
        <v>1061</v>
      </c>
      <c r="B27" s="6"/>
      <c r="C27" s="6"/>
      <c r="D27" s="6"/>
      <c r="E27" s="6"/>
      <c r="F27" s="6"/>
      <c r="G27" s="6"/>
      <c r="H27" s="6"/>
      <c r="I27" s="6"/>
      <c r="J27" s="16"/>
      <c r="K27" s="16"/>
      <c r="L27" s="24">
        <v>0</v>
      </c>
      <c r="M27" s="35"/>
      <c r="N27" s="24">
        <v>0</v>
      </c>
      <c r="O27" s="16"/>
      <c r="P27" s="17">
        <f>N27/סיכום!$B$42</f>
        <v>0</v>
      </c>
    </row>
    <row r="28" spans="1:16" ht="13.5" thickTop="1"/>
    <row r="29" spans="1:16">
      <c r="A29" s="6" t="s">
        <v>1062</v>
      </c>
      <c r="B29" s="6"/>
      <c r="C29" s="6"/>
      <c r="D29" s="6"/>
      <c r="E29" s="6"/>
      <c r="F29" s="6"/>
      <c r="G29" s="6"/>
      <c r="H29" s="6"/>
      <c r="I29" s="6"/>
      <c r="J29" s="16"/>
      <c r="K29" s="16"/>
      <c r="L29" s="35"/>
      <c r="M29" s="35"/>
      <c r="N29" s="35"/>
      <c r="O29" s="16"/>
      <c r="P29" s="16"/>
    </row>
    <row r="30" spans="1:16" ht="13.5" thickBot="1">
      <c r="A30" s="6" t="s">
        <v>1063</v>
      </c>
      <c r="B30" s="6"/>
      <c r="C30" s="6"/>
      <c r="D30" s="6"/>
      <c r="E30" s="6"/>
      <c r="F30" s="6"/>
      <c r="G30" s="6"/>
      <c r="H30" s="6"/>
      <c r="I30" s="6"/>
      <c r="J30" s="16"/>
      <c r="K30" s="16"/>
      <c r="L30" s="24">
        <v>0</v>
      </c>
      <c r="M30" s="35"/>
      <c r="N30" s="24">
        <v>0</v>
      </c>
      <c r="O30" s="16"/>
      <c r="P30" s="17">
        <f>N30/סיכום!$B$42</f>
        <v>0</v>
      </c>
    </row>
    <row r="31" spans="1:16" ht="13.5" thickTop="1"/>
    <row r="32" spans="1:16">
      <c r="A32" s="6" t="s">
        <v>1064</v>
      </c>
      <c r="B32" s="6"/>
      <c r="C32" s="6"/>
      <c r="D32" s="6"/>
      <c r="E32" s="6"/>
      <c r="F32" s="6"/>
      <c r="G32" s="6"/>
      <c r="H32" s="6"/>
      <c r="I32" s="6"/>
      <c r="J32" s="16"/>
      <c r="K32" s="16"/>
      <c r="L32" s="35"/>
      <c r="M32" s="35"/>
      <c r="N32" s="35"/>
      <c r="O32" s="16"/>
      <c r="P32" s="16"/>
    </row>
    <row r="33" spans="1:16" ht="13.5" thickBot="1">
      <c r="A33" s="6" t="s">
        <v>1065</v>
      </c>
      <c r="B33" s="6"/>
      <c r="C33" s="6"/>
      <c r="D33" s="6"/>
      <c r="E33" s="6"/>
      <c r="F33" s="6"/>
      <c r="G33" s="6"/>
      <c r="H33" s="6"/>
      <c r="I33" s="6"/>
      <c r="J33" s="16"/>
      <c r="K33" s="16"/>
      <c r="L33" s="24">
        <v>0</v>
      </c>
      <c r="M33" s="35"/>
      <c r="N33" s="24">
        <v>0</v>
      </c>
      <c r="O33" s="16"/>
      <c r="P33" s="17">
        <f>N33/סיכום!$B$42</f>
        <v>0</v>
      </c>
    </row>
    <row r="34" spans="1:16" ht="13.5" thickTop="1"/>
    <row r="35" spans="1:16">
      <c r="A35" s="6" t="s">
        <v>1066</v>
      </c>
      <c r="B35" s="6"/>
      <c r="C35" s="6"/>
      <c r="D35" s="6"/>
      <c r="E35" s="6"/>
      <c r="F35" s="6"/>
      <c r="G35" s="6"/>
      <c r="H35" s="6"/>
      <c r="I35" s="6"/>
      <c r="J35" s="16"/>
      <c r="K35" s="16"/>
      <c r="L35" s="35"/>
      <c r="M35" s="35"/>
      <c r="N35" s="35"/>
      <c r="O35" s="16"/>
      <c r="P35" s="16"/>
    </row>
    <row r="36" spans="1:16" ht="13.5" thickBot="1">
      <c r="A36" s="6" t="s">
        <v>1067</v>
      </c>
      <c r="B36" s="6"/>
      <c r="C36" s="6"/>
      <c r="D36" s="6"/>
      <c r="E36" s="6"/>
      <c r="F36" s="6"/>
      <c r="G36" s="6"/>
      <c r="H36" s="6"/>
      <c r="I36" s="6"/>
      <c r="J36" s="16"/>
      <c r="K36" s="16"/>
      <c r="L36" s="24">
        <v>0</v>
      </c>
      <c r="M36" s="35"/>
      <c r="N36" s="24">
        <v>0</v>
      </c>
      <c r="O36" s="16"/>
      <c r="P36" s="17">
        <f>N36/סיכום!$B$42</f>
        <v>0</v>
      </c>
    </row>
    <row r="37" spans="1:16" ht="13.5" thickTop="1"/>
    <row r="38" spans="1:16" ht="13.5" thickBot="1">
      <c r="A38" s="4" t="s">
        <v>1068</v>
      </c>
      <c r="B38" s="4"/>
      <c r="C38" s="4"/>
      <c r="D38" s="4"/>
      <c r="E38" s="4"/>
      <c r="F38" s="4"/>
      <c r="G38" s="4"/>
      <c r="H38" s="4">
        <v>0.12</v>
      </c>
      <c r="I38" s="4"/>
      <c r="J38" s="30"/>
      <c r="K38" s="30">
        <v>2.4500000000000001E-2</v>
      </c>
      <c r="L38" s="26">
        <f>SUM(L21)</f>
        <v>2606301</v>
      </c>
      <c r="M38" s="33"/>
      <c r="N38" s="26">
        <f>SUM(N21)</f>
        <v>3246.93</v>
      </c>
      <c r="O38" s="30"/>
      <c r="P38" s="27">
        <f>SUM(P21)</f>
        <v>4.1671757567045874E-3</v>
      </c>
    </row>
    <row r="39" spans="1:16" ht="13.5" thickTop="1"/>
    <row r="41" spans="1:16">
      <c r="A41" s="4" t="s">
        <v>1069</v>
      </c>
      <c r="B41" s="4"/>
      <c r="C41" s="4"/>
      <c r="D41" s="4"/>
      <c r="E41" s="4"/>
      <c r="F41" s="4"/>
      <c r="G41" s="4"/>
      <c r="H41" s="4"/>
      <c r="I41" s="4"/>
      <c r="J41" s="30"/>
      <c r="K41" s="30"/>
      <c r="L41" s="33"/>
      <c r="M41" s="33"/>
      <c r="N41" s="33"/>
      <c r="O41" s="30"/>
      <c r="P41" s="30"/>
    </row>
    <row r="42" spans="1:16">
      <c r="A42" s="6" t="s">
        <v>1053</v>
      </c>
      <c r="B42" s="6"/>
      <c r="C42" s="6"/>
      <c r="D42" s="6"/>
      <c r="E42" s="6"/>
      <c r="F42" s="6"/>
      <c r="G42" s="6"/>
      <c r="H42" s="6"/>
      <c r="I42" s="6"/>
      <c r="J42" s="16"/>
      <c r="K42" s="16"/>
      <c r="L42" s="35"/>
      <c r="M42" s="35"/>
      <c r="N42" s="35"/>
      <c r="O42" s="16"/>
      <c r="P42" s="16"/>
    </row>
    <row r="43" spans="1:16" ht="13.5" thickBot="1">
      <c r="A43" s="6" t="s">
        <v>1057</v>
      </c>
      <c r="B43" s="6"/>
      <c r="C43" s="6"/>
      <c r="D43" s="6"/>
      <c r="E43" s="6"/>
      <c r="F43" s="6"/>
      <c r="G43" s="6"/>
      <c r="H43" s="6"/>
      <c r="I43" s="6"/>
      <c r="J43" s="16"/>
      <c r="K43" s="16"/>
      <c r="L43" s="24">
        <v>0</v>
      </c>
      <c r="M43" s="35"/>
      <c r="N43" s="24">
        <v>0</v>
      </c>
      <c r="O43" s="16"/>
      <c r="P43" s="17">
        <f>N43/סיכום!$B$42</f>
        <v>0</v>
      </c>
    </row>
    <row r="44" spans="1:16" ht="13.5" thickTop="1"/>
    <row r="45" spans="1:16">
      <c r="A45" s="6" t="s">
        <v>1058</v>
      </c>
      <c r="B45" s="6"/>
      <c r="C45" s="6"/>
      <c r="D45" s="6"/>
      <c r="E45" s="6"/>
      <c r="F45" s="6"/>
      <c r="G45" s="6"/>
      <c r="H45" s="6"/>
      <c r="I45" s="6"/>
      <c r="J45" s="16"/>
      <c r="K45" s="16"/>
      <c r="L45" s="35"/>
      <c r="M45" s="35"/>
      <c r="N45" s="35"/>
      <c r="O45" s="16"/>
      <c r="P45" s="16"/>
    </row>
    <row r="46" spans="1:16" ht="13.5" thickBot="1">
      <c r="A46" s="6" t="s">
        <v>1059</v>
      </c>
      <c r="B46" s="6"/>
      <c r="C46" s="6"/>
      <c r="D46" s="6"/>
      <c r="E46" s="6"/>
      <c r="F46" s="6"/>
      <c r="G46" s="6"/>
      <c r="H46" s="6"/>
      <c r="I46" s="6"/>
      <c r="J46" s="16"/>
      <c r="K46" s="16"/>
      <c r="L46" s="24">
        <v>0</v>
      </c>
      <c r="M46" s="35"/>
      <c r="N46" s="24">
        <v>0</v>
      </c>
      <c r="O46" s="16"/>
      <c r="P46" s="17">
        <f>N46/סיכום!$B$42</f>
        <v>0</v>
      </c>
    </row>
    <row r="47" spans="1:16" ht="13.5" thickTop="1"/>
    <row r="48" spans="1:16">
      <c r="A48" s="6" t="s">
        <v>1060</v>
      </c>
      <c r="B48" s="6"/>
      <c r="C48" s="6"/>
      <c r="D48" s="6"/>
      <c r="E48" s="6"/>
      <c r="F48" s="6"/>
      <c r="G48" s="6"/>
      <c r="H48" s="6"/>
      <c r="I48" s="6"/>
      <c r="J48" s="16"/>
      <c r="K48" s="16"/>
      <c r="L48" s="35"/>
      <c r="M48" s="35"/>
      <c r="N48" s="35"/>
      <c r="O48" s="16"/>
      <c r="P48" s="16"/>
    </row>
    <row r="49" spans="1:16" ht="13.5" thickBot="1">
      <c r="A49" s="6" t="s">
        <v>1061</v>
      </c>
      <c r="B49" s="6"/>
      <c r="C49" s="6"/>
      <c r="D49" s="6"/>
      <c r="E49" s="6"/>
      <c r="F49" s="6"/>
      <c r="G49" s="6"/>
      <c r="H49" s="6"/>
      <c r="I49" s="6"/>
      <c r="J49" s="16"/>
      <c r="K49" s="16"/>
      <c r="L49" s="24">
        <v>0</v>
      </c>
      <c r="M49" s="35"/>
      <c r="N49" s="24">
        <v>0</v>
      </c>
      <c r="O49" s="16"/>
      <c r="P49" s="17">
        <f>N49/סיכום!$B$42</f>
        <v>0</v>
      </c>
    </row>
    <row r="50" spans="1:16" ht="13.5" thickTop="1"/>
    <row r="51" spans="1:16">
      <c r="A51" s="6" t="s">
        <v>1062</v>
      </c>
      <c r="B51" s="6"/>
      <c r="C51" s="6"/>
      <c r="D51" s="6"/>
      <c r="E51" s="6"/>
      <c r="F51" s="6"/>
      <c r="G51" s="6"/>
      <c r="H51" s="6"/>
      <c r="I51" s="6"/>
      <c r="J51" s="16"/>
      <c r="K51" s="16"/>
      <c r="L51" s="35"/>
      <c r="M51" s="35"/>
      <c r="N51" s="35"/>
      <c r="O51" s="16"/>
      <c r="P51" s="16"/>
    </row>
    <row r="52" spans="1:16" ht="13.5" thickBot="1">
      <c r="A52" s="6" t="s">
        <v>1063</v>
      </c>
      <c r="B52" s="6"/>
      <c r="C52" s="6"/>
      <c r="D52" s="6"/>
      <c r="E52" s="6"/>
      <c r="F52" s="6"/>
      <c r="G52" s="6"/>
      <c r="H52" s="6"/>
      <c r="I52" s="6"/>
      <c r="J52" s="16"/>
      <c r="K52" s="16"/>
      <c r="L52" s="24">
        <v>0</v>
      </c>
      <c r="M52" s="35"/>
      <c r="N52" s="24">
        <v>0</v>
      </c>
      <c r="O52" s="16"/>
      <c r="P52" s="17">
        <f>N52/סיכום!$B$42</f>
        <v>0</v>
      </c>
    </row>
    <row r="53" spans="1:16" ht="13.5" thickTop="1"/>
    <row r="54" spans="1:16">
      <c r="A54" s="6" t="s">
        <v>1064</v>
      </c>
      <c r="B54" s="6"/>
      <c r="C54" s="6"/>
      <c r="D54" s="6"/>
      <c r="E54" s="6"/>
      <c r="F54" s="6"/>
      <c r="G54" s="6"/>
      <c r="H54" s="6"/>
      <c r="I54" s="6"/>
      <c r="J54" s="16"/>
      <c r="K54" s="16"/>
      <c r="L54" s="35"/>
      <c r="M54" s="35"/>
      <c r="N54" s="35"/>
      <c r="O54" s="16"/>
      <c r="P54" s="16"/>
    </row>
    <row r="55" spans="1:16" ht="13.5" thickBot="1">
      <c r="A55" s="6" t="s">
        <v>1065</v>
      </c>
      <c r="B55" s="6"/>
      <c r="C55" s="6"/>
      <c r="D55" s="6"/>
      <c r="E55" s="6"/>
      <c r="F55" s="6"/>
      <c r="G55" s="6"/>
      <c r="H55" s="6"/>
      <c r="I55" s="6"/>
      <c r="J55" s="16"/>
      <c r="K55" s="16"/>
      <c r="L55" s="24">
        <v>0</v>
      </c>
      <c r="M55" s="35"/>
      <c r="N55" s="24">
        <v>0</v>
      </c>
      <c r="O55" s="16"/>
      <c r="P55" s="17">
        <f>N55/סיכום!$B$42</f>
        <v>0</v>
      </c>
    </row>
    <row r="56" spans="1:16" ht="13.5" thickTop="1"/>
    <row r="57" spans="1:16">
      <c r="A57" s="6" t="s">
        <v>1066</v>
      </c>
      <c r="B57" s="6"/>
      <c r="C57" s="6"/>
      <c r="D57" s="6"/>
      <c r="E57" s="6"/>
      <c r="F57" s="6"/>
      <c r="G57" s="6"/>
      <c r="H57" s="6"/>
      <c r="I57" s="6"/>
      <c r="J57" s="16"/>
      <c r="K57" s="16"/>
      <c r="L57" s="35"/>
      <c r="M57" s="35"/>
      <c r="N57" s="35"/>
      <c r="O57" s="16"/>
      <c r="P57" s="16"/>
    </row>
    <row r="58" spans="1:16" ht="13.5" thickBot="1">
      <c r="A58" s="6" t="s">
        <v>1067</v>
      </c>
      <c r="B58" s="6"/>
      <c r="C58" s="6"/>
      <c r="D58" s="6"/>
      <c r="E58" s="6"/>
      <c r="F58" s="6"/>
      <c r="G58" s="6"/>
      <c r="H58" s="6"/>
      <c r="I58" s="6"/>
      <c r="J58" s="16"/>
      <c r="K58" s="16"/>
      <c r="L58" s="24">
        <v>0</v>
      </c>
      <c r="M58" s="35"/>
      <c r="N58" s="24">
        <v>0</v>
      </c>
      <c r="O58" s="16"/>
      <c r="P58" s="17">
        <f>N58/סיכום!$B$42</f>
        <v>0</v>
      </c>
    </row>
    <row r="59" spans="1:16" ht="13.5" thickTop="1"/>
    <row r="60" spans="1:16" ht="13.5" thickBot="1">
      <c r="A60" s="4" t="s">
        <v>1070</v>
      </c>
      <c r="B60" s="4"/>
      <c r="C60" s="4"/>
      <c r="D60" s="4"/>
      <c r="E60" s="4"/>
      <c r="F60" s="4"/>
      <c r="G60" s="4"/>
      <c r="H60" s="4"/>
      <c r="I60" s="4"/>
      <c r="J60" s="30"/>
      <c r="K60" s="30"/>
      <c r="L60" s="26">
        <v>0</v>
      </c>
      <c r="M60" s="33"/>
      <c r="N60" s="26">
        <v>0</v>
      </c>
      <c r="O60" s="30"/>
      <c r="P60" s="27">
        <v>0</v>
      </c>
    </row>
    <row r="61" spans="1:16" ht="13.5" thickTop="1"/>
    <row r="63" spans="1:16" ht="13.5" thickBot="1">
      <c r="A63" s="4" t="s">
        <v>1071</v>
      </c>
      <c r="B63" s="4"/>
      <c r="C63" s="4"/>
      <c r="D63" s="4"/>
      <c r="E63" s="4"/>
      <c r="F63" s="4"/>
      <c r="G63" s="4"/>
      <c r="H63" s="4">
        <v>0.12</v>
      </c>
      <c r="I63" s="4"/>
      <c r="J63" s="30"/>
      <c r="K63" s="30">
        <v>2.4500000000000001E-2</v>
      </c>
      <c r="L63" s="26">
        <f>SUM(L38+L60)</f>
        <v>2606301</v>
      </c>
      <c r="M63" s="33"/>
      <c r="N63" s="26">
        <f>SUM(N38+N60)</f>
        <v>3246.93</v>
      </c>
      <c r="O63" s="30"/>
      <c r="P63" s="27">
        <f>SUM(P38+P60)</f>
        <v>4.1671757567045874E-3</v>
      </c>
    </row>
    <row r="64" spans="1:16" ht="13.5" thickTop="1"/>
    <row r="66" spans="1:16">
      <c r="A66" s="7" t="s">
        <v>86</v>
      </c>
      <c r="B66" s="7"/>
      <c r="C66" s="7"/>
      <c r="D66" s="7"/>
      <c r="E66" s="7"/>
      <c r="F66" s="7"/>
      <c r="G66" s="7"/>
      <c r="H66" s="7"/>
      <c r="I66" s="7"/>
      <c r="J66" s="15"/>
      <c r="K66" s="15"/>
      <c r="L66" s="22"/>
      <c r="M66" s="22"/>
      <c r="N66" s="22"/>
      <c r="O66" s="15"/>
      <c r="P66" s="15"/>
    </row>
    <row r="70" spans="1:16">
      <c r="A70" s="2"/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97"/>
  <sheetViews>
    <sheetView rightToLeft="1" topLeftCell="C59" workbookViewId="0">
      <selection activeCell="J66" sqref="J66"/>
    </sheetView>
  </sheetViews>
  <sheetFormatPr defaultColWidth="9.140625" defaultRowHeight="12.75"/>
  <cols>
    <col min="1" max="1" width="49.7109375" customWidth="1"/>
    <col min="2" max="2" width="12.7109375" customWidth="1"/>
    <col min="3" max="3" width="8.7109375" customWidth="1"/>
    <col min="4" max="4" width="10.7109375" customWidth="1"/>
    <col min="5" max="5" width="14.7109375" customWidth="1"/>
    <col min="6" max="6" width="8.7109375" style="32" customWidth="1"/>
    <col min="7" max="7" width="11.7109375" customWidth="1"/>
    <col min="8" max="8" width="14.7109375" style="29" customWidth="1"/>
    <col min="9" max="9" width="16.7109375" style="29" customWidth="1"/>
    <col min="10" max="10" width="17.7109375" style="32" customWidth="1"/>
    <col min="11" max="11" width="9.7109375" style="32" customWidth="1"/>
    <col min="12" max="12" width="13.7109375" style="32" customWidth="1"/>
    <col min="13" max="13" width="24.7109375" style="29" customWidth="1"/>
    <col min="14" max="14" width="20.7109375" style="29" customWidth="1"/>
  </cols>
  <sheetData>
    <row r="2" spans="1:14" ht="18">
      <c r="A2" s="1" t="s">
        <v>0</v>
      </c>
    </row>
    <row r="4" spans="1:14" ht="18">
      <c r="A4" s="1" t="s">
        <v>1072</v>
      </c>
    </row>
    <row r="6" spans="1:14">
      <c r="A6" s="2" t="s">
        <v>1073</v>
      </c>
    </row>
    <row r="8" spans="1:14" ht="15">
      <c r="A8" s="3" t="s">
        <v>3</v>
      </c>
    </row>
    <row r="11" spans="1:14">
      <c r="A11" s="4" t="s">
        <v>4</v>
      </c>
      <c r="B11" s="4" t="s">
        <v>5</v>
      </c>
      <c r="C11" s="4" t="s">
        <v>7</v>
      </c>
      <c r="D11" s="4" t="s">
        <v>8</v>
      </c>
      <c r="E11" s="4" t="s">
        <v>88</v>
      </c>
      <c r="F11" s="33" t="s">
        <v>89</v>
      </c>
      <c r="G11" s="4" t="s">
        <v>9</v>
      </c>
      <c r="H11" s="30" t="s">
        <v>10</v>
      </c>
      <c r="I11" s="30" t="s">
        <v>11</v>
      </c>
      <c r="J11" s="33" t="s">
        <v>90</v>
      </c>
      <c r="K11" s="33" t="s">
        <v>91</v>
      </c>
      <c r="L11" s="33" t="s">
        <v>1074</v>
      </c>
      <c r="M11" s="30" t="s">
        <v>92</v>
      </c>
      <c r="N11" s="30" t="s">
        <v>13</v>
      </c>
    </row>
    <row r="12" spans="1:14">
      <c r="A12" s="5"/>
      <c r="B12" s="5"/>
      <c r="C12" s="5"/>
      <c r="D12" s="5"/>
      <c r="E12" s="5" t="s">
        <v>93</v>
      </c>
      <c r="F12" s="34" t="s">
        <v>94</v>
      </c>
      <c r="G12" s="5"/>
      <c r="H12" s="31" t="s">
        <v>14</v>
      </c>
      <c r="I12" s="31" t="s">
        <v>14</v>
      </c>
      <c r="J12" s="34" t="s">
        <v>95</v>
      </c>
      <c r="K12" s="34" t="s">
        <v>96</v>
      </c>
      <c r="L12" s="34" t="s">
        <v>15</v>
      </c>
      <c r="M12" s="31" t="s">
        <v>14</v>
      </c>
      <c r="N12" s="31" t="s">
        <v>14</v>
      </c>
    </row>
    <row r="15" spans="1:14">
      <c r="A15" s="4" t="s">
        <v>97</v>
      </c>
      <c r="B15" s="4"/>
      <c r="C15" s="4"/>
      <c r="D15" s="4"/>
      <c r="E15" s="4"/>
      <c r="F15" s="33"/>
      <c r="G15" s="4"/>
      <c r="H15" s="30"/>
      <c r="I15" s="30"/>
      <c r="J15" s="33"/>
      <c r="K15" s="33"/>
      <c r="L15" s="33"/>
      <c r="M15" s="30"/>
      <c r="N15" s="30"/>
    </row>
    <row r="18" spans="1:14">
      <c r="A18" s="4" t="s">
        <v>1075</v>
      </c>
      <c r="B18" s="4"/>
      <c r="C18" s="4"/>
      <c r="D18" s="4"/>
      <c r="E18" s="4"/>
      <c r="F18" s="33"/>
      <c r="G18" s="4"/>
      <c r="H18" s="30"/>
      <c r="I18" s="30"/>
      <c r="J18" s="33"/>
      <c r="K18" s="33"/>
      <c r="L18" s="33"/>
      <c r="M18" s="30"/>
      <c r="N18" s="30"/>
    </row>
    <row r="19" spans="1:14">
      <c r="A19" s="6" t="s">
        <v>1076</v>
      </c>
      <c r="B19" s="6"/>
      <c r="C19" s="6"/>
      <c r="D19" s="6"/>
      <c r="E19" s="6"/>
      <c r="F19" s="35"/>
      <c r="G19" s="6"/>
      <c r="H19" s="16"/>
      <c r="I19" s="16"/>
      <c r="J19" s="35"/>
      <c r="K19" s="35"/>
      <c r="L19" s="35"/>
      <c r="M19" s="16"/>
      <c r="N19" s="16"/>
    </row>
    <row r="20" spans="1:14" ht="13.5" thickBot="1">
      <c r="A20" s="6" t="s">
        <v>1077</v>
      </c>
      <c r="B20" s="6"/>
      <c r="C20" s="6"/>
      <c r="D20" s="6"/>
      <c r="E20" s="6"/>
      <c r="F20" s="35"/>
      <c r="G20" s="6"/>
      <c r="H20" s="16"/>
      <c r="I20" s="16"/>
      <c r="J20" s="24">
        <v>0</v>
      </c>
      <c r="K20" s="35"/>
      <c r="L20" s="24">
        <v>0</v>
      </c>
      <c r="M20" s="16"/>
      <c r="N20" s="17">
        <f>L20/סיכום!$B$42</f>
        <v>0</v>
      </c>
    </row>
    <row r="21" spans="1:14" ht="13.5" thickTop="1"/>
    <row r="22" spans="1:14">
      <c r="A22" s="6" t="s">
        <v>1078</v>
      </c>
      <c r="B22" s="6"/>
      <c r="C22" s="6"/>
      <c r="D22" s="6"/>
      <c r="E22" s="6"/>
      <c r="F22" s="35"/>
      <c r="G22" s="6"/>
      <c r="H22" s="16"/>
      <c r="I22" s="16"/>
      <c r="J22" s="35"/>
      <c r="K22" s="35"/>
      <c r="L22" s="35"/>
      <c r="M22" s="16"/>
      <c r="N22" s="16"/>
    </row>
    <row r="23" spans="1:14">
      <c r="A23" s="7" t="s">
        <v>1079</v>
      </c>
      <c r="B23" s="7">
        <v>8287914</v>
      </c>
      <c r="C23" s="7" t="s">
        <v>101</v>
      </c>
      <c r="D23" s="36" t="s">
        <v>1488</v>
      </c>
      <c r="E23" s="7" t="s">
        <v>1080</v>
      </c>
      <c r="F23" s="22">
        <v>9.4600000000000009</v>
      </c>
      <c r="G23" s="7" t="s">
        <v>23</v>
      </c>
      <c r="H23" s="15">
        <v>4.8000000000000001E-2</v>
      </c>
      <c r="I23" s="15">
        <v>4.8599999999999997E-2</v>
      </c>
      <c r="J23" s="22">
        <v>2749000</v>
      </c>
      <c r="K23" s="22">
        <v>102.41</v>
      </c>
      <c r="L23" s="22">
        <v>2815.13</v>
      </c>
      <c r="M23" s="15">
        <v>0.1057</v>
      </c>
      <c r="N23" s="15">
        <f>L23/סיכום!$B$42</f>
        <v>3.6129948868536695E-3</v>
      </c>
    </row>
    <row r="24" spans="1:14">
      <c r="A24" s="7" t="s">
        <v>1081</v>
      </c>
      <c r="B24" s="7">
        <v>8287831</v>
      </c>
      <c r="C24" s="7" t="s">
        <v>101</v>
      </c>
      <c r="D24" s="36" t="s">
        <v>1488</v>
      </c>
      <c r="E24" s="7" t="s">
        <v>1082</v>
      </c>
      <c r="F24" s="22">
        <v>9.02</v>
      </c>
      <c r="G24" s="7" t="s">
        <v>23</v>
      </c>
      <c r="H24" s="15">
        <v>4.8000000000000001E-2</v>
      </c>
      <c r="I24" s="15">
        <v>4.8500000000000001E-2</v>
      </c>
      <c r="J24" s="22">
        <v>1320000</v>
      </c>
      <c r="K24" s="22">
        <v>104.3</v>
      </c>
      <c r="L24" s="22">
        <v>1376.76</v>
      </c>
      <c r="M24" s="15">
        <v>0.04</v>
      </c>
      <c r="N24" s="15">
        <f>L24/סיכום!$B$42</f>
        <v>1.766961682204608E-3</v>
      </c>
    </row>
    <row r="25" spans="1:14">
      <c r="A25" s="7" t="s">
        <v>1083</v>
      </c>
      <c r="B25" s="7">
        <v>8287815</v>
      </c>
      <c r="C25" s="7" t="s">
        <v>101</v>
      </c>
      <c r="D25" s="36" t="s">
        <v>1488</v>
      </c>
      <c r="E25" s="7" t="s">
        <v>1084</v>
      </c>
      <c r="F25" s="22">
        <v>8.85</v>
      </c>
      <c r="G25" s="7" t="s">
        <v>23</v>
      </c>
      <c r="H25" s="15">
        <v>4.8000000000000001E-2</v>
      </c>
      <c r="I25" s="15">
        <v>4.8500000000000001E-2</v>
      </c>
      <c r="J25" s="22">
        <v>1478000</v>
      </c>
      <c r="K25" s="22">
        <v>105.34</v>
      </c>
      <c r="L25" s="22">
        <v>1556.96</v>
      </c>
      <c r="M25" s="15">
        <v>3.2000000000000002E-3</v>
      </c>
      <c r="N25" s="15">
        <f>L25/סיכום!$B$42</f>
        <v>1.998234013717196E-3</v>
      </c>
    </row>
    <row r="26" spans="1:14">
      <c r="A26" s="7" t="s">
        <v>1085</v>
      </c>
      <c r="B26" s="7">
        <v>8287823</v>
      </c>
      <c r="C26" s="7" t="s">
        <v>101</v>
      </c>
      <c r="D26" s="36" t="s">
        <v>1488</v>
      </c>
      <c r="E26" s="7" t="s">
        <v>1086</v>
      </c>
      <c r="F26" s="22">
        <v>8.93</v>
      </c>
      <c r="G26" s="7" t="s">
        <v>23</v>
      </c>
      <c r="H26" s="15">
        <v>4.8000000000000001E-2</v>
      </c>
      <c r="I26" s="15">
        <v>4.8599999999999997E-2</v>
      </c>
      <c r="J26" s="22">
        <v>1143000</v>
      </c>
      <c r="K26" s="22">
        <v>105.23</v>
      </c>
      <c r="L26" s="22">
        <v>1202.72</v>
      </c>
      <c r="M26" s="15">
        <v>2.0799999999999999E-2</v>
      </c>
      <c r="N26" s="15">
        <f>L26/סיכום!$B$42</f>
        <v>1.5435952195162019E-3</v>
      </c>
    </row>
    <row r="27" spans="1:14">
      <c r="A27" s="7" t="s">
        <v>1087</v>
      </c>
      <c r="B27" s="7">
        <v>8287948</v>
      </c>
      <c r="C27" s="7" t="s">
        <v>101</v>
      </c>
      <c r="D27" s="36" t="s">
        <v>1488</v>
      </c>
      <c r="E27" s="7" t="s">
        <v>1088</v>
      </c>
      <c r="F27" s="22">
        <v>9.49</v>
      </c>
      <c r="G27" s="7" t="s">
        <v>23</v>
      </c>
      <c r="H27" s="15">
        <v>4.8000000000000001E-2</v>
      </c>
      <c r="I27" s="15">
        <v>4.8599999999999997E-2</v>
      </c>
      <c r="J27" s="22">
        <v>6057000</v>
      </c>
      <c r="K27" s="22">
        <v>103.81</v>
      </c>
      <c r="L27" s="22">
        <v>6287.77</v>
      </c>
      <c r="M27" s="15">
        <v>4.0000000000000001E-3</v>
      </c>
      <c r="N27" s="15">
        <f>L27/סיכום!$B$42</f>
        <v>8.0698514312702793E-3</v>
      </c>
    </row>
    <row r="28" spans="1:14">
      <c r="A28" s="7" t="s">
        <v>1089</v>
      </c>
      <c r="B28" s="7">
        <v>8287963</v>
      </c>
      <c r="C28" s="7" t="s">
        <v>101</v>
      </c>
      <c r="D28" s="36" t="s">
        <v>1488</v>
      </c>
      <c r="E28" s="7" t="s">
        <v>1090</v>
      </c>
      <c r="F28" s="22">
        <v>9.66</v>
      </c>
      <c r="G28" s="7" t="s">
        <v>23</v>
      </c>
      <c r="H28" s="15">
        <v>4.8000000000000001E-2</v>
      </c>
      <c r="I28" s="15">
        <v>4.8599999999999997E-2</v>
      </c>
      <c r="J28" s="22">
        <v>10306000</v>
      </c>
      <c r="K28" s="22">
        <v>101.92</v>
      </c>
      <c r="L28" s="22">
        <v>10504.22</v>
      </c>
      <c r="M28" s="15">
        <v>6.1999999999999998E-3</v>
      </c>
      <c r="N28" s="15">
        <f>L28/סיכום!$B$42</f>
        <v>1.3481328802004188E-2</v>
      </c>
    </row>
    <row r="29" spans="1:14">
      <c r="A29" s="7" t="s">
        <v>1091</v>
      </c>
      <c r="B29" s="7">
        <v>8287971</v>
      </c>
      <c r="C29" s="7" t="s">
        <v>101</v>
      </c>
      <c r="D29" s="36" t="s">
        <v>1488</v>
      </c>
      <c r="E29" s="7" t="s">
        <v>1092</v>
      </c>
      <c r="F29" s="22">
        <v>9.74</v>
      </c>
      <c r="G29" s="7" t="s">
        <v>23</v>
      </c>
      <c r="H29" s="15">
        <v>4.8000000000000001E-2</v>
      </c>
      <c r="I29" s="15">
        <v>4.8599999999999997E-2</v>
      </c>
      <c r="J29" s="22">
        <v>4621000</v>
      </c>
      <c r="K29" s="22">
        <v>101.72</v>
      </c>
      <c r="L29" s="22">
        <v>4700.29</v>
      </c>
      <c r="M29" s="15">
        <v>2.3E-3</v>
      </c>
      <c r="N29" s="15">
        <f>L29/סיכום!$B$42</f>
        <v>6.0324474311060005E-3</v>
      </c>
    </row>
    <row r="30" spans="1:14">
      <c r="A30" s="7" t="s">
        <v>1093</v>
      </c>
      <c r="B30" s="7">
        <v>8287997</v>
      </c>
      <c r="C30" s="7" t="s">
        <v>101</v>
      </c>
      <c r="D30" s="36" t="s">
        <v>1488</v>
      </c>
      <c r="E30" s="7" t="s">
        <v>1094</v>
      </c>
      <c r="F30" s="22">
        <v>9.68</v>
      </c>
      <c r="G30" s="7" t="s">
        <v>23</v>
      </c>
      <c r="H30" s="15">
        <v>4.8000000000000001E-2</v>
      </c>
      <c r="I30" s="15">
        <v>4.8500000000000001E-2</v>
      </c>
      <c r="J30" s="22">
        <v>6383000</v>
      </c>
      <c r="K30" s="22">
        <v>103.65</v>
      </c>
      <c r="L30" s="22">
        <v>6615.87</v>
      </c>
      <c r="M30" s="15">
        <v>2.2000000000000001E-3</v>
      </c>
      <c r="N30" s="15">
        <f>L30/סיכום!$B$42</f>
        <v>8.4909416197790459E-3</v>
      </c>
    </row>
    <row r="31" spans="1:14">
      <c r="A31" s="7" t="s">
        <v>1095</v>
      </c>
      <c r="B31" s="7">
        <v>8288052</v>
      </c>
      <c r="C31" s="7" t="s">
        <v>101</v>
      </c>
      <c r="D31" s="36" t="s">
        <v>1488</v>
      </c>
      <c r="E31" s="7" t="s">
        <v>1096</v>
      </c>
      <c r="F31" s="22">
        <v>9.94</v>
      </c>
      <c r="G31" s="7" t="s">
        <v>23</v>
      </c>
      <c r="H31" s="15">
        <v>4.8000000000000001E-2</v>
      </c>
      <c r="I31" s="15">
        <v>4.8500000000000001E-2</v>
      </c>
      <c r="J31" s="22">
        <v>7152000</v>
      </c>
      <c r="K31" s="22">
        <v>102.3</v>
      </c>
      <c r="L31" s="22">
        <v>7316.46</v>
      </c>
      <c r="M31" s="15">
        <v>6.3E-3</v>
      </c>
      <c r="N31" s="15">
        <f>L31/סיכום!$B$42</f>
        <v>9.3900930223007103E-3</v>
      </c>
    </row>
    <row r="32" spans="1:14">
      <c r="A32" s="7" t="s">
        <v>1097</v>
      </c>
      <c r="B32" s="7">
        <v>8287781</v>
      </c>
      <c r="C32" s="7" t="s">
        <v>101</v>
      </c>
      <c r="D32" s="36" t="s">
        <v>1488</v>
      </c>
      <c r="E32" s="7" t="s">
        <v>1098</v>
      </c>
      <c r="F32" s="22">
        <v>8.8000000000000007</v>
      </c>
      <c r="G32" s="7" t="s">
        <v>23</v>
      </c>
      <c r="H32" s="15">
        <v>4.8000000000000001E-2</v>
      </c>
      <c r="I32" s="15">
        <v>4.8599999999999997E-2</v>
      </c>
      <c r="J32" s="22">
        <v>300000</v>
      </c>
      <c r="K32" s="22">
        <v>105.6</v>
      </c>
      <c r="L32" s="22">
        <v>316.81</v>
      </c>
      <c r="M32" s="15">
        <v>5.9999999999999995E-4</v>
      </c>
      <c r="N32" s="15">
        <f>L32/סיכום!$B$42</f>
        <v>4.0660037373198076E-4</v>
      </c>
    </row>
    <row r="33" spans="1:14">
      <c r="A33" s="7" t="s">
        <v>1099</v>
      </c>
      <c r="B33" s="7">
        <v>8287898</v>
      </c>
      <c r="C33" s="7" t="s">
        <v>101</v>
      </c>
      <c r="D33" s="36" t="s">
        <v>1488</v>
      </c>
      <c r="E33" s="7" t="s">
        <v>1100</v>
      </c>
      <c r="F33" s="22">
        <v>9.3000000000000007</v>
      </c>
      <c r="G33" s="7" t="s">
        <v>23</v>
      </c>
      <c r="H33" s="15">
        <v>4.8000000000000001E-2</v>
      </c>
      <c r="I33" s="15">
        <v>4.8599999999999997E-2</v>
      </c>
      <c r="J33" s="22">
        <v>3941000</v>
      </c>
      <c r="K33" s="22">
        <v>104.51</v>
      </c>
      <c r="L33" s="22">
        <v>4118.8999999999996</v>
      </c>
      <c r="M33" s="15">
        <v>4.7000000000000002E-3</v>
      </c>
      <c r="N33" s="15">
        <f>L33/סיכום!$B$42</f>
        <v>5.2862797240133064E-3</v>
      </c>
    </row>
    <row r="34" spans="1:14">
      <c r="A34" s="7" t="s">
        <v>1101</v>
      </c>
      <c r="B34" s="7">
        <v>8287906</v>
      </c>
      <c r="C34" s="7" t="s">
        <v>101</v>
      </c>
      <c r="D34" s="36" t="s">
        <v>1488</v>
      </c>
      <c r="E34" s="7" t="s">
        <v>1102</v>
      </c>
      <c r="F34" s="22">
        <v>9.3800000000000008</v>
      </c>
      <c r="G34" s="7" t="s">
        <v>23</v>
      </c>
      <c r="H34" s="15">
        <v>4.8000000000000001E-2</v>
      </c>
      <c r="I34" s="15">
        <v>4.8599999999999997E-2</v>
      </c>
      <c r="J34" s="22">
        <v>4088000</v>
      </c>
      <c r="K34" s="22">
        <v>103.68</v>
      </c>
      <c r="L34" s="22">
        <v>4238.47</v>
      </c>
      <c r="M34" s="15">
        <v>6.6E-3</v>
      </c>
      <c r="N34" s="15">
        <f>L34/סיכום!$B$42</f>
        <v>5.4397382849398334E-3</v>
      </c>
    </row>
    <row r="35" spans="1:14">
      <c r="A35" s="7" t="s">
        <v>1103</v>
      </c>
      <c r="B35" s="7">
        <v>8287922</v>
      </c>
      <c r="C35" s="7" t="s">
        <v>101</v>
      </c>
      <c r="D35" s="36" t="s">
        <v>1488</v>
      </c>
      <c r="E35" s="7" t="s">
        <v>1104</v>
      </c>
      <c r="F35" s="22">
        <v>9.32</v>
      </c>
      <c r="G35" s="7" t="s">
        <v>23</v>
      </c>
      <c r="H35" s="15">
        <v>4.8000000000000001E-2</v>
      </c>
      <c r="I35" s="15">
        <v>4.8500000000000001E-2</v>
      </c>
      <c r="J35" s="22">
        <v>3845000</v>
      </c>
      <c r="K35" s="22">
        <v>104.46</v>
      </c>
      <c r="L35" s="22">
        <v>4016.4</v>
      </c>
      <c r="M35" s="15">
        <v>3.2000000000000001E-2</v>
      </c>
      <c r="N35" s="15">
        <f>L35/סיכום!$B$42</f>
        <v>5.1547291469875561E-3</v>
      </c>
    </row>
    <row r="36" spans="1:14">
      <c r="A36" s="7" t="s">
        <v>1105</v>
      </c>
      <c r="B36" s="7">
        <v>8287930</v>
      </c>
      <c r="C36" s="7" t="s">
        <v>101</v>
      </c>
      <c r="D36" s="36" t="s">
        <v>1488</v>
      </c>
      <c r="E36" s="7" t="s">
        <v>1106</v>
      </c>
      <c r="F36" s="22">
        <v>9.41</v>
      </c>
      <c r="G36" s="7" t="s">
        <v>23</v>
      </c>
      <c r="H36" s="15">
        <v>4.8000000000000001E-2</v>
      </c>
      <c r="I36" s="15">
        <v>4.8500000000000001E-2</v>
      </c>
      <c r="J36" s="22">
        <v>6308000</v>
      </c>
      <c r="K36" s="22">
        <v>104.34</v>
      </c>
      <c r="L36" s="22">
        <v>6581.72</v>
      </c>
      <c r="M36" s="15">
        <v>5.7999999999999996E-3</v>
      </c>
      <c r="N36" s="15">
        <f>L36/סיכום!$B$42</f>
        <v>8.4471128177748579E-3</v>
      </c>
    </row>
    <row r="37" spans="1:14">
      <c r="A37" s="7" t="s">
        <v>1107</v>
      </c>
      <c r="B37" s="7">
        <v>8288060</v>
      </c>
      <c r="C37" s="7" t="s">
        <v>101</v>
      </c>
      <c r="D37" s="36" t="s">
        <v>1488</v>
      </c>
      <c r="E37" s="7" t="s">
        <v>1108</v>
      </c>
      <c r="F37" s="22">
        <v>10.02</v>
      </c>
      <c r="G37" s="7" t="s">
        <v>23</v>
      </c>
      <c r="H37" s="15">
        <v>4.8000000000000001E-2</v>
      </c>
      <c r="I37" s="15">
        <v>4.8599999999999997E-2</v>
      </c>
      <c r="J37" s="22">
        <v>4696000</v>
      </c>
      <c r="K37" s="22">
        <v>101.59</v>
      </c>
      <c r="L37" s="22">
        <v>4770.7299999999996</v>
      </c>
      <c r="M37" s="15">
        <v>4.3E-3</v>
      </c>
      <c r="N37" s="15">
        <f>L37/סיכום!$B$42</f>
        <v>6.1228515544786231E-3</v>
      </c>
    </row>
    <row r="38" spans="1:14">
      <c r="A38" s="7" t="s">
        <v>1109</v>
      </c>
      <c r="B38" s="7">
        <v>8287799</v>
      </c>
      <c r="C38" s="7" t="s">
        <v>101</v>
      </c>
      <c r="D38" s="36" t="s">
        <v>1488</v>
      </c>
      <c r="E38" s="7" t="s">
        <v>1110</v>
      </c>
      <c r="F38" s="22">
        <v>8.89</v>
      </c>
      <c r="G38" s="7" t="s">
        <v>23</v>
      </c>
      <c r="H38" s="15">
        <v>4.8000000000000001E-2</v>
      </c>
      <c r="I38" s="15">
        <v>4.8599999999999997E-2</v>
      </c>
      <c r="J38" s="22">
        <v>1000000</v>
      </c>
      <c r="K38" s="22">
        <v>104.59</v>
      </c>
      <c r="L38" s="22">
        <v>1045.9100000000001</v>
      </c>
      <c r="M38" s="15">
        <v>1.47E-2</v>
      </c>
      <c r="N38" s="15">
        <f>L38/סיכום!$B$42</f>
        <v>1.3423420879707586E-3</v>
      </c>
    </row>
    <row r="39" spans="1:14">
      <c r="A39" s="7" t="s">
        <v>1111</v>
      </c>
      <c r="B39" s="7">
        <v>8287807</v>
      </c>
      <c r="C39" s="7" t="s">
        <v>101</v>
      </c>
      <c r="D39" s="36" t="s">
        <v>1488</v>
      </c>
      <c r="E39" s="7" t="s">
        <v>1110</v>
      </c>
      <c r="F39" s="22">
        <v>8.76</v>
      </c>
      <c r="G39" s="7" t="s">
        <v>23</v>
      </c>
      <c r="H39" s="15">
        <v>4.8000000000000001E-2</v>
      </c>
      <c r="I39" s="15">
        <v>4.8500000000000001E-2</v>
      </c>
      <c r="J39" s="22">
        <v>940000</v>
      </c>
      <c r="K39" s="22">
        <v>106.17</v>
      </c>
      <c r="L39" s="22">
        <v>998.02</v>
      </c>
      <c r="M39" s="15">
        <v>1.04E-2</v>
      </c>
      <c r="N39" s="15">
        <f>L39/סיכום!$B$42</f>
        <v>1.2808790915438005E-3</v>
      </c>
    </row>
    <row r="40" spans="1:14">
      <c r="A40" s="7" t="s">
        <v>1112</v>
      </c>
      <c r="B40" s="7">
        <v>8287849</v>
      </c>
      <c r="C40" s="7" t="s">
        <v>101</v>
      </c>
      <c r="D40" s="36" t="s">
        <v>1488</v>
      </c>
      <c r="E40" s="7" t="s">
        <v>1113</v>
      </c>
      <c r="F40" s="22">
        <v>9.1</v>
      </c>
      <c r="G40" s="7" t="s">
        <v>23</v>
      </c>
      <c r="H40" s="15">
        <v>4.8000000000000001E-2</v>
      </c>
      <c r="I40" s="15">
        <v>4.8599999999999997E-2</v>
      </c>
      <c r="J40" s="22">
        <v>1297000</v>
      </c>
      <c r="K40" s="22">
        <v>104.08</v>
      </c>
      <c r="L40" s="22">
        <v>1349.91</v>
      </c>
      <c r="M40" s="15">
        <v>1.5E-3</v>
      </c>
      <c r="N40" s="15">
        <f>L40/סיכום!$B$42</f>
        <v>1.7325018481251797E-3</v>
      </c>
    </row>
    <row r="41" spans="1:14">
      <c r="A41" s="7" t="s">
        <v>1114</v>
      </c>
      <c r="B41" s="7">
        <v>8287856</v>
      </c>
      <c r="C41" s="7" t="s">
        <v>101</v>
      </c>
      <c r="D41" s="36" t="s">
        <v>1488</v>
      </c>
      <c r="E41" s="7" t="s">
        <v>1115</v>
      </c>
      <c r="F41" s="22">
        <v>9.18</v>
      </c>
      <c r="G41" s="7" t="s">
        <v>23</v>
      </c>
      <c r="H41" s="15">
        <v>4.8000000000000001E-2</v>
      </c>
      <c r="I41" s="15">
        <v>4.8500000000000001E-2</v>
      </c>
      <c r="J41" s="22">
        <v>1258000</v>
      </c>
      <c r="K41" s="22">
        <v>103.59</v>
      </c>
      <c r="L41" s="22">
        <v>1303.1099999999999</v>
      </c>
      <c r="M41" s="15">
        <v>4.8399999999999999E-2</v>
      </c>
      <c r="N41" s="15">
        <f>L41/סיכום!$B$42</f>
        <v>1.6724377797856173E-3</v>
      </c>
    </row>
    <row r="42" spans="1:14">
      <c r="A42" s="7" t="s">
        <v>1116</v>
      </c>
      <c r="B42" s="7">
        <v>8287864</v>
      </c>
      <c r="C42" s="7" t="s">
        <v>101</v>
      </c>
      <c r="D42" s="36" t="s">
        <v>1488</v>
      </c>
      <c r="E42" s="7" t="s">
        <v>1117</v>
      </c>
      <c r="F42" s="22">
        <v>9.0500000000000007</v>
      </c>
      <c r="G42" s="7" t="s">
        <v>23</v>
      </c>
      <c r="H42" s="15">
        <v>4.8000000000000001E-2</v>
      </c>
      <c r="I42" s="15">
        <v>4.8500000000000001E-2</v>
      </c>
      <c r="J42" s="22">
        <v>2717000</v>
      </c>
      <c r="K42" s="22">
        <v>105.76</v>
      </c>
      <c r="L42" s="22">
        <v>2873.6</v>
      </c>
      <c r="M42" s="15">
        <v>5.7000000000000002E-3</v>
      </c>
      <c r="N42" s="15">
        <f>L42/סיכום!$B$42</f>
        <v>3.688036469670212E-3</v>
      </c>
    </row>
    <row r="43" spans="1:14">
      <c r="A43" s="7" t="s">
        <v>1118</v>
      </c>
      <c r="B43" s="7">
        <v>8287872</v>
      </c>
      <c r="C43" s="7" t="s">
        <v>101</v>
      </c>
      <c r="D43" s="36" t="s">
        <v>1488</v>
      </c>
      <c r="E43" s="7" t="s">
        <v>1119</v>
      </c>
      <c r="F43" s="22">
        <v>9.1300000000000008</v>
      </c>
      <c r="G43" s="7" t="s">
        <v>23</v>
      </c>
      <c r="H43" s="15">
        <v>4.8000000000000001E-2</v>
      </c>
      <c r="I43" s="15">
        <v>4.8500000000000001E-2</v>
      </c>
      <c r="J43" s="22">
        <v>3593000</v>
      </c>
      <c r="K43" s="22">
        <v>105.34</v>
      </c>
      <c r="L43" s="22">
        <v>3784.96</v>
      </c>
      <c r="M43" s="15">
        <v>2.8E-3</v>
      </c>
      <c r="N43" s="15">
        <f>L43/סיכום!$B$42</f>
        <v>4.8576943611647293E-3</v>
      </c>
    </row>
    <row r="44" spans="1:14">
      <c r="A44" s="7" t="s">
        <v>1120</v>
      </c>
      <c r="B44" s="7">
        <v>8287880</v>
      </c>
      <c r="C44" s="7" t="s">
        <v>101</v>
      </c>
      <c r="D44" s="36" t="s">
        <v>1488</v>
      </c>
      <c r="E44" s="7" t="s">
        <v>1121</v>
      </c>
      <c r="F44" s="22">
        <v>9.2100000000000009</v>
      </c>
      <c r="G44" s="7" t="s">
        <v>23</v>
      </c>
      <c r="H44" s="15">
        <v>4.8000000000000001E-2</v>
      </c>
      <c r="I44" s="15">
        <v>4.8599999999999997E-2</v>
      </c>
      <c r="J44" s="22">
        <v>4088000</v>
      </c>
      <c r="K44" s="22">
        <v>104.92</v>
      </c>
      <c r="L44" s="22">
        <v>4289.1899999999996</v>
      </c>
      <c r="M44" s="15">
        <v>5.7000000000000002E-3</v>
      </c>
      <c r="N44" s="15">
        <f>L44/סיכום!$B$42</f>
        <v>5.5048333607129653E-3</v>
      </c>
    </row>
    <row r="45" spans="1:14">
      <c r="A45" s="7" t="s">
        <v>1122</v>
      </c>
      <c r="B45" s="7">
        <v>8287989</v>
      </c>
      <c r="C45" s="7" t="s">
        <v>101</v>
      </c>
      <c r="D45" s="36" t="s">
        <v>1488</v>
      </c>
      <c r="E45" s="7" t="s">
        <v>1123</v>
      </c>
      <c r="F45" s="22">
        <v>9.6</v>
      </c>
      <c r="G45" s="7" t="s">
        <v>23</v>
      </c>
      <c r="H45" s="15">
        <v>4.8000000000000001E-2</v>
      </c>
      <c r="I45" s="15">
        <v>4.8500000000000001E-2</v>
      </c>
      <c r="J45" s="22">
        <v>6187000</v>
      </c>
      <c r="K45" s="22">
        <v>104.26</v>
      </c>
      <c r="L45" s="22">
        <v>6450.56</v>
      </c>
      <c r="M45" s="15">
        <v>3.3999999999999998E-3</v>
      </c>
      <c r="N45" s="15">
        <f>L45/סיכום!$B$42</f>
        <v>8.2787794159924436E-3</v>
      </c>
    </row>
    <row r="46" spans="1:14">
      <c r="A46" s="7" t="s">
        <v>1124</v>
      </c>
      <c r="B46" s="7">
        <v>8288003</v>
      </c>
      <c r="C46" s="7" t="s">
        <v>101</v>
      </c>
      <c r="D46" s="36" t="s">
        <v>1488</v>
      </c>
      <c r="E46" s="7" t="s">
        <v>1125</v>
      </c>
      <c r="F46" s="22">
        <v>9.76</v>
      </c>
      <c r="G46" s="7" t="s">
        <v>23</v>
      </c>
      <c r="H46" s="15">
        <v>4.8000000000000001E-2</v>
      </c>
      <c r="I46" s="15">
        <v>4.8599999999999997E-2</v>
      </c>
      <c r="J46" s="22">
        <v>5605000</v>
      </c>
      <c r="K46" s="22">
        <v>103.41</v>
      </c>
      <c r="L46" s="22">
        <v>5796.38</v>
      </c>
      <c r="M46" s="15">
        <v>4.1999999999999997E-3</v>
      </c>
      <c r="N46" s="15">
        <f>L46/סיכום!$B$42</f>
        <v>7.4391915479075114E-3</v>
      </c>
    </row>
    <row r="47" spans="1:14">
      <c r="A47" s="7" t="s">
        <v>1126</v>
      </c>
      <c r="B47" s="7">
        <v>8288011</v>
      </c>
      <c r="C47" s="7" t="s">
        <v>101</v>
      </c>
      <c r="D47" s="36" t="s">
        <v>1488</v>
      </c>
      <c r="E47" s="7" t="s">
        <v>1127</v>
      </c>
      <c r="F47" s="22">
        <v>9.85</v>
      </c>
      <c r="G47" s="7" t="s">
        <v>23</v>
      </c>
      <c r="H47" s="15">
        <v>4.8000000000000001E-2</v>
      </c>
      <c r="I47" s="15">
        <v>4.8500000000000001E-2</v>
      </c>
      <c r="J47" s="22">
        <v>5238000</v>
      </c>
      <c r="K47" s="22">
        <v>103</v>
      </c>
      <c r="L47" s="22">
        <v>5395.11</v>
      </c>
      <c r="M47" s="15">
        <v>4.1999999999999997E-3</v>
      </c>
      <c r="N47" s="15">
        <f>L47/סיכום!$B$42</f>
        <v>6.9241934987063119E-3</v>
      </c>
    </row>
    <row r="48" spans="1:14">
      <c r="A48" s="7" t="s">
        <v>1128</v>
      </c>
      <c r="B48" s="7">
        <v>8288029</v>
      </c>
      <c r="C48" s="7" t="s">
        <v>101</v>
      </c>
      <c r="D48" s="36" t="s">
        <v>1488</v>
      </c>
      <c r="E48" s="7" t="s">
        <v>1129</v>
      </c>
      <c r="F48" s="22">
        <v>9.92</v>
      </c>
      <c r="G48" s="7" t="s">
        <v>23</v>
      </c>
      <c r="H48" s="15">
        <v>4.8000000000000001E-2</v>
      </c>
      <c r="I48" s="15">
        <v>4.8599999999999997E-2</v>
      </c>
      <c r="J48" s="22">
        <v>7839000</v>
      </c>
      <c r="K48" s="22">
        <v>102.38</v>
      </c>
      <c r="L48" s="22">
        <v>8025.59</v>
      </c>
      <c r="M48" s="15">
        <v>4.7000000000000002E-3</v>
      </c>
      <c r="N48" s="15">
        <f>L48/סיכום!$B$42</f>
        <v>1.0300204833874081E-2</v>
      </c>
    </row>
    <row r="49" spans="1:14">
      <c r="A49" s="7" t="s">
        <v>1130</v>
      </c>
      <c r="B49" s="7">
        <v>8288037</v>
      </c>
      <c r="C49" s="7" t="s">
        <v>101</v>
      </c>
      <c r="D49" s="36" t="s">
        <v>1488</v>
      </c>
      <c r="E49" s="7" t="s">
        <v>1131</v>
      </c>
      <c r="F49" s="22">
        <v>10.01</v>
      </c>
      <c r="G49" s="7" t="s">
        <v>23</v>
      </c>
      <c r="H49" s="15">
        <v>4.8000000000000001E-2</v>
      </c>
      <c r="I49" s="15">
        <v>4.8599999999999997E-2</v>
      </c>
      <c r="J49" s="22">
        <v>7534000</v>
      </c>
      <c r="K49" s="22">
        <v>101.58</v>
      </c>
      <c r="L49" s="22">
        <v>7652.68</v>
      </c>
      <c r="M49" s="15">
        <v>3.3E-3</v>
      </c>
      <c r="N49" s="15">
        <f>L49/סיכום!$B$42</f>
        <v>9.8216045833504455E-3</v>
      </c>
    </row>
    <row r="50" spans="1:14">
      <c r="A50" s="7" t="s">
        <v>1132</v>
      </c>
      <c r="B50" s="7">
        <v>8288045</v>
      </c>
      <c r="C50" s="7" t="s">
        <v>101</v>
      </c>
      <c r="D50" s="36" t="s">
        <v>1488</v>
      </c>
      <c r="E50" s="7" t="s">
        <v>1133</v>
      </c>
      <c r="F50" s="22">
        <v>9.86</v>
      </c>
      <c r="G50" s="7" t="s">
        <v>23</v>
      </c>
      <c r="H50" s="15">
        <v>4.8000000000000001E-2</v>
      </c>
      <c r="I50" s="15">
        <v>4.8500000000000001E-2</v>
      </c>
      <c r="J50" s="22">
        <v>3961000</v>
      </c>
      <c r="K50" s="22">
        <v>103.52</v>
      </c>
      <c r="L50" s="22">
        <v>4100.5</v>
      </c>
      <c r="M50" s="15">
        <v>5.1000000000000004E-3</v>
      </c>
      <c r="N50" s="15">
        <f>L50/סיכום!$B$42</f>
        <v>5.262664791161855E-3</v>
      </c>
    </row>
    <row r="51" spans="1:14">
      <c r="A51" s="7" t="s">
        <v>1134</v>
      </c>
      <c r="B51" s="7">
        <v>8288078</v>
      </c>
      <c r="C51" s="7" t="s">
        <v>101</v>
      </c>
      <c r="D51" s="36" t="s">
        <v>1488</v>
      </c>
      <c r="E51" s="7" t="s">
        <v>1135</v>
      </c>
      <c r="F51" s="22">
        <v>10.11</v>
      </c>
      <c r="G51" s="7" t="s">
        <v>23</v>
      </c>
      <c r="H51" s="15">
        <v>4.8000000000000001E-2</v>
      </c>
      <c r="I51" s="15">
        <v>4.8500000000000001E-2</v>
      </c>
      <c r="J51" s="22">
        <v>8568000</v>
      </c>
      <c r="K51" s="22">
        <v>101.2</v>
      </c>
      <c r="L51" s="22">
        <v>8670.5300000000007</v>
      </c>
      <c r="M51" s="15">
        <v>5.1999999999999998E-3</v>
      </c>
      <c r="N51" s="15">
        <f>L51/סיכום!$B$42</f>
        <v>1.1127933898722742E-2</v>
      </c>
    </row>
    <row r="52" spans="1:14">
      <c r="A52" s="7" t="s">
        <v>1136</v>
      </c>
      <c r="B52" s="7">
        <v>8288086</v>
      </c>
      <c r="C52" s="7" t="s">
        <v>101</v>
      </c>
      <c r="D52" s="36" t="s">
        <v>1488</v>
      </c>
      <c r="E52" s="7" t="s">
        <v>1137</v>
      </c>
      <c r="F52" s="22">
        <v>10.19</v>
      </c>
      <c r="G52" s="7" t="s">
        <v>23</v>
      </c>
      <c r="H52" s="15">
        <v>4.8000000000000001E-2</v>
      </c>
      <c r="I52" s="15">
        <v>4.8599999999999997E-2</v>
      </c>
      <c r="J52" s="22">
        <v>7408000</v>
      </c>
      <c r="K52" s="22">
        <v>100.78</v>
      </c>
      <c r="L52" s="22">
        <v>7465.48</v>
      </c>
      <c r="M52" s="15">
        <v>2.7000000000000001E-3</v>
      </c>
      <c r="N52" s="15">
        <f>L52/סיכום!$B$42</f>
        <v>9.5813483099921968E-3</v>
      </c>
    </row>
    <row r="53" spans="1:14">
      <c r="A53" s="7" t="s">
        <v>1138</v>
      </c>
      <c r="B53" s="7">
        <v>8288094</v>
      </c>
      <c r="C53" s="7" t="s">
        <v>101</v>
      </c>
      <c r="D53" s="36" t="s">
        <v>1488</v>
      </c>
      <c r="E53" s="7" t="s">
        <v>1139</v>
      </c>
      <c r="F53" s="22">
        <v>10.27</v>
      </c>
      <c r="G53" s="7" t="s">
        <v>23</v>
      </c>
      <c r="H53" s="15">
        <v>4.8000000000000001E-2</v>
      </c>
      <c r="I53" s="15">
        <v>4.8500000000000001E-2</v>
      </c>
      <c r="J53" s="22">
        <v>7110000</v>
      </c>
      <c r="K53" s="22">
        <v>100.39</v>
      </c>
      <c r="L53" s="22">
        <v>7138.05</v>
      </c>
      <c r="M53" s="15">
        <v>3.3E-3</v>
      </c>
      <c r="N53" s="15">
        <f>L53/סיכום!$B$42</f>
        <v>9.1611180130600853E-3</v>
      </c>
    </row>
    <row r="54" spans="1:14">
      <c r="A54" s="7" t="s">
        <v>1140</v>
      </c>
      <c r="B54" s="7">
        <v>8288102</v>
      </c>
      <c r="C54" s="7" t="s">
        <v>101</v>
      </c>
      <c r="D54" s="36" t="s">
        <v>1488</v>
      </c>
      <c r="E54" s="7" t="s">
        <v>1141</v>
      </c>
      <c r="F54" s="22">
        <v>10.119999999999999</v>
      </c>
      <c r="G54" s="7" t="s">
        <v>23</v>
      </c>
      <c r="H54" s="15">
        <v>4.8000000000000001E-2</v>
      </c>
      <c r="I54" s="15">
        <v>4.8500000000000001E-2</v>
      </c>
      <c r="J54" s="22">
        <v>6789000</v>
      </c>
      <c r="K54" s="22">
        <v>102.41</v>
      </c>
      <c r="L54" s="22">
        <v>6952.38</v>
      </c>
      <c r="M54" s="15">
        <v>3.0999999999999999E-3</v>
      </c>
      <c r="N54" s="15">
        <f>L54/סיכום!$B$42</f>
        <v>8.922825372705244E-3</v>
      </c>
    </row>
    <row r="55" spans="1:14">
      <c r="A55" s="7" t="s">
        <v>1142</v>
      </c>
      <c r="B55" s="7">
        <v>8288144</v>
      </c>
      <c r="C55" s="7" t="s">
        <v>101</v>
      </c>
      <c r="D55" s="36" t="s">
        <v>1488</v>
      </c>
      <c r="E55" s="7" t="s">
        <v>1143</v>
      </c>
      <c r="F55" s="22">
        <v>10.45</v>
      </c>
      <c r="G55" s="7" t="s">
        <v>23</v>
      </c>
      <c r="H55" s="15">
        <v>4.8000000000000001E-2</v>
      </c>
      <c r="I55" s="15">
        <v>4.8599999999999997E-2</v>
      </c>
      <c r="J55" s="22">
        <v>3691000</v>
      </c>
      <c r="K55" s="22">
        <v>101.07</v>
      </c>
      <c r="L55" s="22">
        <v>3730.6</v>
      </c>
      <c r="M55" s="15">
        <v>2.3E-3</v>
      </c>
      <c r="N55" s="15">
        <f>L55/סיכום!$B$42</f>
        <v>4.7879276356318536E-3</v>
      </c>
    </row>
    <row r="56" spans="1:14">
      <c r="A56" s="7" t="s">
        <v>1144</v>
      </c>
      <c r="B56" s="7">
        <v>8288151</v>
      </c>
      <c r="C56" s="7" t="s">
        <v>101</v>
      </c>
      <c r="D56" s="36" t="s">
        <v>1488</v>
      </c>
      <c r="E56" s="7" t="s">
        <v>1145</v>
      </c>
      <c r="F56" s="22">
        <v>10.53</v>
      </c>
      <c r="G56" s="7" t="s">
        <v>23</v>
      </c>
      <c r="H56" s="15">
        <v>4.8000000000000001E-2</v>
      </c>
      <c r="I56" s="15">
        <v>4.8599999999999997E-2</v>
      </c>
      <c r="J56" s="22">
        <v>7874000</v>
      </c>
      <c r="K56" s="22">
        <v>100.59</v>
      </c>
      <c r="L56" s="22">
        <v>7920.58</v>
      </c>
      <c r="M56" s="15">
        <v>6.3E-3</v>
      </c>
      <c r="N56" s="15">
        <f>L56/סיכום!$B$42</f>
        <v>1.0165432871986528E-2</v>
      </c>
    </row>
    <row r="57" spans="1:14">
      <c r="A57" s="7" t="s">
        <v>1146</v>
      </c>
      <c r="B57" s="7">
        <v>8288169</v>
      </c>
      <c r="C57" s="7" t="s">
        <v>101</v>
      </c>
      <c r="D57" s="36" t="s">
        <v>1488</v>
      </c>
      <c r="E57" s="7" t="s">
        <v>1147</v>
      </c>
      <c r="F57" s="22">
        <v>10.36</v>
      </c>
      <c r="G57" s="7" t="s">
        <v>23</v>
      </c>
      <c r="H57" s="15">
        <v>4.8000000000000001E-2</v>
      </c>
      <c r="I57" s="15">
        <v>4.8599999999999997E-2</v>
      </c>
      <c r="J57" s="22">
        <v>3600000</v>
      </c>
      <c r="K57" s="22">
        <v>102.51</v>
      </c>
      <c r="L57" s="22">
        <v>3690.25</v>
      </c>
      <c r="M57" s="15">
        <v>1.5E-3</v>
      </c>
      <c r="N57" s="15">
        <f>L57/סיכום!$B$42</f>
        <v>4.7361416279929364E-3</v>
      </c>
    </row>
    <row r="58" spans="1:14">
      <c r="A58" s="7" t="s">
        <v>1148</v>
      </c>
      <c r="B58" s="7">
        <v>8288177</v>
      </c>
      <c r="C58" s="7" t="s">
        <v>101</v>
      </c>
      <c r="D58" s="36" t="s">
        <v>1488</v>
      </c>
      <c r="E58" s="7" t="s">
        <v>1149</v>
      </c>
      <c r="F58" s="22">
        <v>10.45</v>
      </c>
      <c r="G58" s="7" t="s">
        <v>23</v>
      </c>
      <c r="H58" s="15">
        <v>4.8000000000000001E-2</v>
      </c>
      <c r="I58" s="15">
        <v>4.8599999999999997E-2</v>
      </c>
      <c r="J58" s="22">
        <v>8688000</v>
      </c>
      <c r="K58" s="22">
        <v>102</v>
      </c>
      <c r="L58" s="22">
        <v>8861.66</v>
      </c>
      <c r="M58" s="15">
        <v>5.0000000000000001E-3</v>
      </c>
      <c r="N58" s="15">
        <f>L58/סיכום!$B$42</f>
        <v>1.1373234013717195E-2</v>
      </c>
    </row>
    <row r="59" spans="1:14">
      <c r="A59" s="7" t="s">
        <v>1150</v>
      </c>
      <c r="B59" s="7">
        <v>8288185</v>
      </c>
      <c r="C59" s="7" t="s">
        <v>101</v>
      </c>
      <c r="D59" s="36" t="s">
        <v>1488</v>
      </c>
      <c r="E59" s="7" t="s">
        <v>1151</v>
      </c>
      <c r="F59" s="22">
        <v>10.54</v>
      </c>
      <c r="G59" s="7" t="s">
        <v>23</v>
      </c>
      <c r="H59" s="15">
        <v>4.8000000000000001E-2</v>
      </c>
      <c r="I59" s="15">
        <v>4.8500000000000001E-2</v>
      </c>
      <c r="J59" s="22">
        <v>10585000</v>
      </c>
      <c r="K59" s="22">
        <v>101.59</v>
      </c>
      <c r="L59" s="22">
        <v>10753.43</v>
      </c>
      <c r="M59" s="15">
        <v>5.5999999999999999E-3</v>
      </c>
      <c r="N59" s="15">
        <f>L59/סיכום!$B$42</f>
        <v>1.3801169965912357E-2</v>
      </c>
    </row>
    <row r="60" spans="1:14">
      <c r="A60" s="7" t="s">
        <v>1152</v>
      </c>
      <c r="B60" s="7">
        <v>8288219</v>
      </c>
      <c r="C60" s="7" t="s">
        <v>101</v>
      </c>
      <c r="D60" s="36" t="s">
        <v>1488</v>
      </c>
      <c r="E60" s="7" t="s">
        <v>1153</v>
      </c>
      <c r="F60" s="22">
        <v>10.78</v>
      </c>
      <c r="G60" s="7" t="s">
        <v>23</v>
      </c>
      <c r="H60" s="15">
        <v>4.8000000000000001E-2</v>
      </c>
      <c r="I60" s="15">
        <v>4.8500000000000001E-2</v>
      </c>
      <c r="J60" s="22">
        <v>8609000</v>
      </c>
      <c r="K60" s="22">
        <v>100.39</v>
      </c>
      <c r="L60" s="22">
        <v>8642.9599999999991</v>
      </c>
      <c r="M60" s="15">
        <v>8.6E-3</v>
      </c>
      <c r="N60" s="15">
        <f>L60/סיכום!$B$42</f>
        <v>1.1092550002053472E-2</v>
      </c>
    </row>
    <row r="61" spans="1:14">
      <c r="A61" s="7" t="s">
        <v>1154</v>
      </c>
      <c r="B61" s="7">
        <v>8288110</v>
      </c>
      <c r="C61" s="7" t="s">
        <v>101</v>
      </c>
      <c r="D61" s="36" t="s">
        <v>1488</v>
      </c>
      <c r="E61" s="7" t="s">
        <v>1155</v>
      </c>
      <c r="F61" s="22">
        <v>10.210000000000001</v>
      </c>
      <c r="G61" s="7" t="s">
        <v>23</v>
      </c>
      <c r="H61" s="15">
        <v>4.8000000000000001E-2</v>
      </c>
      <c r="I61" s="15">
        <v>4.8500000000000001E-2</v>
      </c>
      <c r="J61" s="22">
        <v>6065000</v>
      </c>
      <c r="K61" s="22">
        <v>101.97</v>
      </c>
      <c r="L61" s="22">
        <v>6184.64</v>
      </c>
      <c r="M61" s="15">
        <v>3.5999999999999999E-3</v>
      </c>
      <c r="N61" s="15">
        <f>L61/סיכום!$B$42</f>
        <v>7.9374922994784186E-3</v>
      </c>
    </row>
    <row r="62" spans="1:14">
      <c r="A62" s="7" t="s">
        <v>1156</v>
      </c>
      <c r="B62" s="7">
        <v>8288128</v>
      </c>
      <c r="C62" s="7" t="s">
        <v>101</v>
      </c>
      <c r="D62" s="36" t="s">
        <v>1488</v>
      </c>
      <c r="E62" s="7" t="s">
        <v>1157</v>
      </c>
      <c r="F62" s="22">
        <v>10.28</v>
      </c>
      <c r="G62" s="7" t="s">
        <v>23</v>
      </c>
      <c r="H62" s="15">
        <v>4.8000000000000001E-2</v>
      </c>
      <c r="I62" s="15">
        <v>4.8599999999999997E-2</v>
      </c>
      <c r="J62" s="22">
        <v>8197000</v>
      </c>
      <c r="K62" s="22">
        <v>101.98</v>
      </c>
      <c r="L62" s="22">
        <v>8359.11</v>
      </c>
      <c r="M62" s="15">
        <v>4.1999999999999997E-3</v>
      </c>
      <c r="N62" s="15">
        <f>L62/סיכום!$B$42</f>
        <v>1.072825116021192E-2</v>
      </c>
    </row>
    <row r="63" spans="1:14">
      <c r="A63" s="7" t="s">
        <v>1158</v>
      </c>
      <c r="B63" s="7">
        <v>8288136</v>
      </c>
      <c r="C63" s="7" t="s">
        <v>101</v>
      </c>
      <c r="D63" s="36" t="s">
        <v>1488</v>
      </c>
      <c r="E63" s="7" t="s">
        <v>1159</v>
      </c>
      <c r="F63" s="22">
        <v>10.36</v>
      </c>
      <c r="G63" s="7" t="s">
        <v>23</v>
      </c>
      <c r="H63" s="15">
        <v>4.8000000000000001E-2</v>
      </c>
      <c r="I63" s="15">
        <v>4.8500000000000001E-2</v>
      </c>
      <c r="J63" s="22">
        <v>6630000</v>
      </c>
      <c r="K63" s="22">
        <v>101.79</v>
      </c>
      <c r="L63" s="22">
        <v>6749.01</v>
      </c>
      <c r="M63" s="15">
        <v>2.5000000000000001E-3</v>
      </c>
      <c r="N63" s="15">
        <f>L63/סיכום!$B$42</f>
        <v>8.6618161936835199E-3</v>
      </c>
    </row>
    <row r="64" spans="1:14">
      <c r="A64" s="7" t="s">
        <v>1160</v>
      </c>
      <c r="B64" s="7">
        <v>8288193</v>
      </c>
      <c r="C64" s="7" t="s">
        <v>101</v>
      </c>
      <c r="D64" s="36" t="s">
        <v>1488</v>
      </c>
      <c r="E64" s="7" t="s">
        <v>1161</v>
      </c>
      <c r="F64" s="22">
        <v>10.62</v>
      </c>
      <c r="G64" s="7" t="s">
        <v>23</v>
      </c>
      <c r="H64" s="15">
        <v>4.8000000000000001E-2</v>
      </c>
      <c r="I64" s="15">
        <v>4.8500000000000001E-2</v>
      </c>
      <c r="J64" s="22">
        <v>7041000</v>
      </c>
      <c r="K64" s="22">
        <v>101.2</v>
      </c>
      <c r="L64" s="22">
        <v>7125.26</v>
      </c>
      <c r="M64" s="15">
        <v>3.8999999999999998E-3</v>
      </c>
      <c r="N64" s="15">
        <f>L64/סיכום!$B$42</f>
        <v>9.1447030678877984E-3</v>
      </c>
    </row>
    <row r="65" spans="1:14">
      <c r="A65" s="7" t="s">
        <v>1162</v>
      </c>
      <c r="B65" s="7">
        <v>8288201</v>
      </c>
      <c r="C65" s="7" t="s">
        <v>101</v>
      </c>
      <c r="D65" s="36" t="s">
        <v>1488</v>
      </c>
      <c r="E65" s="7" t="s">
        <v>1163</v>
      </c>
      <c r="F65" s="22">
        <v>10.7</v>
      </c>
      <c r="G65" s="7" t="s">
        <v>23</v>
      </c>
      <c r="H65" s="15">
        <v>4.8000000000000001E-2</v>
      </c>
      <c r="I65" s="15">
        <v>4.8500000000000001E-2</v>
      </c>
      <c r="J65" s="22">
        <v>6565000</v>
      </c>
      <c r="K65" s="22">
        <v>100.89</v>
      </c>
      <c r="L65" s="22">
        <v>6623.29</v>
      </c>
      <c r="M65" s="15">
        <v>6.6E-3</v>
      </c>
      <c r="N65" s="15">
        <f>L65/סיכום!$B$42</f>
        <v>8.5004645981354467E-3</v>
      </c>
    </row>
    <row r="66" spans="1:14" ht="13.5" thickBot="1">
      <c r="A66" s="6" t="s">
        <v>1164</v>
      </c>
      <c r="B66" s="6"/>
      <c r="C66" s="6"/>
      <c r="D66" s="6"/>
      <c r="E66" s="6"/>
      <c r="F66" s="35">
        <v>9.98</v>
      </c>
      <c r="G66" s="6"/>
      <c r="H66" s="16"/>
      <c r="I66" s="16">
        <v>4.8500000000000001E-2</v>
      </c>
      <c r="J66" s="24">
        <f>SUM(J23:J65)</f>
        <v>223064000</v>
      </c>
      <c r="K66" s="35"/>
      <c r="L66" s="24">
        <f>SUM(L23:L65)</f>
        <v>228351.96000000005</v>
      </c>
      <c r="M66" s="16"/>
      <c r="N66" s="17">
        <f>SUM(N23:N65)</f>
        <v>0.29307153271181569</v>
      </c>
    </row>
    <row r="67" spans="1:14" ht="13.5" thickTop="1"/>
    <row r="68" spans="1:14">
      <c r="A68" s="6" t="s">
        <v>1165</v>
      </c>
      <c r="B68" s="6"/>
      <c r="C68" s="6"/>
      <c r="D68" s="6"/>
      <c r="E68" s="6"/>
      <c r="F68" s="35"/>
      <c r="G68" s="6"/>
      <c r="H68" s="16"/>
      <c r="I68" s="16"/>
      <c r="J68" s="35"/>
      <c r="K68" s="35"/>
      <c r="L68" s="35"/>
      <c r="M68" s="16"/>
      <c r="N68" s="16"/>
    </row>
    <row r="69" spans="1:14" ht="13.5" thickBot="1">
      <c r="A69" s="6" t="s">
        <v>1166</v>
      </c>
      <c r="B69" s="6"/>
      <c r="C69" s="6"/>
      <c r="D69" s="6"/>
      <c r="E69" s="6"/>
      <c r="F69" s="35"/>
      <c r="G69" s="6"/>
      <c r="H69" s="16"/>
      <c r="I69" s="16"/>
      <c r="J69" s="24">
        <v>0</v>
      </c>
      <c r="K69" s="35"/>
      <c r="L69" s="24">
        <v>0</v>
      </c>
      <c r="M69" s="16"/>
      <c r="N69" s="17">
        <f>L69/סיכום!$B$42</f>
        <v>0</v>
      </c>
    </row>
    <row r="70" spans="1:14" ht="13.5" thickTop="1"/>
    <row r="71" spans="1:14">
      <c r="A71" s="6" t="s">
        <v>1167</v>
      </c>
      <c r="B71" s="6"/>
      <c r="C71" s="6"/>
      <c r="D71" s="6"/>
      <c r="E71" s="6"/>
      <c r="F71" s="35"/>
      <c r="G71" s="6"/>
      <c r="H71" s="16"/>
      <c r="I71" s="16"/>
      <c r="J71" s="35"/>
      <c r="K71" s="35"/>
      <c r="L71" s="35"/>
      <c r="M71" s="16"/>
      <c r="N71" s="16"/>
    </row>
    <row r="72" spans="1:14" ht="13.5" thickBot="1">
      <c r="A72" s="6" t="s">
        <v>1168</v>
      </c>
      <c r="B72" s="6"/>
      <c r="C72" s="6"/>
      <c r="D72" s="6"/>
      <c r="E72" s="6"/>
      <c r="F72" s="35"/>
      <c r="G72" s="6"/>
      <c r="H72" s="16"/>
      <c r="I72" s="16"/>
      <c r="J72" s="24">
        <v>0</v>
      </c>
      <c r="K72" s="35"/>
      <c r="L72" s="24">
        <v>0</v>
      </c>
      <c r="M72" s="16"/>
      <c r="N72" s="17">
        <f>L72/סיכום!$B$42</f>
        <v>0</v>
      </c>
    </row>
    <row r="73" spans="1:14" ht="13.5" thickTop="1"/>
    <row r="74" spans="1:14">
      <c r="A74" s="6" t="s">
        <v>1169</v>
      </c>
      <c r="B74" s="6"/>
      <c r="C74" s="6"/>
      <c r="D74" s="6"/>
      <c r="E74" s="6"/>
      <c r="F74" s="35"/>
      <c r="G74" s="6"/>
      <c r="H74" s="16"/>
      <c r="I74" s="16"/>
      <c r="J74" s="35"/>
      <c r="K74" s="35"/>
      <c r="L74" s="35"/>
      <c r="M74" s="16"/>
      <c r="N74" s="16"/>
    </row>
    <row r="75" spans="1:14" ht="13.5" thickBot="1">
      <c r="A75" s="6" t="s">
        <v>1170</v>
      </c>
      <c r="B75" s="6"/>
      <c r="C75" s="6"/>
      <c r="D75" s="6"/>
      <c r="E75" s="6"/>
      <c r="F75" s="35"/>
      <c r="G75" s="6"/>
      <c r="H75" s="16"/>
      <c r="I75" s="16"/>
      <c r="J75" s="24">
        <v>0</v>
      </c>
      <c r="K75" s="35"/>
      <c r="L75" s="24">
        <v>0</v>
      </c>
      <c r="M75" s="16"/>
      <c r="N75" s="17">
        <f>L75/סיכום!$B$42</f>
        <v>0</v>
      </c>
    </row>
    <row r="76" spans="1:14" ht="13.5" thickTop="1"/>
    <row r="77" spans="1:14" ht="13.5" thickBot="1">
      <c r="A77" s="4" t="s">
        <v>1171</v>
      </c>
      <c r="B77" s="4"/>
      <c r="C77" s="4"/>
      <c r="D77" s="4"/>
      <c r="E77" s="4"/>
      <c r="F77" s="33">
        <v>9.98</v>
      </c>
      <c r="G77" s="4"/>
      <c r="H77" s="30"/>
      <c r="I77" s="30">
        <v>4.8500000000000001E-2</v>
      </c>
      <c r="J77" s="26">
        <f>SUM(J66)</f>
        <v>223064000</v>
      </c>
      <c r="K77" s="33"/>
      <c r="L77" s="26">
        <f>SUM(L66)</f>
        <v>228351.96000000005</v>
      </c>
      <c r="M77" s="30"/>
      <c r="N77" s="27">
        <f>SUM(N66)</f>
        <v>0.29307153271181569</v>
      </c>
    </row>
    <row r="78" spans="1:14" ht="13.5" thickTop="1"/>
    <row r="80" spans="1:14">
      <c r="A80" s="4" t="s">
        <v>1172</v>
      </c>
      <c r="B80" s="4"/>
      <c r="C80" s="4"/>
      <c r="D80" s="4"/>
      <c r="E80" s="4"/>
      <c r="F80" s="33"/>
      <c r="G80" s="4"/>
      <c r="H80" s="30"/>
      <c r="I80" s="30"/>
      <c r="J80" s="33"/>
      <c r="K80" s="33"/>
      <c r="L80" s="33"/>
      <c r="M80" s="30"/>
      <c r="N80" s="30"/>
    </row>
    <row r="81" spans="1:14">
      <c r="A81" s="6" t="s">
        <v>144</v>
      </c>
      <c r="B81" s="6"/>
      <c r="C81" s="6"/>
      <c r="D81" s="6"/>
      <c r="E81" s="6"/>
      <c r="F81" s="35"/>
      <c r="G81" s="6"/>
      <c r="H81" s="16"/>
      <c r="I81" s="16"/>
      <c r="J81" s="35"/>
      <c r="K81" s="35"/>
      <c r="L81" s="35"/>
      <c r="M81" s="16"/>
      <c r="N81" s="16"/>
    </row>
    <row r="82" spans="1:14" ht="13.5" thickBot="1">
      <c r="A82" s="6" t="s">
        <v>145</v>
      </c>
      <c r="B82" s="6"/>
      <c r="C82" s="6"/>
      <c r="D82" s="6"/>
      <c r="E82" s="6"/>
      <c r="F82" s="35"/>
      <c r="G82" s="6"/>
      <c r="H82" s="16"/>
      <c r="I82" s="16"/>
      <c r="J82" s="24">
        <v>0</v>
      </c>
      <c r="K82" s="35"/>
      <c r="L82" s="24">
        <v>0</v>
      </c>
      <c r="M82" s="16"/>
      <c r="N82" s="17">
        <f>L82/סיכום!$B$42</f>
        <v>0</v>
      </c>
    </row>
    <row r="83" spans="1:14" ht="13.5" thickTop="1"/>
    <row r="84" spans="1:14">
      <c r="A84" s="6" t="s">
        <v>1173</v>
      </c>
      <c r="B84" s="6"/>
      <c r="C84" s="6"/>
      <c r="D84" s="6"/>
      <c r="E84" s="6"/>
      <c r="F84" s="35"/>
      <c r="G84" s="6"/>
      <c r="H84" s="16"/>
      <c r="I84" s="16"/>
      <c r="J84" s="35"/>
      <c r="K84" s="35"/>
      <c r="L84" s="35"/>
      <c r="M84" s="16"/>
      <c r="N84" s="16"/>
    </row>
    <row r="85" spans="1:14" ht="13.5" thickBot="1">
      <c r="A85" s="6" t="s">
        <v>1174</v>
      </c>
      <c r="B85" s="6"/>
      <c r="C85" s="6"/>
      <c r="D85" s="6"/>
      <c r="E85" s="6"/>
      <c r="F85" s="35"/>
      <c r="G85" s="6"/>
      <c r="H85" s="16"/>
      <c r="I85" s="16"/>
      <c r="J85" s="24">
        <v>0</v>
      </c>
      <c r="K85" s="35"/>
      <c r="L85" s="24">
        <v>0</v>
      </c>
      <c r="M85" s="16"/>
      <c r="N85" s="17">
        <f>L85/סיכום!$B$42</f>
        <v>0</v>
      </c>
    </row>
    <row r="86" spans="1:14" ht="13.5" thickTop="1"/>
    <row r="87" spans="1:14" ht="13.5" thickBot="1">
      <c r="A87" s="4" t="s">
        <v>1175</v>
      </c>
      <c r="B87" s="4"/>
      <c r="C87" s="4"/>
      <c r="D87" s="4"/>
      <c r="E87" s="4"/>
      <c r="F87" s="33"/>
      <c r="G87" s="4"/>
      <c r="H87" s="30"/>
      <c r="I87" s="30"/>
      <c r="J87" s="26">
        <v>0</v>
      </c>
      <c r="K87" s="33"/>
      <c r="L87" s="26">
        <v>0</v>
      </c>
      <c r="M87" s="30"/>
      <c r="N87" s="27">
        <v>0</v>
      </c>
    </row>
    <row r="88" spans="1:14" ht="13.5" thickTop="1"/>
    <row r="90" spans="1:14" ht="13.5" thickBot="1">
      <c r="A90" s="4" t="s">
        <v>149</v>
      </c>
      <c r="B90" s="4"/>
      <c r="C90" s="4"/>
      <c r="D90" s="4"/>
      <c r="E90" s="4"/>
      <c r="F90" s="33">
        <v>9.98</v>
      </c>
      <c r="G90" s="4"/>
      <c r="H90" s="30"/>
      <c r="I90" s="30">
        <v>4.8500000000000001E-2</v>
      </c>
      <c r="J90" s="26">
        <f>SUM(J77+J87)</f>
        <v>223064000</v>
      </c>
      <c r="K90" s="33"/>
      <c r="L90" s="26">
        <f>SUM(L77+L87)</f>
        <v>228351.96000000005</v>
      </c>
      <c r="M90" s="30"/>
      <c r="N90" s="27">
        <f>SUM(N77+N87)</f>
        <v>0.29307153271181569</v>
      </c>
    </row>
    <row r="91" spans="1:14" ht="13.5" thickTop="1"/>
    <row r="93" spans="1:14">
      <c r="A93" s="7" t="s">
        <v>86</v>
      </c>
      <c r="B93" s="7"/>
      <c r="C93" s="7"/>
      <c r="D93" s="7"/>
      <c r="E93" s="7"/>
      <c r="F93" s="22"/>
      <c r="G93" s="7"/>
      <c r="H93" s="15"/>
      <c r="I93" s="15"/>
      <c r="J93" s="22"/>
      <c r="K93" s="22"/>
      <c r="L93" s="22"/>
      <c r="M93" s="15"/>
      <c r="N93" s="15"/>
    </row>
    <row r="97" spans="1:1">
      <c r="A97" s="2"/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1"/>
  <sheetViews>
    <sheetView rightToLeft="1" topLeftCell="A31" workbookViewId="0">
      <selection activeCell="A51" sqref="A51"/>
    </sheetView>
  </sheetViews>
  <sheetFormatPr defaultColWidth="9.140625" defaultRowHeight="12.75"/>
  <cols>
    <col min="1" max="1" width="47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1176</v>
      </c>
    </row>
    <row r="6" spans="1:16">
      <c r="A6" s="2" t="s">
        <v>1073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151</v>
      </c>
      <c r="E11" s="4" t="s">
        <v>7</v>
      </c>
      <c r="F11" s="4" t="s">
        <v>8</v>
      </c>
      <c r="G11" s="4" t="s">
        <v>88</v>
      </c>
      <c r="H11" s="4" t="s">
        <v>89</v>
      </c>
      <c r="I11" s="4" t="s">
        <v>9</v>
      </c>
      <c r="J11" s="4" t="s">
        <v>10</v>
      </c>
      <c r="K11" s="4" t="s">
        <v>11</v>
      </c>
      <c r="L11" s="4" t="s">
        <v>90</v>
      </c>
      <c r="M11" s="4" t="s">
        <v>91</v>
      </c>
      <c r="N11" s="4" t="s">
        <v>1074</v>
      </c>
      <c r="O11" s="4" t="s">
        <v>92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93</v>
      </c>
      <c r="H12" s="5" t="s">
        <v>94</v>
      </c>
      <c r="I12" s="5"/>
      <c r="J12" s="5" t="s">
        <v>14</v>
      </c>
      <c r="K12" s="5" t="s">
        <v>14</v>
      </c>
      <c r="L12" s="5" t="s">
        <v>95</v>
      </c>
      <c r="M12" s="5" t="s">
        <v>96</v>
      </c>
      <c r="N12" s="5" t="s">
        <v>15</v>
      </c>
      <c r="O12" s="5" t="s">
        <v>14</v>
      </c>
      <c r="P12" s="5" t="s">
        <v>14</v>
      </c>
    </row>
    <row r="15" spans="1:16">
      <c r="A15" s="4" t="s">
        <v>1177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1178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1179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ht="13.5" thickBot="1">
      <c r="A20" s="6" t="s">
        <v>1180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23">
        <v>0</v>
      </c>
      <c r="M20" s="6"/>
      <c r="N20" s="23">
        <v>0</v>
      </c>
      <c r="O20" s="6"/>
      <c r="P20" s="17">
        <f>N20/סיכום!$B$42</f>
        <v>0</v>
      </c>
    </row>
    <row r="21" spans="1:16" ht="13.5" thickTop="1"/>
    <row r="22" spans="1:16">
      <c r="A22" s="6" t="s">
        <v>1181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ht="13.5" thickBot="1">
      <c r="A23" s="6" t="s">
        <v>1182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23">
        <v>0</v>
      </c>
      <c r="M23" s="6"/>
      <c r="N23" s="23">
        <v>0</v>
      </c>
      <c r="O23" s="6"/>
      <c r="P23" s="17">
        <f>N23/סיכום!$B$42</f>
        <v>0</v>
      </c>
    </row>
    <row r="24" spans="1:16" ht="13.5" thickTop="1"/>
    <row r="25" spans="1:16">
      <c r="A25" s="6" t="s">
        <v>158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ht="13.5" thickBot="1">
      <c r="A26" s="6" t="s">
        <v>159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23">
        <v>0</v>
      </c>
      <c r="M26" s="6"/>
      <c r="N26" s="23">
        <v>0</v>
      </c>
      <c r="O26" s="6"/>
      <c r="P26" s="17">
        <f>N26/סיכום!$B$42</f>
        <v>0</v>
      </c>
    </row>
    <row r="27" spans="1:16" ht="13.5" thickTop="1"/>
    <row r="28" spans="1:16">
      <c r="A28" s="6" t="s">
        <v>1183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ht="13.5" thickBot="1">
      <c r="A29" s="6" t="s">
        <v>1184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23">
        <v>0</v>
      </c>
      <c r="M29" s="6"/>
      <c r="N29" s="23">
        <v>0</v>
      </c>
      <c r="O29" s="6"/>
      <c r="P29" s="17">
        <f>N29/סיכום!$B$42</f>
        <v>0</v>
      </c>
    </row>
    <row r="30" spans="1:16" ht="13.5" thickTop="1"/>
    <row r="31" spans="1:16" ht="13.5" thickBot="1">
      <c r="A31" s="4" t="s">
        <v>1185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25">
        <v>0</v>
      </c>
      <c r="M31" s="4"/>
      <c r="N31" s="25">
        <v>0</v>
      </c>
      <c r="O31" s="4"/>
      <c r="P31" s="27">
        <v>0</v>
      </c>
    </row>
    <row r="32" spans="1:16" ht="13.5" thickTop="1"/>
    <row r="34" spans="1:16">
      <c r="A34" s="4" t="s">
        <v>1186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>
      <c r="A35" s="6" t="s">
        <v>1187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 ht="13.5" thickBot="1">
      <c r="A36" s="6" t="s">
        <v>1188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23">
        <v>0</v>
      </c>
      <c r="M36" s="6"/>
      <c r="N36" s="23">
        <v>0</v>
      </c>
      <c r="O36" s="6"/>
      <c r="P36" s="17">
        <f>N36/סיכום!$B$42</f>
        <v>0</v>
      </c>
    </row>
    <row r="37" spans="1:16" ht="13.5" thickTop="1"/>
    <row r="38" spans="1:16">
      <c r="A38" s="6" t="s">
        <v>1189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 ht="13.5" thickBot="1">
      <c r="A39" s="6" t="s">
        <v>1190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23">
        <v>0</v>
      </c>
      <c r="M39" s="6"/>
      <c r="N39" s="23">
        <v>0</v>
      </c>
      <c r="O39" s="6"/>
      <c r="P39" s="17">
        <f>N39/סיכום!$B$42</f>
        <v>0</v>
      </c>
    </row>
    <row r="40" spans="1:16" ht="13.5" thickTop="1"/>
    <row r="41" spans="1:16" ht="13.5" thickBot="1">
      <c r="A41" s="4" t="s">
        <v>1191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25">
        <v>0</v>
      </c>
      <c r="M41" s="4"/>
      <c r="N41" s="25">
        <v>0</v>
      </c>
      <c r="O41" s="4"/>
      <c r="P41" s="27">
        <v>0</v>
      </c>
    </row>
    <row r="42" spans="1:16" ht="13.5" thickTop="1"/>
    <row r="44" spans="1:16" ht="13.5" thickBot="1">
      <c r="A44" s="4" t="s">
        <v>1192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25">
        <v>0</v>
      </c>
      <c r="M44" s="4"/>
      <c r="N44" s="25">
        <v>0</v>
      </c>
      <c r="O44" s="4"/>
      <c r="P44" s="27">
        <v>0</v>
      </c>
    </row>
    <row r="45" spans="1:16" ht="13.5" thickTop="1"/>
    <row r="47" spans="1:16">
      <c r="A47" s="7" t="s">
        <v>86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51" spans="1:1">
      <c r="A51" s="2"/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3"/>
  <sheetViews>
    <sheetView rightToLeft="1" topLeftCell="D17" workbookViewId="0">
      <selection activeCell="C39" sqref="C39"/>
    </sheetView>
  </sheetViews>
  <sheetFormatPr defaultColWidth="9.140625" defaultRowHeight="12.75"/>
  <cols>
    <col min="1" max="1" width="40.7109375" customWidth="1"/>
    <col min="2" max="2" width="12.7109375" customWidth="1"/>
    <col min="3" max="3" width="31.7109375" customWidth="1"/>
    <col min="4" max="4" width="15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style="29" customWidth="1"/>
    <col min="11" max="11" width="16.7109375" style="29" customWidth="1"/>
    <col min="12" max="12" width="13.7109375" style="32" customWidth="1"/>
    <col min="13" max="13" width="9.7109375" style="32" customWidth="1"/>
    <col min="14" max="14" width="12.7109375" style="32" customWidth="1"/>
    <col min="15" max="15" width="24.7109375" style="29" customWidth="1"/>
    <col min="16" max="16" width="20.7109375" style="29" customWidth="1"/>
  </cols>
  <sheetData>
    <row r="2" spans="1:16" ht="18">
      <c r="A2" s="1" t="s">
        <v>0</v>
      </c>
    </row>
    <row r="4" spans="1:16" ht="18">
      <c r="A4" s="1" t="s">
        <v>1193</v>
      </c>
    </row>
    <row r="6" spans="1:16">
      <c r="A6" s="2" t="s">
        <v>1073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151</v>
      </c>
      <c r="E11" s="4" t="s">
        <v>7</v>
      </c>
      <c r="F11" s="4" t="s">
        <v>8</v>
      </c>
      <c r="G11" s="4" t="s">
        <v>88</v>
      </c>
      <c r="H11" s="4" t="s">
        <v>89</v>
      </c>
      <c r="I11" s="4" t="s">
        <v>9</v>
      </c>
      <c r="J11" s="30" t="s">
        <v>10</v>
      </c>
      <c r="K11" s="30" t="s">
        <v>11</v>
      </c>
      <c r="L11" s="33" t="s">
        <v>90</v>
      </c>
      <c r="M11" s="33" t="s">
        <v>91</v>
      </c>
      <c r="N11" s="33" t="s">
        <v>1074</v>
      </c>
      <c r="O11" s="30" t="s">
        <v>92</v>
      </c>
      <c r="P11" s="30" t="s">
        <v>13</v>
      </c>
    </row>
    <row r="12" spans="1:16">
      <c r="A12" s="5"/>
      <c r="B12" s="5"/>
      <c r="C12" s="5"/>
      <c r="D12" s="5"/>
      <c r="E12" s="5"/>
      <c r="F12" s="5"/>
      <c r="G12" s="5" t="s">
        <v>93</v>
      </c>
      <c r="H12" s="5" t="s">
        <v>94</v>
      </c>
      <c r="I12" s="5"/>
      <c r="J12" s="31" t="s">
        <v>14</v>
      </c>
      <c r="K12" s="31" t="s">
        <v>14</v>
      </c>
      <c r="L12" s="34" t="s">
        <v>95</v>
      </c>
      <c r="M12" s="34" t="s">
        <v>96</v>
      </c>
      <c r="N12" s="34" t="s">
        <v>15</v>
      </c>
      <c r="O12" s="31" t="s">
        <v>14</v>
      </c>
      <c r="P12" s="31" t="s">
        <v>14</v>
      </c>
    </row>
    <row r="15" spans="1:16">
      <c r="A15" s="4" t="s">
        <v>1194</v>
      </c>
      <c r="B15" s="4"/>
      <c r="C15" s="4"/>
      <c r="D15" s="4"/>
      <c r="E15" s="4"/>
      <c r="F15" s="4"/>
      <c r="G15" s="4"/>
      <c r="H15" s="4"/>
      <c r="I15" s="4"/>
      <c r="J15" s="30"/>
      <c r="K15" s="30"/>
      <c r="L15" s="33"/>
      <c r="M15" s="33"/>
      <c r="N15" s="33"/>
      <c r="O15" s="30"/>
      <c r="P15" s="30"/>
    </row>
    <row r="16" spans="1:16" ht="13.5" thickBot="1">
      <c r="L16" s="39"/>
      <c r="N16" s="39"/>
      <c r="P16" s="38"/>
    </row>
    <row r="17" spans="1:16" ht="13.5" thickTop="1"/>
    <row r="18" spans="1:16">
      <c r="A18" s="4" t="s">
        <v>1195</v>
      </c>
      <c r="B18" s="4"/>
      <c r="C18" s="4"/>
      <c r="D18" s="4"/>
      <c r="E18" s="4"/>
      <c r="F18" s="4"/>
      <c r="G18" s="4"/>
      <c r="H18" s="4"/>
      <c r="I18" s="4"/>
      <c r="J18" s="30"/>
      <c r="K18" s="30"/>
      <c r="L18" s="33"/>
      <c r="M18" s="33"/>
      <c r="N18" s="33"/>
      <c r="O18" s="30"/>
      <c r="P18" s="30"/>
    </row>
    <row r="19" spans="1:16">
      <c r="A19" s="6" t="s">
        <v>1196</v>
      </c>
      <c r="B19" s="6"/>
      <c r="C19" s="6"/>
      <c r="D19" s="6"/>
      <c r="E19" s="6"/>
      <c r="F19" s="6"/>
      <c r="G19" s="6"/>
      <c r="H19" s="6"/>
      <c r="I19" s="6"/>
      <c r="J19" s="16"/>
      <c r="K19" s="16"/>
      <c r="L19" s="35"/>
      <c r="M19" s="35"/>
      <c r="N19" s="35"/>
      <c r="O19" s="16"/>
      <c r="P19" s="16">
        <f>N19/סיכום!$B$42</f>
        <v>0</v>
      </c>
    </row>
    <row r="20" spans="1:16">
      <c r="A20" s="7" t="s">
        <v>1197</v>
      </c>
      <c r="B20" s="7">
        <v>4150090</v>
      </c>
      <c r="C20" s="7" t="s">
        <v>378</v>
      </c>
      <c r="D20" s="7" t="s">
        <v>197</v>
      </c>
      <c r="E20" s="36">
        <v>0</v>
      </c>
      <c r="F20" s="36">
        <v>0</v>
      </c>
      <c r="G20" s="7" t="s">
        <v>1198</v>
      </c>
      <c r="H20" s="36">
        <v>0</v>
      </c>
      <c r="I20" s="7" t="s">
        <v>23</v>
      </c>
      <c r="J20" s="15">
        <v>5.5E-2</v>
      </c>
      <c r="K20" s="15">
        <v>5.5E-2</v>
      </c>
      <c r="L20" s="22">
        <v>7355</v>
      </c>
      <c r="M20" s="22">
        <v>5.2</v>
      </c>
      <c r="N20" s="22">
        <v>0.38</v>
      </c>
      <c r="O20" s="15">
        <v>1E-4</v>
      </c>
      <c r="P20" s="15">
        <f>N20/סיכום!$B$42</f>
        <v>4.876997001930264E-7</v>
      </c>
    </row>
    <row r="21" spans="1:16" ht="13.5" thickBot="1">
      <c r="A21" s="6" t="s">
        <v>1199</v>
      </c>
      <c r="B21" s="6"/>
      <c r="C21" s="6"/>
      <c r="D21" s="6"/>
      <c r="E21" s="6"/>
      <c r="F21" s="6"/>
      <c r="G21" s="6"/>
      <c r="H21" s="6"/>
      <c r="I21" s="6"/>
      <c r="J21" s="16"/>
      <c r="K21" s="16">
        <v>5.5E-2</v>
      </c>
      <c r="L21" s="24">
        <f>SUM(L20)</f>
        <v>7355</v>
      </c>
      <c r="M21" s="35"/>
      <c r="N21" s="24">
        <f>SUM(N20)</f>
        <v>0.38</v>
      </c>
      <c r="O21" s="16"/>
      <c r="P21" s="17">
        <f>SUM(P20)</f>
        <v>4.876997001930264E-7</v>
      </c>
    </row>
    <row r="22" spans="1:16" ht="13.5" thickTop="1"/>
    <row r="23" spans="1:16">
      <c r="A23" s="6" t="s">
        <v>1200</v>
      </c>
      <c r="B23" s="6"/>
      <c r="C23" s="6"/>
      <c r="D23" s="6"/>
      <c r="E23" s="6"/>
      <c r="F23" s="6"/>
      <c r="G23" s="6"/>
      <c r="H23" s="6"/>
      <c r="I23" s="6"/>
      <c r="J23" s="16"/>
      <c r="K23" s="16"/>
      <c r="L23" s="35"/>
      <c r="M23" s="35"/>
      <c r="N23" s="35"/>
      <c r="O23" s="16"/>
      <c r="P23" s="16"/>
    </row>
    <row r="24" spans="1:16" ht="13.5" thickBot="1">
      <c r="A24" s="6" t="s">
        <v>1201</v>
      </c>
      <c r="B24" s="6"/>
      <c r="C24" s="6"/>
      <c r="D24" s="6"/>
      <c r="E24" s="6"/>
      <c r="F24" s="6"/>
      <c r="G24" s="6"/>
      <c r="H24" s="6"/>
      <c r="I24" s="6"/>
      <c r="J24" s="16"/>
      <c r="K24" s="16"/>
      <c r="L24" s="24">
        <v>0</v>
      </c>
      <c r="M24" s="35"/>
      <c r="N24" s="24">
        <v>0</v>
      </c>
      <c r="O24" s="16"/>
      <c r="P24" s="17">
        <v>0</v>
      </c>
    </row>
    <row r="25" spans="1:16" ht="13.5" thickTop="1"/>
    <row r="26" spans="1:16">
      <c r="A26" s="6" t="s">
        <v>1202</v>
      </c>
      <c r="B26" s="6"/>
      <c r="C26" s="6"/>
      <c r="D26" s="6"/>
      <c r="E26" s="6"/>
      <c r="F26" s="6"/>
      <c r="G26" s="6"/>
      <c r="H26" s="6"/>
      <c r="I26" s="6"/>
      <c r="J26" s="16"/>
      <c r="K26" s="16"/>
      <c r="L26" s="35"/>
      <c r="M26" s="35"/>
      <c r="N26" s="35"/>
      <c r="O26" s="16"/>
      <c r="P26" s="16"/>
    </row>
    <row r="27" spans="1:16" ht="13.5" thickBot="1">
      <c r="A27" s="6" t="s">
        <v>1203</v>
      </c>
      <c r="B27" s="6"/>
      <c r="C27" s="6"/>
      <c r="D27" s="6"/>
      <c r="E27" s="6"/>
      <c r="F27" s="6"/>
      <c r="G27" s="6"/>
      <c r="H27" s="6"/>
      <c r="I27" s="6"/>
      <c r="J27" s="16"/>
      <c r="K27" s="16"/>
      <c r="L27" s="24">
        <v>0</v>
      </c>
      <c r="M27" s="35"/>
      <c r="N27" s="24">
        <v>0</v>
      </c>
      <c r="O27" s="16"/>
      <c r="P27" s="17">
        <f>N27/סיכום!$B$42</f>
        <v>0</v>
      </c>
    </row>
    <row r="28" spans="1:16" ht="13.5" thickTop="1"/>
    <row r="29" spans="1:16" ht="13.5" thickBot="1">
      <c r="A29" s="6" t="s">
        <v>1204</v>
      </c>
      <c r="B29" s="6"/>
      <c r="C29" s="6"/>
      <c r="D29" s="6"/>
      <c r="E29" s="6"/>
      <c r="F29" s="6"/>
      <c r="G29" s="6"/>
      <c r="H29" s="6"/>
      <c r="I29" s="6"/>
      <c r="J29" s="16"/>
      <c r="K29" s="16"/>
      <c r="L29" s="24"/>
      <c r="M29" s="35"/>
      <c r="N29" s="24"/>
      <c r="O29" s="16"/>
      <c r="P29" s="17"/>
    </row>
    <row r="30" spans="1:16" ht="13.5" thickTop="1">
      <c r="A30" s="7" t="s">
        <v>1205</v>
      </c>
      <c r="B30" s="7">
        <v>1133545</v>
      </c>
      <c r="C30" s="36" t="s">
        <v>1489</v>
      </c>
      <c r="D30" s="36">
        <v>0</v>
      </c>
      <c r="E30" s="7" t="s">
        <v>304</v>
      </c>
      <c r="F30" s="7" t="s">
        <v>177</v>
      </c>
      <c r="G30" s="7" t="s">
        <v>1206</v>
      </c>
      <c r="H30" s="7">
        <v>3.32</v>
      </c>
      <c r="I30" s="7" t="s">
        <v>23</v>
      </c>
      <c r="J30" s="15">
        <v>4.7500000000000001E-2</v>
      </c>
      <c r="K30" s="15">
        <v>4.3999999999999997E-2</v>
      </c>
      <c r="L30" s="22">
        <v>681000</v>
      </c>
      <c r="M30" s="22">
        <v>97.57</v>
      </c>
      <c r="N30" s="22">
        <v>664.45</v>
      </c>
      <c r="O30" s="37">
        <v>0</v>
      </c>
      <c r="P30" s="15">
        <v>8.9999999999999998E-4</v>
      </c>
    </row>
    <row r="31" spans="1:16" ht="13.5" thickBot="1">
      <c r="A31" s="6" t="s">
        <v>1207</v>
      </c>
      <c r="B31" s="6"/>
      <c r="C31" s="6"/>
      <c r="D31" s="6"/>
      <c r="E31" s="6"/>
      <c r="F31" s="6"/>
      <c r="G31" s="6"/>
      <c r="H31" s="6">
        <v>3.32</v>
      </c>
      <c r="I31" s="6"/>
      <c r="J31" s="16"/>
      <c r="K31" s="16">
        <v>4.3999999999999997E-2</v>
      </c>
      <c r="L31" s="24">
        <f>SUM(L30)</f>
        <v>681000</v>
      </c>
      <c r="M31" s="35"/>
      <c r="N31" s="24">
        <f>SUM(N30)</f>
        <v>664.45</v>
      </c>
      <c r="O31" s="16"/>
      <c r="P31" s="17">
        <f>SUM(P30)</f>
        <v>8.9999999999999998E-4</v>
      </c>
    </row>
    <row r="32" spans="1:16" ht="13.5" thickTop="1"/>
    <row r="33" spans="1:16" ht="13.5" thickBot="1">
      <c r="A33" s="4" t="s">
        <v>1208</v>
      </c>
      <c r="B33" s="4"/>
      <c r="C33" s="4"/>
      <c r="D33" s="4"/>
      <c r="E33" s="4"/>
      <c r="F33" s="4"/>
      <c r="G33" s="4"/>
      <c r="H33" s="4">
        <v>3.32</v>
      </c>
      <c r="I33" s="4"/>
      <c r="J33" s="30"/>
      <c r="K33" s="30">
        <v>4.3999999999999997E-2</v>
      </c>
      <c r="L33" s="26">
        <f>SUM(L21+L24+L27+L31)</f>
        <v>688355</v>
      </c>
      <c r="M33" s="33"/>
      <c r="N33" s="26">
        <f>SUM(N21+N24+N27+N31)</f>
        <v>664.83</v>
      </c>
      <c r="O33" s="30"/>
      <c r="P33" s="27">
        <f>SUM(P21+P24+P27+P31)</f>
        <v>9.0048769970019302E-4</v>
      </c>
    </row>
    <row r="34" spans="1:16" ht="13.5" thickTop="1"/>
    <row r="35" spans="1:16" ht="13.5" thickBot="1">
      <c r="L35" s="39"/>
      <c r="N35" s="39"/>
      <c r="P35" s="38"/>
    </row>
    <row r="36" spans="1:16" ht="13.5" thickTop="1">
      <c r="A36" s="4" t="s">
        <v>1209</v>
      </c>
      <c r="B36" s="4"/>
      <c r="C36" s="4"/>
      <c r="D36" s="4"/>
      <c r="E36" s="4"/>
      <c r="F36" s="4"/>
      <c r="G36" s="4"/>
      <c r="H36" s="4"/>
      <c r="I36" s="4"/>
      <c r="J36" s="30"/>
      <c r="K36" s="30"/>
      <c r="L36" s="33"/>
      <c r="M36" s="33"/>
      <c r="N36" s="33"/>
      <c r="O36" s="30"/>
      <c r="P36" s="30"/>
    </row>
    <row r="37" spans="1:16">
      <c r="A37" s="6" t="s">
        <v>1210</v>
      </c>
      <c r="B37" s="6"/>
      <c r="C37" s="6"/>
      <c r="D37" s="6"/>
      <c r="E37" s="6"/>
      <c r="F37" s="6"/>
      <c r="G37" s="6"/>
      <c r="H37" s="6"/>
      <c r="I37" s="6"/>
      <c r="J37" s="16"/>
      <c r="K37" s="16"/>
      <c r="L37" s="35"/>
      <c r="M37" s="35"/>
      <c r="N37" s="35"/>
      <c r="O37" s="16"/>
      <c r="P37" s="16"/>
    </row>
    <row r="38" spans="1:16" ht="13.5" thickBot="1">
      <c r="A38" s="6" t="s">
        <v>1211</v>
      </c>
      <c r="B38" s="6"/>
      <c r="C38" s="6"/>
      <c r="D38" s="6"/>
      <c r="E38" s="6"/>
      <c r="F38" s="6"/>
      <c r="G38" s="6"/>
      <c r="H38" s="6"/>
      <c r="I38" s="6"/>
      <c r="J38" s="16"/>
      <c r="K38" s="16"/>
      <c r="L38" s="24">
        <v>0</v>
      </c>
      <c r="M38" s="35"/>
      <c r="N38" s="24">
        <v>0</v>
      </c>
      <c r="O38" s="16"/>
      <c r="P38" s="17">
        <v>0</v>
      </c>
    </row>
    <row r="39" spans="1:16" ht="13.5" thickTop="1"/>
    <row r="40" spans="1:16">
      <c r="A40" s="6" t="s">
        <v>1212</v>
      </c>
      <c r="B40" s="6"/>
      <c r="C40" s="6"/>
      <c r="D40" s="6"/>
      <c r="E40" s="6"/>
      <c r="F40" s="6"/>
      <c r="G40" s="6"/>
      <c r="H40" s="6"/>
      <c r="I40" s="6"/>
      <c r="J40" s="16"/>
      <c r="K40" s="16"/>
      <c r="L40" s="35"/>
      <c r="M40" s="35"/>
      <c r="N40" s="35"/>
      <c r="O40" s="16"/>
      <c r="P40" s="16"/>
    </row>
    <row r="41" spans="1:16" ht="13.5" thickBot="1">
      <c r="A41" s="6" t="s">
        <v>1213</v>
      </c>
      <c r="B41" s="6"/>
      <c r="C41" s="6"/>
      <c r="D41" s="6"/>
      <c r="E41" s="6"/>
      <c r="F41" s="6"/>
      <c r="G41" s="6"/>
      <c r="H41" s="6"/>
      <c r="I41" s="6"/>
      <c r="J41" s="16"/>
      <c r="K41" s="16"/>
      <c r="L41" s="24">
        <v>0</v>
      </c>
      <c r="M41" s="35"/>
      <c r="N41" s="24">
        <v>0</v>
      </c>
      <c r="O41" s="16"/>
      <c r="P41" s="17">
        <v>0</v>
      </c>
    </row>
    <row r="42" spans="1:16" ht="13.5" thickTop="1"/>
    <row r="43" spans="1:16" ht="13.5" thickBot="1">
      <c r="A43" s="4" t="s">
        <v>1214</v>
      </c>
      <c r="B43" s="4"/>
      <c r="C43" s="4"/>
      <c r="D43" s="4"/>
      <c r="E43" s="4"/>
      <c r="F43" s="4"/>
      <c r="G43" s="4"/>
      <c r="H43" s="4"/>
      <c r="I43" s="4"/>
      <c r="J43" s="30"/>
      <c r="K43" s="30"/>
      <c r="L43" s="26">
        <v>0</v>
      </c>
      <c r="M43" s="33"/>
      <c r="N43" s="26">
        <v>0</v>
      </c>
      <c r="O43" s="30"/>
      <c r="P43" s="27">
        <v>0</v>
      </c>
    </row>
    <row r="44" spans="1:16" ht="13.5" thickTop="1"/>
    <row r="46" spans="1:16" ht="13.5" thickBot="1">
      <c r="A46" s="4" t="s">
        <v>1215</v>
      </c>
      <c r="B46" s="4"/>
      <c r="C46" s="4"/>
      <c r="D46" s="4"/>
      <c r="E46" s="4"/>
      <c r="F46" s="4"/>
      <c r="G46" s="4"/>
      <c r="H46" s="4">
        <v>3.32</v>
      </c>
      <c r="I46" s="4"/>
      <c r="J46" s="30"/>
      <c r="K46" s="30">
        <v>4.3999999999999997E-2</v>
      </c>
      <c r="L46" s="26">
        <f>SUM(L33+L43)</f>
        <v>688355</v>
      </c>
      <c r="M46" s="33"/>
      <c r="N46" s="26">
        <f>SUM(N33+N43)</f>
        <v>664.83</v>
      </c>
      <c r="O46" s="30"/>
      <c r="P46" s="27">
        <f>SUM(P33+P43)</f>
        <v>9.0048769970019302E-4</v>
      </c>
    </row>
    <row r="47" spans="1:16" ht="13.5" thickTop="1"/>
    <row r="49" spans="1:16">
      <c r="A49" s="7" t="s">
        <v>86</v>
      </c>
      <c r="B49" s="7"/>
      <c r="C49" s="7"/>
      <c r="D49" s="7"/>
      <c r="E49" s="7"/>
      <c r="F49" s="7"/>
      <c r="G49" s="7"/>
      <c r="H49" s="7"/>
      <c r="I49" s="7"/>
      <c r="J49" s="15"/>
      <c r="K49" s="15"/>
      <c r="L49" s="22"/>
      <c r="M49" s="22"/>
      <c r="N49" s="22"/>
      <c r="O49" s="15"/>
      <c r="P49" s="15"/>
    </row>
    <row r="53" spans="1:16">
      <c r="A53" s="2"/>
    </row>
  </sheetData>
  <pageMargins left="0.75" right="0.75" top="1" bottom="1" header="0.5" footer="0.5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3"/>
  <sheetViews>
    <sheetView rightToLeft="1" topLeftCell="A11" workbookViewId="0">
      <selection activeCell="A53" sqref="A53"/>
    </sheetView>
  </sheetViews>
  <sheetFormatPr defaultColWidth="9.140625" defaultRowHeight="12.75"/>
  <cols>
    <col min="1" max="1" width="36.7109375" customWidth="1"/>
    <col min="2" max="3" width="12.7109375" customWidth="1"/>
    <col min="4" max="5" width="11.7109375" customWidth="1"/>
    <col min="6" max="6" width="13.7109375" style="32" customWidth="1"/>
    <col min="7" max="7" width="9.7109375" style="32" customWidth="1"/>
    <col min="8" max="8" width="12.7109375" style="32" customWidth="1"/>
    <col min="9" max="9" width="24.7109375" style="29" customWidth="1"/>
    <col min="10" max="10" width="20.7109375" style="29" customWidth="1"/>
  </cols>
  <sheetData>
    <row r="2" spans="1:10" ht="18">
      <c r="A2" s="1" t="s">
        <v>0</v>
      </c>
    </row>
    <row r="4" spans="1:10" ht="18">
      <c r="A4" s="1" t="s">
        <v>1216</v>
      </c>
    </row>
    <row r="6" spans="1:10">
      <c r="A6" s="2" t="s">
        <v>1073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151</v>
      </c>
      <c r="E11" s="4" t="s">
        <v>9</v>
      </c>
      <c r="F11" s="33" t="s">
        <v>90</v>
      </c>
      <c r="G11" s="33" t="s">
        <v>91</v>
      </c>
      <c r="H11" s="33" t="s">
        <v>1074</v>
      </c>
      <c r="I11" s="30" t="s">
        <v>92</v>
      </c>
      <c r="J11" s="30" t="s">
        <v>13</v>
      </c>
    </row>
    <row r="12" spans="1:10">
      <c r="A12" s="5"/>
      <c r="B12" s="5"/>
      <c r="C12" s="5"/>
      <c r="D12" s="5"/>
      <c r="E12" s="5"/>
      <c r="F12" s="34" t="s">
        <v>95</v>
      </c>
      <c r="G12" s="34" t="s">
        <v>96</v>
      </c>
      <c r="H12" s="34" t="s">
        <v>15</v>
      </c>
      <c r="I12" s="31" t="s">
        <v>14</v>
      </c>
      <c r="J12" s="31" t="s">
        <v>14</v>
      </c>
    </row>
    <row r="15" spans="1:10">
      <c r="A15" s="4" t="s">
        <v>1217</v>
      </c>
      <c r="B15" s="4"/>
      <c r="C15" s="4"/>
      <c r="D15" s="4"/>
      <c r="E15" s="4"/>
      <c r="F15" s="33"/>
      <c r="G15" s="33"/>
      <c r="H15" s="33"/>
      <c r="I15" s="30"/>
      <c r="J15" s="30"/>
    </row>
    <row r="18" spans="1:10">
      <c r="A18" s="4" t="s">
        <v>1218</v>
      </c>
      <c r="B18" s="4"/>
      <c r="C18" s="4"/>
      <c r="D18" s="4"/>
      <c r="E18" s="4"/>
      <c r="F18" s="33"/>
      <c r="G18" s="33"/>
      <c r="H18" s="33"/>
      <c r="I18" s="30"/>
      <c r="J18" s="30"/>
    </row>
    <row r="19" spans="1:10">
      <c r="A19" s="6" t="s">
        <v>578</v>
      </c>
      <c r="B19" s="6"/>
      <c r="C19" s="6"/>
      <c r="D19" s="6"/>
      <c r="E19" s="6"/>
      <c r="F19" s="35"/>
      <c r="G19" s="35"/>
      <c r="H19" s="35"/>
      <c r="I19" s="16"/>
      <c r="J19" s="16"/>
    </row>
    <row r="20" spans="1:10">
      <c r="A20" s="7" t="s">
        <v>1219</v>
      </c>
      <c r="B20" s="7">
        <v>200212611</v>
      </c>
      <c r="C20" s="7" t="s">
        <v>252</v>
      </c>
      <c r="D20" s="36" t="s">
        <v>1490</v>
      </c>
      <c r="E20" s="7" t="s">
        <v>23</v>
      </c>
      <c r="F20" s="22">
        <v>176000</v>
      </c>
      <c r="G20" s="22">
        <v>100</v>
      </c>
      <c r="H20" s="22">
        <v>176</v>
      </c>
      <c r="I20" s="37">
        <v>0</v>
      </c>
      <c r="J20" s="15">
        <f>H20/סיכום!$B$42</f>
        <v>2.2588196640519118E-4</v>
      </c>
    </row>
    <row r="21" spans="1:10" ht="13.5" thickBot="1">
      <c r="A21" s="6" t="s">
        <v>668</v>
      </c>
      <c r="B21" s="6"/>
      <c r="C21" s="6"/>
      <c r="D21" s="6"/>
      <c r="E21" s="6"/>
      <c r="F21" s="24">
        <f>SUM(F20)</f>
        <v>176000</v>
      </c>
      <c r="G21" s="35"/>
      <c r="H21" s="24">
        <f>SUM(H20)</f>
        <v>176</v>
      </c>
      <c r="I21" s="16"/>
      <c r="J21" s="17">
        <f>SUM(J20)</f>
        <v>2.2588196640519118E-4</v>
      </c>
    </row>
    <row r="22" spans="1:10" ht="13.5" thickTop="1"/>
    <row r="23" spans="1:10" ht="13.5" thickBot="1">
      <c r="A23" s="4" t="s">
        <v>1220</v>
      </c>
      <c r="B23" s="4"/>
      <c r="C23" s="4"/>
      <c r="D23" s="4"/>
      <c r="E23" s="4"/>
      <c r="F23" s="26">
        <f>SUM(F21)</f>
        <v>176000</v>
      </c>
      <c r="G23" s="33"/>
      <c r="H23" s="26">
        <f>SUM(H21)</f>
        <v>176</v>
      </c>
      <c r="I23" s="30"/>
      <c r="J23" s="27">
        <f>SUM(J21)</f>
        <v>2.2588196640519118E-4</v>
      </c>
    </row>
    <row r="24" spans="1:10" ht="13.5" thickTop="1"/>
    <row r="26" spans="1:10">
      <c r="A26" s="4" t="s">
        <v>1221</v>
      </c>
      <c r="B26" s="4"/>
      <c r="C26" s="4"/>
      <c r="D26" s="4"/>
      <c r="E26" s="4"/>
      <c r="F26" s="33"/>
      <c r="G26" s="33"/>
      <c r="H26" s="33"/>
      <c r="I26" s="30"/>
      <c r="J26" s="30"/>
    </row>
    <row r="27" spans="1:10">
      <c r="A27" s="6" t="s">
        <v>670</v>
      </c>
      <c r="B27" s="6"/>
      <c r="C27" s="6"/>
      <c r="D27" s="6"/>
      <c r="E27" s="6"/>
      <c r="F27" s="35"/>
      <c r="G27" s="35"/>
      <c r="H27" s="35"/>
      <c r="I27" s="16"/>
      <c r="J27" s="16"/>
    </row>
    <row r="28" spans="1:10" ht="13.5" thickBot="1">
      <c r="A28" s="6" t="s">
        <v>785</v>
      </c>
      <c r="B28" s="6"/>
      <c r="C28" s="6"/>
      <c r="D28" s="6"/>
      <c r="E28" s="6"/>
      <c r="F28" s="24">
        <v>0</v>
      </c>
      <c r="G28" s="35"/>
      <c r="H28" s="24">
        <v>0</v>
      </c>
      <c r="I28" s="16"/>
      <c r="J28" s="17">
        <f>H28/סיכום!$B$42</f>
        <v>0</v>
      </c>
    </row>
    <row r="29" spans="1:10" ht="13.5" thickTop="1"/>
    <row r="30" spans="1:10">
      <c r="A30" s="6" t="s">
        <v>786</v>
      </c>
      <c r="B30" s="6"/>
      <c r="C30" s="6"/>
      <c r="D30" s="6"/>
      <c r="E30" s="6"/>
      <c r="F30" s="35"/>
      <c r="G30" s="35"/>
      <c r="H30" s="35"/>
      <c r="I30" s="16"/>
      <c r="J30" s="16"/>
    </row>
    <row r="31" spans="1:10" ht="13.5" thickBot="1">
      <c r="A31" s="6" t="s">
        <v>800</v>
      </c>
      <c r="B31" s="6"/>
      <c r="C31" s="6"/>
      <c r="D31" s="6"/>
      <c r="E31" s="6"/>
      <c r="F31" s="24">
        <v>0</v>
      </c>
      <c r="G31" s="35"/>
      <c r="H31" s="24">
        <v>0</v>
      </c>
      <c r="I31" s="16"/>
      <c r="J31" s="17">
        <f>H31/סיכום!$B$42</f>
        <v>0</v>
      </c>
    </row>
    <row r="32" spans="1:10" ht="13.5" thickTop="1"/>
    <row r="33" spans="1:10" ht="13.5" thickBot="1">
      <c r="A33" s="4" t="s">
        <v>1222</v>
      </c>
      <c r="B33" s="4"/>
      <c r="C33" s="4"/>
      <c r="D33" s="4"/>
      <c r="E33" s="4"/>
      <c r="F33" s="26">
        <v>0</v>
      </c>
      <c r="G33" s="33"/>
      <c r="H33" s="26">
        <v>0</v>
      </c>
      <c r="I33" s="30"/>
      <c r="J33" s="27">
        <v>0</v>
      </c>
    </row>
    <row r="34" spans="1:10" ht="13.5" thickTop="1"/>
    <row r="36" spans="1:10" ht="13.5" thickBot="1">
      <c r="A36" s="4" t="s">
        <v>1223</v>
      </c>
      <c r="B36" s="4"/>
      <c r="C36" s="4"/>
      <c r="D36" s="4"/>
      <c r="E36" s="4"/>
      <c r="F36" s="26">
        <f>SUM(F23+F33)</f>
        <v>176000</v>
      </c>
      <c r="G36" s="33"/>
      <c r="H36" s="26">
        <f>SUM(H23+H33)</f>
        <v>176</v>
      </c>
      <c r="I36" s="30"/>
      <c r="J36" s="27">
        <f>SUM(J23+J33)</f>
        <v>2.2588196640519118E-4</v>
      </c>
    </row>
    <row r="37" spans="1:10" ht="13.5" thickTop="1"/>
    <row r="39" spans="1:10">
      <c r="A39" s="7" t="s">
        <v>86</v>
      </c>
      <c r="B39" s="7"/>
      <c r="C39" s="7"/>
      <c r="D39" s="7"/>
      <c r="E39" s="7"/>
      <c r="F39" s="22"/>
      <c r="G39" s="22"/>
      <c r="H39" s="22"/>
      <c r="I39" s="15"/>
      <c r="J39" s="15"/>
    </row>
    <row r="43" spans="1:10">
      <c r="A43" s="2"/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0"/>
  <sheetViews>
    <sheetView rightToLeft="1" topLeftCell="C16" workbookViewId="0">
      <selection activeCell="J47" sqref="J47"/>
    </sheetView>
  </sheetViews>
  <sheetFormatPr defaultColWidth="9.140625" defaultRowHeight="12.75"/>
  <cols>
    <col min="1" max="1" width="32.7109375" customWidth="1"/>
    <col min="2" max="2" width="15.7109375" customWidth="1"/>
    <col min="3" max="3" width="17.7109375" customWidth="1"/>
    <col min="4" max="4" width="12.7109375" customWidth="1"/>
    <col min="5" max="5" width="13.7109375" customWidth="1"/>
    <col min="6" max="6" width="14.7109375" customWidth="1"/>
    <col min="7" max="7" width="15.7109375" style="32" customWidth="1"/>
    <col min="8" max="8" width="11.7109375" style="32" customWidth="1"/>
    <col min="9" max="9" width="12.7109375" style="32" customWidth="1"/>
    <col min="10" max="10" width="24.7109375" style="29" customWidth="1"/>
    <col min="11" max="11" width="20.7109375" style="29" customWidth="1"/>
  </cols>
  <sheetData>
    <row r="2" spans="1:11" ht="18">
      <c r="A2" s="1" t="s">
        <v>0</v>
      </c>
    </row>
    <row r="4" spans="1:11" ht="18">
      <c r="A4" s="1" t="s">
        <v>1224</v>
      </c>
    </row>
    <row r="6" spans="1:11">
      <c r="A6" s="2" t="s">
        <v>1073</v>
      </c>
    </row>
    <row r="8" spans="1:11" ht="15">
      <c r="A8" s="3" t="s">
        <v>3</v>
      </c>
    </row>
    <row r="11" spans="1:11">
      <c r="A11" s="4" t="s">
        <v>4</v>
      </c>
      <c r="B11" s="4" t="s">
        <v>5</v>
      </c>
      <c r="C11" s="4" t="s">
        <v>6</v>
      </c>
      <c r="D11" s="4" t="s">
        <v>151</v>
      </c>
      <c r="E11" s="4" t="s">
        <v>9</v>
      </c>
      <c r="F11" s="4" t="s">
        <v>88</v>
      </c>
      <c r="G11" s="33" t="s">
        <v>90</v>
      </c>
      <c r="H11" s="33" t="s">
        <v>91</v>
      </c>
      <c r="I11" s="33" t="s">
        <v>1074</v>
      </c>
      <c r="J11" s="30" t="s">
        <v>92</v>
      </c>
      <c r="K11" s="30" t="s">
        <v>13</v>
      </c>
    </row>
    <row r="12" spans="1:11">
      <c r="A12" s="5"/>
      <c r="B12" s="5"/>
      <c r="C12" s="5"/>
      <c r="D12" s="5"/>
      <c r="E12" s="5"/>
      <c r="F12" s="5" t="s">
        <v>93</v>
      </c>
      <c r="G12" s="34" t="s">
        <v>95</v>
      </c>
      <c r="H12" s="34" t="s">
        <v>96</v>
      </c>
      <c r="I12" s="34" t="s">
        <v>15</v>
      </c>
      <c r="J12" s="31" t="s">
        <v>14</v>
      </c>
      <c r="K12" s="31" t="s">
        <v>14</v>
      </c>
    </row>
    <row r="15" spans="1:11">
      <c r="A15" s="4" t="s">
        <v>1225</v>
      </c>
      <c r="B15" s="4"/>
      <c r="C15" s="4"/>
      <c r="D15" s="4"/>
      <c r="E15" s="4"/>
      <c r="F15" s="4"/>
      <c r="G15" s="33"/>
      <c r="H15" s="33"/>
      <c r="I15" s="33"/>
      <c r="J15" s="30"/>
      <c r="K15" s="30"/>
    </row>
    <row r="18" spans="1:11">
      <c r="A18" s="4" t="s">
        <v>1226</v>
      </c>
      <c r="B18" s="4"/>
      <c r="C18" s="4"/>
      <c r="D18" s="4"/>
      <c r="E18" s="4"/>
      <c r="F18" s="4"/>
      <c r="G18" s="33"/>
      <c r="H18" s="33"/>
      <c r="I18" s="33"/>
      <c r="J18" s="30"/>
      <c r="K18" s="30"/>
    </row>
    <row r="19" spans="1:11">
      <c r="A19" s="6" t="s">
        <v>1227</v>
      </c>
      <c r="B19" s="6"/>
      <c r="C19" s="6"/>
      <c r="D19" s="6"/>
      <c r="E19" s="6"/>
      <c r="F19" s="6"/>
      <c r="G19" s="35"/>
      <c r="H19" s="35"/>
      <c r="I19" s="35"/>
      <c r="J19" s="16"/>
      <c r="K19" s="16"/>
    </row>
    <row r="20" spans="1:11" ht="13.5" thickBot="1">
      <c r="A20" s="6" t="s">
        <v>1228</v>
      </c>
      <c r="B20" s="6"/>
      <c r="C20" s="6"/>
      <c r="D20" s="6"/>
      <c r="E20" s="6"/>
      <c r="F20" s="6"/>
      <c r="G20" s="24">
        <v>0</v>
      </c>
      <c r="H20" s="35"/>
      <c r="I20" s="24">
        <v>0</v>
      </c>
      <c r="J20" s="16"/>
      <c r="K20" s="17">
        <v>0</v>
      </c>
    </row>
    <row r="21" spans="1:11" ht="13.5" thickTop="1"/>
    <row r="22" spans="1:11">
      <c r="A22" s="6" t="s">
        <v>1229</v>
      </c>
      <c r="B22" s="6"/>
      <c r="C22" s="6"/>
      <c r="D22" s="6"/>
      <c r="E22" s="6"/>
      <c r="F22" s="6"/>
      <c r="G22" s="35"/>
      <c r="H22" s="35"/>
      <c r="I22" s="35"/>
      <c r="J22" s="16"/>
      <c r="K22" s="16"/>
    </row>
    <row r="23" spans="1:11">
      <c r="A23" s="7" t="s">
        <v>1230</v>
      </c>
      <c r="B23" s="7">
        <v>10035196</v>
      </c>
      <c r="C23" s="7" t="s">
        <v>1231</v>
      </c>
      <c r="D23" s="7" t="s">
        <v>1232</v>
      </c>
      <c r="E23" s="7" t="s">
        <v>23</v>
      </c>
      <c r="F23" s="7" t="s">
        <v>1233</v>
      </c>
      <c r="G23" s="22">
        <v>349127</v>
      </c>
      <c r="H23" s="22">
        <v>103.74</v>
      </c>
      <c r="I23" s="22">
        <v>362.18</v>
      </c>
      <c r="J23" s="37">
        <v>0</v>
      </c>
      <c r="K23" s="15">
        <f>I23/סיכום!$B$42</f>
        <v>4.6482915109450083E-4</v>
      </c>
    </row>
    <row r="24" spans="1:11" ht="13.5" thickBot="1">
      <c r="A24" s="6" t="s">
        <v>1234</v>
      </c>
      <c r="B24" s="6"/>
      <c r="C24" s="6"/>
      <c r="D24" s="6"/>
      <c r="E24" s="6"/>
      <c r="F24" s="6"/>
      <c r="G24" s="24">
        <f>SUM(G23)</f>
        <v>349127</v>
      </c>
      <c r="H24" s="35"/>
      <c r="I24" s="24">
        <f>SUM(I23)</f>
        <v>362.18</v>
      </c>
      <c r="J24" s="16"/>
      <c r="K24" s="17">
        <f>SUM(K23)</f>
        <v>4.6482915109450083E-4</v>
      </c>
    </row>
    <row r="25" spans="1:11" ht="13.5" thickTop="1"/>
    <row r="26" spans="1:11">
      <c r="A26" s="6" t="s">
        <v>1235</v>
      </c>
      <c r="B26" s="6"/>
      <c r="C26" s="6"/>
      <c r="D26" s="6"/>
      <c r="E26" s="6"/>
      <c r="F26" s="6"/>
      <c r="G26" s="35"/>
      <c r="H26" s="35"/>
      <c r="I26" s="35"/>
      <c r="J26" s="16"/>
      <c r="K26" s="16"/>
    </row>
    <row r="27" spans="1:11" ht="13.5" thickBot="1">
      <c r="A27" s="6" t="s">
        <v>1236</v>
      </c>
      <c r="B27" s="6"/>
      <c r="C27" s="6"/>
      <c r="D27" s="6"/>
      <c r="E27" s="6"/>
      <c r="F27" s="6"/>
      <c r="G27" s="24">
        <v>0</v>
      </c>
      <c r="H27" s="35"/>
      <c r="I27" s="24">
        <v>0</v>
      </c>
      <c r="J27" s="16"/>
      <c r="K27" s="17">
        <f>I27/סיכום!$B$42</f>
        <v>0</v>
      </c>
    </row>
    <row r="28" spans="1:11" ht="13.5" thickTop="1"/>
    <row r="29" spans="1:11">
      <c r="A29" s="6" t="s">
        <v>1237</v>
      </c>
      <c r="B29" s="6"/>
      <c r="C29" s="6"/>
      <c r="D29" s="6"/>
      <c r="E29" s="6"/>
      <c r="F29" s="6"/>
      <c r="G29" s="35"/>
      <c r="H29" s="35"/>
      <c r="I29" s="35"/>
      <c r="J29" s="16"/>
      <c r="K29" s="16"/>
    </row>
    <row r="30" spans="1:11" ht="13.5" thickBot="1">
      <c r="A30" s="6" t="s">
        <v>1238</v>
      </c>
      <c r="B30" s="6"/>
      <c r="C30" s="6"/>
      <c r="D30" s="6"/>
      <c r="E30" s="6"/>
      <c r="F30" s="6"/>
      <c r="G30" s="24">
        <v>0</v>
      </c>
      <c r="H30" s="35"/>
      <c r="I30" s="24">
        <v>0</v>
      </c>
      <c r="J30" s="16"/>
      <c r="K30" s="17">
        <f>I30/סיכום!$B$42</f>
        <v>0</v>
      </c>
    </row>
    <row r="31" spans="1:11" ht="13.5" thickTop="1"/>
    <row r="32" spans="1:11" ht="13.5" thickBot="1">
      <c r="A32" s="4" t="s">
        <v>1239</v>
      </c>
      <c r="B32" s="4"/>
      <c r="C32" s="4"/>
      <c r="D32" s="4"/>
      <c r="E32" s="4"/>
      <c r="F32" s="4"/>
      <c r="G32" s="26">
        <f>SUM(G20+G24+G27+G30)</f>
        <v>349127</v>
      </c>
      <c r="H32" s="33"/>
      <c r="I32" s="26">
        <f>SUM(I20+I24+I27+I30)</f>
        <v>362.18</v>
      </c>
      <c r="J32" s="30"/>
      <c r="K32" s="27">
        <f>SUM(K20+K24+K27+K30)</f>
        <v>4.6482915109450083E-4</v>
      </c>
    </row>
    <row r="33" spans="1:11" ht="13.5" thickTop="1"/>
    <row r="35" spans="1:11">
      <c r="A35" s="4" t="s">
        <v>1240</v>
      </c>
      <c r="B35" s="4"/>
      <c r="C35" s="4"/>
      <c r="D35" s="4"/>
      <c r="E35" s="4"/>
      <c r="F35" s="4"/>
      <c r="G35" s="33"/>
      <c r="H35" s="33"/>
      <c r="I35" s="33"/>
      <c r="J35" s="30"/>
      <c r="K35" s="30"/>
    </row>
    <row r="36" spans="1:11">
      <c r="A36" s="6" t="s">
        <v>1227</v>
      </c>
      <c r="B36" s="6"/>
      <c r="C36" s="6"/>
      <c r="D36" s="6"/>
      <c r="E36" s="6"/>
      <c r="F36" s="6"/>
      <c r="G36" s="35"/>
      <c r="H36" s="35"/>
      <c r="I36" s="35"/>
      <c r="J36" s="16"/>
      <c r="K36" s="16"/>
    </row>
    <row r="37" spans="1:11" ht="13.5" thickBot="1">
      <c r="A37" s="6" t="s">
        <v>1228</v>
      </c>
      <c r="B37" s="6"/>
      <c r="C37" s="6"/>
      <c r="D37" s="6"/>
      <c r="E37" s="6"/>
      <c r="F37" s="6"/>
      <c r="G37" s="24">
        <v>0</v>
      </c>
      <c r="H37" s="35"/>
      <c r="I37" s="24">
        <v>0</v>
      </c>
      <c r="J37" s="16"/>
      <c r="K37" s="17">
        <f>I37/סיכום!$B$42</f>
        <v>0</v>
      </c>
    </row>
    <row r="38" spans="1:11" ht="13.5" thickTop="1"/>
    <row r="39" spans="1:11">
      <c r="A39" s="6" t="s">
        <v>1229</v>
      </c>
      <c r="B39" s="6"/>
      <c r="C39" s="6"/>
      <c r="D39" s="6"/>
      <c r="E39" s="6"/>
      <c r="F39" s="6"/>
      <c r="G39" s="35"/>
      <c r="H39" s="35"/>
      <c r="I39" s="35"/>
      <c r="J39" s="16"/>
      <c r="K39" s="16"/>
    </row>
    <row r="40" spans="1:11">
      <c r="A40" s="7" t="s">
        <v>1241</v>
      </c>
      <c r="B40" s="7" t="s">
        <v>1242</v>
      </c>
      <c r="C40" s="7" t="s">
        <v>1241</v>
      </c>
      <c r="D40" s="7" t="s">
        <v>1232</v>
      </c>
      <c r="E40" s="7" t="s">
        <v>30</v>
      </c>
      <c r="F40" s="36">
        <v>0</v>
      </c>
      <c r="G40" s="22">
        <v>914296.12</v>
      </c>
      <c r="H40" s="22">
        <v>137.78</v>
      </c>
      <c r="I40" s="22">
        <v>1259.72</v>
      </c>
      <c r="J40" s="15">
        <v>3.2300000000000002E-2</v>
      </c>
      <c r="K40" s="15">
        <f>I40/סיכום!$B$42</f>
        <v>1.6167501745451558E-3</v>
      </c>
    </row>
    <row r="41" spans="1:11">
      <c r="A41" s="7" t="s">
        <v>1243</v>
      </c>
      <c r="B41" s="7" t="s">
        <v>1244</v>
      </c>
      <c r="C41" s="7" t="s">
        <v>1243</v>
      </c>
      <c r="D41" s="7" t="s">
        <v>1232</v>
      </c>
      <c r="E41" s="7" t="s">
        <v>30</v>
      </c>
      <c r="F41" s="36">
        <v>0</v>
      </c>
      <c r="G41" s="22">
        <v>11005.87</v>
      </c>
      <c r="H41" s="22">
        <v>11258.72</v>
      </c>
      <c r="I41" s="22">
        <v>1239.1199999999999</v>
      </c>
      <c r="J41" s="15">
        <v>4.0000000000000002E-4</v>
      </c>
      <c r="K41" s="15">
        <f>I41/סיכום!$B$42</f>
        <v>1.5903117171136389E-3</v>
      </c>
    </row>
    <row r="42" spans="1:11" ht="13.5" thickBot="1">
      <c r="A42" s="6" t="s">
        <v>1234</v>
      </c>
      <c r="B42" s="6"/>
      <c r="C42" s="6"/>
      <c r="D42" s="6"/>
      <c r="E42" s="6"/>
      <c r="F42" s="6"/>
      <c r="G42" s="24">
        <f>SUM(G40:G41)</f>
        <v>925301.99</v>
      </c>
      <c r="H42" s="35"/>
      <c r="I42" s="24">
        <f>SUM(I40:I41)</f>
        <v>2498.84</v>
      </c>
      <c r="J42" s="16"/>
      <c r="K42" s="17">
        <f>SUM(K40:K41)</f>
        <v>3.2070618916587947E-3</v>
      </c>
    </row>
    <row r="43" spans="1:11" ht="13.5" thickTop="1"/>
    <row r="44" spans="1:11">
      <c r="A44" s="6" t="s">
        <v>1235</v>
      </c>
      <c r="B44" s="6"/>
      <c r="C44" s="6"/>
      <c r="D44" s="6"/>
      <c r="E44" s="6"/>
      <c r="F44" s="6"/>
      <c r="G44" s="35"/>
      <c r="H44" s="35"/>
      <c r="I44" s="35"/>
      <c r="J44" s="16"/>
      <c r="K44" s="16"/>
    </row>
    <row r="45" spans="1:11" ht="13.5" thickBot="1">
      <c r="A45" s="6" t="s">
        <v>1236</v>
      </c>
      <c r="B45" s="6"/>
      <c r="C45" s="6"/>
      <c r="D45" s="6"/>
      <c r="E45" s="6"/>
      <c r="F45" s="6"/>
      <c r="G45" s="24">
        <v>0</v>
      </c>
      <c r="H45" s="35"/>
      <c r="I45" s="24">
        <v>0</v>
      </c>
      <c r="J45" s="16"/>
      <c r="K45" s="17">
        <f>I45/סיכום!$B$42</f>
        <v>0</v>
      </c>
    </row>
    <row r="46" spans="1:11" ht="13.5" thickTop="1"/>
    <row r="47" spans="1:11">
      <c r="A47" s="6" t="s">
        <v>1237</v>
      </c>
      <c r="B47" s="6"/>
      <c r="C47" s="6"/>
      <c r="D47" s="6"/>
      <c r="E47" s="6"/>
      <c r="F47" s="6"/>
      <c r="G47" s="35"/>
      <c r="H47" s="35"/>
      <c r="I47" s="35"/>
      <c r="J47" s="16"/>
      <c r="K47" s="16"/>
    </row>
    <row r="48" spans="1:11" ht="13.5" thickBot="1">
      <c r="A48" s="6" t="s">
        <v>1238</v>
      </c>
      <c r="B48" s="6"/>
      <c r="C48" s="6"/>
      <c r="D48" s="6"/>
      <c r="E48" s="6"/>
      <c r="F48" s="6"/>
      <c r="G48" s="24">
        <v>0</v>
      </c>
      <c r="H48" s="35"/>
      <c r="I48" s="24">
        <v>0</v>
      </c>
      <c r="J48" s="16"/>
      <c r="K48" s="17">
        <f>I48/סיכום!$B$42</f>
        <v>0</v>
      </c>
    </row>
    <row r="49" spans="1:11" ht="13.5" thickTop="1"/>
    <row r="50" spans="1:11" ht="13.5" thickBot="1">
      <c r="A50" s="4" t="s">
        <v>1245</v>
      </c>
      <c r="B50" s="4"/>
      <c r="C50" s="4"/>
      <c r="D50" s="4"/>
      <c r="E50" s="4"/>
      <c r="F50" s="4"/>
      <c r="G50" s="26">
        <f>SUM(G37+G42+G45+G48)</f>
        <v>925301.99</v>
      </c>
      <c r="H50" s="33"/>
      <c r="I50" s="26">
        <f>SUM(I37+I42+I45+I48)</f>
        <v>2498.84</v>
      </c>
      <c r="J50" s="30"/>
      <c r="K50" s="27">
        <f>SUM(K37+K42+K45+K48)</f>
        <v>3.2070618916587947E-3</v>
      </c>
    </row>
    <row r="51" spans="1:11" ht="13.5" thickTop="1"/>
    <row r="53" spans="1:11" ht="13.5" thickBot="1">
      <c r="A53" s="4" t="s">
        <v>1246</v>
      </c>
      <c r="B53" s="4"/>
      <c r="C53" s="4"/>
      <c r="D53" s="4"/>
      <c r="E53" s="4"/>
      <c r="F53" s="4"/>
      <c r="G53" s="26">
        <f>SUM(G32+G50)</f>
        <v>1274428.99</v>
      </c>
      <c r="H53" s="33"/>
      <c r="I53" s="26">
        <f>SUM(I32+I50)</f>
        <v>2861.02</v>
      </c>
      <c r="J53" s="30"/>
      <c r="K53" s="27">
        <f>SUM(K32+K50)</f>
        <v>3.6718910427532957E-3</v>
      </c>
    </row>
    <row r="54" spans="1:11" ht="13.5" thickTop="1"/>
    <row r="56" spans="1:11">
      <c r="A56" s="7" t="s">
        <v>86</v>
      </c>
      <c r="B56" s="7"/>
      <c r="C56" s="7"/>
      <c r="D56" s="7"/>
      <c r="E56" s="7"/>
      <c r="F56" s="7"/>
      <c r="G56" s="22"/>
      <c r="H56" s="22"/>
      <c r="I56" s="22"/>
      <c r="J56" s="15"/>
      <c r="K56" s="15"/>
    </row>
    <row r="60" spans="1:11">
      <c r="A60" s="2"/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9"/>
  <sheetViews>
    <sheetView rightToLeft="1" workbookViewId="0">
      <selection activeCell="A39" sqref="A39"/>
    </sheetView>
  </sheetViews>
  <sheetFormatPr defaultColWidth="9.140625" defaultRowHeight="12.75"/>
  <cols>
    <col min="1" max="1" width="32.7109375" customWidth="1"/>
    <col min="2" max="2" width="12.7109375" customWidth="1"/>
    <col min="3" max="3" width="8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0.7109375" customWidth="1"/>
  </cols>
  <sheetData>
    <row r="2" spans="1:11" ht="18">
      <c r="A2" s="1" t="s">
        <v>0</v>
      </c>
    </row>
    <row r="4" spans="1:11" ht="18">
      <c r="A4" s="1" t="s">
        <v>1247</v>
      </c>
    </row>
    <row r="6" spans="1:11">
      <c r="A6" s="2" t="s">
        <v>1073</v>
      </c>
    </row>
    <row r="8" spans="1:11" ht="15">
      <c r="A8" s="3" t="s">
        <v>3</v>
      </c>
    </row>
    <row r="11" spans="1:11">
      <c r="A11" s="4" t="s">
        <v>4</v>
      </c>
      <c r="B11" s="4" t="s">
        <v>5</v>
      </c>
      <c r="C11" s="4" t="s">
        <v>6</v>
      </c>
      <c r="D11" s="4" t="s">
        <v>151</v>
      </c>
      <c r="E11" s="4" t="s">
        <v>9</v>
      </c>
      <c r="F11" s="4" t="s">
        <v>88</v>
      </c>
      <c r="G11" s="4" t="s">
        <v>90</v>
      </c>
      <c r="H11" s="4" t="s">
        <v>91</v>
      </c>
      <c r="I11" s="4" t="s">
        <v>1074</v>
      </c>
      <c r="J11" s="4" t="s">
        <v>92</v>
      </c>
      <c r="K11" s="4" t="s">
        <v>13</v>
      </c>
    </row>
    <row r="12" spans="1:11">
      <c r="A12" s="5"/>
      <c r="B12" s="5"/>
      <c r="C12" s="5"/>
      <c r="D12" s="5"/>
      <c r="E12" s="5"/>
      <c r="F12" s="5" t="s">
        <v>93</v>
      </c>
      <c r="G12" s="5" t="s">
        <v>95</v>
      </c>
      <c r="H12" s="5" t="s">
        <v>96</v>
      </c>
      <c r="I12" s="5" t="s">
        <v>15</v>
      </c>
      <c r="J12" s="5" t="s">
        <v>14</v>
      </c>
      <c r="K12" s="5" t="s">
        <v>14</v>
      </c>
    </row>
    <row r="15" spans="1:11">
      <c r="A15" s="4" t="s">
        <v>1248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8" spans="1:11">
      <c r="A18" s="4" t="s">
        <v>1249</v>
      </c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6" t="s">
        <v>1006</v>
      </c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 ht="13.5" thickBot="1">
      <c r="A20" s="6" t="s">
        <v>1007</v>
      </c>
      <c r="B20" s="6"/>
      <c r="C20" s="6"/>
      <c r="D20" s="6"/>
      <c r="E20" s="6"/>
      <c r="F20" s="6"/>
      <c r="G20" s="23">
        <v>0</v>
      </c>
      <c r="H20" s="6"/>
      <c r="I20" s="23">
        <v>0</v>
      </c>
      <c r="J20" s="6"/>
      <c r="K20" s="17">
        <v>0</v>
      </c>
    </row>
    <row r="21" spans="1:11" ht="13.5" thickTop="1"/>
    <row r="22" spans="1:11" ht="13.5" thickBot="1">
      <c r="A22" s="4" t="s">
        <v>1250</v>
      </c>
      <c r="B22" s="4"/>
      <c r="C22" s="4"/>
      <c r="D22" s="4"/>
      <c r="E22" s="4"/>
      <c r="F22" s="4"/>
      <c r="G22" s="25">
        <v>0</v>
      </c>
      <c r="H22" s="4"/>
      <c r="I22" s="25">
        <v>0</v>
      </c>
      <c r="J22" s="4"/>
      <c r="K22" s="27">
        <v>0</v>
      </c>
    </row>
    <row r="23" spans="1:11" ht="13.5" thickTop="1"/>
    <row r="25" spans="1:11">
      <c r="A25" s="4" t="s">
        <v>1251</v>
      </c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>
      <c r="A26" s="6" t="s">
        <v>1008</v>
      </c>
      <c r="B26" s="6"/>
      <c r="C26" s="6"/>
      <c r="D26" s="6"/>
      <c r="E26" s="6"/>
      <c r="F26" s="6"/>
      <c r="G26" s="6"/>
      <c r="H26" s="6"/>
      <c r="I26" s="6"/>
      <c r="J26" s="6"/>
      <c r="K26" s="6"/>
    </row>
    <row r="27" spans="1:11" ht="13.5" thickBot="1">
      <c r="A27" s="6" t="s">
        <v>1009</v>
      </c>
      <c r="B27" s="6"/>
      <c r="C27" s="6"/>
      <c r="D27" s="6"/>
      <c r="E27" s="6"/>
      <c r="F27" s="6"/>
      <c r="G27" s="23">
        <v>0</v>
      </c>
      <c r="H27" s="6"/>
      <c r="I27" s="23">
        <v>0</v>
      </c>
      <c r="J27" s="6"/>
      <c r="K27" s="17">
        <f>I27/סיכום!$B$42</f>
        <v>0</v>
      </c>
    </row>
    <row r="28" spans="1:11" ht="13.5" thickTop="1"/>
    <row r="29" spans="1:11" ht="13.5" thickBot="1">
      <c r="A29" s="4" t="s">
        <v>1252</v>
      </c>
      <c r="B29" s="4"/>
      <c r="C29" s="4"/>
      <c r="D29" s="4"/>
      <c r="E29" s="4"/>
      <c r="F29" s="4"/>
      <c r="G29" s="25">
        <v>0</v>
      </c>
      <c r="H29" s="4"/>
      <c r="I29" s="25">
        <v>0</v>
      </c>
      <c r="J29" s="4"/>
      <c r="K29" s="27">
        <v>0</v>
      </c>
    </row>
    <row r="30" spans="1:11" ht="13.5" thickTop="1"/>
    <row r="32" spans="1:11" ht="13.5" thickBot="1">
      <c r="A32" s="4" t="s">
        <v>1253</v>
      </c>
      <c r="B32" s="4"/>
      <c r="C32" s="4"/>
      <c r="D32" s="4"/>
      <c r="E32" s="4"/>
      <c r="F32" s="4"/>
      <c r="G32" s="25">
        <v>0</v>
      </c>
      <c r="H32" s="4"/>
      <c r="I32" s="25">
        <v>0</v>
      </c>
      <c r="J32" s="4"/>
      <c r="K32" s="27">
        <v>0</v>
      </c>
    </row>
    <row r="33" spans="1:11" ht="13.5" thickTop="1"/>
    <row r="35" spans="1:11">
      <c r="A35" s="7" t="s">
        <v>86</v>
      </c>
      <c r="B35" s="7"/>
      <c r="C35" s="7"/>
      <c r="D35" s="7"/>
      <c r="E35" s="7"/>
      <c r="F35" s="7"/>
      <c r="G35" s="7"/>
      <c r="H35" s="7"/>
      <c r="I35" s="7"/>
      <c r="J35" s="7"/>
      <c r="K35" s="7"/>
    </row>
    <row r="39" spans="1:11">
      <c r="A39" s="2"/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3"/>
  <sheetViews>
    <sheetView rightToLeft="1" topLeftCell="A37" workbookViewId="0">
      <selection activeCell="A63" sqref="A63"/>
    </sheetView>
  </sheetViews>
  <sheetFormatPr defaultColWidth="9.140625" defaultRowHeight="12.75"/>
  <cols>
    <col min="1" max="1" width="34.7109375" customWidth="1"/>
    <col min="2" max="2" width="12.7109375" customWidth="1"/>
    <col min="3" max="3" width="8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0.7109375" customWidth="1"/>
  </cols>
  <sheetData>
    <row r="2" spans="1:11" ht="18">
      <c r="A2" s="1" t="s">
        <v>0</v>
      </c>
    </row>
    <row r="4" spans="1:11" ht="18">
      <c r="A4" s="1" t="s">
        <v>1254</v>
      </c>
    </row>
    <row r="6" spans="1:11">
      <c r="A6" s="2" t="s">
        <v>1073</v>
      </c>
    </row>
    <row r="8" spans="1:11" ht="15">
      <c r="A8" s="3" t="s">
        <v>3</v>
      </c>
    </row>
    <row r="11" spans="1:11">
      <c r="A11" s="4" t="s">
        <v>4</v>
      </c>
      <c r="B11" s="4" t="s">
        <v>5</v>
      </c>
      <c r="C11" s="4" t="s">
        <v>6</v>
      </c>
      <c r="D11" s="4" t="s">
        <v>151</v>
      </c>
      <c r="E11" s="4" t="s">
        <v>88</v>
      </c>
      <c r="F11" s="4" t="s">
        <v>9</v>
      </c>
      <c r="G11" s="4" t="s">
        <v>90</v>
      </c>
      <c r="H11" s="4" t="s">
        <v>91</v>
      </c>
      <c r="I11" s="4" t="s">
        <v>1074</v>
      </c>
      <c r="J11" s="4" t="s">
        <v>92</v>
      </c>
      <c r="K11" s="4" t="s">
        <v>13</v>
      </c>
    </row>
    <row r="12" spans="1:11">
      <c r="A12" s="5"/>
      <c r="B12" s="5"/>
      <c r="C12" s="5"/>
      <c r="D12" s="5"/>
      <c r="E12" s="5" t="s">
        <v>93</v>
      </c>
      <c r="F12" s="5"/>
      <c r="G12" s="5" t="s">
        <v>95</v>
      </c>
      <c r="H12" s="5" t="s">
        <v>96</v>
      </c>
      <c r="I12" s="5" t="s">
        <v>15</v>
      </c>
      <c r="J12" s="5" t="s">
        <v>14</v>
      </c>
      <c r="K12" s="5" t="s">
        <v>14</v>
      </c>
    </row>
    <row r="15" spans="1:11">
      <c r="A15" s="4" t="s">
        <v>1255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8" spans="1:11">
      <c r="A18" s="4" t="s">
        <v>1256</v>
      </c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6" t="s">
        <v>1257</v>
      </c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 ht="13.5" thickBot="1">
      <c r="A20" s="6" t="s">
        <v>1258</v>
      </c>
      <c r="B20" s="6"/>
      <c r="C20" s="6"/>
      <c r="D20" s="6"/>
      <c r="E20" s="6"/>
      <c r="F20" s="6"/>
      <c r="G20" s="23">
        <v>0</v>
      </c>
      <c r="H20" s="6"/>
      <c r="I20" s="23">
        <v>0</v>
      </c>
      <c r="J20" s="6"/>
      <c r="K20" s="17">
        <v>0</v>
      </c>
    </row>
    <row r="21" spans="1:11" ht="13.5" thickTop="1"/>
    <row r="22" spans="1:11">
      <c r="A22" s="6" t="s">
        <v>1259</v>
      </c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ht="13.5" thickBot="1">
      <c r="A23" s="6" t="s">
        <v>1260</v>
      </c>
      <c r="B23" s="6"/>
      <c r="C23" s="6"/>
      <c r="D23" s="6"/>
      <c r="E23" s="6"/>
      <c r="F23" s="6"/>
      <c r="G23" s="23">
        <v>0</v>
      </c>
      <c r="H23" s="6"/>
      <c r="I23" s="23">
        <v>0</v>
      </c>
      <c r="J23" s="6"/>
      <c r="K23" s="17">
        <f>I23/סיכום!$B$42</f>
        <v>0</v>
      </c>
    </row>
    <row r="24" spans="1:11" ht="13.5" thickTop="1"/>
    <row r="25" spans="1:11">
      <c r="A25" s="6" t="s">
        <v>1261</v>
      </c>
      <c r="B25" s="6"/>
      <c r="C25" s="6"/>
      <c r="D25" s="6"/>
      <c r="E25" s="6"/>
      <c r="F25" s="6"/>
      <c r="G25" s="6"/>
      <c r="H25" s="6"/>
      <c r="I25" s="6"/>
      <c r="J25" s="6"/>
      <c r="K25" s="6"/>
    </row>
    <row r="26" spans="1:11" ht="13.5" thickBot="1">
      <c r="A26" s="6" t="s">
        <v>1262</v>
      </c>
      <c r="B26" s="6"/>
      <c r="C26" s="6"/>
      <c r="D26" s="6"/>
      <c r="E26" s="6"/>
      <c r="F26" s="6"/>
      <c r="G26" s="23">
        <v>0</v>
      </c>
      <c r="H26" s="6"/>
      <c r="I26" s="23">
        <v>0</v>
      </c>
      <c r="J26" s="6"/>
      <c r="K26" s="17">
        <f>I26/סיכום!$B$42</f>
        <v>0</v>
      </c>
    </row>
    <row r="27" spans="1:11" ht="13.5" thickTop="1"/>
    <row r="28" spans="1:11">
      <c r="A28" s="6" t="s">
        <v>1263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1" ht="13.5" thickBot="1">
      <c r="A29" s="6" t="s">
        <v>1264</v>
      </c>
      <c r="B29" s="6"/>
      <c r="C29" s="6"/>
      <c r="D29" s="6"/>
      <c r="E29" s="6"/>
      <c r="F29" s="6"/>
      <c r="G29" s="23">
        <v>0</v>
      </c>
      <c r="H29" s="6"/>
      <c r="I29" s="23">
        <v>0</v>
      </c>
      <c r="J29" s="6"/>
      <c r="K29" s="17">
        <f>I29/סיכום!$B$42</f>
        <v>0</v>
      </c>
    </row>
    <row r="30" spans="1:11" ht="13.5" thickTop="1"/>
    <row r="31" spans="1:11">
      <c r="A31" s="6" t="s">
        <v>1265</v>
      </c>
      <c r="B31" s="6"/>
      <c r="C31" s="6"/>
      <c r="D31" s="6"/>
      <c r="E31" s="6"/>
      <c r="F31" s="6"/>
      <c r="G31" s="6"/>
      <c r="H31" s="6"/>
      <c r="I31" s="6"/>
      <c r="J31" s="6"/>
      <c r="K31" s="6"/>
    </row>
    <row r="32" spans="1:11" ht="13.5" thickBot="1">
      <c r="A32" s="6" t="s">
        <v>1266</v>
      </c>
      <c r="B32" s="6"/>
      <c r="C32" s="6"/>
      <c r="D32" s="6"/>
      <c r="E32" s="6"/>
      <c r="F32" s="6"/>
      <c r="G32" s="23">
        <v>0</v>
      </c>
      <c r="H32" s="6"/>
      <c r="I32" s="23">
        <v>0</v>
      </c>
      <c r="J32" s="6"/>
      <c r="K32" s="17">
        <f>I32/סיכום!$B$42</f>
        <v>0</v>
      </c>
    </row>
    <row r="33" spans="1:11" ht="13.5" thickTop="1"/>
    <row r="34" spans="1:11" ht="13.5" thickBot="1">
      <c r="A34" s="4" t="s">
        <v>1267</v>
      </c>
      <c r="B34" s="4"/>
      <c r="C34" s="4"/>
      <c r="D34" s="4"/>
      <c r="E34" s="4"/>
      <c r="F34" s="4"/>
      <c r="G34" s="25">
        <v>0</v>
      </c>
      <c r="H34" s="4"/>
      <c r="I34" s="25">
        <v>0</v>
      </c>
      <c r="J34" s="4"/>
      <c r="K34" s="27">
        <v>0</v>
      </c>
    </row>
    <row r="35" spans="1:11" ht="13.5" thickTop="1"/>
    <row r="37" spans="1:11">
      <c r="A37" s="4" t="s">
        <v>1268</v>
      </c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6" t="s">
        <v>1257</v>
      </c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1:11" ht="13.5" thickBot="1">
      <c r="A39" s="6" t="s">
        <v>1258</v>
      </c>
      <c r="B39" s="6"/>
      <c r="C39" s="6"/>
      <c r="D39" s="6"/>
      <c r="E39" s="6"/>
      <c r="F39" s="6"/>
      <c r="G39" s="23">
        <v>0</v>
      </c>
      <c r="H39" s="6"/>
      <c r="I39" s="23">
        <v>0</v>
      </c>
      <c r="J39" s="6"/>
      <c r="K39" s="17">
        <f>I39/סיכום!$B$42</f>
        <v>0</v>
      </c>
    </row>
    <row r="40" spans="1:11" ht="13.5" thickTop="1"/>
    <row r="41" spans="1:11">
      <c r="A41" s="6" t="s">
        <v>1269</v>
      </c>
      <c r="B41" s="6"/>
      <c r="C41" s="6"/>
      <c r="D41" s="6"/>
      <c r="E41" s="6"/>
      <c r="F41" s="6"/>
      <c r="G41" s="6"/>
      <c r="H41" s="6"/>
      <c r="I41" s="6"/>
      <c r="J41" s="6"/>
      <c r="K41" s="6"/>
    </row>
    <row r="42" spans="1:11" ht="13.5" thickBot="1">
      <c r="A42" s="6" t="s">
        <v>1270</v>
      </c>
      <c r="B42" s="6"/>
      <c r="C42" s="6"/>
      <c r="D42" s="6"/>
      <c r="E42" s="6"/>
      <c r="F42" s="6"/>
      <c r="G42" s="23">
        <v>0</v>
      </c>
      <c r="H42" s="6"/>
      <c r="I42" s="23">
        <v>0</v>
      </c>
      <c r="J42" s="6"/>
      <c r="K42" s="17">
        <f>I42/סיכום!$B$42</f>
        <v>0</v>
      </c>
    </row>
    <row r="43" spans="1:11" ht="13.5" thickTop="1"/>
    <row r="44" spans="1:11">
      <c r="A44" s="6" t="s">
        <v>1263</v>
      </c>
      <c r="B44" s="6"/>
      <c r="C44" s="6"/>
      <c r="D44" s="6"/>
      <c r="E44" s="6"/>
      <c r="F44" s="6"/>
      <c r="G44" s="6"/>
      <c r="H44" s="6"/>
      <c r="I44" s="6"/>
      <c r="J44" s="6"/>
      <c r="K44" s="6"/>
    </row>
    <row r="45" spans="1:11" ht="13.5" thickBot="1">
      <c r="A45" s="6" t="s">
        <v>1264</v>
      </c>
      <c r="B45" s="6"/>
      <c r="C45" s="6"/>
      <c r="D45" s="6"/>
      <c r="E45" s="6"/>
      <c r="F45" s="6"/>
      <c r="G45" s="23">
        <v>0</v>
      </c>
      <c r="H45" s="6"/>
      <c r="I45" s="23">
        <v>0</v>
      </c>
      <c r="J45" s="6"/>
      <c r="K45" s="17">
        <f>I45/סיכום!$B$42</f>
        <v>0</v>
      </c>
    </row>
    <row r="46" spans="1:11" ht="13.5" thickTop="1"/>
    <row r="47" spans="1:11">
      <c r="A47" s="6" t="s">
        <v>1271</v>
      </c>
      <c r="B47" s="6"/>
      <c r="C47" s="6"/>
      <c r="D47" s="6"/>
      <c r="E47" s="6"/>
      <c r="F47" s="6"/>
      <c r="G47" s="6"/>
      <c r="H47" s="6"/>
      <c r="I47" s="6"/>
      <c r="J47" s="6"/>
      <c r="K47" s="6"/>
    </row>
    <row r="48" spans="1:11" ht="13.5" thickBot="1">
      <c r="A48" s="6" t="s">
        <v>1272</v>
      </c>
      <c r="B48" s="6"/>
      <c r="C48" s="6"/>
      <c r="D48" s="6"/>
      <c r="E48" s="6"/>
      <c r="F48" s="6"/>
      <c r="G48" s="23">
        <v>0</v>
      </c>
      <c r="H48" s="6"/>
      <c r="I48" s="23">
        <v>0</v>
      </c>
      <c r="J48" s="6"/>
      <c r="K48" s="17">
        <f>I48/סיכום!$B$42</f>
        <v>0</v>
      </c>
    </row>
    <row r="49" spans="1:11" ht="13.5" thickTop="1"/>
    <row r="50" spans="1:11">
      <c r="A50" s="6" t="s">
        <v>1265</v>
      </c>
      <c r="B50" s="6"/>
      <c r="C50" s="6"/>
      <c r="D50" s="6"/>
      <c r="E50" s="6"/>
      <c r="F50" s="6"/>
      <c r="G50" s="6"/>
      <c r="H50" s="6"/>
      <c r="I50" s="6"/>
      <c r="J50" s="6"/>
      <c r="K50" s="6"/>
    </row>
    <row r="51" spans="1:11" ht="13.5" thickBot="1">
      <c r="A51" s="6" t="s">
        <v>1266</v>
      </c>
      <c r="B51" s="6"/>
      <c r="C51" s="6"/>
      <c r="D51" s="6"/>
      <c r="E51" s="6"/>
      <c r="F51" s="6"/>
      <c r="G51" s="23">
        <v>0</v>
      </c>
      <c r="H51" s="6"/>
      <c r="I51" s="23">
        <v>0</v>
      </c>
      <c r="J51" s="6"/>
      <c r="K51" s="17">
        <f>I51/סיכום!$B$42</f>
        <v>0</v>
      </c>
    </row>
    <row r="52" spans="1:11" ht="13.5" thickTop="1"/>
    <row r="53" spans="1:11" ht="13.5" thickBot="1">
      <c r="A53" s="4" t="s">
        <v>1273</v>
      </c>
      <c r="B53" s="4"/>
      <c r="C53" s="4"/>
      <c r="D53" s="4"/>
      <c r="E53" s="4"/>
      <c r="F53" s="4"/>
      <c r="G53" s="25">
        <v>0</v>
      </c>
      <c r="H53" s="4"/>
      <c r="I53" s="25">
        <v>0</v>
      </c>
      <c r="J53" s="4"/>
      <c r="K53" s="27">
        <v>0</v>
      </c>
    </row>
    <row r="54" spans="1:11" ht="13.5" thickTop="1"/>
    <row r="56" spans="1:11" ht="13.5" thickBot="1">
      <c r="A56" s="4" t="s">
        <v>1274</v>
      </c>
      <c r="B56" s="4"/>
      <c r="C56" s="4"/>
      <c r="D56" s="4"/>
      <c r="E56" s="4"/>
      <c r="F56" s="4"/>
      <c r="G56" s="25">
        <v>0</v>
      </c>
      <c r="H56" s="4"/>
      <c r="I56" s="25">
        <v>0</v>
      </c>
      <c r="J56" s="4"/>
      <c r="K56" s="27">
        <v>0</v>
      </c>
    </row>
    <row r="57" spans="1:11" ht="13.5" thickTop="1"/>
    <row r="59" spans="1:11">
      <c r="A59" s="7" t="s">
        <v>86</v>
      </c>
      <c r="B59" s="7"/>
      <c r="C59" s="7"/>
      <c r="D59" s="7"/>
      <c r="E59" s="7"/>
      <c r="F59" s="7"/>
      <c r="G59" s="7"/>
      <c r="H59" s="7"/>
      <c r="I59" s="7"/>
      <c r="J59" s="7"/>
      <c r="K59" s="7"/>
    </row>
    <row r="63" spans="1:11">
      <c r="A63" s="2"/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5"/>
  <sheetViews>
    <sheetView rightToLeft="1" topLeftCell="A49" workbookViewId="0">
      <selection activeCell="A79" sqref="A79"/>
    </sheetView>
  </sheetViews>
  <sheetFormatPr defaultColWidth="9.140625" defaultRowHeight="12.75"/>
  <cols>
    <col min="1" max="1" width="34.7109375" customWidth="1"/>
    <col min="2" max="2" width="12.7109375" customWidth="1"/>
    <col min="3" max="3" width="35.7109375" customWidth="1"/>
    <col min="4" max="4" width="11.7109375" customWidth="1"/>
    <col min="5" max="5" width="14.7109375" customWidth="1"/>
    <col min="6" max="6" width="13.7109375" customWidth="1"/>
    <col min="7" max="7" width="17.7109375" style="32" customWidth="1"/>
    <col min="8" max="8" width="9.7109375" style="32" customWidth="1"/>
    <col min="9" max="9" width="12.7109375" style="32" customWidth="1"/>
    <col min="10" max="10" width="20.7109375" style="29" customWidth="1"/>
  </cols>
  <sheetData>
    <row r="2" spans="1:10" ht="18">
      <c r="A2" s="1" t="s">
        <v>0</v>
      </c>
    </row>
    <row r="4" spans="1:10" ht="18">
      <c r="A4" s="1" t="s">
        <v>1275</v>
      </c>
    </row>
    <row r="6" spans="1:10">
      <c r="A6" s="2" t="s">
        <v>1073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151</v>
      </c>
      <c r="E11" s="4" t="s">
        <v>88</v>
      </c>
      <c r="F11" s="4" t="s">
        <v>9</v>
      </c>
      <c r="G11" s="33" t="s">
        <v>90</v>
      </c>
      <c r="H11" s="33" t="s">
        <v>91</v>
      </c>
      <c r="I11" s="33" t="s">
        <v>1074</v>
      </c>
      <c r="J11" s="30" t="s">
        <v>13</v>
      </c>
    </row>
    <row r="12" spans="1:10">
      <c r="A12" s="5"/>
      <c r="B12" s="5"/>
      <c r="C12" s="5"/>
      <c r="D12" s="5"/>
      <c r="E12" s="5" t="s">
        <v>93</v>
      </c>
      <c r="F12" s="5"/>
      <c r="G12" s="34" t="s">
        <v>95</v>
      </c>
      <c r="H12" s="34" t="s">
        <v>96</v>
      </c>
      <c r="I12" s="34" t="s">
        <v>15</v>
      </c>
      <c r="J12" s="31" t="s">
        <v>14</v>
      </c>
    </row>
    <row r="15" spans="1:10">
      <c r="A15" s="4" t="s">
        <v>1276</v>
      </c>
      <c r="B15" s="4"/>
      <c r="C15" s="4"/>
      <c r="D15" s="4"/>
      <c r="E15" s="4"/>
      <c r="F15" s="4"/>
      <c r="G15" s="33"/>
      <c r="H15" s="33"/>
      <c r="I15" s="33"/>
      <c r="J15" s="30"/>
    </row>
    <row r="18" spans="1:10">
      <c r="A18" s="4" t="s">
        <v>1277</v>
      </c>
      <c r="B18" s="4"/>
      <c r="C18" s="4"/>
      <c r="D18" s="4"/>
      <c r="E18" s="4"/>
      <c r="F18" s="4"/>
      <c r="G18" s="33"/>
      <c r="H18" s="33"/>
      <c r="I18" s="33"/>
      <c r="J18" s="30"/>
    </row>
    <row r="19" spans="1:10">
      <c r="A19" s="6" t="s">
        <v>1278</v>
      </c>
      <c r="B19" s="6"/>
      <c r="C19" s="6"/>
      <c r="D19" s="6"/>
      <c r="E19" s="6"/>
      <c r="F19" s="6"/>
      <c r="G19" s="35"/>
      <c r="H19" s="35"/>
      <c r="I19" s="35"/>
      <c r="J19" s="16"/>
    </row>
    <row r="20" spans="1:10" ht="13.5" thickBot="1">
      <c r="A20" s="6" t="s">
        <v>1279</v>
      </c>
      <c r="B20" s="6"/>
      <c r="C20" s="6"/>
      <c r="D20" s="6"/>
      <c r="E20" s="6"/>
      <c r="F20" s="6"/>
      <c r="G20" s="24">
        <v>0</v>
      </c>
      <c r="H20" s="35"/>
      <c r="I20" s="24">
        <v>0</v>
      </c>
      <c r="J20" s="17">
        <v>0</v>
      </c>
    </row>
    <row r="21" spans="1:10" ht="13.5" thickTop="1"/>
    <row r="22" spans="1:10">
      <c r="A22" s="6" t="s">
        <v>1280</v>
      </c>
      <c r="B22" s="6"/>
      <c r="C22" s="6"/>
      <c r="D22" s="6"/>
      <c r="E22" s="6"/>
      <c r="F22" s="6"/>
      <c r="G22" s="35"/>
      <c r="H22" s="35"/>
      <c r="I22" s="35"/>
      <c r="J22" s="16"/>
    </row>
    <row r="23" spans="1:10">
      <c r="A23" s="7" t="s">
        <v>1281</v>
      </c>
      <c r="B23" s="7">
        <v>9926596</v>
      </c>
      <c r="C23" s="36">
        <v>0</v>
      </c>
      <c r="D23" s="36">
        <v>0</v>
      </c>
      <c r="E23" s="7" t="s">
        <v>1282</v>
      </c>
      <c r="F23" s="7" t="s">
        <v>23</v>
      </c>
      <c r="G23" s="22">
        <v>-2000000</v>
      </c>
      <c r="H23" s="22">
        <v>38.93</v>
      </c>
      <c r="I23" s="22">
        <v>-778.68</v>
      </c>
      <c r="J23" s="15">
        <f>I23/סיכום!$B$42</f>
        <v>-9.9937369091133098E-4</v>
      </c>
    </row>
    <row r="24" spans="1:10">
      <c r="A24" s="7" t="s">
        <v>1283</v>
      </c>
      <c r="B24" s="7">
        <v>9926627</v>
      </c>
      <c r="C24" s="36">
        <v>0</v>
      </c>
      <c r="D24" s="36">
        <v>0</v>
      </c>
      <c r="E24" s="7" t="s">
        <v>1284</v>
      </c>
      <c r="F24" s="7" t="s">
        <v>23</v>
      </c>
      <c r="G24" s="22">
        <v>-180000</v>
      </c>
      <c r="H24" s="22">
        <v>32.03</v>
      </c>
      <c r="I24" s="22">
        <v>-57.65</v>
      </c>
      <c r="J24" s="15">
        <f>I24/סיכום!$B$42</f>
        <v>-7.3989178200336769E-5</v>
      </c>
    </row>
    <row r="25" spans="1:10">
      <c r="A25" s="7" t="s">
        <v>1285</v>
      </c>
      <c r="B25" s="7">
        <v>9926597</v>
      </c>
      <c r="C25" s="36">
        <v>0</v>
      </c>
      <c r="D25" s="36">
        <v>0</v>
      </c>
      <c r="E25" s="7" t="s">
        <v>1282</v>
      </c>
      <c r="F25" s="7" t="s">
        <v>23</v>
      </c>
      <c r="G25" s="22">
        <v>-400000</v>
      </c>
      <c r="H25" s="22">
        <v>4.03</v>
      </c>
      <c r="I25" s="22">
        <v>-16.12</v>
      </c>
      <c r="J25" s="15">
        <f>I25/סיכום!$B$42</f>
        <v>-2.0688734650293648E-5</v>
      </c>
    </row>
    <row r="26" spans="1:10">
      <c r="A26" s="7" t="s">
        <v>1286</v>
      </c>
      <c r="B26" s="7">
        <v>9926629</v>
      </c>
      <c r="C26" s="36">
        <v>0</v>
      </c>
      <c r="D26" s="36">
        <v>0</v>
      </c>
      <c r="E26" s="7" t="s">
        <v>1284</v>
      </c>
      <c r="F26" s="7" t="s">
        <v>23</v>
      </c>
      <c r="G26" s="22">
        <v>-120000</v>
      </c>
      <c r="H26" s="22">
        <v>1.08</v>
      </c>
      <c r="I26" s="22">
        <v>-1.3</v>
      </c>
      <c r="J26" s="15">
        <f>I26/סיכום!$B$42</f>
        <v>-1.6684463427656167E-6</v>
      </c>
    </row>
    <row r="27" spans="1:10">
      <c r="A27" s="7" t="s">
        <v>1287</v>
      </c>
      <c r="B27" s="7">
        <v>9926956</v>
      </c>
      <c r="C27" s="36">
        <v>0</v>
      </c>
      <c r="D27" s="36">
        <v>0</v>
      </c>
      <c r="E27" s="7" t="s">
        <v>1288</v>
      </c>
      <c r="F27" s="7" t="s">
        <v>23</v>
      </c>
      <c r="G27" s="22">
        <v>-850000</v>
      </c>
      <c r="H27" s="22">
        <v>-12.54</v>
      </c>
      <c r="I27" s="22">
        <v>106.56</v>
      </c>
      <c r="J27" s="15">
        <f>I27/סיכום!$B$42</f>
        <v>1.3676126329623394E-4</v>
      </c>
    </row>
    <row r="28" spans="1:10">
      <c r="A28" s="7" t="s">
        <v>1289</v>
      </c>
      <c r="B28" s="7">
        <v>915730633</v>
      </c>
      <c r="C28" s="36">
        <v>0</v>
      </c>
      <c r="D28" s="36">
        <v>0</v>
      </c>
      <c r="E28" s="7" t="s">
        <v>1290</v>
      </c>
      <c r="F28" s="7" t="s">
        <v>23</v>
      </c>
      <c r="G28" s="22">
        <v>-55000000</v>
      </c>
      <c r="H28" s="22">
        <v>-0.16</v>
      </c>
      <c r="I28" s="22">
        <v>87.26</v>
      </c>
      <c r="J28" s="15">
        <f>I28/סיכום!$B$42</f>
        <v>1.1199125220748286E-4</v>
      </c>
    </row>
    <row r="29" spans="1:10">
      <c r="A29" s="7" t="s">
        <v>1291</v>
      </c>
      <c r="B29" s="7">
        <v>915724473</v>
      </c>
      <c r="C29" s="36">
        <v>0</v>
      </c>
      <c r="D29" s="36">
        <v>0</v>
      </c>
      <c r="E29" s="7" t="s">
        <v>1292</v>
      </c>
      <c r="F29" s="7" t="s">
        <v>23</v>
      </c>
      <c r="G29" s="22">
        <v>-1400000</v>
      </c>
      <c r="H29" s="22">
        <v>40.409999999999997</v>
      </c>
      <c r="I29" s="22">
        <v>-565.73</v>
      </c>
      <c r="J29" s="15">
        <f>I29/סיכום!$B$42</f>
        <v>-7.2606934576368643E-4</v>
      </c>
    </row>
    <row r="30" spans="1:10">
      <c r="A30" s="7" t="s">
        <v>1291</v>
      </c>
      <c r="B30" s="7">
        <v>915724467</v>
      </c>
      <c r="C30" s="36">
        <v>0</v>
      </c>
      <c r="D30" s="36">
        <v>0</v>
      </c>
      <c r="E30" s="7" t="s">
        <v>1292</v>
      </c>
      <c r="F30" s="7" t="s">
        <v>23</v>
      </c>
      <c r="G30" s="22">
        <v>-80000</v>
      </c>
      <c r="H30" s="22">
        <v>40.409999999999997</v>
      </c>
      <c r="I30" s="22">
        <v>-32.33</v>
      </c>
      <c r="J30" s="15">
        <f>I30/סיכום!$B$42</f>
        <v>-4.1492977124317217E-5</v>
      </c>
    </row>
    <row r="31" spans="1:10">
      <c r="A31" s="7" t="s">
        <v>1291</v>
      </c>
      <c r="B31" s="7">
        <v>915726175</v>
      </c>
      <c r="C31" s="36">
        <v>0</v>
      </c>
      <c r="D31" s="36">
        <v>0</v>
      </c>
      <c r="E31" s="7" t="s">
        <v>1293</v>
      </c>
      <c r="F31" s="7" t="s">
        <v>23</v>
      </c>
      <c r="G31" s="22">
        <v>-96000</v>
      </c>
      <c r="H31" s="22">
        <v>-7.85</v>
      </c>
      <c r="I31" s="22">
        <v>7.54</v>
      </c>
      <c r="J31" s="15">
        <f>I31/סיכום!$B$42</f>
        <v>9.6769887880405765E-6</v>
      </c>
    </row>
    <row r="32" spans="1:10">
      <c r="A32" s="7" t="s">
        <v>1291</v>
      </c>
      <c r="B32" s="7">
        <v>915726195</v>
      </c>
      <c r="C32" s="36">
        <v>0</v>
      </c>
      <c r="D32" s="36">
        <v>0</v>
      </c>
      <c r="E32" s="7" t="s">
        <v>1293</v>
      </c>
      <c r="F32" s="7" t="s">
        <v>23</v>
      </c>
      <c r="G32" s="22">
        <v>-2660000</v>
      </c>
      <c r="H32" s="22">
        <v>-7.85</v>
      </c>
      <c r="I32" s="22">
        <v>208.92</v>
      </c>
      <c r="J32" s="15">
        <f>I32/סיכום!$B$42</f>
        <v>2.6813216148507122E-4</v>
      </c>
    </row>
    <row r="33" spans="1:10">
      <c r="A33" s="7" t="s">
        <v>1291</v>
      </c>
      <c r="B33" s="7">
        <v>915726180</v>
      </c>
      <c r="C33" s="36">
        <v>0</v>
      </c>
      <c r="D33" s="36">
        <v>0</v>
      </c>
      <c r="E33" s="7" t="s">
        <v>1293</v>
      </c>
      <c r="F33" s="7" t="s">
        <v>23</v>
      </c>
      <c r="G33" s="22">
        <v>-80000</v>
      </c>
      <c r="H33" s="22">
        <v>-7.85</v>
      </c>
      <c r="I33" s="22">
        <v>6.28</v>
      </c>
      <c r="J33" s="15">
        <f>I33/סיכום!$B$42</f>
        <v>8.0598792558215952E-6</v>
      </c>
    </row>
    <row r="34" spans="1:10">
      <c r="A34" s="7" t="s">
        <v>1291</v>
      </c>
      <c r="B34" s="7">
        <v>915711320</v>
      </c>
      <c r="C34" s="36">
        <v>0</v>
      </c>
      <c r="D34" s="36">
        <v>0</v>
      </c>
      <c r="E34" s="7" t="s">
        <v>1294</v>
      </c>
      <c r="F34" s="7" t="s">
        <v>23</v>
      </c>
      <c r="G34" s="22">
        <v>-63300</v>
      </c>
      <c r="H34" s="22">
        <v>-4.93</v>
      </c>
      <c r="I34" s="22">
        <v>3.12</v>
      </c>
      <c r="J34" s="15">
        <f>I34/סיכום!$B$42</f>
        <v>4.0042712226374803E-6</v>
      </c>
    </row>
    <row r="35" spans="1:10">
      <c r="A35" s="7" t="s">
        <v>1291</v>
      </c>
      <c r="B35" s="7">
        <v>915711311</v>
      </c>
      <c r="C35" s="36">
        <v>0</v>
      </c>
      <c r="D35" s="36">
        <v>0</v>
      </c>
      <c r="E35" s="7" t="s">
        <v>1294</v>
      </c>
      <c r="F35" s="7" t="s">
        <v>23</v>
      </c>
      <c r="G35" s="22">
        <v>-3300</v>
      </c>
      <c r="H35" s="22">
        <v>-4.93</v>
      </c>
      <c r="I35" s="22">
        <v>0.16</v>
      </c>
      <c r="J35" s="15">
        <f>I35/סיכום!$B$42</f>
        <v>2.0534724218653743E-7</v>
      </c>
    </row>
    <row r="36" spans="1:10">
      <c r="A36" s="7" t="s">
        <v>1291</v>
      </c>
      <c r="B36" s="7">
        <v>915678240</v>
      </c>
      <c r="C36" s="36">
        <v>0</v>
      </c>
      <c r="D36" s="36">
        <v>0</v>
      </c>
      <c r="E36" s="7" t="s">
        <v>1295</v>
      </c>
      <c r="F36" s="7" t="s">
        <v>23</v>
      </c>
      <c r="G36" s="22">
        <v>-100000</v>
      </c>
      <c r="H36" s="22">
        <v>-4.59</v>
      </c>
      <c r="I36" s="22">
        <v>4.59</v>
      </c>
      <c r="J36" s="15">
        <f>I36/סיכום!$B$42</f>
        <v>5.8908990102262927E-6</v>
      </c>
    </row>
    <row r="37" spans="1:10">
      <c r="A37" s="7" t="s">
        <v>1291</v>
      </c>
      <c r="B37" s="7">
        <v>915678225</v>
      </c>
      <c r="C37" s="36">
        <v>0</v>
      </c>
      <c r="D37" s="36">
        <v>0</v>
      </c>
      <c r="E37" s="7" t="s">
        <v>1295</v>
      </c>
      <c r="F37" s="7" t="s">
        <v>23</v>
      </c>
      <c r="G37" s="22">
        <v>-850000</v>
      </c>
      <c r="H37" s="22">
        <v>-4.59</v>
      </c>
      <c r="I37" s="22">
        <v>38.979999999999997</v>
      </c>
      <c r="J37" s="15">
        <f>I37/סיכום!$B$42</f>
        <v>5.002772187769518E-5</v>
      </c>
    </row>
    <row r="38" spans="1:10">
      <c r="A38" s="7" t="s">
        <v>1291</v>
      </c>
      <c r="B38" s="7">
        <v>915724463</v>
      </c>
      <c r="C38" s="36">
        <v>0</v>
      </c>
      <c r="D38" s="36">
        <v>0</v>
      </c>
      <c r="E38" s="7" t="s">
        <v>1292</v>
      </c>
      <c r="F38" s="7" t="s">
        <v>23</v>
      </c>
      <c r="G38" s="22">
        <v>-120000</v>
      </c>
      <c r="H38" s="22">
        <v>40.409999999999997</v>
      </c>
      <c r="I38" s="22">
        <v>-48.49</v>
      </c>
      <c r="J38" s="15">
        <f>I38/סיכום!$B$42</f>
        <v>-6.2233048585157502E-5</v>
      </c>
    </row>
    <row r="39" spans="1:10">
      <c r="A39" s="7" t="s">
        <v>1291</v>
      </c>
      <c r="B39" s="7">
        <v>915678236</v>
      </c>
      <c r="C39" s="36">
        <v>0</v>
      </c>
      <c r="D39" s="36">
        <v>0</v>
      </c>
      <c r="E39" s="7" t="s">
        <v>1295</v>
      </c>
      <c r="F39" s="7" t="s">
        <v>23</v>
      </c>
      <c r="G39" s="22">
        <v>-15000</v>
      </c>
      <c r="H39" s="22">
        <v>-4.59</v>
      </c>
      <c r="I39" s="22">
        <v>0.69</v>
      </c>
      <c r="J39" s="15">
        <f>I39/סיכום!$B$42</f>
        <v>8.8555998192944262E-7</v>
      </c>
    </row>
    <row r="40" spans="1:10">
      <c r="A40" s="7" t="s">
        <v>1291</v>
      </c>
      <c r="B40" s="7">
        <v>915751241</v>
      </c>
      <c r="C40" s="36">
        <v>0</v>
      </c>
      <c r="D40" s="36">
        <v>0</v>
      </c>
      <c r="E40" s="7" t="s">
        <v>1296</v>
      </c>
      <c r="F40" s="7" t="s">
        <v>23</v>
      </c>
      <c r="G40" s="22">
        <v>-1300000</v>
      </c>
      <c r="H40" s="22">
        <v>41.74</v>
      </c>
      <c r="I40" s="22">
        <v>-542.66999999999996</v>
      </c>
      <c r="J40" s="15">
        <f>I40/סיכום!$B$42</f>
        <v>-6.9647367448355166E-4</v>
      </c>
    </row>
    <row r="41" spans="1:10">
      <c r="A41" s="7" t="s">
        <v>1291</v>
      </c>
      <c r="B41" s="7">
        <v>915744342</v>
      </c>
      <c r="C41" s="36">
        <v>0</v>
      </c>
      <c r="D41" s="36">
        <v>0</v>
      </c>
      <c r="E41" s="7" t="s">
        <v>1297</v>
      </c>
      <c r="F41" s="7" t="s">
        <v>23</v>
      </c>
      <c r="G41" s="22">
        <v>-1800000</v>
      </c>
      <c r="H41" s="22">
        <v>39.22</v>
      </c>
      <c r="I41" s="22">
        <v>-705.9</v>
      </c>
      <c r="J41" s="15">
        <f>I41/סיכום!$B$42</f>
        <v>-9.0596636412172986E-4</v>
      </c>
    </row>
    <row r="42" spans="1:10">
      <c r="A42" s="7" t="s">
        <v>1291</v>
      </c>
      <c r="B42" s="7">
        <v>915754991</v>
      </c>
      <c r="C42" s="36">
        <v>0</v>
      </c>
      <c r="D42" s="36">
        <v>0</v>
      </c>
      <c r="E42" s="7" t="s">
        <v>1298</v>
      </c>
      <c r="F42" s="7" t="s">
        <v>23</v>
      </c>
      <c r="G42" s="22">
        <v>-7750000</v>
      </c>
      <c r="H42" s="22">
        <v>42.61</v>
      </c>
      <c r="I42" s="22">
        <v>-3302.58</v>
      </c>
      <c r="J42" s="15">
        <f>I42/סיכום!$B$42</f>
        <v>-4.2385980943775922E-3</v>
      </c>
    </row>
    <row r="43" spans="1:10">
      <c r="A43" s="7" t="s">
        <v>1291</v>
      </c>
      <c r="B43" s="7">
        <v>915754987</v>
      </c>
      <c r="C43" s="36">
        <v>0</v>
      </c>
      <c r="D43" s="36">
        <v>0</v>
      </c>
      <c r="E43" s="7" t="s">
        <v>1298</v>
      </c>
      <c r="F43" s="7" t="s">
        <v>23</v>
      </c>
      <c r="G43" s="22">
        <v>-195000</v>
      </c>
      <c r="H43" s="22">
        <v>42.61</v>
      </c>
      <c r="I43" s="22">
        <v>-83.1</v>
      </c>
      <c r="J43" s="15">
        <f>I43/סיכום!$B$42</f>
        <v>-1.0665222391063287E-4</v>
      </c>
    </row>
    <row r="44" spans="1:10">
      <c r="A44" s="7" t="s">
        <v>1299</v>
      </c>
      <c r="B44" s="7">
        <v>9926916</v>
      </c>
      <c r="C44" s="36">
        <v>0</v>
      </c>
      <c r="D44" s="36">
        <v>0</v>
      </c>
      <c r="E44" s="7" t="s">
        <v>1300</v>
      </c>
      <c r="F44" s="7" t="s">
        <v>23</v>
      </c>
      <c r="G44" s="22">
        <v>-4000000</v>
      </c>
      <c r="H44" s="22">
        <v>-0.02</v>
      </c>
      <c r="I44" s="22">
        <v>0.64</v>
      </c>
      <c r="J44" s="15">
        <f>I44/סיכום!$B$42</f>
        <v>8.2138896874614972E-7</v>
      </c>
    </row>
    <row r="45" spans="1:10">
      <c r="A45" s="7" t="s">
        <v>1301</v>
      </c>
      <c r="B45" s="7">
        <v>9926801</v>
      </c>
      <c r="C45" s="36">
        <v>0</v>
      </c>
      <c r="D45" s="36">
        <v>0</v>
      </c>
      <c r="E45" s="7" t="s">
        <v>1302</v>
      </c>
      <c r="F45" s="7" t="s">
        <v>23</v>
      </c>
      <c r="G45" s="22">
        <v>-4000000</v>
      </c>
      <c r="H45" s="22">
        <v>-0.24</v>
      </c>
      <c r="I45" s="22">
        <v>9.69</v>
      </c>
      <c r="J45" s="15">
        <f>I45/סיכום!$B$42</f>
        <v>1.2436342354922173E-5</v>
      </c>
    </row>
    <row r="46" spans="1:10" ht="13.5" thickBot="1">
      <c r="A46" s="6" t="s">
        <v>1303</v>
      </c>
      <c r="B46" s="6"/>
      <c r="C46" s="6"/>
      <c r="D46" s="6"/>
      <c r="E46" s="6"/>
      <c r="F46" s="6"/>
      <c r="G46" s="24">
        <f>SUM(G23:G45)</f>
        <v>-83062600</v>
      </c>
      <c r="H46" s="35"/>
      <c r="I46" s="24">
        <f>SUM(I23:I45)</f>
        <v>-5660.1200000000008</v>
      </c>
      <c r="J46" s="17">
        <f>SUM(J23:J45)</f>
        <v>-7.2643127027804018E-3</v>
      </c>
    </row>
    <row r="47" spans="1:10" ht="13.5" thickTop="1"/>
    <row r="48" spans="1:10">
      <c r="A48" s="6" t="s">
        <v>1304</v>
      </c>
      <c r="B48" s="6"/>
      <c r="C48" s="6"/>
      <c r="D48" s="6"/>
      <c r="E48" s="6"/>
      <c r="F48" s="6"/>
      <c r="G48" s="35"/>
      <c r="H48" s="35"/>
      <c r="I48" s="35"/>
      <c r="J48" s="16"/>
    </row>
    <row r="49" spans="1:10">
      <c r="A49" s="7" t="s">
        <v>1305</v>
      </c>
      <c r="B49" s="7">
        <v>200101004</v>
      </c>
      <c r="C49" s="36">
        <v>0</v>
      </c>
      <c r="D49" s="7" t="s">
        <v>1306</v>
      </c>
      <c r="E49" s="7" t="s">
        <v>1307</v>
      </c>
      <c r="F49" s="7" t="s">
        <v>23</v>
      </c>
      <c r="G49" s="22">
        <v>785051.13</v>
      </c>
      <c r="H49" s="22">
        <v>124.54</v>
      </c>
      <c r="I49" s="22">
        <v>977.7</v>
      </c>
      <c r="J49" s="15">
        <f>I49/סיכום!$B$42</f>
        <v>1.2547999917861103E-3</v>
      </c>
    </row>
    <row r="50" spans="1:10">
      <c r="A50" s="7" t="s">
        <v>1308</v>
      </c>
      <c r="B50" s="7">
        <v>200101012</v>
      </c>
      <c r="C50" s="36">
        <v>0</v>
      </c>
      <c r="D50" s="7" t="s">
        <v>1306</v>
      </c>
      <c r="E50" s="7" t="s">
        <v>1145</v>
      </c>
      <c r="F50" s="7" t="s">
        <v>30</v>
      </c>
      <c r="G50" s="22">
        <v>-900965.64</v>
      </c>
      <c r="H50" s="22">
        <v>127.03</v>
      </c>
      <c r="I50" s="22">
        <v>-1144.49</v>
      </c>
      <c r="J50" s="15">
        <f>I50/סיכום!$B$42</f>
        <v>-1.4688616575629389E-3</v>
      </c>
    </row>
    <row r="51" spans="1:10" ht="13.5" thickBot="1">
      <c r="A51" s="6" t="s">
        <v>1309</v>
      </c>
      <c r="B51" s="6"/>
      <c r="C51" s="6"/>
      <c r="D51" s="6"/>
      <c r="E51" s="6"/>
      <c r="F51" s="6"/>
      <c r="G51" s="24">
        <f>SUM(G49:G50)</f>
        <v>-115914.51000000001</v>
      </c>
      <c r="H51" s="35"/>
      <c r="I51" s="24">
        <f>SUM(I49:I50)</f>
        <v>-166.78999999999996</v>
      </c>
      <c r="J51" s="17">
        <f>SUM(J49:J50)</f>
        <v>-2.1406166577682862E-4</v>
      </c>
    </row>
    <row r="52" spans="1:10" ht="13.5" thickTop="1"/>
    <row r="53" spans="1:10">
      <c r="A53" s="6" t="s">
        <v>1310</v>
      </c>
      <c r="B53" s="6"/>
      <c r="C53" s="6"/>
      <c r="D53" s="6"/>
      <c r="E53" s="6"/>
      <c r="F53" s="6"/>
      <c r="G53" s="35"/>
      <c r="H53" s="35"/>
      <c r="I53" s="35"/>
      <c r="J53" s="16"/>
    </row>
    <row r="54" spans="1:10" ht="13.5" thickBot="1">
      <c r="A54" s="6" t="s">
        <v>1311</v>
      </c>
      <c r="B54" s="6"/>
      <c r="C54" s="6"/>
      <c r="D54" s="6"/>
      <c r="E54" s="6"/>
      <c r="F54" s="6"/>
      <c r="G54" s="24">
        <v>0</v>
      </c>
      <c r="H54" s="35"/>
      <c r="I54" s="24">
        <v>0</v>
      </c>
      <c r="J54" s="17">
        <f>H54/סיכום!$B$42</f>
        <v>0</v>
      </c>
    </row>
    <row r="55" spans="1:10" ht="13.5" thickTop="1"/>
    <row r="56" spans="1:10">
      <c r="A56" s="6" t="s">
        <v>1312</v>
      </c>
      <c r="B56" s="6"/>
      <c r="C56" s="6"/>
      <c r="D56" s="6"/>
      <c r="E56" s="6"/>
      <c r="F56" s="6"/>
      <c r="G56" s="35"/>
      <c r="H56" s="35"/>
      <c r="I56" s="35"/>
      <c r="J56" s="16"/>
    </row>
    <row r="57" spans="1:10" ht="13.5" thickBot="1">
      <c r="A57" s="6" t="s">
        <v>1313</v>
      </c>
      <c r="B57" s="6"/>
      <c r="C57" s="6"/>
      <c r="D57" s="6"/>
      <c r="E57" s="6"/>
      <c r="F57" s="6"/>
      <c r="G57" s="24">
        <v>0</v>
      </c>
      <c r="H57" s="35"/>
      <c r="I57" s="24">
        <v>0</v>
      </c>
      <c r="J57" s="17">
        <f>H57/סיכום!$B$42</f>
        <v>0</v>
      </c>
    </row>
    <row r="58" spans="1:10" ht="13.5" thickTop="1"/>
    <row r="59" spans="1:10" ht="13.5" thickBot="1">
      <c r="A59" s="4" t="s">
        <v>1314</v>
      </c>
      <c r="B59" s="4"/>
      <c r="C59" s="4"/>
      <c r="D59" s="4"/>
      <c r="E59" s="4"/>
      <c r="F59" s="4"/>
      <c r="G59" s="26">
        <f>SUM(G20+G46+G51+G54+G57)</f>
        <v>-83178514.510000005</v>
      </c>
      <c r="H59" s="33"/>
      <c r="I59" s="26">
        <f>SUM(I20+I46+I51+I54+I57)</f>
        <v>-5826.9100000000008</v>
      </c>
      <c r="J59" s="27">
        <f>SUM(J20+J46+J51+J54+J57)</f>
        <v>-7.4783743685572302E-3</v>
      </c>
    </row>
    <row r="60" spans="1:10" ht="13.5" thickTop="1"/>
    <row r="62" spans="1:10">
      <c r="A62" s="4" t="s">
        <v>1315</v>
      </c>
      <c r="B62" s="4"/>
      <c r="C62" s="4"/>
      <c r="D62" s="4"/>
      <c r="E62" s="4"/>
      <c r="F62" s="4"/>
      <c r="G62" s="33"/>
      <c r="H62" s="33"/>
      <c r="I62" s="33"/>
      <c r="J62" s="30"/>
    </row>
    <row r="63" spans="1:10">
      <c r="A63" s="6" t="s">
        <v>1278</v>
      </c>
      <c r="B63" s="6"/>
      <c r="C63" s="6"/>
      <c r="D63" s="6"/>
      <c r="E63" s="6"/>
      <c r="F63" s="6"/>
      <c r="G63" s="35"/>
      <c r="H63" s="35"/>
      <c r="I63" s="35"/>
      <c r="J63" s="16"/>
    </row>
    <row r="64" spans="1:10" ht="13.5" thickBot="1">
      <c r="A64" s="6" t="s">
        <v>1279</v>
      </c>
      <c r="B64" s="6"/>
      <c r="C64" s="6"/>
      <c r="D64" s="6"/>
      <c r="E64" s="6"/>
      <c r="F64" s="6"/>
      <c r="G64" s="24">
        <v>0</v>
      </c>
      <c r="H64" s="35"/>
      <c r="I64" s="24">
        <v>0</v>
      </c>
      <c r="J64" s="17">
        <f>H64/סיכום!$B$42</f>
        <v>0</v>
      </c>
    </row>
    <row r="65" spans="1:10" ht="13.5" thickTop="1"/>
    <row r="66" spans="1:10">
      <c r="A66" s="6" t="s">
        <v>1316</v>
      </c>
      <c r="B66" s="6"/>
      <c r="C66" s="6"/>
      <c r="D66" s="6"/>
      <c r="E66" s="6"/>
      <c r="F66" s="6"/>
      <c r="G66" s="35"/>
      <c r="H66" s="35"/>
      <c r="I66" s="35"/>
      <c r="J66" s="16"/>
    </row>
    <row r="67" spans="1:10" ht="13.5" thickBot="1">
      <c r="A67" s="6" t="s">
        <v>1317</v>
      </c>
      <c r="B67" s="6"/>
      <c r="C67" s="6"/>
      <c r="D67" s="6"/>
      <c r="E67" s="6"/>
      <c r="F67" s="6"/>
      <c r="G67" s="24">
        <v>0</v>
      </c>
      <c r="H67" s="35"/>
      <c r="I67" s="24">
        <v>0</v>
      </c>
      <c r="J67" s="17">
        <f>H67/סיכום!$B$42</f>
        <v>0</v>
      </c>
    </row>
    <row r="68" spans="1:10" ht="13.5" thickTop="1"/>
    <row r="69" spans="1:10">
      <c r="A69" s="6" t="s">
        <v>1310</v>
      </c>
      <c r="B69" s="6"/>
      <c r="C69" s="6"/>
      <c r="D69" s="6"/>
      <c r="E69" s="6"/>
      <c r="F69" s="6"/>
      <c r="G69" s="35"/>
      <c r="H69" s="35"/>
      <c r="I69" s="35"/>
      <c r="J69" s="16"/>
    </row>
    <row r="70" spans="1:10" ht="13.5" thickBot="1">
      <c r="A70" s="6" t="s">
        <v>1311</v>
      </c>
      <c r="B70" s="6"/>
      <c r="C70" s="6"/>
      <c r="D70" s="6"/>
      <c r="E70" s="6"/>
      <c r="F70" s="6"/>
      <c r="G70" s="24">
        <v>0</v>
      </c>
      <c r="H70" s="35"/>
      <c r="I70" s="24">
        <v>0</v>
      </c>
      <c r="J70" s="17">
        <f>H70/סיכום!$B$42</f>
        <v>0</v>
      </c>
    </row>
    <row r="71" spans="1:10" ht="13.5" thickTop="1"/>
    <row r="72" spans="1:10">
      <c r="A72" s="6" t="s">
        <v>1312</v>
      </c>
      <c r="B72" s="6"/>
      <c r="C72" s="6"/>
      <c r="D72" s="6"/>
      <c r="E72" s="6"/>
      <c r="F72" s="6"/>
      <c r="G72" s="35"/>
      <c r="H72" s="35"/>
      <c r="I72" s="35"/>
      <c r="J72" s="16"/>
    </row>
    <row r="73" spans="1:10" ht="13.5" thickBot="1">
      <c r="A73" s="6" t="s">
        <v>1313</v>
      </c>
      <c r="B73" s="6"/>
      <c r="C73" s="6"/>
      <c r="D73" s="6"/>
      <c r="E73" s="6"/>
      <c r="F73" s="6"/>
      <c r="G73" s="24">
        <v>0</v>
      </c>
      <c r="H73" s="35"/>
      <c r="I73" s="24">
        <v>0</v>
      </c>
      <c r="J73" s="17">
        <f>H73/סיכום!$B$42</f>
        <v>0</v>
      </c>
    </row>
    <row r="74" spans="1:10" ht="13.5" thickTop="1"/>
    <row r="75" spans="1:10" ht="13.5" thickBot="1">
      <c r="A75" s="4" t="s">
        <v>1318</v>
      </c>
      <c r="B75" s="4"/>
      <c r="C75" s="4"/>
      <c r="D75" s="4"/>
      <c r="E75" s="4"/>
      <c r="F75" s="4"/>
      <c r="G75" s="26">
        <v>0</v>
      </c>
      <c r="H75" s="33"/>
      <c r="I75" s="26">
        <v>0</v>
      </c>
      <c r="J75" s="27">
        <v>0</v>
      </c>
    </row>
    <row r="76" spans="1:10" ht="13.5" thickTop="1"/>
    <row r="78" spans="1:10" ht="13.5" thickBot="1">
      <c r="A78" s="4" t="s">
        <v>1319</v>
      </c>
      <c r="B78" s="4"/>
      <c r="C78" s="4"/>
      <c r="D78" s="4"/>
      <c r="E78" s="4"/>
      <c r="F78" s="4"/>
      <c r="G78" s="26">
        <f>SUM(G59+G75)</f>
        <v>-83178514.510000005</v>
      </c>
      <c r="H78" s="33"/>
      <c r="I78" s="26">
        <f>SUM(I59+I75)</f>
        <v>-5826.9100000000008</v>
      </c>
      <c r="J78" s="27">
        <f>SUM(J59+J75)</f>
        <v>-7.4783743685572302E-3</v>
      </c>
    </row>
    <row r="79" spans="1:10" ht="13.5" thickTop="1"/>
    <row r="81" spans="1:10">
      <c r="A81" s="7" t="s">
        <v>86</v>
      </c>
      <c r="B81" s="7"/>
      <c r="C81" s="7"/>
      <c r="D81" s="7"/>
      <c r="E81" s="7"/>
      <c r="F81" s="7"/>
      <c r="G81" s="22"/>
      <c r="H81" s="22"/>
      <c r="I81" s="22"/>
      <c r="J81" s="15"/>
    </row>
    <row r="85" spans="1:10">
      <c r="A85" s="2"/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4"/>
  <sheetViews>
    <sheetView rightToLeft="1" topLeftCell="C49" workbookViewId="0">
      <selection activeCell="A81" sqref="A81"/>
    </sheetView>
  </sheetViews>
  <sheetFormatPr defaultColWidth="9.140625" defaultRowHeight="12.75"/>
  <cols>
    <col min="1" max="1" width="44.7109375" customWidth="1"/>
    <col min="2" max="2" width="12.7109375" customWidth="1"/>
    <col min="3" max="3" width="8.7109375" customWidth="1"/>
    <col min="4" max="4" width="10.7109375" customWidth="1"/>
    <col min="5" max="5" width="14.7109375" customWidth="1"/>
    <col min="6" max="6" width="8.7109375" customWidth="1"/>
    <col min="7" max="7" width="11.7109375" customWidth="1"/>
    <col min="8" max="8" width="14.7109375" style="29" customWidth="1"/>
    <col min="9" max="9" width="16.7109375" style="29" customWidth="1"/>
    <col min="10" max="10" width="17.7109375" style="32" customWidth="1"/>
    <col min="11" max="11" width="9.7109375" style="32" customWidth="1"/>
    <col min="12" max="12" width="13.7109375" style="32" customWidth="1"/>
    <col min="13" max="13" width="24.7109375" style="29" customWidth="1"/>
    <col min="14" max="14" width="20.7109375" style="29" customWidth="1"/>
  </cols>
  <sheetData>
    <row r="2" spans="1:14" ht="18">
      <c r="A2" s="1" t="s">
        <v>0</v>
      </c>
    </row>
    <row r="4" spans="1:14" ht="18">
      <c r="A4" s="1" t="s">
        <v>87</v>
      </c>
    </row>
    <row r="6" spans="1:14">
      <c r="A6" s="2" t="s">
        <v>2</v>
      </c>
    </row>
    <row r="8" spans="1:14" ht="15">
      <c r="A8" s="3" t="s">
        <v>3</v>
      </c>
    </row>
    <row r="11" spans="1:14">
      <c r="A11" s="4" t="s">
        <v>4</v>
      </c>
      <c r="B11" s="4" t="s">
        <v>5</v>
      </c>
      <c r="C11" s="4" t="s">
        <v>7</v>
      </c>
      <c r="D11" s="4" t="s">
        <v>8</v>
      </c>
      <c r="E11" s="4" t="s">
        <v>88</v>
      </c>
      <c r="F11" s="4" t="s">
        <v>89</v>
      </c>
      <c r="G11" s="4" t="s">
        <v>9</v>
      </c>
      <c r="H11" s="30" t="s">
        <v>10</v>
      </c>
      <c r="I11" s="30" t="s">
        <v>11</v>
      </c>
      <c r="J11" s="33" t="s">
        <v>90</v>
      </c>
      <c r="K11" s="33" t="s">
        <v>91</v>
      </c>
      <c r="L11" s="33" t="s">
        <v>12</v>
      </c>
      <c r="M11" s="30" t="s">
        <v>92</v>
      </c>
      <c r="N11" s="30" t="s">
        <v>13</v>
      </c>
    </row>
    <row r="12" spans="1:14">
      <c r="A12" s="5"/>
      <c r="B12" s="5"/>
      <c r="C12" s="5"/>
      <c r="D12" s="5"/>
      <c r="E12" s="5" t="s">
        <v>93</v>
      </c>
      <c r="F12" s="5" t="s">
        <v>94</v>
      </c>
      <c r="G12" s="5"/>
      <c r="H12" s="31" t="s">
        <v>14</v>
      </c>
      <c r="I12" s="31" t="s">
        <v>14</v>
      </c>
      <c r="J12" s="34" t="s">
        <v>95</v>
      </c>
      <c r="K12" s="34" t="s">
        <v>96</v>
      </c>
      <c r="L12" s="34" t="s">
        <v>15</v>
      </c>
      <c r="M12" s="31" t="s">
        <v>14</v>
      </c>
      <c r="N12" s="31" t="s">
        <v>14</v>
      </c>
    </row>
    <row r="15" spans="1:14">
      <c r="A15" s="4" t="s">
        <v>97</v>
      </c>
      <c r="B15" s="4"/>
      <c r="C15" s="4"/>
      <c r="D15" s="4"/>
      <c r="E15" s="4"/>
      <c r="F15" s="4"/>
      <c r="G15" s="4"/>
      <c r="H15" s="30"/>
      <c r="I15" s="30"/>
      <c r="J15" s="33"/>
      <c r="K15" s="33"/>
      <c r="L15" s="33"/>
      <c r="M15" s="30"/>
      <c r="N15" s="30"/>
    </row>
    <row r="18" spans="1:14">
      <c r="A18" s="4" t="s">
        <v>98</v>
      </c>
      <c r="B18" s="4"/>
      <c r="C18" s="4"/>
      <c r="D18" s="4"/>
      <c r="E18" s="4"/>
      <c r="F18" s="4"/>
      <c r="G18" s="4"/>
      <c r="H18" s="30"/>
      <c r="I18" s="30"/>
      <c r="J18" s="33"/>
      <c r="K18" s="33"/>
      <c r="L18" s="33"/>
      <c r="M18" s="30"/>
      <c r="N18" s="30"/>
    </row>
    <row r="19" spans="1:14">
      <c r="A19" s="6" t="s">
        <v>99</v>
      </c>
      <c r="B19" s="6"/>
      <c r="C19" s="6"/>
      <c r="D19" s="6"/>
      <c r="E19" s="6"/>
      <c r="F19" s="6"/>
      <c r="G19" s="6"/>
      <c r="H19" s="16"/>
      <c r="I19" s="16"/>
      <c r="J19" s="35"/>
      <c r="K19" s="35"/>
      <c r="L19" s="35"/>
      <c r="M19" s="16"/>
      <c r="N19" s="16"/>
    </row>
    <row r="20" spans="1:14">
      <c r="A20" s="7" t="s">
        <v>100</v>
      </c>
      <c r="B20" s="7">
        <v>9547233</v>
      </c>
      <c r="C20" s="7" t="s">
        <v>101</v>
      </c>
      <c r="D20" s="36" t="s">
        <v>1487</v>
      </c>
      <c r="E20" s="36">
        <v>0</v>
      </c>
      <c r="F20" s="7">
        <v>0.33</v>
      </c>
      <c r="G20" s="7" t="s">
        <v>23</v>
      </c>
      <c r="H20" s="15">
        <v>0.05</v>
      </c>
      <c r="I20" s="15">
        <v>2.8500000000000001E-2</v>
      </c>
      <c r="J20" s="22">
        <v>21838</v>
      </c>
      <c r="K20" s="22">
        <v>138.91999999999999</v>
      </c>
      <c r="L20" s="22">
        <v>30.34</v>
      </c>
      <c r="M20" s="15">
        <v>0</v>
      </c>
      <c r="N20" s="15">
        <f>L20/סיכום!$B$42</f>
        <v>3.8938970799622161E-5</v>
      </c>
    </row>
    <row r="21" spans="1:14">
      <c r="A21" s="7" t="s">
        <v>102</v>
      </c>
      <c r="B21" s="7">
        <v>9590332</v>
      </c>
      <c r="C21" s="7" t="s">
        <v>101</v>
      </c>
      <c r="D21" s="36" t="s">
        <v>1487</v>
      </c>
      <c r="E21" s="36">
        <v>0</v>
      </c>
      <c r="F21" s="7">
        <v>5.92</v>
      </c>
      <c r="G21" s="7" t="s">
        <v>23</v>
      </c>
      <c r="H21" s="15">
        <v>0.04</v>
      </c>
      <c r="I21" s="15">
        <v>3.2000000000000002E-3</v>
      </c>
      <c r="J21" s="22">
        <v>196871</v>
      </c>
      <c r="K21" s="22">
        <v>164.03</v>
      </c>
      <c r="L21" s="22">
        <v>322.93</v>
      </c>
      <c r="M21" s="15">
        <v>0</v>
      </c>
      <c r="N21" s="15">
        <f>L21/סיכום!$B$42</f>
        <v>4.1445490574561585E-4</v>
      </c>
    </row>
    <row r="22" spans="1:14">
      <c r="A22" s="7" t="s">
        <v>103</v>
      </c>
      <c r="B22" s="7">
        <v>9590431</v>
      </c>
      <c r="C22" s="7" t="s">
        <v>101</v>
      </c>
      <c r="D22" s="36" t="s">
        <v>1487</v>
      </c>
      <c r="E22" s="36">
        <v>0</v>
      </c>
      <c r="F22" s="7">
        <v>8.26</v>
      </c>
      <c r="G22" s="7" t="s">
        <v>23</v>
      </c>
      <c r="H22" s="15">
        <v>0.04</v>
      </c>
      <c r="I22" s="15">
        <v>6.8999999999999999E-3</v>
      </c>
      <c r="J22" s="22">
        <v>1063268</v>
      </c>
      <c r="K22" s="22">
        <v>163.41</v>
      </c>
      <c r="L22" s="22">
        <v>1737.49</v>
      </c>
      <c r="M22" s="15">
        <v>1E-4</v>
      </c>
      <c r="N22" s="15">
        <f>L22/סיכום!$B$42</f>
        <v>2.2299298739167934E-3</v>
      </c>
    </row>
    <row r="23" spans="1:14">
      <c r="A23" s="7" t="s">
        <v>104</v>
      </c>
      <c r="B23" s="7">
        <v>1124056</v>
      </c>
      <c r="C23" s="7" t="s">
        <v>101</v>
      </c>
      <c r="D23" s="36" t="s">
        <v>1487</v>
      </c>
      <c r="E23" s="36">
        <v>0</v>
      </c>
      <c r="F23" s="7">
        <v>7.11</v>
      </c>
      <c r="G23" s="7" t="s">
        <v>23</v>
      </c>
      <c r="H23" s="15">
        <v>2.75E-2</v>
      </c>
      <c r="I23" s="15">
        <v>4.5999999999999999E-3</v>
      </c>
      <c r="J23" s="22">
        <v>2408747</v>
      </c>
      <c r="K23" s="22">
        <v>122.42</v>
      </c>
      <c r="L23" s="22">
        <v>2948.79</v>
      </c>
      <c r="M23" s="15">
        <v>1E-4</v>
      </c>
      <c r="N23" s="15">
        <f>L23/סיכום!$B$42</f>
        <v>3.7845368392952481E-3</v>
      </c>
    </row>
    <row r="24" spans="1:14">
      <c r="A24" s="7" t="s">
        <v>105</v>
      </c>
      <c r="B24" s="7">
        <v>1108927</v>
      </c>
      <c r="C24" s="7" t="s">
        <v>101</v>
      </c>
      <c r="D24" s="36" t="s">
        <v>1487</v>
      </c>
      <c r="E24" s="36">
        <v>0</v>
      </c>
      <c r="F24" s="7">
        <v>3.15</v>
      </c>
      <c r="G24" s="7" t="s">
        <v>23</v>
      </c>
      <c r="H24" s="15">
        <v>3.5000000000000003E-2</v>
      </c>
      <c r="I24" s="15">
        <v>1.1999999999999999E-3</v>
      </c>
      <c r="J24" s="22">
        <v>1693735</v>
      </c>
      <c r="K24" s="22">
        <v>133.47</v>
      </c>
      <c r="L24" s="22">
        <v>2260.63</v>
      </c>
      <c r="M24" s="15">
        <v>1E-4</v>
      </c>
      <c r="N24" s="15">
        <f>L24/סיכום!$B$42</f>
        <v>2.9013383506509508E-3</v>
      </c>
    </row>
    <row r="25" spans="1:14">
      <c r="A25" s="7" t="s">
        <v>106</v>
      </c>
      <c r="B25" s="7">
        <v>1125905</v>
      </c>
      <c r="C25" s="7" t="s">
        <v>101</v>
      </c>
      <c r="D25" s="36" t="s">
        <v>1487</v>
      </c>
      <c r="E25" s="36">
        <v>0</v>
      </c>
      <c r="F25" s="7">
        <v>2.38</v>
      </c>
      <c r="G25" s="7" t="s">
        <v>23</v>
      </c>
      <c r="H25" s="15">
        <v>0.01</v>
      </c>
      <c r="I25" s="15">
        <v>-2.0000000000000001E-4</v>
      </c>
      <c r="J25" s="22">
        <v>4501499</v>
      </c>
      <c r="K25" s="22">
        <v>106.43</v>
      </c>
      <c r="L25" s="22">
        <v>4790.95</v>
      </c>
      <c r="M25" s="15">
        <v>2.9999999999999997E-4</v>
      </c>
      <c r="N25" s="15">
        <f>L25/סיכום!$B$42</f>
        <v>6.1488023122099472E-3</v>
      </c>
    </row>
    <row r="26" spans="1:14">
      <c r="A26" s="7" t="s">
        <v>107</v>
      </c>
      <c r="B26" s="7">
        <v>1097708</v>
      </c>
      <c r="C26" s="7" t="s">
        <v>101</v>
      </c>
      <c r="D26" s="36" t="s">
        <v>1487</v>
      </c>
      <c r="E26" s="36">
        <v>0</v>
      </c>
      <c r="F26" s="7">
        <v>15.86</v>
      </c>
      <c r="G26" s="7" t="s">
        <v>23</v>
      </c>
      <c r="H26" s="15">
        <v>0.04</v>
      </c>
      <c r="I26" s="15">
        <v>1.34E-2</v>
      </c>
      <c r="J26" s="22">
        <v>789397</v>
      </c>
      <c r="K26" s="22">
        <v>180.4</v>
      </c>
      <c r="L26" s="22">
        <v>1424.07</v>
      </c>
      <c r="M26" s="15">
        <v>0</v>
      </c>
      <c r="N26" s="15">
        <f>L26/סיכום!$B$42</f>
        <v>1.8276802948786397E-3</v>
      </c>
    </row>
    <row r="27" spans="1:14">
      <c r="A27" s="7" t="s">
        <v>108</v>
      </c>
      <c r="B27" s="7">
        <v>1113641</v>
      </c>
      <c r="C27" s="7" t="s">
        <v>101</v>
      </c>
      <c r="D27" s="36" t="s">
        <v>1487</v>
      </c>
      <c r="E27" s="36">
        <v>0</v>
      </c>
      <c r="F27" s="36">
        <v>0</v>
      </c>
      <c r="G27" s="7" t="s">
        <v>23</v>
      </c>
      <c r="H27" s="37">
        <v>0</v>
      </c>
      <c r="I27" s="37">
        <v>0</v>
      </c>
      <c r="J27" s="22">
        <v>29.96</v>
      </c>
      <c r="K27" s="22">
        <v>0</v>
      </c>
      <c r="L27" s="22">
        <v>0</v>
      </c>
      <c r="M27" s="37">
        <v>0</v>
      </c>
      <c r="N27" s="15">
        <f>L27/סיכום!$B$42</f>
        <v>0</v>
      </c>
    </row>
    <row r="28" spans="1:14">
      <c r="A28" s="7" t="s">
        <v>109</v>
      </c>
      <c r="B28" s="7">
        <v>1120583</v>
      </c>
      <c r="C28" s="7" t="s">
        <v>101</v>
      </c>
      <c r="D28" s="36" t="s">
        <v>1487</v>
      </c>
      <c r="E28" s="36">
        <v>0</v>
      </c>
      <c r="F28" s="7">
        <v>20.05</v>
      </c>
      <c r="G28" s="7" t="s">
        <v>23</v>
      </c>
      <c r="H28" s="15">
        <v>2.75E-2</v>
      </c>
      <c r="I28" s="15">
        <v>1.52E-2</v>
      </c>
      <c r="J28" s="22">
        <v>72730</v>
      </c>
      <c r="K28" s="22">
        <v>136.80000000000001</v>
      </c>
      <c r="L28" s="22">
        <v>99.49</v>
      </c>
      <c r="M28" s="15">
        <v>0</v>
      </c>
      <c r="N28" s="15">
        <f>L28/סיכום!$B$42</f>
        <v>1.2768748203211632E-4</v>
      </c>
    </row>
    <row r="29" spans="1:14">
      <c r="A29" s="7" t="s">
        <v>110</v>
      </c>
      <c r="B29" s="7">
        <v>1128081</v>
      </c>
      <c r="C29" s="7" t="s">
        <v>101</v>
      </c>
      <c r="D29" s="36" t="s">
        <v>1487</v>
      </c>
      <c r="E29" s="36">
        <v>0</v>
      </c>
      <c r="F29" s="7">
        <v>8.19</v>
      </c>
      <c r="G29" s="7" t="s">
        <v>23</v>
      </c>
      <c r="H29" s="15">
        <v>1.7500000000000002E-2</v>
      </c>
      <c r="I29" s="15">
        <v>6.1000000000000004E-3</v>
      </c>
      <c r="J29" s="22">
        <v>1897250</v>
      </c>
      <c r="K29" s="22">
        <v>112.14</v>
      </c>
      <c r="L29" s="22">
        <v>2127.58</v>
      </c>
      <c r="M29" s="15">
        <v>2.0000000000000001E-4</v>
      </c>
      <c r="N29" s="15">
        <f>L29/סיכום!$B$42</f>
        <v>2.730579284570208E-3</v>
      </c>
    </row>
    <row r="30" spans="1:14">
      <c r="A30" s="7" t="s">
        <v>111</v>
      </c>
      <c r="B30" s="7">
        <v>1130483</v>
      </c>
      <c r="C30" s="7" t="s">
        <v>101</v>
      </c>
      <c r="D30" s="36" t="s">
        <v>1487</v>
      </c>
      <c r="E30" s="36">
        <v>0</v>
      </c>
      <c r="F30" s="7">
        <v>1.83</v>
      </c>
      <c r="G30" s="7" t="s">
        <v>23</v>
      </c>
      <c r="H30" s="15">
        <v>1E-3</v>
      </c>
      <c r="I30" s="15">
        <v>-1.8E-3</v>
      </c>
      <c r="J30" s="22">
        <v>187000</v>
      </c>
      <c r="K30" s="22">
        <v>100.33</v>
      </c>
      <c r="L30" s="22">
        <v>187.62</v>
      </c>
      <c r="M30" s="15">
        <v>0</v>
      </c>
      <c r="N30" s="15">
        <f>L30/סיכום!$B$42</f>
        <v>2.4079530986898846E-4</v>
      </c>
    </row>
    <row r="31" spans="1:14">
      <c r="A31" s="7" t="s">
        <v>112</v>
      </c>
      <c r="B31" s="7">
        <v>1114750</v>
      </c>
      <c r="C31" s="7" t="s">
        <v>101</v>
      </c>
      <c r="D31" s="36" t="s">
        <v>1487</v>
      </c>
      <c r="E31" s="36">
        <v>0</v>
      </c>
      <c r="F31" s="7">
        <v>4.57</v>
      </c>
      <c r="G31" s="7" t="s">
        <v>23</v>
      </c>
      <c r="H31" s="15">
        <v>0.03</v>
      </c>
      <c r="I31" s="15">
        <v>6.9999999999999999E-4</v>
      </c>
      <c r="J31" s="22">
        <v>4661078</v>
      </c>
      <c r="K31" s="22">
        <v>126.33</v>
      </c>
      <c r="L31" s="22">
        <v>5888.34</v>
      </c>
      <c r="M31" s="15">
        <v>2.9999999999999997E-4</v>
      </c>
      <c r="N31" s="15">
        <f>L31/סיכום!$B$42</f>
        <v>7.5572148753542245E-3</v>
      </c>
    </row>
    <row r="32" spans="1:14" ht="13.5" thickBot="1">
      <c r="A32" s="6" t="s">
        <v>113</v>
      </c>
      <c r="B32" s="6"/>
      <c r="C32" s="6"/>
      <c r="D32" s="6"/>
      <c r="E32" s="6"/>
      <c r="F32" s="6">
        <v>5.73</v>
      </c>
      <c r="G32" s="6"/>
      <c r="H32" s="16"/>
      <c r="I32" s="16">
        <v>3.0999999999999999E-3</v>
      </c>
      <c r="J32" s="24">
        <f>SUM(J20:J31)</f>
        <v>17493442.960000001</v>
      </c>
      <c r="K32" s="35"/>
      <c r="L32" s="24">
        <f>SUM(L20:L31)</f>
        <v>21818.230000000003</v>
      </c>
      <c r="M32" s="16"/>
      <c r="N32" s="17">
        <f>SUM(N20:N31)</f>
        <v>2.8001958499322355E-2</v>
      </c>
    </row>
    <row r="33" spans="1:14" ht="13.5" thickTop="1"/>
    <row r="34" spans="1:14">
      <c r="A34" s="6" t="s">
        <v>114</v>
      </c>
      <c r="B34" s="6"/>
      <c r="C34" s="6"/>
      <c r="D34" s="6"/>
      <c r="E34" s="6"/>
      <c r="F34" s="6"/>
      <c r="G34" s="6"/>
      <c r="H34" s="16"/>
      <c r="I34" s="16"/>
      <c r="J34" s="35"/>
      <c r="K34" s="35"/>
      <c r="L34" s="35"/>
      <c r="M34" s="16"/>
      <c r="N34" s="16"/>
    </row>
    <row r="35" spans="1:14">
      <c r="A35" s="7" t="s">
        <v>115</v>
      </c>
      <c r="B35" s="7">
        <v>8150518</v>
      </c>
      <c r="C35" s="7" t="s">
        <v>101</v>
      </c>
      <c r="D35" s="36" t="s">
        <v>1487</v>
      </c>
      <c r="E35" s="36">
        <v>0</v>
      </c>
      <c r="F35" s="7">
        <v>0.35</v>
      </c>
      <c r="G35" s="7" t="s">
        <v>23</v>
      </c>
      <c r="H35" s="37">
        <v>0</v>
      </c>
      <c r="I35" s="15">
        <v>2.3E-3</v>
      </c>
      <c r="J35" s="22">
        <v>2390852</v>
      </c>
      <c r="K35" s="22">
        <v>99.92</v>
      </c>
      <c r="L35" s="22">
        <v>2388.94</v>
      </c>
      <c r="M35" s="15">
        <v>2.0000000000000001E-4</v>
      </c>
      <c r="N35" s="15">
        <f>L35/סיכום!$B$42</f>
        <v>3.0660140046819173E-3</v>
      </c>
    </row>
    <row r="36" spans="1:14">
      <c r="A36" s="7" t="s">
        <v>116</v>
      </c>
      <c r="B36" s="7">
        <v>8151011</v>
      </c>
      <c r="C36" s="7" t="s">
        <v>101</v>
      </c>
      <c r="D36" s="36" t="s">
        <v>1487</v>
      </c>
      <c r="E36" s="36">
        <v>0</v>
      </c>
      <c r="F36" s="7">
        <v>0.77</v>
      </c>
      <c r="G36" s="7" t="s">
        <v>23</v>
      </c>
      <c r="H36" s="37">
        <v>0</v>
      </c>
      <c r="I36" s="15">
        <v>2.5999999999999999E-3</v>
      </c>
      <c r="J36" s="22">
        <v>6707923</v>
      </c>
      <c r="K36" s="22">
        <v>99.8</v>
      </c>
      <c r="L36" s="22">
        <v>6694.51</v>
      </c>
      <c r="M36" s="15">
        <v>6.9999999999999999E-4</v>
      </c>
      <c r="N36" s="15">
        <f>L36/סיכום!$B$42</f>
        <v>8.5918697893137292E-3</v>
      </c>
    </row>
    <row r="37" spans="1:14">
      <c r="A37" s="7" t="s">
        <v>117</v>
      </c>
      <c r="B37" s="7">
        <v>8151110</v>
      </c>
      <c r="C37" s="7" t="s">
        <v>101</v>
      </c>
      <c r="D37" s="36" t="s">
        <v>1487</v>
      </c>
      <c r="E37" s="36">
        <v>0</v>
      </c>
      <c r="F37" s="7">
        <v>0.84</v>
      </c>
      <c r="G37" s="7" t="s">
        <v>23</v>
      </c>
      <c r="H37" s="37">
        <v>0</v>
      </c>
      <c r="I37" s="15">
        <v>2.7000000000000001E-3</v>
      </c>
      <c r="J37" s="22">
        <v>1418000</v>
      </c>
      <c r="K37" s="22">
        <v>99.77</v>
      </c>
      <c r="L37" s="22">
        <v>1414.74</v>
      </c>
      <c r="M37" s="15">
        <v>1E-4</v>
      </c>
      <c r="N37" s="15">
        <f>L37/סיכום!$B$42</f>
        <v>1.8157059838186374E-3</v>
      </c>
    </row>
    <row r="38" spans="1:14">
      <c r="A38" s="7" t="s">
        <v>118</v>
      </c>
      <c r="B38" s="7">
        <v>8151219</v>
      </c>
      <c r="C38" s="7" t="s">
        <v>101</v>
      </c>
      <c r="D38" s="36" t="s">
        <v>1487</v>
      </c>
      <c r="E38" s="36">
        <v>0</v>
      </c>
      <c r="F38" s="7">
        <v>0.92</v>
      </c>
      <c r="G38" s="7" t="s">
        <v>23</v>
      </c>
      <c r="H38" s="37">
        <v>0</v>
      </c>
      <c r="I38" s="15">
        <v>2.8E-3</v>
      </c>
      <c r="J38" s="22">
        <v>4616515</v>
      </c>
      <c r="K38" s="22">
        <v>99.74</v>
      </c>
      <c r="L38" s="22">
        <v>4604.51</v>
      </c>
      <c r="M38" s="15">
        <v>5.0000000000000001E-4</v>
      </c>
      <c r="N38" s="15">
        <f>L38/סיכום!$B$42</f>
        <v>5.9095214382520848E-3</v>
      </c>
    </row>
    <row r="39" spans="1:14">
      <c r="A39" s="7" t="s">
        <v>119</v>
      </c>
      <c r="B39" s="7">
        <v>8150211</v>
      </c>
      <c r="C39" s="7" t="s">
        <v>101</v>
      </c>
      <c r="D39" s="36" t="s">
        <v>1487</v>
      </c>
      <c r="E39" s="36">
        <v>0</v>
      </c>
      <c r="F39" s="7">
        <v>0.1</v>
      </c>
      <c r="G39" s="7" t="s">
        <v>23</v>
      </c>
      <c r="H39" s="37">
        <v>0</v>
      </c>
      <c r="I39" s="15">
        <v>3.0999999999999999E-3</v>
      </c>
      <c r="J39" s="22">
        <v>3058292</v>
      </c>
      <c r="K39" s="22">
        <v>99.97</v>
      </c>
      <c r="L39" s="22">
        <v>3057.37</v>
      </c>
      <c r="M39" s="15">
        <v>2.9999999999999997E-4</v>
      </c>
      <c r="N39" s="15">
        <f>L39/סיכום!$B$42</f>
        <v>3.9238906115240868E-3</v>
      </c>
    </row>
    <row r="40" spans="1:14">
      <c r="A40" s="7" t="s">
        <v>120</v>
      </c>
      <c r="B40" s="7">
        <v>8150427</v>
      </c>
      <c r="C40" s="7" t="s">
        <v>101</v>
      </c>
      <c r="D40" s="36" t="s">
        <v>1487</v>
      </c>
      <c r="E40" s="36">
        <v>0</v>
      </c>
      <c r="F40" s="7">
        <v>0.27</v>
      </c>
      <c r="G40" s="7" t="s">
        <v>23</v>
      </c>
      <c r="H40" s="37">
        <v>0</v>
      </c>
      <c r="I40" s="15">
        <v>2.5999999999999999E-3</v>
      </c>
      <c r="J40" s="22">
        <v>468000</v>
      </c>
      <c r="K40" s="22">
        <v>99.93</v>
      </c>
      <c r="L40" s="22">
        <v>467.67</v>
      </c>
      <c r="M40" s="15">
        <v>0</v>
      </c>
      <c r="N40" s="15">
        <f>L40/סיכום!$B$42</f>
        <v>6.0021715470861224E-4</v>
      </c>
    </row>
    <row r="41" spans="1:14">
      <c r="A41" s="7" t="s">
        <v>121</v>
      </c>
      <c r="B41" s="7">
        <v>8150617</v>
      </c>
      <c r="C41" s="7" t="s">
        <v>101</v>
      </c>
      <c r="D41" s="36" t="s">
        <v>1487</v>
      </c>
      <c r="E41" s="36">
        <v>0</v>
      </c>
      <c r="F41" s="7">
        <v>0.42</v>
      </c>
      <c r="G41" s="7" t="s">
        <v>23</v>
      </c>
      <c r="H41" s="37">
        <v>0</v>
      </c>
      <c r="I41" s="15">
        <v>2.5999999999999999E-3</v>
      </c>
      <c r="J41" s="22">
        <v>2085575</v>
      </c>
      <c r="K41" s="22">
        <v>99.89</v>
      </c>
      <c r="L41" s="22">
        <v>2083.2800000000002</v>
      </c>
      <c r="M41" s="15">
        <v>2.0000000000000001E-4</v>
      </c>
      <c r="N41" s="15">
        <f>L41/סיכום!$B$42</f>
        <v>2.673723766889811E-3</v>
      </c>
    </row>
    <row r="42" spans="1:14">
      <c r="A42" s="7" t="s">
        <v>122</v>
      </c>
      <c r="B42" s="7">
        <v>8150724</v>
      </c>
      <c r="C42" s="7" t="s">
        <v>101</v>
      </c>
      <c r="D42" s="36" t="s">
        <v>1487</v>
      </c>
      <c r="E42" s="36">
        <v>0</v>
      </c>
      <c r="F42" s="7">
        <v>0.52</v>
      </c>
      <c r="G42" s="7" t="s">
        <v>23</v>
      </c>
      <c r="H42" s="37">
        <v>0</v>
      </c>
      <c r="I42" s="15">
        <v>2.3E-3</v>
      </c>
      <c r="J42" s="22">
        <v>1134000</v>
      </c>
      <c r="K42" s="22">
        <v>99.88</v>
      </c>
      <c r="L42" s="22">
        <v>1132.6400000000001</v>
      </c>
      <c r="M42" s="15">
        <v>1E-4</v>
      </c>
      <c r="N42" s="15">
        <f>L42/סיכום!$B$42</f>
        <v>1.4536531274384986E-3</v>
      </c>
    </row>
    <row r="43" spans="1:14">
      <c r="A43" s="7" t="s">
        <v>123</v>
      </c>
      <c r="B43" s="7">
        <v>8150815</v>
      </c>
      <c r="C43" s="7" t="s">
        <v>101</v>
      </c>
      <c r="D43" s="36" t="s">
        <v>1487</v>
      </c>
      <c r="E43" s="36">
        <v>0</v>
      </c>
      <c r="F43" s="7">
        <v>0.59</v>
      </c>
      <c r="G43" s="7" t="s">
        <v>23</v>
      </c>
      <c r="H43" s="37">
        <v>0</v>
      </c>
      <c r="I43" s="15">
        <v>2.5000000000000001E-3</v>
      </c>
      <c r="J43" s="22">
        <v>5924963</v>
      </c>
      <c r="K43" s="22">
        <v>99.85</v>
      </c>
      <c r="L43" s="22">
        <v>5916.08</v>
      </c>
      <c r="M43" s="15">
        <v>5.9999999999999995E-4</v>
      </c>
      <c r="N43" s="15">
        <f>L43/סיכום!$B$42</f>
        <v>7.5928169534683152E-3</v>
      </c>
    </row>
    <row r="44" spans="1:14">
      <c r="A44" s="7" t="s">
        <v>124</v>
      </c>
      <c r="B44" s="7">
        <v>8150914</v>
      </c>
      <c r="C44" s="7" t="s">
        <v>101</v>
      </c>
      <c r="D44" s="36" t="s">
        <v>1487</v>
      </c>
      <c r="E44" s="36">
        <v>0</v>
      </c>
      <c r="F44" s="7">
        <v>0.67</v>
      </c>
      <c r="G44" s="7" t="s">
        <v>23</v>
      </c>
      <c r="H44" s="37">
        <v>0</v>
      </c>
      <c r="I44" s="15">
        <v>2.7000000000000001E-3</v>
      </c>
      <c r="J44" s="22">
        <v>7157164</v>
      </c>
      <c r="K44" s="22">
        <v>99.82</v>
      </c>
      <c r="L44" s="22">
        <v>7144.28</v>
      </c>
      <c r="M44" s="15">
        <v>6.9999999999999999E-4</v>
      </c>
      <c r="N44" s="15">
        <f>L44/סיכום!$B$42</f>
        <v>9.169113721302722E-3</v>
      </c>
    </row>
    <row r="45" spans="1:14">
      <c r="A45" s="7" t="s">
        <v>125</v>
      </c>
      <c r="B45" s="7">
        <v>8150112</v>
      </c>
      <c r="C45" s="7" t="s">
        <v>101</v>
      </c>
      <c r="D45" s="36" t="s">
        <v>1487</v>
      </c>
      <c r="E45" s="36">
        <v>0</v>
      </c>
      <c r="F45" s="7">
        <v>0.02</v>
      </c>
      <c r="G45" s="7" t="s">
        <v>23</v>
      </c>
      <c r="H45" s="37">
        <v>0</v>
      </c>
      <c r="I45" s="37">
        <v>0</v>
      </c>
      <c r="J45" s="22">
        <v>1007658</v>
      </c>
      <c r="K45" s="22">
        <v>100</v>
      </c>
      <c r="L45" s="22">
        <v>1007.66</v>
      </c>
      <c r="M45" s="15">
        <v>1E-4</v>
      </c>
      <c r="N45" s="15">
        <f>L45/סיכום!$B$42</f>
        <v>1.2932512628855393E-3</v>
      </c>
    </row>
    <row r="46" spans="1:14">
      <c r="A46" s="7" t="s">
        <v>126</v>
      </c>
      <c r="B46" s="7">
        <v>1114297</v>
      </c>
      <c r="C46" s="7" t="s">
        <v>101</v>
      </c>
      <c r="D46" s="36" t="s">
        <v>1487</v>
      </c>
      <c r="E46" s="36">
        <v>0</v>
      </c>
      <c r="F46" s="7">
        <v>0.08</v>
      </c>
      <c r="G46" s="7" t="s">
        <v>23</v>
      </c>
      <c r="H46" s="15">
        <v>4.4999999999999998E-2</v>
      </c>
      <c r="I46" s="15">
        <v>2.0999999999999999E-3</v>
      </c>
      <c r="J46" s="22">
        <v>404531</v>
      </c>
      <c r="K46" s="22">
        <v>104.47</v>
      </c>
      <c r="L46" s="22">
        <v>422.61</v>
      </c>
      <c r="M46" s="15">
        <v>1E-4</v>
      </c>
      <c r="N46" s="15">
        <f>L46/סיכום!$B$42</f>
        <v>5.4238623762782872E-4</v>
      </c>
    </row>
    <row r="47" spans="1:14">
      <c r="A47" s="7" t="s">
        <v>127</v>
      </c>
      <c r="B47" s="7">
        <v>1126218</v>
      </c>
      <c r="C47" s="7" t="s">
        <v>101</v>
      </c>
      <c r="D47" s="36" t="s">
        <v>1487</v>
      </c>
      <c r="E47" s="36">
        <v>0</v>
      </c>
      <c r="F47" s="7">
        <v>2.88</v>
      </c>
      <c r="G47" s="7" t="s">
        <v>23</v>
      </c>
      <c r="H47" s="15">
        <v>0.04</v>
      </c>
      <c r="I47" s="15">
        <v>7.9000000000000008E-3</v>
      </c>
      <c r="J47" s="22">
        <v>3706659</v>
      </c>
      <c r="K47" s="22">
        <v>113.42</v>
      </c>
      <c r="L47" s="22">
        <v>4204.09</v>
      </c>
      <c r="M47" s="15">
        <v>2.0000000000000001E-4</v>
      </c>
      <c r="N47" s="15">
        <f>L47/סיכום!$B$42</f>
        <v>5.395614296275001E-3</v>
      </c>
    </row>
    <row r="48" spans="1:14">
      <c r="A48" s="7" t="s">
        <v>128</v>
      </c>
      <c r="B48" s="7">
        <v>1115773</v>
      </c>
      <c r="C48" s="7" t="s">
        <v>101</v>
      </c>
      <c r="D48" s="36" t="s">
        <v>1487</v>
      </c>
      <c r="E48" s="36">
        <v>0</v>
      </c>
      <c r="F48" s="7">
        <v>4.49</v>
      </c>
      <c r="G48" s="7" t="s">
        <v>23</v>
      </c>
      <c r="H48" s="15">
        <v>0.05</v>
      </c>
      <c r="I48" s="15">
        <v>1.3599999999999999E-2</v>
      </c>
      <c r="J48" s="22">
        <v>10411466</v>
      </c>
      <c r="K48" s="22">
        <v>122.33</v>
      </c>
      <c r="L48" s="22">
        <v>12736.35</v>
      </c>
      <c r="M48" s="15">
        <v>5.9999999999999995E-4</v>
      </c>
      <c r="N48" s="15">
        <f>L48/סיכום!$B$42</f>
        <v>1.6346089675140663E-2</v>
      </c>
    </row>
    <row r="49" spans="1:14">
      <c r="A49" s="7" t="s">
        <v>129</v>
      </c>
      <c r="B49" s="7">
        <v>1123272</v>
      </c>
      <c r="C49" s="7" t="s">
        <v>101</v>
      </c>
      <c r="D49" s="36" t="s">
        <v>1487</v>
      </c>
      <c r="E49" s="36">
        <v>0</v>
      </c>
      <c r="F49" s="7">
        <v>5.94</v>
      </c>
      <c r="G49" s="7" t="s">
        <v>23</v>
      </c>
      <c r="H49" s="15">
        <v>5.5E-2</v>
      </c>
      <c r="I49" s="15">
        <v>1.8599999999999998E-2</v>
      </c>
      <c r="J49" s="22">
        <v>6275470</v>
      </c>
      <c r="K49" s="22">
        <v>129</v>
      </c>
      <c r="L49" s="22">
        <v>8095.36</v>
      </c>
      <c r="M49" s="15">
        <v>4.0000000000000002E-4</v>
      </c>
      <c r="N49" s="15">
        <f>L49/סיכום!$B$42</f>
        <v>1.0389749065670048E-2</v>
      </c>
    </row>
    <row r="50" spans="1:14">
      <c r="A50" s="7" t="s">
        <v>130</v>
      </c>
      <c r="B50" s="7">
        <v>1125400</v>
      </c>
      <c r="C50" s="7" t="s">
        <v>101</v>
      </c>
      <c r="D50" s="36" t="s">
        <v>1487</v>
      </c>
      <c r="E50" s="36">
        <v>0</v>
      </c>
      <c r="F50" s="7">
        <v>15.67</v>
      </c>
      <c r="G50" s="7" t="s">
        <v>23</v>
      </c>
      <c r="H50" s="15">
        <v>5.5E-2</v>
      </c>
      <c r="I50" s="15">
        <v>3.6499999999999998E-2</v>
      </c>
      <c r="J50" s="22">
        <v>4307024</v>
      </c>
      <c r="K50" s="22">
        <v>136.63</v>
      </c>
      <c r="L50" s="22">
        <v>5884.69</v>
      </c>
      <c r="M50" s="15">
        <v>4.0000000000000002E-4</v>
      </c>
      <c r="N50" s="15">
        <f>L50/סיכום!$B$42</f>
        <v>7.5525303913918434E-3</v>
      </c>
    </row>
    <row r="51" spans="1:14">
      <c r="A51" s="7" t="s">
        <v>131</v>
      </c>
      <c r="B51" s="7">
        <v>1101575</v>
      </c>
      <c r="C51" s="7" t="s">
        <v>101</v>
      </c>
      <c r="D51" s="36" t="s">
        <v>1487</v>
      </c>
      <c r="E51" s="36">
        <v>0</v>
      </c>
      <c r="F51" s="7">
        <v>2.02</v>
      </c>
      <c r="G51" s="7" t="s">
        <v>23</v>
      </c>
      <c r="H51" s="15">
        <v>5.5E-2</v>
      </c>
      <c r="I51" s="15">
        <v>5.3E-3</v>
      </c>
      <c r="J51" s="22">
        <v>6569138</v>
      </c>
      <c r="K51" s="22">
        <v>115.28</v>
      </c>
      <c r="L51" s="22">
        <v>7572.9</v>
      </c>
      <c r="M51" s="15">
        <v>4.0000000000000002E-4</v>
      </c>
      <c r="N51" s="15">
        <f>L51/סיכום!$B$42</f>
        <v>9.7192133147151836E-3</v>
      </c>
    </row>
    <row r="52" spans="1:14">
      <c r="A52" s="7" t="s">
        <v>132</v>
      </c>
      <c r="B52" s="7">
        <v>1110907</v>
      </c>
      <c r="C52" s="7" t="s">
        <v>101</v>
      </c>
      <c r="D52" s="36" t="s">
        <v>1487</v>
      </c>
      <c r="E52" s="36">
        <v>0</v>
      </c>
      <c r="F52" s="7">
        <v>3.69</v>
      </c>
      <c r="G52" s="7" t="s">
        <v>23</v>
      </c>
      <c r="H52" s="15">
        <v>0.06</v>
      </c>
      <c r="I52" s="15">
        <v>1.0800000000000001E-2</v>
      </c>
      <c r="J52" s="22">
        <v>18919734</v>
      </c>
      <c r="K52" s="22">
        <v>124.96</v>
      </c>
      <c r="L52" s="22">
        <v>23642.1</v>
      </c>
      <c r="M52" s="15">
        <v>1E-3</v>
      </c>
      <c r="N52" s="15">
        <f>L52/סיכום!$B$42</f>
        <v>3.0342750215614601E-2</v>
      </c>
    </row>
    <row r="53" spans="1:14">
      <c r="A53" s="7" t="s">
        <v>133</v>
      </c>
      <c r="B53" s="7">
        <v>1126747</v>
      </c>
      <c r="C53" s="7" t="s">
        <v>101</v>
      </c>
      <c r="D53" s="36" t="s">
        <v>1487</v>
      </c>
      <c r="E53" s="36">
        <v>0</v>
      </c>
      <c r="F53" s="7">
        <v>7.03</v>
      </c>
      <c r="G53" s="7" t="s">
        <v>23</v>
      </c>
      <c r="H53" s="15">
        <v>4.2500000000000003E-2</v>
      </c>
      <c r="I53" s="15">
        <v>2.1399999999999999E-2</v>
      </c>
      <c r="J53" s="22">
        <v>5643421</v>
      </c>
      <c r="K53" s="22">
        <v>119.04</v>
      </c>
      <c r="L53" s="22">
        <v>6717.93</v>
      </c>
      <c r="M53" s="15">
        <v>2.9999999999999997E-4</v>
      </c>
      <c r="N53" s="15">
        <f>L53/סיכום!$B$42</f>
        <v>8.6219274918887846E-3</v>
      </c>
    </row>
    <row r="54" spans="1:14">
      <c r="A54" s="7" t="s">
        <v>134</v>
      </c>
      <c r="B54" s="7">
        <v>1130848</v>
      </c>
      <c r="C54" s="7" t="s">
        <v>101</v>
      </c>
      <c r="D54" s="36" t="s">
        <v>1487</v>
      </c>
      <c r="E54" s="36">
        <v>0</v>
      </c>
      <c r="F54" s="7">
        <v>7.87</v>
      </c>
      <c r="G54" s="7" t="s">
        <v>23</v>
      </c>
      <c r="H54" s="15">
        <v>3.7499999999999999E-2</v>
      </c>
      <c r="I54" s="15">
        <v>2.3099999999999999E-2</v>
      </c>
      <c r="J54" s="22">
        <v>2321142</v>
      </c>
      <c r="K54" s="22">
        <v>114.7</v>
      </c>
      <c r="L54" s="22">
        <v>2662.35</v>
      </c>
      <c r="M54" s="15">
        <v>2.9999999999999997E-4</v>
      </c>
      <c r="N54" s="15">
        <f>L54/סיכום!$B$42</f>
        <v>3.4169139389707997E-3</v>
      </c>
    </row>
    <row r="55" spans="1:14">
      <c r="A55" s="7" t="s">
        <v>135</v>
      </c>
      <c r="B55" s="7">
        <v>1127166</v>
      </c>
      <c r="C55" s="7" t="s">
        <v>101</v>
      </c>
      <c r="D55" s="36" t="s">
        <v>1487</v>
      </c>
      <c r="E55" s="36">
        <v>0</v>
      </c>
      <c r="F55" s="7">
        <v>1.39</v>
      </c>
      <c r="G55" s="7" t="s">
        <v>23</v>
      </c>
      <c r="H55" s="15">
        <v>2.5000000000000001E-2</v>
      </c>
      <c r="I55" s="15">
        <v>3.5000000000000001E-3</v>
      </c>
      <c r="J55" s="22">
        <v>166568</v>
      </c>
      <c r="K55" s="22">
        <v>104.51</v>
      </c>
      <c r="L55" s="22">
        <v>174.08</v>
      </c>
      <c r="M55" s="15">
        <v>0</v>
      </c>
      <c r="N55" s="15">
        <f>L55/סיכום!$B$42</f>
        <v>2.2341779949895275E-4</v>
      </c>
    </row>
    <row r="56" spans="1:14">
      <c r="A56" s="7" t="s">
        <v>136</v>
      </c>
      <c r="B56" s="7">
        <v>1099456</v>
      </c>
      <c r="C56" s="7" t="s">
        <v>101</v>
      </c>
      <c r="D56" s="36" t="s">
        <v>1487</v>
      </c>
      <c r="E56" s="36">
        <v>0</v>
      </c>
      <c r="F56" s="7">
        <v>9.14</v>
      </c>
      <c r="G56" s="7" t="s">
        <v>23</v>
      </c>
      <c r="H56" s="15">
        <v>6.25E-2</v>
      </c>
      <c r="I56" s="15">
        <v>2.6100000000000002E-2</v>
      </c>
      <c r="J56" s="22">
        <v>574100</v>
      </c>
      <c r="K56" s="22">
        <v>137.72</v>
      </c>
      <c r="L56" s="22">
        <v>790.65</v>
      </c>
      <c r="M56" s="15">
        <v>0</v>
      </c>
      <c r="N56" s="15">
        <f>L56/סיכום!$B$42</f>
        <v>1.0147362314674115E-3</v>
      </c>
    </row>
    <row r="57" spans="1:14">
      <c r="A57" s="7" t="s">
        <v>137</v>
      </c>
      <c r="B57" s="7">
        <v>1122019</v>
      </c>
      <c r="C57" s="7" t="s">
        <v>101</v>
      </c>
      <c r="D57" s="36" t="s">
        <v>1487</v>
      </c>
      <c r="E57" s="36">
        <v>0</v>
      </c>
      <c r="F57" s="7">
        <v>1.63</v>
      </c>
      <c r="G57" s="7" t="s">
        <v>23</v>
      </c>
      <c r="H57" s="15">
        <v>4.2500000000000003E-2</v>
      </c>
      <c r="I57" s="15">
        <v>4.1000000000000003E-3</v>
      </c>
      <c r="J57" s="22">
        <v>5342484</v>
      </c>
      <c r="K57" s="22">
        <v>107.79</v>
      </c>
      <c r="L57" s="22">
        <v>5758.66</v>
      </c>
      <c r="M57" s="15">
        <v>2.9999999999999997E-4</v>
      </c>
      <c r="N57" s="15">
        <f>L57/סיכום!$B$42</f>
        <v>7.3907809355620354E-3</v>
      </c>
    </row>
    <row r="58" spans="1:14">
      <c r="A58" s="7" t="s">
        <v>138</v>
      </c>
      <c r="B58" s="7">
        <v>9268335</v>
      </c>
      <c r="C58" s="7" t="s">
        <v>101</v>
      </c>
      <c r="D58" s="36" t="s">
        <v>1487</v>
      </c>
      <c r="E58" s="36">
        <v>0</v>
      </c>
      <c r="F58" s="7">
        <v>1.03</v>
      </c>
      <c r="G58" s="7" t="s">
        <v>23</v>
      </c>
      <c r="H58" s="15">
        <v>6.5000000000000002E-2</v>
      </c>
      <c r="I58" s="15">
        <v>2.7000000000000001E-3</v>
      </c>
      <c r="J58" s="22">
        <v>4211426</v>
      </c>
      <c r="K58" s="22">
        <v>112.69</v>
      </c>
      <c r="L58" s="22">
        <v>4745.8599999999997</v>
      </c>
      <c r="M58" s="15">
        <v>4.0000000000000002E-4</v>
      </c>
      <c r="N58" s="15">
        <f>L58/סיכום!$B$42</f>
        <v>6.0909328925212534E-3</v>
      </c>
    </row>
    <row r="59" spans="1:14" ht="13.5" thickBot="1">
      <c r="A59" s="6" t="s">
        <v>139</v>
      </c>
      <c r="B59" s="6"/>
      <c r="C59" s="6"/>
      <c r="D59" s="6"/>
      <c r="E59" s="6"/>
      <c r="F59" s="6">
        <v>3.55</v>
      </c>
      <c r="G59" s="6"/>
      <c r="H59" s="16"/>
      <c r="I59" s="16">
        <v>1.0200000000000001E-2</v>
      </c>
      <c r="J59" s="24">
        <f>SUM(J35:J58)</f>
        <v>104822105</v>
      </c>
      <c r="K59" s="35"/>
      <c r="L59" s="24">
        <f>SUM(L35:L58)</f>
        <v>119319.31</v>
      </c>
      <c r="M59" s="16"/>
      <c r="N59" s="17">
        <f>SUM(N35:N58)</f>
        <v>0.15313682030062833</v>
      </c>
    </row>
    <row r="60" spans="1:14" ht="13.5" thickTop="1"/>
    <row r="61" spans="1:14">
      <c r="A61" s="6" t="s">
        <v>140</v>
      </c>
      <c r="B61" s="6"/>
      <c r="C61" s="6"/>
      <c r="D61" s="6"/>
      <c r="E61" s="6"/>
      <c r="F61" s="6"/>
      <c r="G61" s="6"/>
      <c r="H61" s="16"/>
      <c r="I61" s="16"/>
      <c r="J61" s="35"/>
      <c r="K61" s="35"/>
      <c r="L61" s="35"/>
      <c r="M61" s="16"/>
      <c r="N61" s="16"/>
    </row>
    <row r="62" spans="1:14" ht="13.5" thickBot="1">
      <c r="A62" s="6" t="s">
        <v>141</v>
      </c>
      <c r="B62" s="6"/>
      <c r="C62" s="6"/>
      <c r="D62" s="6"/>
      <c r="E62" s="6"/>
      <c r="F62" s="6"/>
      <c r="G62" s="6"/>
      <c r="H62" s="16"/>
      <c r="I62" s="16"/>
      <c r="J62" s="24">
        <v>0</v>
      </c>
      <c r="K62" s="35"/>
      <c r="L62" s="24">
        <v>0</v>
      </c>
      <c r="M62" s="16"/>
      <c r="N62" s="17">
        <f>L62/סיכום!$B$42</f>
        <v>0</v>
      </c>
    </row>
    <row r="63" spans="1:14" ht="13.5" thickTop="1"/>
    <row r="64" spans="1:14" ht="13.5" thickBot="1">
      <c r="A64" s="4" t="s">
        <v>142</v>
      </c>
      <c r="B64" s="4"/>
      <c r="C64" s="4"/>
      <c r="D64" s="4"/>
      <c r="E64" s="4"/>
      <c r="F64" s="4">
        <v>3.89</v>
      </c>
      <c r="G64" s="4"/>
      <c r="H64" s="30"/>
      <c r="I64" s="30">
        <v>9.1000000000000004E-3</v>
      </c>
      <c r="J64" s="26">
        <f>SUM(J32+J59)</f>
        <v>122315547.96000001</v>
      </c>
      <c r="K64" s="33"/>
      <c r="L64" s="26">
        <f>SUM(L32+L59)</f>
        <v>141137.54</v>
      </c>
      <c r="M64" s="30"/>
      <c r="N64" s="27">
        <f>SUM(N32+N59)</f>
        <v>0.18113877879995069</v>
      </c>
    </row>
    <row r="65" spans="1:14" ht="13.5" thickTop="1"/>
    <row r="67" spans="1:14">
      <c r="A67" s="4" t="s">
        <v>143</v>
      </c>
      <c r="B67" s="4"/>
      <c r="C67" s="4"/>
      <c r="D67" s="4"/>
      <c r="E67" s="4"/>
      <c r="F67" s="4"/>
      <c r="G67" s="4"/>
      <c r="H67" s="30"/>
      <c r="I67" s="30"/>
      <c r="J67" s="33"/>
      <c r="K67" s="33"/>
      <c r="L67" s="33"/>
      <c r="M67" s="30"/>
      <c r="N67" s="30"/>
    </row>
    <row r="68" spans="1:14">
      <c r="A68" s="6" t="s">
        <v>144</v>
      </c>
      <c r="B68" s="6"/>
      <c r="C68" s="6"/>
      <c r="D68" s="6"/>
      <c r="E68" s="6"/>
      <c r="F68" s="6"/>
      <c r="G68" s="6"/>
      <c r="H68" s="16"/>
      <c r="I68" s="16"/>
      <c r="J68" s="35"/>
      <c r="K68" s="35"/>
      <c r="L68" s="35"/>
      <c r="M68" s="16"/>
      <c r="N68" s="16"/>
    </row>
    <row r="69" spans="1:14" ht="13.5" thickBot="1">
      <c r="A69" s="6" t="s">
        <v>145</v>
      </c>
      <c r="B69" s="6"/>
      <c r="C69" s="6"/>
      <c r="D69" s="6"/>
      <c r="E69" s="6"/>
      <c r="F69" s="6"/>
      <c r="G69" s="6"/>
      <c r="H69" s="16"/>
      <c r="I69" s="16"/>
      <c r="J69" s="24">
        <v>0</v>
      </c>
      <c r="K69" s="35"/>
      <c r="L69" s="24">
        <v>0</v>
      </c>
      <c r="M69" s="16"/>
      <c r="N69" s="17">
        <f>L69/סיכום!$B$42</f>
        <v>0</v>
      </c>
    </row>
    <row r="70" spans="1:14" ht="13.5" thickTop="1"/>
    <row r="71" spans="1:14">
      <c r="A71" s="6" t="s">
        <v>146</v>
      </c>
      <c r="B71" s="6"/>
      <c r="C71" s="6"/>
      <c r="D71" s="6"/>
      <c r="E71" s="6"/>
      <c r="F71" s="6"/>
      <c r="G71" s="6"/>
      <c r="H71" s="16"/>
      <c r="I71" s="16"/>
      <c r="J71" s="35"/>
      <c r="K71" s="35"/>
      <c r="L71" s="35"/>
      <c r="M71" s="16"/>
      <c r="N71" s="16"/>
    </row>
    <row r="72" spans="1:14" ht="13.5" thickBot="1">
      <c r="A72" s="6" t="s">
        <v>147</v>
      </c>
      <c r="B72" s="6"/>
      <c r="C72" s="6"/>
      <c r="D72" s="6"/>
      <c r="E72" s="6"/>
      <c r="F72" s="6"/>
      <c r="G72" s="6"/>
      <c r="H72" s="16"/>
      <c r="I72" s="16"/>
      <c r="J72" s="24">
        <v>0</v>
      </c>
      <c r="K72" s="35"/>
      <c r="L72" s="24">
        <v>0</v>
      </c>
      <c r="M72" s="16"/>
      <c r="N72" s="17">
        <f>L72/סיכום!$B$42</f>
        <v>0</v>
      </c>
    </row>
    <row r="73" spans="1:14" ht="13.5" thickTop="1"/>
    <row r="74" spans="1:14" ht="13.5" thickBot="1">
      <c r="A74" s="4" t="s">
        <v>148</v>
      </c>
      <c r="B74" s="4"/>
      <c r="C74" s="4"/>
      <c r="D74" s="4"/>
      <c r="E74" s="4"/>
      <c r="F74" s="4"/>
      <c r="G74" s="4"/>
      <c r="H74" s="30"/>
      <c r="I74" s="30"/>
      <c r="J74" s="26">
        <v>0</v>
      </c>
      <c r="K74" s="33"/>
      <c r="L74" s="26">
        <v>0</v>
      </c>
      <c r="M74" s="30"/>
      <c r="N74" s="27">
        <v>0</v>
      </c>
    </row>
    <row r="75" spans="1:14" ht="13.5" thickTop="1"/>
    <row r="77" spans="1:14" ht="13.5" thickBot="1">
      <c r="A77" s="4" t="s">
        <v>149</v>
      </c>
      <c r="B77" s="4"/>
      <c r="C77" s="4"/>
      <c r="D77" s="4"/>
      <c r="E77" s="4"/>
      <c r="F77" s="4">
        <v>3.89</v>
      </c>
      <c r="G77" s="4"/>
      <c r="H77" s="30"/>
      <c r="I77" s="30">
        <v>9.1000000000000004E-3</v>
      </c>
      <c r="J77" s="26">
        <f>SUM(J64+J74)</f>
        <v>122315547.96000001</v>
      </c>
      <c r="K77" s="33"/>
      <c r="L77" s="26">
        <f>SUM(L64+L74)</f>
        <v>141137.54</v>
      </c>
      <c r="M77" s="30"/>
      <c r="N77" s="27">
        <f>SUM(N64+N74)</f>
        <v>0.18113877879995069</v>
      </c>
    </row>
    <row r="78" spans="1:14" ht="13.5" thickTop="1"/>
    <row r="80" spans="1:14">
      <c r="A80" s="7" t="s">
        <v>86</v>
      </c>
      <c r="B80" s="7"/>
      <c r="C80" s="7"/>
      <c r="D80" s="7"/>
      <c r="E80" s="7"/>
      <c r="F80" s="7"/>
      <c r="G80" s="7"/>
      <c r="H80" s="15"/>
      <c r="I80" s="15"/>
      <c r="J80" s="22"/>
      <c r="K80" s="22"/>
      <c r="L80" s="22"/>
      <c r="M80" s="15"/>
      <c r="N80" s="15"/>
    </row>
    <row r="84" spans="1:1">
      <c r="A84" s="2"/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9"/>
  <sheetViews>
    <sheetView rightToLeft="1" topLeftCell="A25" workbookViewId="0">
      <selection activeCell="A69" sqref="A69"/>
    </sheetView>
  </sheetViews>
  <sheetFormatPr defaultColWidth="9.140625" defaultRowHeight="12.75"/>
  <cols>
    <col min="1" max="1" width="62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1320</v>
      </c>
    </row>
    <row r="6" spans="1:16">
      <c r="A6" s="2" t="s">
        <v>1073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1050</v>
      </c>
      <c r="E11" s="4" t="s">
        <v>7</v>
      </c>
      <c r="F11" s="4" t="s">
        <v>8</v>
      </c>
      <c r="G11" s="4" t="s">
        <v>88</v>
      </c>
      <c r="H11" s="4" t="s">
        <v>89</v>
      </c>
      <c r="I11" s="4" t="s">
        <v>9</v>
      </c>
      <c r="J11" s="4" t="s">
        <v>10</v>
      </c>
      <c r="K11" s="4" t="s">
        <v>11</v>
      </c>
      <c r="L11" s="4" t="s">
        <v>90</v>
      </c>
      <c r="M11" s="4" t="s">
        <v>91</v>
      </c>
      <c r="N11" s="4" t="s">
        <v>1074</v>
      </c>
      <c r="O11" s="4" t="s">
        <v>92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93</v>
      </c>
      <c r="H12" s="5" t="s">
        <v>94</v>
      </c>
      <c r="I12" s="5"/>
      <c r="J12" s="5" t="s">
        <v>14</v>
      </c>
      <c r="K12" s="5" t="s">
        <v>14</v>
      </c>
      <c r="L12" s="5" t="s">
        <v>95</v>
      </c>
      <c r="M12" s="5" t="s">
        <v>96</v>
      </c>
      <c r="N12" s="5" t="s">
        <v>15</v>
      </c>
      <c r="O12" s="5" t="s">
        <v>14</v>
      </c>
      <c r="P12" s="5" t="s">
        <v>14</v>
      </c>
    </row>
    <row r="15" spans="1:16">
      <c r="A15" s="4" t="s">
        <v>1321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1322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1053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ht="13.5" thickBot="1">
      <c r="A20" s="6" t="s">
        <v>1057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23">
        <v>0</v>
      </c>
      <c r="M20" s="6"/>
      <c r="N20" s="23">
        <v>0</v>
      </c>
      <c r="O20" s="6"/>
      <c r="P20" s="17">
        <v>0</v>
      </c>
    </row>
    <row r="21" spans="1:16" ht="13.5" thickTop="1"/>
    <row r="22" spans="1:16">
      <c r="A22" s="6" t="s">
        <v>1058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ht="13.5" thickBot="1">
      <c r="A23" s="6" t="s">
        <v>1059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23">
        <v>0</v>
      </c>
      <c r="M23" s="6"/>
      <c r="N23" s="23">
        <v>0</v>
      </c>
      <c r="O23" s="6"/>
      <c r="P23" s="17">
        <f>N23/סיכום!$B$42</f>
        <v>0</v>
      </c>
    </row>
    <row r="24" spans="1:16" ht="13.5" thickTop="1"/>
    <row r="25" spans="1:16">
      <c r="A25" s="6" t="s">
        <v>1060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ht="13.5" thickBot="1">
      <c r="A26" s="6" t="s">
        <v>1061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23">
        <v>0</v>
      </c>
      <c r="M26" s="6"/>
      <c r="N26" s="23">
        <v>0</v>
      </c>
      <c r="O26" s="6"/>
      <c r="P26" s="17">
        <f>N26/סיכום!$B$42</f>
        <v>0</v>
      </c>
    </row>
    <row r="27" spans="1:16" ht="13.5" thickTop="1"/>
    <row r="28" spans="1:16">
      <c r="A28" s="6" t="s">
        <v>1062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ht="13.5" thickBot="1">
      <c r="A29" s="6" t="s">
        <v>1063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23">
        <v>0</v>
      </c>
      <c r="M29" s="6"/>
      <c r="N29" s="23">
        <v>0</v>
      </c>
      <c r="O29" s="6"/>
      <c r="P29" s="17">
        <f>N29/סיכום!$B$42</f>
        <v>0</v>
      </c>
    </row>
    <row r="30" spans="1:16" ht="13.5" thickTop="1"/>
    <row r="31" spans="1:16">
      <c r="A31" s="6" t="s">
        <v>1064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 ht="13.5" thickBot="1">
      <c r="A32" s="6" t="s">
        <v>1065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23">
        <v>0</v>
      </c>
      <c r="M32" s="6"/>
      <c r="N32" s="23">
        <v>0</v>
      </c>
      <c r="O32" s="6"/>
      <c r="P32" s="17">
        <f>N32/סיכום!$B$42</f>
        <v>0</v>
      </c>
    </row>
    <row r="33" spans="1:16" ht="13.5" thickTop="1"/>
    <row r="34" spans="1:16">
      <c r="A34" s="6" t="s">
        <v>1066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16" ht="13.5" thickBot="1">
      <c r="A35" s="6" t="s">
        <v>1067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23">
        <v>0</v>
      </c>
      <c r="M35" s="6"/>
      <c r="N35" s="23">
        <v>0</v>
      </c>
      <c r="O35" s="6"/>
      <c r="P35" s="17">
        <f>N35/סיכום!$B$42</f>
        <v>0</v>
      </c>
    </row>
    <row r="36" spans="1:16" ht="13.5" thickTop="1"/>
    <row r="37" spans="1:16" ht="13.5" thickBot="1">
      <c r="A37" s="4" t="s">
        <v>1323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25">
        <v>0</v>
      </c>
      <c r="M37" s="4"/>
      <c r="N37" s="25">
        <v>0</v>
      </c>
      <c r="O37" s="4"/>
      <c r="P37" s="27">
        <v>0</v>
      </c>
    </row>
    <row r="38" spans="1:16" ht="13.5" thickTop="1"/>
    <row r="40" spans="1:16">
      <c r="A40" s="4" t="s">
        <v>1324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>
      <c r="A41" s="6" t="s">
        <v>1053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 ht="13.5" thickBot="1">
      <c r="A42" s="6" t="s">
        <v>1057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23">
        <v>0</v>
      </c>
      <c r="M42" s="6"/>
      <c r="N42" s="23">
        <v>0</v>
      </c>
      <c r="O42" s="6"/>
      <c r="P42" s="17">
        <f>N42/סיכום!$B$42</f>
        <v>0</v>
      </c>
    </row>
    <row r="43" spans="1:16" ht="13.5" thickTop="1"/>
    <row r="44" spans="1:16">
      <c r="A44" s="6" t="s">
        <v>1058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1:16" ht="13.5" thickBot="1">
      <c r="A45" s="6" t="s">
        <v>1059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23">
        <v>0</v>
      </c>
      <c r="M45" s="6"/>
      <c r="N45" s="23">
        <v>0</v>
      </c>
      <c r="O45" s="6"/>
      <c r="P45" s="17">
        <f>N45/סיכום!$B$42</f>
        <v>0</v>
      </c>
    </row>
    <row r="46" spans="1:16" ht="13.5" thickTop="1"/>
    <row r="47" spans="1:16">
      <c r="A47" s="6" t="s">
        <v>1060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1:16" ht="13.5" thickBot="1">
      <c r="A48" s="6" t="s">
        <v>1061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23">
        <v>0</v>
      </c>
      <c r="M48" s="6"/>
      <c r="N48" s="23">
        <v>0</v>
      </c>
      <c r="O48" s="6"/>
      <c r="P48" s="17">
        <f>N48/סיכום!$B$42</f>
        <v>0</v>
      </c>
    </row>
    <row r="49" spans="1:16" ht="13.5" thickTop="1"/>
    <row r="50" spans="1:16">
      <c r="A50" s="6" t="s">
        <v>1062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1:16" ht="13.5" thickBot="1">
      <c r="A51" s="6" t="s">
        <v>1063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23">
        <v>0</v>
      </c>
      <c r="M51" s="6"/>
      <c r="N51" s="23">
        <v>0</v>
      </c>
      <c r="O51" s="6"/>
      <c r="P51" s="17">
        <f>N51/סיכום!$B$42</f>
        <v>0</v>
      </c>
    </row>
    <row r="52" spans="1:16" ht="13.5" thickTop="1"/>
    <row r="53" spans="1:16">
      <c r="A53" s="6" t="s">
        <v>1064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3.5" thickBot="1">
      <c r="A54" s="6" t="s">
        <v>1065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23">
        <v>0</v>
      </c>
      <c r="M54" s="6"/>
      <c r="N54" s="23">
        <v>0</v>
      </c>
      <c r="O54" s="6"/>
      <c r="P54" s="17">
        <f>N54/סיכום!$B$42</f>
        <v>0</v>
      </c>
    </row>
    <row r="55" spans="1:16" ht="13.5" thickTop="1"/>
    <row r="56" spans="1:16">
      <c r="A56" s="6" t="s">
        <v>1066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1:16" ht="13.5" thickBot="1">
      <c r="A57" s="6" t="s">
        <v>1067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23">
        <v>0</v>
      </c>
      <c r="M57" s="6"/>
      <c r="N57" s="23">
        <v>0</v>
      </c>
      <c r="O57" s="6"/>
      <c r="P57" s="17">
        <f>N57/סיכום!$B$42</f>
        <v>0</v>
      </c>
    </row>
    <row r="58" spans="1:16" ht="13.5" thickTop="1"/>
    <row r="59" spans="1:16" ht="13.5" thickBot="1">
      <c r="A59" s="4" t="s">
        <v>1325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25">
        <v>0</v>
      </c>
      <c r="M59" s="4"/>
      <c r="N59" s="25">
        <v>0</v>
      </c>
      <c r="O59" s="4"/>
      <c r="P59" s="27">
        <v>0</v>
      </c>
    </row>
    <row r="60" spans="1:16" ht="13.5" thickTop="1"/>
    <row r="62" spans="1:16" ht="13.5" thickBot="1">
      <c r="A62" s="4" t="s">
        <v>1326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25">
        <v>0</v>
      </c>
      <c r="M62" s="4"/>
      <c r="N62" s="25">
        <v>0</v>
      </c>
      <c r="O62" s="4"/>
      <c r="P62" s="27">
        <v>0</v>
      </c>
    </row>
    <row r="63" spans="1:16" ht="13.5" thickTop="1"/>
    <row r="65" spans="1:16">
      <c r="A65" s="7" t="s">
        <v>86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9" spans="1:16">
      <c r="A69" s="2"/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6"/>
  <sheetViews>
    <sheetView rightToLeft="1" topLeftCell="C1" workbookViewId="0">
      <selection activeCell="D25" sqref="D25"/>
    </sheetView>
  </sheetViews>
  <sheetFormatPr defaultColWidth="9.140625" defaultRowHeight="12.75"/>
  <cols>
    <col min="1" max="1" width="57.7109375" customWidth="1"/>
    <col min="2" max="2" width="12.7109375" customWidth="1"/>
    <col min="3" max="3" width="20.7109375" customWidth="1"/>
    <col min="4" max="4" width="8.7109375" customWidth="1"/>
    <col min="5" max="5" width="10.7109375" customWidth="1"/>
    <col min="6" max="6" width="6.7109375" customWidth="1"/>
    <col min="7" max="7" width="13.7109375" customWidth="1"/>
    <col min="8" max="8" width="14.7109375" style="29" customWidth="1"/>
    <col min="9" max="9" width="16.7109375" style="29" customWidth="1"/>
    <col min="10" max="10" width="15.7109375" style="32" customWidth="1"/>
    <col min="11" max="11" width="9.7109375" style="32" customWidth="1"/>
    <col min="12" max="12" width="12.7109375" style="32" customWidth="1"/>
    <col min="13" max="13" width="20.7109375" style="29" customWidth="1"/>
  </cols>
  <sheetData>
    <row r="2" spans="1:13" ht="18">
      <c r="A2" s="1" t="s">
        <v>0</v>
      </c>
    </row>
    <row r="4" spans="1:13" ht="18">
      <c r="A4" s="1" t="s">
        <v>1327</v>
      </c>
    </row>
    <row r="6" spans="1:13">
      <c r="A6" s="2" t="s">
        <v>1073</v>
      </c>
    </row>
    <row r="8" spans="1:13" ht="15">
      <c r="A8" s="3" t="s">
        <v>3</v>
      </c>
    </row>
    <row r="11" spans="1:13">
      <c r="A11" s="4" t="s">
        <v>4</v>
      </c>
      <c r="B11" s="4" t="s">
        <v>5</v>
      </c>
      <c r="C11" s="4" t="s">
        <v>6</v>
      </c>
      <c r="D11" s="4" t="s">
        <v>7</v>
      </c>
      <c r="E11" s="4" t="s">
        <v>8</v>
      </c>
      <c r="F11" s="4" t="s">
        <v>89</v>
      </c>
      <c r="G11" s="4" t="s">
        <v>9</v>
      </c>
      <c r="H11" s="30" t="s">
        <v>10</v>
      </c>
      <c r="I11" s="30" t="s">
        <v>11</v>
      </c>
      <c r="J11" s="33" t="s">
        <v>90</v>
      </c>
      <c r="K11" s="33" t="s">
        <v>91</v>
      </c>
      <c r="L11" s="33" t="s">
        <v>1074</v>
      </c>
      <c r="M11" s="30" t="s">
        <v>13</v>
      </c>
    </row>
    <row r="12" spans="1:13">
      <c r="A12" s="5"/>
      <c r="B12" s="5"/>
      <c r="C12" s="5"/>
      <c r="D12" s="5"/>
      <c r="E12" s="5"/>
      <c r="F12" s="5" t="s">
        <v>94</v>
      </c>
      <c r="G12" s="5"/>
      <c r="H12" s="31" t="s">
        <v>14</v>
      </c>
      <c r="I12" s="31" t="s">
        <v>14</v>
      </c>
      <c r="J12" s="34" t="s">
        <v>95</v>
      </c>
      <c r="K12" s="34" t="s">
        <v>96</v>
      </c>
      <c r="L12" s="34" t="s">
        <v>15</v>
      </c>
      <c r="M12" s="31" t="s">
        <v>14</v>
      </c>
    </row>
    <row r="15" spans="1:13">
      <c r="A15" s="4" t="s">
        <v>1327</v>
      </c>
      <c r="B15" s="4"/>
      <c r="C15" s="4"/>
      <c r="D15" s="4"/>
      <c r="E15" s="4"/>
      <c r="F15" s="4"/>
      <c r="G15" s="4"/>
      <c r="H15" s="30"/>
      <c r="I15" s="30"/>
      <c r="J15" s="33"/>
      <c r="K15" s="33"/>
      <c r="L15" s="33"/>
      <c r="M15" s="30"/>
    </row>
    <row r="18" spans="1:13">
      <c r="A18" s="4" t="s">
        <v>1328</v>
      </c>
      <c r="B18" s="4"/>
      <c r="C18" s="4"/>
      <c r="D18" s="4"/>
      <c r="E18" s="4"/>
      <c r="F18" s="4"/>
      <c r="G18" s="4"/>
      <c r="H18" s="30"/>
      <c r="I18" s="30"/>
      <c r="J18" s="33"/>
      <c r="K18" s="33"/>
      <c r="L18" s="33"/>
      <c r="M18" s="30"/>
    </row>
    <row r="19" spans="1:13">
      <c r="A19" s="6" t="s">
        <v>1329</v>
      </c>
      <c r="B19" s="6"/>
      <c r="C19" s="6"/>
      <c r="D19" s="6"/>
      <c r="E19" s="6"/>
      <c r="F19" s="6"/>
      <c r="G19" s="6"/>
      <c r="H19" s="16"/>
      <c r="I19" s="16"/>
      <c r="J19" s="35"/>
      <c r="K19" s="35"/>
      <c r="L19" s="35"/>
      <c r="M19" s="16"/>
    </row>
    <row r="20" spans="1:13">
      <c r="A20" s="7" t="s">
        <v>1330</v>
      </c>
      <c r="B20" s="7">
        <v>1000002</v>
      </c>
      <c r="C20" s="7" t="s">
        <v>1331</v>
      </c>
      <c r="D20" s="36" t="s">
        <v>1487</v>
      </c>
      <c r="E20" s="36">
        <v>0</v>
      </c>
      <c r="F20" s="36">
        <v>0</v>
      </c>
      <c r="G20" s="7" t="s">
        <v>23</v>
      </c>
      <c r="H20" s="37">
        <v>0</v>
      </c>
      <c r="I20" s="37">
        <v>0</v>
      </c>
      <c r="J20" s="22">
        <v>1103186.25</v>
      </c>
      <c r="K20" s="22">
        <v>100</v>
      </c>
      <c r="L20" s="22">
        <v>1103.19</v>
      </c>
      <c r="M20" s="15">
        <v>1.4E-3</v>
      </c>
    </row>
    <row r="21" spans="1:13" ht="13.5" thickBot="1">
      <c r="A21" s="6" t="s">
        <v>1332</v>
      </c>
      <c r="B21" s="6"/>
      <c r="C21" s="6"/>
      <c r="D21" s="6"/>
      <c r="E21" s="6"/>
      <c r="F21" s="6"/>
      <c r="G21" s="6"/>
      <c r="H21" s="16"/>
      <c r="I21" s="16"/>
      <c r="J21" s="24">
        <f>SUM(J20)</f>
        <v>1103186.25</v>
      </c>
      <c r="K21" s="35"/>
      <c r="L21" s="24">
        <f>SUM(L20)</f>
        <v>1103.19</v>
      </c>
      <c r="M21" s="17">
        <f>SUM(M20)</f>
        <v>1.4E-3</v>
      </c>
    </row>
    <row r="22" spans="1:13" ht="13.5" thickTop="1"/>
    <row r="23" spans="1:13">
      <c r="A23" s="6" t="s">
        <v>1333</v>
      </c>
      <c r="B23" s="6"/>
      <c r="C23" s="6"/>
      <c r="D23" s="6"/>
      <c r="E23" s="6"/>
      <c r="F23" s="6"/>
      <c r="G23" s="6"/>
      <c r="H23" s="16"/>
      <c r="I23" s="16"/>
      <c r="J23" s="35"/>
      <c r="K23" s="35"/>
      <c r="L23" s="35"/>
      <c r="M23" s="16"/>
    </row>
    <row r="24" spans="1:13" ht="13.5" thickBot="1">
      <c r="A24" s="6" t="s">
        <v>1334</v>
      </c>
      <c r="B24" s="6"/>
      <c r="C24" s="6"/>
      <c r="D24" s="6"/>
      <c r="E24" s="6"/>
      <c r="F24" s="6"/>
      <c r="G24" s="6"/>
      <c r="H24" s="16"/>
      <c r="I24" s="16"/>
      <c r="J24" s="24">
        <v>0</v>
      </c>
      <c r="K24" s="35"/>
      <c r="L24" s="24">
        <v>0</v>
      </c>
      <c r="M24" s="17">
        <f>L24/סיכום!$B$42</f>
        <v>0</v>
      </c>
    </row>
    <row r="25" spans="1:13" ht="13.5" thickTop="1"/>
    <row r="26" spans="1:13">
      <c r="A26" s="6" t="s">
        <v>1335</v>
      </c>
      <c r="B26" s="6"/>
      <c r="C26" s="6"/>
      <c r="D26" s="6"/>
      <c r="E26" s="6"/>
      <c r="F26" s="6"/>
      <c r="G26" s="6"/>
      <c r="H26" s="16"/>
      <c r="I26" s="16"/>
      <c r="J26" s="35"/>
      <c r="K26" s="35"/>
      <c r="L26" s="35"/>
      <c r="M26" s="16"/>
    </row>
    <row r="27" spans="1:13" ht="13.5" thickBot="1">
      <c r="A27" s="6" t="s">
        <v>1336</v>
      </c>
      <c r="B27" s="6"/>
      <c r="C27" s="6"/>
      <c r="D27" s="6"/>
      <c r="E27" s="6"/>
      <c r="F27" s="6"/>
      <c r="G27" s="6"/>
      <c r="H27" s="16"/>
      <c r="I27" s="16"/>
      <c r="J27" s="24">
        <v>0</v>
      </c>
      <c r="K27" s="35"/>
      <c r="L27" s="24">
        <v>0</v>
      </c>
      <c r="M27" s="17">
        <f>L27/סיכום!$B$42</f>
        <v>0</v>
      </c>
    </row>
    <row r="28" spans="1:13" ht="13.5" thickTop="1"/>
    <row r="29" spans="1:13">
      <c r="A29" s="6" t="s">
        <v>1337</v>
      </c>
      <c r="B29" s="6"/>
      <c r="C29" s="6"/>
      <c r="D29" s="6"/>
      <c r="E29" s="6"/>
      <c r="F29" s="6"/>
      <c r="G29" s="6"/>
      <c r="H29" s="16"/>
      <c r="I29" s="16"/>
      <c r="J29" s="35"/>
      <c r="K29" s="35"/>
      <c r="L29" s="35"/>
      <c r="M29" s="16"/>
    </row>
    <row r="30" spans="1:13">
      <c r="A30" s="7" t="s">
        <v>1338</v>
      </c>
      <c r="B30" s="7">
        <v>60615515</v>
      </c>
      <c r="C30" s="36" t="s">
        <v>1494</v>
      </c>
      <c r="D30" s="7" t="s">
        <v>216</v>
      </c>
      <c r="E30" s="7" t="s">
        <v>177</v>
      </c>
      <c r="F30" s="7">
        <v>5.33</v>
      </c>
      <c r="G30" s="7" t="s">
        <v>30</v>
      </c>
      <c r="H30" s="15">
        <v>4.2299999999999997E-2</v>
      </c>
      <c r="I30" s="15">
        <v>4.5600000000000002E-2</v>
      </c>
      <c r="J30" s="22">
        <v>368044.62</v>
      </c>
      <c r="K30" s="22">
        <v>98.67</v>
      </c>
      <c r="L30" s="22">
        <v>363.15</v>
      </c>
      <c r="M30" s="15">
        <f>L30/סיכום!$B$42</f>
        <v>4.6607406875025665E-4</v>
      </c>
    </row>
    <row r="31" spans="1:13">
      <c r="A31" s="7" t="s">
        <v>1339</v>
      </c>
      <c r="B31" s="7">
        <v>200234409</v>
      </c>
      <c r="C31" s="7" t="s">
        <v>1492</v>
      </c>
      <c r="D31" s="7" t="s">
        <v>257</v>
      </c>
      <c r="E31" s="7" t="s">
        <v>177</v>
      </c>
      <c r="F31" s="7">
        <v>3.27</v>
      </c>
      <c r="G31" s="7" t="s">
        <v>23</v>
      </c>
      <c r="H31" s="15">
        <v>3.7499999999999999E-2</v>
      </c>
      <c r="I31" s="15">
        <v>3.7900000000000003E-2</v>
      </c>
      <c r="J31" s="22">
        <v>6004.28</v>
      </c>
      <c r="K31" s="22">
        <v>100.09</v>
      </c>
      <c r="L31" s="22">
        <v>6.01</v>
      </c>
      <c r="M31" s="15">
        <f>L31/סיכום!$B$42</f>
        <v>7.7133557846318114E-6</v>
      </c>
    </row>
    <row r="32" spans="1:13">
      <c r="A32" s="7" t="s">
        <v>1340</v>
      </c>
      <c r="B32" s="7">
        <v>60365475</v>
      </c>
      <c r="C32" s="7" t="s">
        <v>1341</v>
      </c>
      <c r="D32" s="7" t="s">
        <v>304</v>
      </c>
      <c r="E32" s="7" t="s">
        <v>177</v>
      </c>
      <c r="F32" s="7">
        <v>4.67</v>
      </c>
      <c r="G32" s="7" t="s">
        <v>30</v>
      </c>
      <c r="H32" s="15">
        <v>0.05</v>
      </c>
      <c r="I32" s="15">
        <v>5.7000000000000002E-2</v>
      </c>
      <c r="J32" s="22">
        <v>1957321.61</v>
      </c>
      <c r="K32" s="22">
        <v>97.36</v>
      </c>
      <c r="L32" s="22">
        <v>1905.65</v>
      </c>
      <c r="M32" s="15">
        <f>L32/סיכום!$B$42</f>
        <v>2.4457498254548443E-3</v>
      </c>
    </row>
    <row r="33" spans="1:13">
      <c r="A33" s="7" t="s">
        <v>1342</v>
      </c>
      <c r="B33" s="7">
        <v>200376069</v>
      </c>
      <c r="C33" s="7" t="s">
        <v>1343</v>
      </c>
      <c r="D33" s="7" t="s">
        <v>304</v>
      </c>
      <c r="E33" s="7" t="s">
        <v>177</v>
      </c>
      <c r="F33" s="7">
        <v>0.99</v>
      </c>
      <c r="G33" s="7" t="s">
        <v>23</v>
      </c>
      <c r="H33" s="15">
        <v>4.5999999999999999E-2</v>
      </c>
      <c r="I33" s="15">
        <v>4.7300000000000002E-2</v>
      </c>
      <c r="J33" s="22">
        <v>1915462.34</v>
      </c>
      <c r="K33" s="22">
        <v>99.93</v>
      </c>
      <c r="L33" s="22">
        <v>1914.12</v>
      </c>
      <c r="M33" s="15">
        <f>L33/סיכום!$B$42</f>
        <v>2.4566203950880938E-3</v>
      </c>
    </row>
    <row r="34" spans="1:13">
      <c r="A34" s="7" t="s">
        <v>1344</v>
      </c>
      <c r="B34" s="7">
        <v>200377059</v>
      </c>
      <c r="C34" s="7" t="s">
        <v>1345</v>
      </c>
      <c r="D34" s="7" t="s">
        <v>304</v>
      </c>
      <c r="E34" s="7" t="s">
        <v>177</v>
      </c>
      <c r="F34" s="7">
        <v>3.23</v>
      </c>
      <c r="G34" s="7" t="s">
        <v>23</v>
      </c>
      <c r="H34" s="15">
        <v>5.5E-2</v>
      </c>
      <c r="I34" s="15">
        <v>5.7700000000000001E-2</v>
      </c>
      <c r="J34" s="22">
        <v>1161389.55</v>
      </c>
      <c r="K34" s="22">
        <v>99.41</v>
      </c>
      <c r="L34" s="22">
        <v>1154.54</v>
      </c>
      <c r="M34" s="15">
        <f>L34/סיכום!$B$42</f>
        <v>1.4817600312127808E-3</v>
      </c>
    </row>
    <row r="35" spans="1:13">
      <c r="A35" s="7" t="s">
        <v>1346</v>
      </c>
      <c r="B35" s="7">
        <v>200378040</v>
      </c>
      <c r="C35" s="7" t="s">
        <v>1347</v>
      </c>
      <c r="D35" s="7" t="s">
        <v>304</v>
      </c>
      <c r="E35" s="7" t="s">
        <v>177</v>
      </c>
      <c r="F35" s="7">
        <v>4.34</v>
      </c>
      <c r="G35" s="7" t="s">
        <v>23</v>
      </c>
      <c r="H35" s="15">
        <v>6.6000000000000003E-2</v>
      </c>
      <c r="I35" s="15">
        <v>6.7500000000000004E-2</v>
      </c>
      <c r="J35" s="22">
        <v>836200.47</v>
      </c>
      <c r="K35" s="22">
        <v>99.84</v>
      </c>
      <c r="L35" s="22">
        <v>834.86</v>
      </c>
      <c r="M35" s="15">
        <f>L35/סיכום!$B$42</f>
        <v>1.071476241324079E-3</v>
      </c>
    </row>
    <row r="36" spans="1:13">
      <c r="A36" s="7" t="s">
        <v>1339</v>
      </c>
      <c r="B36" s="7">
        <v>200234573</v>
      </c>
      <c r="C36" s="7" t="s">
        <v>1492</v>
      </c>
      <c r="D36" s="7" t="s">
        <v>304</v>
      </c>
      <c r="E36" s="7" t="s">
        <v>177</v>
      </c>
      <c r="F36" s="7">
        <v>3.98</v>
      </c>
      <c r="G36" s="7" t="s">
        <v>23</v>
      </c>
      <c r="H36" s="15">
        <v>3.7499999999999999E-2</v>
      </c>
      <c r="I36" s="15">
        <v>4.87E-2</v>
      </c>
      <c r="J36" s="22">
        <v>104121.94</v>
      </c>
      <c r="K36" s="22">
        <v>96.09</v>
      </c>
      <c r="L36" s="22">
        <v>100.05</v>
      </c>
      <c r="M36" s="15">
        <f>L36/סיכום!$B$42</f>
        <v>1.2840619737976918E-4</v>
      </c>
    </row>
    <row r="37" spans="1:13">
      <c r="A37" s="7" t="s">
        <v>1348</v>
      </c>
      <c r="B37" s="7">
        <v>200366995</v>
      </c>
      <c r="C37" s="36" t="s">
        <v>1493</v>
      </c>
      <c r="D37" s="7" t="s">
        <v>355</v>
      </c>
      <c r="E37" s="7" t="s">
        <v>177</v>
      </c>
      <c r="F37" s="7">
        <v>3.2</v>
      </c>
      <c r="G37" s="7" t="s">
        <v>23</v>
      </c>
      <c r="H37" s="15">
        <v>4.9599999999999998E-2</v>
      </c>
      <c r="I37" s="15">
        <v>6.7900000000000002E-2</v>
      </c>
      <c r="J37" s="22">
        <v>233698.6</v>
      </c>
      <c r="K37" s="22">
        <v>95.69</v>
      </c>
      <c r="L37" s="22">
        <v>223.63</v>
      </c>
      <c r="M37" s="15">
        <f>L37/סיכום!$B$42</f>
        <v>2.8701127356359603E-4</v>
      </c>
    </row>
    <row r="38" spans="1:13">
      <c r="A38" s="7" t="s">
        <v>1349</v>
      </c>
      <c r="B38" s="7">
        <v>2262020</v>
      </c>
      <c r="C38" s="7" t="s">
        <v>1350</v>
      </c>
      <c r="D38" s="36" t="s">
        <v>1487</v>
      </c>
      <c r="E38" s="36" t="s">
        <v>1487</v>
      </c>
      <c r="F38" s="7">
        <v>0.93</v>
      </c>
      <c r="G38" s="7" t="s">
        <v>23</v>
      </c>
      <c r="H38" s="15">
        <v>4.1000000000000002E-2</v>
      </c>
      <c r="I38" s="15">
        <v>7.5800000000000006E-2</v>
      </c>
      <c r="J38" s="22">
        <v>404139.33</v>
      </c>
      <c r="K38" s="22">
        <v>97.15</v>
      </c>
      <c r="L38" s="22">
        <v>392.62</v>
      </c>
      <c r="M38" s="15">
        <f>L38/סיכום!$B$42</f>
        <v>5.0389646392048958E-4</v>
      </c>
    </row>
    <row r="39" spans="1:13" ht="13.5" thickBot="1">
      <c r="A39" s="6" t="s">
        <v>1351</v>
      </c>
      <c r="B39" s="6"/>
      <c r="C39" s="6"/>
      <c r="D39" s="6"/>
      <c r="E39" s="6"/>
      <c r="F39" s="6">
        <v>3.13</v>
      </c>
      <c r="G39" s="6"/>
      <c r="H39" s="16"/>
      <c r="I39" s="16">
        <v>5.6399999999999999E-2</v>
      </c>
      <c r="J39" s="24">
        <f>SUM(J30:J38)</f>
        <v>6986382.7400000002</v>
      </c>
      <c r="K39" s="35"/>
      <c r="L39" s="24">
        <f>SUM(L30:L38)</f>
        <v>6894.63</v>
      </c>
      <c r="M39" s="17">
        <f>SUM(M30:M38)</f>
        <v>8.8487078524785417E-3</v>
      </c>
    </row>
    <row r="40" spans="1:13" ht="13.5" thickTop="1"/>
    <row r="41" spans="1:13">
      <c r="A41" s="6" t="s">
        <v>1352</v>
      </c>
      <c r="B41" s="6"/>
      <c r="C41" s="6"/>
      <c r="D41" s="6"/>
      <c r="E41" s="6"/>
      <c r="F41" s="6"/>
      <c r="G41" s="6"/>
      <c r="H41" s="16"/>
      <c r="I41" s="16"/>
      <c r="J41" s="35"/>
      <c r="K41" s="35"/>
      <c r="L41" s="35"/>
      <c r="M41" s="16"/>
    </row>
    <row r="42" spans="1:13" ht="13.5" thickBot="1">
      <c r="A42" s="6" t="s">
        <v>1353</v>
      </c>
      <c r="B42" s="6"/>
      <c r="C42" s="6"/>
      <c r="D42" s="6"/>
      <c r="E42" s="6"/>
      <c r="F42" s="6"/>
      <c r="G42" s="6"/>
      <c r="H42" s="16"/>
      <c r="I42" s="16"/>
      <c r="J42" s="24">
        <v>0</v>
      </c>
      <c r="K42" s="35"/>
      <c r="L42" s="24">
        <v>0</v>
      </c>
      <c r="M42" s="17">
        <f>L42/סיכום!$B$42</f>
        <v>0</v>
      </c>
    </row>
    <row r="43" spans="1:13" ht="13.5" thickTop="1"/>
    <row r="44" spans="1:13">
      <c r="A44" s="6" t="s">
        <v>1354</v>
      </c>
      <c r="B44" s="6"/>
      <c r="C44" s="6"/>
      <c r="D44" s="6"/>
      <c r="E44" s="6"/>
      <c r="F44" s="6"/>
      <c r="G44" s="6"/>
      <c r="H44" s="16"/>
      <c r="I44" s="16"/>
      <c r="J44" s="35"/>
      <c r="K44" s="35"/>
      <c r="L44" s="35"/>
      <c r="M44" s="16"/>
    </row>
    <row r="45" spans="1:13" ht="13.5" thickBot="1">
      <c r="A45" s="6" t="s">
        <v>1355</v>
      </c>
      <c r="B45" s="6"/>
      <c r="C45" s="6"/>
      <c r="D45" s="6"/>
      <c r="E45" s="6"/>
      <c r="F45" s="6"/>
      <c r="G45" s="6"/>
      <c r="H45" s="16"/>
      <c r="I45" s="16"/>
      <c r="J45" s="24">
        <v>0</v>
      </c>
      <c r="K45" s="35"/>
      <c r="L45" s="24">
        <v>0</v>
      </c>
      <c r="M45" s="17">
        <f>L45/סיכום!$B$42</f>
        <v>0</v>
      </c>
    </row>
    <row r="46" spans="1:13" ht="13.5" thickTop="1"/>
    <row r="47" spans="1:13">
      <c r="A47" s="6" t="s">
        <v>1356</v>
      </c>
      <c r="B47" s="6"/>
      <c r="C47" s="6"/>
      <c r="D47" s="6"/>
      <c r="E47" s="6"/>
      <c r="F47" s="6"/>
      <c r="G47" s="6"/>
      <c r="H47" s="16"/>
      <c r="I47" s="16"/>
      <c r="J47" s="35"/>
      <c r="K47" s="35"/>
      <c r="L47" s="35"/>
      <c r="M47" s="16"/>
    </row>
    <row r="48" spans="1:13" ht="13.5" thickBot="1">
      <c r="A48" s="6" t="s">
        <v>1357</v>
      </c>
      <c r="B48" s="6"/>
      <c r="C48" s="6"/>
      <c r="D48" s="6"/>
      <c r="E48" s="6"/>
      <c r="F48" s="6"/>
      <c r="G48" s="6"/>
      <c r="H48" s="16"/>
      <c r="I48" s="16"/>
      <c r="J48" s="24">
        <v>0</v>
      </c>
      <c r="K48" s="35"/>
      <c r="L48" s="24">
        <v>0</v>
      </c>
      <c r="M48" s="17">
        <f>L48/סיכום!$B$42</f>
        <v>0</v>
      </c>
    </row>
    <row r="49" spans="1:13" ht="13.5" thickTop="1"/>
    <row r="50" spans="1:13">
      <c r="A50" s="6" t="s">
        <v>1358</v>
      </c>
      <c r="B50" s="6"/>
      <c r="C50" s="6"/>
      <c r="D50" s="6"/>
      <c r="E50" s="6"/>
      <c r="F50" s="6"/>
      <c r="G50" s="6"/>
      <c r="H50" s="16"/>
      <c r="I50" s="16"/>
      <c r="J50" s="35"/>
      <c r="K50" s="35"/>
      <c r="L50" s="35"/>
      <c r="M50" s="16"/>
    </row>
    <row r="51" spans="1:13" ht="13.5" thickBot="1">
      <c r="A51" s="6" t="s">
        <v>1359</v>
      </c>
      <c r="B51" s="6"/>
      <c r="C51" s="6"/>
      <c r="D51" s="6"/>
      <c r="E51" s="6"/>
      <c r="F51" s="6"/>
      <c r="G51" s="6"/>
      <c r="H51" s="16"/>
      <c r="I51" s="16"/>
      <c r="J51" s="24">
        <v>0</v>
      </c>
      <c r="K51" s="35"/>
      <c r="L51" s="24">
        <v>0</v>
      </c>
      <c r="M51" s="17">
        <f>L51/סיכום!$B$42</f>
        <v>0</v>
      </c>
    </row>
    <row r="52" spans="1:13" ht="13.5" thickTop="1"/>
    <row r="53" spans="1:13">
      <c r="A53" s="6" t="s">
        <v>1360</v>
      </c>
      <c r="B53" s="6"/>
      <c r="C53" s="6"/>
      <c r="D53" s="6"/>
      <c r="E53" s="6"/>
      <c r="F53" s="6"/>
      <c r="G53" s="6"/>
      <c r="H53" s="16"/>
      <c r="I53" s="16"/>
      <c r="J53" s="35"/>
      <c r="K53" s="35"/>
      <c r="L53" s="35"/>
      <c r="M53" s="16"/>
    </row>
    <row r="54" spans="1:13">
      <c r="A54" s="7" t="s">
        <v>1361</v>
      </c>
      <c r="B54" s="7">
        <v>200006956</v>
      </c>
      <c r="C54" s="7" t="s">
        <v>1491</v>
      </c>
      <c r="D54" s="7" t="s">
        <v>187</v>
      </c>
      <c r="E54" s="7" t="s">
        <v>177</v>
      </c>
      <c r="F54" s="7">
        <v>1.88</v>
      </c>
      <c r="G54" s="7" t="s">
        <v>23</v>
      </c>
      <c r="H54" s="15">
        <v>3.3000000000000002E-2</v>
      </c>
      <c r="I54" s="15">
        <v>2.9399999999999999E-2</v>
      </c>
      <c r="J54" s="22">
        <v>523248.93</v>
      </c>
      <c r="K54" s="22">
        <v>100.9</v>
      </c>
      <c r="L54" s="22">
        <v>527.96</v>
      </c>
      <c r="M54" s="15">
        <f>L54/סיכום!$B$42</f>
        <v>6.7759456240502696E-4</v>
      </c>
    </row>
    <row r="55" spans="1:13">
      <c r="A55" s="7" t="s">
        <v>1362</v>
      </c>
      <c r="B55" s="7">
        <v>200695757</v>
      </c>
      <c r="C55" s="7" t="s">
        <v>1491</v>
      </c>
      <c r="D55" s="7" t="s">
        <v>216</v>
      </c>
      <c r="E55" s="7" t="s">
        <v>177</v>
      </c>
      <c r="F55" s="7">
        <v>2.46</v>
      </c>
      <c r="G55" s="7" t="s">
        <v>23</v>
      </c>
      <c r="H55" s="15">
        <v>2.1000000000000001E-2</v>
      </c>
      <c r="I55" s="15">
        <v>2.0899999999999998E-2</v>
      </c>
      <c r="J55" s="22">
        <v>664766.18000000005</v>
      </c>
      <c r="K55" s="22">
        <v>100.07</v>
      </c>
      <c r="L55" s="22">
        <v>665.23</v>
      </c>
      <c r="M55" s="15">
        <f>L55/סיכום!$B$42</f>
        <v>8.5376966199843935E-4</v>
      </c>
    </row>
    <row r="56" spans="1:13" ht="13.5" thickBot="1">
      <c r="A56" s="6" t="s">
        <v>1363</v>
      </c>
      <c r="B56" s="6"/>
      <c r="C56" s="6"/>
      <c r="D56" s="6"/>
      <c r="E56" s="6"/>
      <c r="F56" s="6">
        <v>2.2000000000000002</v>
      </c>
      <c r="G56" s="6"/>
      <c r="H56" s="16"/>
      <c r="I56" s="16">
        <v>2.47E-2</v>
      </c>
      <c r="J56" s="24">
        <f>SUM(J54:J55)</f>
        <v>1188015.1100000001</v>
      </c>
      <c r="K56" s="35"/>
      <c r="L56" s="24">
        <f>SUM(L54:L55)</f>
        <v>1193.19</v>
      </c>
      <c r="M56" s="17">
        <f>SUM(M54:M55)</f>
        <v>1.5313642244034662E-3</v>
      </c>
    </row>
    <row r="57" spans="1:13" ht="13.5" thickTop="1"/>
    <row r="58" spans="1:13" ht="13.5" thickBot="1">
      <c r="A58" s="4" t="s">
        <v>1364</v>
      </c>
      <c r="B58" s="4"/>
      <c r="C58" s="4"/>
      <c r="D58" s="4"/>
      <c r="E58" s="4"/>
      <c r="F58" s="4">
        <v>2.99</v>
      </c>
      <c r="G58" s="4"/>
      <c r="H58" s="30"/>
      <c r="I58" s="30">
        <v>5.1700000000000003E-2</v>
      </c>
      <c r="J58" s="26">
        <f>SUM(J21+J24+J27+J39+J42+J45+J48+J51+J56)</f>
        <v>9277584.0999999996</v>
      </c>
      <c r="K58" s="33"/>
      <c r="L58" s="26">
        <f>SUM(L21+L24+L27+L39+L42+L45+L48+L51+L56)</f>
        <v>9191.01</v>
      </c>
      <c r="M58" s="27">
        <f>SUM(M21+M24+M27+M39+M42+M45+M48+M51+M56)</f>
        <v>1.1780072076882009E-2</v>
      </c>
    </row>
    <row r="59" spans="1:13" ht="13.5" thickTop="1"/>
    <row r="61" spans="1:13">
      <c r="A61" s="4" t="s">
        <v>1365</v>
      </c>
      <c r="B61" s="4"/>
      <c r="C61" s="4"/>
      <c r="D61" s="4"/>
      <c r="E61" s="4"/>
      <c r="F61" s="4"/>
      <c r="G61" s="4"/>
      <c r="H61" s="30"/>
      <c r="I61" s="30"/>
      <c r="J61" s="33"/>
      <c r="K61" s="33"/>
      <c r="L61" s="33"/>
      <c r="M61" s="30"/>
    </row>
    <row r="62" spans="1:13">
      <c r="A62" s="6" t="s">
        <v>1366</v>
      </c>
      <c r="B62" s="6"/>
      <c r="C62" s="6"/>
      <c r="D62" s="6"/>
      <c r="E62" s="6"/>
      <c r="F62" s="6"/>
      <c r="G62" s="6"/>
      <c r="H62" s="16"/>
      <c r="I62" s="16"/>
      <c r="J62" s="35"/>
      <c r="K62" s="35"/>
      <c r="L62" s="35"/>
      <c r="M62" s="16"/>
    </row>
    <row r="63" spans="1:13" ht="13.5" thickBot="1">
      <c r="A63" s="6" t="s">
        <v>1367</v>
      </c>
      <c r="B63" s="6"/>
      <c r="C63" s="6"/>
      <c r="D63" s="6"/>
      <c r="E63" s="6"/>
      <c r="F63" s="6"/>
      <c r="G63" s="6"/>
      <c r="H63" s="16"/>
      <c r="I63" s="16"/>
      <c r="J63" s="24">
        <v>0</v>
      </c>
      <c r="K63" s="35"/>
      <c r="L63" s="24">
        <v>0</v>
      </c>
      <c r="M63" s="17">
        <f>L63/סיכום!$B$42</f>
        <v>0</v>
      </c>
    </row>
    <row r="64" spans="1:13" ht="13.5" thickTop="1"/>
    <row r="65" spans="1:13">
      <c r="A65" s="6" t="s">
        <v>1368</v>
      </c>
      <c r="B65" s="6"/>
      <c r="C65" s="6"/>
      <c r="D65" s="6"/>
      <c r="E65" s="6"/>
      <c r="F65" s="6"/>
      <c r="G65" s="6"/>
      <c r="H65" s="16"/>
      <c r="I65" s="16"/>
      <c r="J65" s="35"/>
      <c r="K65" s="35"/>
      <c r="L65" s="35"/>
      <c r="M65" s="16"/>
    </row>
    <row r="66" spans="1:13" ht="13.5" thickBot="1">
      <c r="A66" s="6" t="s">
        <v>1369</v>
      </c>
      <c r="B66" s="6"/>
      <c r="C66" s="6"/>
      <c r="D66" s="6"/>
      <c r="E66" s="6"/>
      <c r="F66" s="6"/>
      <c r="G66" s="6"/>
      <c r="H66" s="16"/>
      <c r="I66" s="16"/>
      <c r="J66" s="24">
        <v>0</v>
      </c>
      <c r="K66" s="35"/>
      <c r="L66" s="24">
        <v>0</v>
      </c>
      <c r="M66" s="17">
        <f>L66/סיכום!$B$42</f>
        <v>0</v>
      </c>
    </row>
    <row r="67" spans="1:13" ht="13.5" thickTop="1"/>
    <row r="68" spans="1:13">
      <c r="A68" s="6" t="s">
        <v>1370</v>
      </c>
      <c r="B68" s="6"/>
      <c r="C68" s="6"/>
      <c r="D68" s="6"/>
      <c r="E68" s="6"/>
      <c r="F68" s="6"/>
      <c r="G68" s="6"/>
      <c r="H68" s="16"/>
      <c r="I68" s="16"/>
      <c r="J68" s="35"/>
      <c r="K68" s="35"/>
      <c r="L68" s="35"/>
      <c r="M68" s="16"/>
    </row>
    <row r="69" spans="1:13">
      <c r="A69" s="7" t="s">
        <v>1371</v>
      </c>
      <c r="B69" s="7" t="s">
        <v>1372</v>
      </c>
      <c r="C69" s="36">
        <v>0</v>
      </c>
      <c r="D69" s="7" t="s">
        <v>216</v>
      </c>
      <c r="E69" s="7" t="s">
        <v>447</v>
      </c>
      <c r="F69" s="7">
        <v>3.8</v>
      </c>
      <c r="G69" s="7" t="s">
        <v>30</v>
      </c>
      <c r="H69" s="15">
        <v>4.2273999999999999E-2</v>
      </c>
      <c r="I69" s="15">
        <v>-8.2900000000000001E-2</v>
      </c>
      <c r="J69" s="22">
        <v>449247.56</v>
      </c>
      <c r="K69" s="22">
        <v>355.73</v>
      </c>
      <c r="L69" s="22">
        <v>410.93</v>
      </c>
      <c r="M69" s="15">
        <f>L69/סיכום!$B$42</f>
        <v>5.2739588894821143E-4</v>
      </c>
    </row>
    <row r="70" spans="1:13">
      <c r="A70" s="7" t="s">
        <v>1373</v>
      </c>
      <c r="B70" s="7">
        <v>60615192</v>
      </c>
      <c r="C70" s="36">
        <v>0</v>
      </c>
      <c r="D70" s="7" t="s">
        <v>216</v>
      </c>
      <c r="E70" s="7" t="s">
        <v>447</v>
      </c>
      <c r="F70" s="7">
        <v>8.19</v>
      </c>
      <c r="G70" s="7" t="s">
        <v>30</v>
      </c>
      <c r="H70" s="15">
        <v>4.2273999999999999E-2</v>
      </c>
      <c r="I70" s="15">
        <v>6.4000000000000001E-2</v>
      </c>
      <c r="J70" s="22">
        <v>67043.95</v>
      </c>
      <c r="K70" s="22">
        <v>94.34</v>
      </c>
      <c r="L70" s="22">
        <v>63.25</v>
      </c>
      <c r="M70" s="15">
        <f>L70/סיכום!$B$42</f>
        <v>8.1176331676865575E-5</v>
      </c>
    </row>
    <row r="71" spans="1:13" ht="13.5" thickBot="1">
      <c r="A71" s="6" t="s">
        <v>1374</v>
      </c>
      <c r="B71" s="6"/>
      <c r="C71" s="6"/>
      <c r="D71" s="6"/>
      <c r="E71" s="6"/>
      <c r="F71" s="6">
        <v>4.38</v>
      </c>
      <c r="G71" s="6"/>
      <c r="H71" s="16"/>
      <c r="I71" s="16">
        <v>-6.3299999999999995E-2</v>
      </c>
      <c r="J71" s="24">
        <f>SUM(J69:J70)</f>
        <v>516291.51</v>
      </c>
      <c r="K71" s="35"/>
      <c r="L71" s="24">
        <f>SUM(L69:L70)</f>
        <v>474.18</v>
      </c>
      <c r="M71" s="17">
        <f>SUM(M69:M70)</f>
        <v>6.0857222062507695E-4</v>
      </c>
    </row>
    <row r="72" spans="1:13" ht="13.5" thickTop="1"/>
    <row r="73" spans="1:13">
      <c r="A73" s="6" t="s">
        <v>1375</v>
      </c>
      <c r="B73" s="6"/>
      <c r="C73" s="6"/>
      <c r="D73" s="6"/>
      <c r="E73" s="6"/>
      <c r="F73" s="6"/>
      <c r="G73" s="6"/>
      <c r="H73" s="16"/>
      <c r="I73" s="16"/>
      <c r="J73" s="35"/>
      <c r="K73" s="35"/>
      <c r="L73" s="35"/>
      <c r="M73" s="16"/>
    </row>
    <row r="74" spans="1:13" ht="13.5" thickBot="1">
      <c r="A74" s="6" t="s">
        <v>1376</v>
      </c>
      <c r="B74" s="6"/>
      <c r="C74" s="6"/>
      <c r="D74" s="6"/>
      <c r="E74" s="6"/>
      <c r="F74" s="6"/>
      <c r="G74" s="6"/>
      <c r="H74" s="16"/>
      <c r="I74" s="16"/>
      <c r="J74" s="24">
        <v>0</v>
      </c>
      <c r="K74" s="35"/>
      <c r="L74" s="24">
        <v>0</v>
      </c>
      <c r="M74" s="17">
        <f>L74/סיכום!$B$42</f>
        <v>0</v>
      </c>
    </row>
    <row r="75" spans="1:13" ht="13.5" thickTop="1"/>
    <row r="76" spans="1:13" ht="13.5" thickBot="1">
      <c r="A76" s="4" t="s">
        <v>1377</v>
      </c>
      <c r="B76" s="4"/>
      <c r="C76" s="4"/>
      <c r="D76" s="4"/>
      <c r="E76" s="4"/>
      <c r="F76" s="4">
        <v>4.38</v>
      </c>
      <c r="G76" s="4"/>
      <c r="H76" s="30"/>
      <c r="I76" s="30">
        <v>-6.3299999999999995E-2</v>
      </c>
      <c r="J76" s="26">
        <f>SUM(J63+J66+J71+J74)</f>
        <v>516291.51</v>
      </c>
      <c r="K76" s="33"/>
      <c r="L76" s="26">
        <f>SUM(L63+L66+L71+L74)</f>
        <v>474.18</v>
      </c>
      <c r="M76" s="27">
        <f>SUM(M63+M66+M71+M74)</f>
        <v>6.0857222062507695E-4</v>
      </c>
    </row>
    <row r="77" spans="1:13" ht="13.5" thickTop="1"/>
    <row r="79" spans="1:13" ht="13.5" thickBot="1">
      <c r="A79" s="4" t="s">
        <v>1378</v>
      </c>
      <c r="B79" s="4"/>
      <c r="C79" s="4"/>
      <c r="D79" s="4"/>
      <c r="E79" s="4"/>
      <c r="F79" s="4">
        <v>3.07</v>
      </c>
      <c r="G79" s="4"/>
      <c r="H79" s="30"/>
      <c r="I79" s="30">
        <v>4.53E-2</v>
      </c>
      <c r="J79" s="26">
        <f>SUM(J58+J76)</f>
        <v>9793875.6099999994</v>
      </c>
      <c r="K79" s="33"/>
      <c r="L79" s="26">
        <f>SUM(L58+L76)</f>
        <v>9665.19</v>
      </c>
      <c r="M79" s="27">
        <f>SUM(M58+M76)</f>
        <v>1.2388644297507086E-2</v>
      </c>
    </row>
    <row r="80" spans="1:13" ht="13.5" thickTop="1"/>
    <row r="82" spans="1:13">
      <c r="A82" s="7" t="s">
        <v>86</v>
      </c>
      <c r="B82" s="7"/>
      <c r="C82" s="7"/>
      <c r="D82" s="7"/>
      <c r="E82" s="7"/>
      <c r="F82" s="7"/>
      <c r="G82" s="7"/>
      <c r="H82" s="15"/>
      <c r="I82" s="15"/>
      <c r="J82" s="22"/>
      <c r="K82" s="22"/>
      <c r="L82" s="22"/>
      <c r="M82" s="15"/>
    </row>
    <row r="86" spans="1:13">
      <c r="A86" s="2"/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1"/>
  <sheetViews>
    <sheetView rightToLeft="1" topLeftCell="A28" workbookViewId="0">
      <selection activeCell="A51" sqref="A51"/>
    </sheetView>
  </sheetViews>
  <sheetFormatPr defaultColWidth="9.140625" defaultRowHeight="12.75"/>
  <cols>
    <col min="1" max="1" width="27.7109375" customWidth="1"/>
    <col min="2" max="2" width="12.7109375" customWidth="1"/>
    <col min="3" max="4" width="8.7109375" customWidth="1"/>
    <col min="5" max="5" width="10.7109375" customWidth="1"/>
    <col min="6" max="6" width="6.7109375" customWidth="1"/>
    <col min="7" max="7" width="11.7109375" customWidth="1"/>
    <col min="8" max="8" width="14.7109375" customWidth="1"/>
    <col min="9" max="9" width="16.7109375" customWidth="1"/>
    <col min="10" max="10" width="11.7109375" customWidth="1"/>
    <col min="11" max="11" width="9.7109375" customWidth="1"/>
    <col min="12" max="12" width="12.7109375" customWidth="1"/>
    <col min="13" max="13" width="20.7109375" customWidth="1"/>
  </cols>
  <sheetData>
    <row r="2" spans="1:13" ht="18">
      <c r="A2" s="1" t="s">
        <v>0</v>
      </c>
    </row>
    <row r="4" spans="1:13" ht="18">
      <c r="A4" s="1" t="s">
        <v>1379</v>
      </c>
    </row>
    <row r="6" spans="1:13">
      <c r="A6" s="2" t="s">
        <v>1073</v>
      </c>
    </row>
    <row r="8" spans="1:13" ht="15">
      <c r="A8" s="3" t="s">
        <v>3</v>
      </c>
    </row>
    <row r="11" spans="1:13">
      <c r="A11" s="4" t="s">
        <v>4</v>
      </c>
      <c r="B11" s="4" t="s">
        <v>5</v>
      </c>
      <c r="C11" s="4" t="s">
        <v>6</v>
      </c>
      <c r="D11" s="4" t="s">
        <v>7</v>
      </c>
      <c r="E11" s="4" t="s">
        <v>8</v>
      </c>
      <c r="F11" s="4" t="s">
        <v>89</v>
      </c>
      <c r="G11" s="4" t="s">
        <v>9</v>
      </c>
      <c r="H11" s="4" t="s">
        <v>10</v>
      </c>
      <c r="I11" s="4" t="s">
        <v>11</v>
      </c>
      <c r="J11" s="4" t="s">
        <v>90</v>
      </c>
      <c r="K11" s="4" t="s">
        <v>91</v>
      </c>
      <c r="L11" s="4" t="s">
        <v>1074</v>
      </c>
      <c r="M11" s="4" t="s">
        <v>13</v>
      </c>
    </row>
    <row r="12" spans="1:13">
      <c r="A12" s="5"/>
      <c r="B12" s="5"/>
      <c r="C12" s="5"/>
      <c r="D12" s="5"/>
      <c r="E12" s="5"/>
      <c r="F12" s="5" t="s">
        <v>94</v>
      </c>
      <c r="G12" s="5"/>
      <c r="H12" s="5" t="s">
        <v>14</v>
      </c>
      <c r="I12" s="5" t="s">
        <v>14</v>
      </c>
      <c r="J12" s="5" t="s">
        <v>95</v>
      </c>
      <c r="K12" s="5" t="s">
        <v>96</v>
      </c>
      <c r="L12" s="5" t="s">
        <v>15</v>
      </c>
      <c r="M12" s="5" t="s">
        <v>14</v>
      </c>
    </row>
    <row r="15" spans="1:13">
      <c r="A15" s="4" t="s">
        <v>1379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8" spans="1:13">
      <c r="A18" s="4" t="s">
        <v>1380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>
      <c r="A19" s="6" t="s">
        <v>1381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 ht="13.5" thickBot="1">
      <c r="A20" s="6" t="s">
        <v>1382</v>
      </c>
      <c r="B20" s="6"/>
      <c r="C20" s="6"/>
      <c r="D20" s="6"/>
      <c r="E20" s="6"/>
      <c r="F20" s="6"/>
      <c r="G20" s="6"/>
      <c r="H20" s="6"/>
      <c r="I20" s="6"/>
      <c r="J20" s="23">
        <v>0</v>
      </c>
      <c r="K20" s="6"/>
      <c r="L20" s="23">
        <v>0</v>
      </c>
      <c r="M20" s="17">
        <v>0</v>
      </c>
    </row>
    <row r="21" spans="1:13" ht="13.5" thickTop="1"/>
    <row r="22" spans="1:13">
      <c r="A22" s="6" t="s">
        <v>1383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 ht="13.5" thickBot="1">
      <c r="A23" s="6" t="s">
        <v>1384</v>
      </c>
      <c r="B23" s="6"/>
      <c r="C23" s="6"/>
      <c r="D23" s="6"/>
      <c r="E23" s="6"/>
      <c r="F23" s="6"/>
      <c r="G23" s="6"/>
      <c r="H23" s="6"/>
      <c r="I23" s="6"/>
      <c r="J23" s="23">
        <v>0</v>
      </c>
      <c r="K23" s="6"/>
      <c r="L23" s="23">
        <v>0</v>
      </c>
      <c r="M23" s="17">
        <f>L23/סיכום!$B$42</f>
        <v>0</v>
      </c>
    </row>
    <row r="24" spans="1:13" ht="13.5" thickTop="1"/>
    <row r="25" spans="1:13">
      <c r="A25" s="6" t="s">
        <v>1385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 ht="13.5" thickBot="1">
      <c r="A26" s="6" t="s">
        <v>1386</v>
      </c>
      <c r="B26" s="6"/>
      <c r="C26" s="6"/>
      <c r="D26" s="6"/>
      <c r="E26" s="6"/>
      <c r="F26" s="6"/>
      <c r="G26" s="6"/>
      <c r="H26" s="6"/>
      <c r="I26" s="6"/>
      <c r="J26" s="23">
        <v>0</v>
      </c>
      <c r="K26" s="6"/>
      <c r="L26" s="23">
        <v>0</v>
      </c>
      <c r="M26" s="17">
        <f>L26/סיכום!$B$42</f>
        <v>0</v>
      </c>
    </row>
    <row r="27" spans="1:13" ht="13.5" thickTop="1"/>
    <row r="28" spans="1:13">
      <c r="A28" s="6" t="s">
        <v>1387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1:13" ht="13.5" thickBot="1">
      <c r="A29" s="6" t="s">
        <v>1388</v>
      </c>
      <c r="B29" s="6"/>
      <c r="C29" s="6"/>
      <c r="D29" s="6"/>
      <c r="E29" s="6"/>
      <c r="F29" s="6"/>
      <c r="G29" s="6"/>
      <c r="H29" s="6"/>
      <c r="I29" s="6"/>
      <c r="J29" s="23">
        <v>0</v>
      </c>
      <c r="K29" s="6"/>
      <c r="L29" s="23">
        <v>0</v>
      </c>
      <c r="M29" s="17">
        <f>L29/סיכום!$B$42</f>
        <v>0</v>
      </c>
    </row>
    <row r="30" spans="1:13" ht="13.5" thickTop="1"/>
    <row r="31" spans="1:13">
      <c r="A31" s="6" t="s">
        <v>1389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 spans="1:13" ht="13.5" thickBot="1">
      <c r="A32" s="6" t="s">
        <v>1390</v>
      </c>
      <c r="B32" s="6"/>
      <c r="C32" s="6"/>
      <c r="D32" s="6"/>
      <c r="E32" s="6"/>
      <c r="F32" s="6"/>
      <c r="G32" s="6"/>
      <c r="H32" s="6"/>
      <c r="I32" s="6"/>
      <c r="J32" s="23">
        <v>0</v>
      </c>
      <c r="K32" s="6"/>
      <c r="L32" s="23">
        <v>0</v>
      </c>
      <c r="M32" s="17">
        <f>L32/סיכום!$B$42</f>
        <v>0</v>
      </c>
    </row>
    <row r="33" spans="1:13" ht="13.5" thickTop="1"/>
    <row r="34" spans="1:13" ht="13.5" thickBot="1">
      <c r="A34" s="4" t="s">
        <v>1391</v>
      </c>
      <c r="B34" s="4"/>
      <c r="C34" s="4"/>
      <c r="D34" s="4"/>
      <c r="E34" s="4"/>
      <c r="F34" s="4"/>
      <c r="G34" s="4"/>
      <c r="H34" s="4"/>
      <c r="I34" s="4"/>
      <c r="J34" s="25">
        <v>0</v>
      </c>
      <c r="K34" s="4"/>
      <c r="L34" s="25">
        <v>0</v>
      </c>
      <c r="M34" s="27">
        <v>0</v>
      </c>
    </row>
    <row r="35" spans="1:13" ht="13.5" thickTop="1"/>
    <row r="37" spans="1:13">
      <c r="A37" s="4" t="s">
        <v>1392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>
      <c r="A38" s="6" t="s">
        <v>1392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1:13" ht="13.5" thickBot="1">
      <c r="A39" s="6" t="s">
        <v>1393</v>
      </c>
      <c r="B39" s="6"/>
      <c r="C39" s="6"/>
      <c r="D39" s="6"/>
      <c r="E39" s="6"/>
      <c r="F39" s="6"/>
      <c r="G39" s="6"/>
      <c r="H39" s="6"/>
      <c r="I39" s="6"/>
      <c r="J39" s="23">
        <v>0</v>
      </c>
      <c r="K39" s="6"/>
      <c r="L39" s="23">
        <v>0</v>
      </c>
      <c r="M39" s="17">
        <f>L39/סיכום!$B$42</f>
        <v>0</v>
      </c>
    </row>
    <row r="40" spans="1:13" ht="13.5" thickTop="1"/>
    <row r="41" spans="1:13" ht="13.5" thickBot="1">
      <c r="A41" s="4" t="s">
        <v>1393</v>
      </c>
      <c r="B41" s="4"/>
      <c r="C41" s="4"/>
      <c r="D41" s="4"/>
      <c r="E41" s="4"/>
      <c r="F41" s="4"/>
      <c r="G41" s="4"/>
      <c r="H41" s="4"/>
      <c r="I41" s="4"/>
      <c r="J41" s="25">
        <v>0</v>
      </c>
      <c r="K41" s="4"/>
      <c r="L41" s="25">
        <v>0</v>
      </c>
      <c r="M41" s="27">
        <v>0</v>
      </c>
    </row>
    <row r="42" spans="1:13" ht="13.5" thickTop="1"/>
    <row r="44" spans="1:13" ht="13.5" thickBot="1">
      <c r="A44" s="4" t="s">
        <v>1394</v>
      </c>
      <c r="B44" s="4"/>
      <c r="C44" s="4"/>
      <c r="D44" s="4"/>
      <c r="E44" s="4"/>
      <c r="F44" s="4"/>
      <c r="G44" s="4"/>
      <c r="H44" s="4"/>
      <c r="I44" s="4"/>
      <c r="J44" s="25">
        <v>0</v>
      </c>
      <c r="K44" s="4"/>
      <c r="L44" s="25">
        <v>0</v>
      </c>
      <c r="M44" s="27">
        <v>0</v>
      </c>
    </row>
    <row r="45" spans="1:13" ht="13.5" thickTop="1"/>
    <row r="47" spans="1:13">
      <c r="A47" s="7" t="s">
        <v>86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</row>
    <row r="51" spans="1:1">
      <c r="A51" s="2"/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5"/>
  <sheetViews>
    <sheetView rightToLeft="1" topLeftCell="A10" workbookViewId="0">
      <selection activeCell="A45" sqref="A45"/>
    </sheetView>
  </sheetViews>
  <sheetFormatPr defaultColWidth="9.140625" defaultRowHeight="12.75"/>
  <cols>
    <col min="1" max="1" width="31.7109375" customWidth="1"/>
    <col min="2" max="2" width="12.7109375" customWidth="1"/>
    <col min="3" max="3" width="8.7109375" customWidth="1"/>
    <col min="4" max="4" width="21.7109375" customWidth="1"/>
    <col min="5" max="5" width="12.7109375" customWidth="1"/>
    <col min="6" max="6" width="30.7109375" customWidth="1"/>
    <col min="7" max="7" width="12.7109375" customWidth="1"/>
    <col min="8" max="8" width="20.7109375" customWidth="1"/>
  </cols>
  <sheetData>
    <row r="2" spans="1:8" ht="18">
      <c r="A2" s="1" t="s">
        <v>0</v>
      </c>
    </row>
    <row r="4" spans="1:8" ht="18">
      <c r="A4" s="1" t="s">
        <v>1395</v>
      </c>
    </row>
    <row r="6" spans="1:8">
      <c r="A6" s="2" t="s">
        <v>1073</v>
      </c>
    </row>
    <row r="8" spans="1:8" ht="15">
      <c r="A8" s="3" t="s">
        <v>3</v>
      </c>
    </row>
    <row r="11" spans="1:8">
      <c r="A11" s="4" t="s">
        <v>4</v>
      </c>
      <c r="B11" s="4" t="s">
        <v>5</v>
      </c>
      <c r="C11" s="4" t="s">
        <v>6</v>
      </c>
      <c r="D11" s="4" t="s">
        <v>1396</v>
      </c>
      <c r="E11" s="4" t="s">
        <v>1397</v>
      </c>
      <c r="F11" s="4" t="s">
        <v>1398</v>
      </c>
      <c r="G11" s="4" t="s">
        <v>1074</v>
      </c>
      <c r="H11" s="4" t="s">
        <v>13</v>
      </c>
    </row>
    <row r="12" spans="1:8">
      <c r="A12" s="5"/>
      <c r="B12" s="5"/>
      <c r="C12" s="5"/>
      <c r="D12" s="5" t="s">
        <v>93</v>
      </c>
      <c r="E12" s="5"/>
      <c r="F12" s="5" t="s">
        <v>14</v>
      </c>
      <c r="G12" s="5" t="s">
        <v>15</v>
      </c>
      <c r="H12" s="5" t="s">
        <v>14</v>
      </c>
    </row>
    <row r="15" spans="1:8">
      <c r="A15" s="4" t="s">
        <v>1395</v>
      </c>
      <c r="B15" s="4"/>
      <c r="C15" s="4"/>
      <c r="D15" s="4"/>
      <c r="E15" s="4"/>
      <c r="F15" s="4"/>
      <c r="G15" s="4"/>
      <c r="H15" s="4"/>
    </row>
    <row r="18" spans="1:8">
      <c r="A18" s="4" t="s">
        <v>1399</v>
      </c>
      <c r="B18" s="4"/>
      <c r="C18" s="4"/>
      <c r="D18" s="4"/>
      <c r="E18" s="4"/>
      <c r="F18" s="4"/>
      <c r="G18" s="4"/>
      <c r="H18" s="4"/>
    </row>
    <row r="19" spans="1:8">
      <c r="A19" s="6" t="s">
        <v>1400</v>
      </c>
      <c r="B19" s="6"/>
      <c r="C19" s="6"/>
      <c r="D19" s="6"/>
      <c r="E19" s="6"/>
      <c r="F19" s="6"/>
      <c r="G19" s="6"/>
      <c r="H19" s="6"/>
    </row>
    <row r="20" spans="1:8" ht="13.5" thickBot="1">
      <c r="A20" s="6" t="s">
        <v>1401</v>
      </c>
      <c r="B20" s="6"/>
      <c r="C20" s="6"/>
      <c r="D20" s="6"/>
      <c r="E20" s="6"/>
      <c r="F20" s="6"/>
      <c r="G20" s="23">
        <v>0</v>
      </c>
      <c r="H20" s="17">
        <v>0</v>
      </c>
    </row>
    <row r="21" spans="1:8" ht="13.5" thickTop="1"/>
    <row r="22" spans="1:8">
      <c r="A22" s="6" t="s">
        <v>1402</v>
      </c>
      <c r="B22" s="6"/>
      <c r="C22" s="6"/>
      <c r="D22" s="6"/>
      <c r="E22" s="6"/>
      <c r="F22" s="6"/>
      <c r="G22" s="6"/>
      <c r="H22" s="6"/>
    </row>
    <row r="23" spans="1:8" ht="13.5" thickBot="1">
      <c r="A23" s="6" t="s">
        <v>1403</v>
      </c>
      <c r="B23" s="6"/>
      <c r="C23" s="6"/>
      <c r="D23" s="6"/>
      <c r="E23" s="6"/>
      <c r="F23" s="6"/>
      <c r="G23" s="23">
        <v>0</v>
      </c>
      <c r="H23" s="17">
        <f>G23/סיכום!$B$42</f>
        <v>0</v>
      </c>
    </row>
    <row r="24" spans="1:8" ht="13.5" thickTop="1"/>
    <row r="25" spans="1:8" ht="13.5" thickBot="1">
      <c r="A25" s="4" t="s">
        <v>1404</v>
      </c>
      <c r="B25" s="4"/>
      <c r="C25" s="4"/>
      <c r="D25" s="4"/>
      <c r="E25" s="4"/>
      <c r="F25" s="4"/>
      <c r="G25" s="25">
        <v>0</v>
      </c>
      <c r="H25" s="27">
        <v>0</v>
      </c>
    </row>
    <row r="26" spans="1:8" ht="13.5" thickTop="1"/>
    <row r="28" spans="1:8">
      <c r="A28" s="4" t="s">
        <v>1405</v>
      </c>
      <c r="B28" s="4"/>
      <c r="C28" s="4"/>
      <c r="D28" s="4"/>
      <c r="E28" s="4"/>
      <c r="F28" s="4"/>
      <c r="G28" s="4"/>
      <c r="H28" s="4"/>
    </row>
    <row r="29" spans="1:8">
      <c r="A29" s="6" t="s">
        <v>1406</v>
      </c>
      <c r="B29" s="6"/>
      <c r="C29" s="6"/>
      <c r="D29" s="6"/>
      <c r="E29" s="6"/>
      <c r="F29" s="6"/>
      <c r="G29" s="6"/>
      <c r="H29" s="6"/>
    </row>
    <row r="30" spans="1:8" ht="13.5" thickBot="1">
      <c r="A30" s="6" t="s">
        <v>1407</v>
      </c>
      <c r="B30" s="6"/>
      <c r="C30" s="6"/>
      <c r="D30" s="6"/>
      <c r="E30" s="6"/>
      <c r="F30" s="6"/>
      <c r="G30" s="23">
        <v>0</v>
      </c>
      <c r="H30" s="17">
        <f>G30/סיכום!$B$42</f>
        <v>0</v>
      </c>
    </row>
    <row r="31" spans="1:8" ht="13.5" thickTop="1"/>
    <row r="32" spans="1:8">
      <c r="A32" s="6" t="s">
        <v>1408</v>
      </c>
      <c r="B32" s="6"/>
      <c r="C32" s="6"/>
      <c r="D32" s="6"/>
      <c r="E32" s="6"/>
      <c r="F32" s="6"/>
      <c r="G32" s="6"/>
      <c r="H32" s="6"/>
    </row>
    <row r="33" spans="1:8" ht="13.5" thickBot="1">
      <c r="A33" s="6" t="s">
        <v>1409</v>
      </c>
      <c r="B33" s="6"/>
      <c r="C33" s="6"/>
      <c r="D33" s="6"/>
      <c r="E33" s="6"/>
      <c r="F33" s="6"/>
      <c r="G33" s="23">
        <v>0</v>
      </c>
      <c r="H33" s="17">
        <f>G33/סיכום!$B$42</f>
        <v>0</v>
      </c>
    </row>
    <row r="34" spans="1:8" ht="13.5" thickTop="1"/>
    <row r="35" spans="1:8" ht="13.5" thickBot="1">
      <c r="A35" s="4" t="s">
        <v>1410</v>
      </c>
      <c r="B35" s="4"/>
      <c r="C35" s="4"/>
      <c r="D35" s="4"/>
      <c r="E35" s="4"/>
      <c r="F35" s="4"/>
      <c r="G35" s="25">
        <v>0</v>
      </c>
      <c r="H35" s="27">
        <v>0</v>
      </c>
    </row>
    <row r="36" spans="1:8" ht="13.5" thickTop="1"/>
    <row r="38" spans="1:8" ht="13.5" thickBot="1">
      <c r="A38" s="4" t="s">
        <v>1411</v>
      </c>
      <c r="B38" s="4"/>
      <c r="C38" s="4"/>
      <c r="D38" s="4"/>
      <c r="E38" s="4"/>
      <c r="F38" s="4"/>
      <c r="G38" s="25">
        <v>0</v>
      </c>
      <c r="H38" s="27">
        <v>0</v>
      </c>
    </row>
    <row r="39" spans="1:8" ht="13.5" thickTop="1"/>
    <row r="41" spans="1:8">
      <c r="A41" s="7" t="s">
        <v>86</v>
      </c>
      <c r="B41" s="7"/>
      <c r="C41" s="7"/>
      <c r="D41" s="7"/>
      <c r="E41" s="7"/>
      <c r="F41" s="7"/>
      <c r="G41" s="7"/>
      <c r="H41" s="7"/>
    </row>
    <row r="45" spans="1:8">
      <c r="A45" s="2"/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0"/>
  <sheetViews>
    <sheetView rightToLeft="1" workbookViewId="0">
      <selection activeCell="H20" sqref="H20"/>
    </sheetView>
  </sheetViews>
  <sheetFormatPr defaultColWidth="9.140625" defaultRowHeight="12.75"/>
  <cols>
    <col min="1" max="1" width="28.7109375" customWidth="1"/>
    <col min="2" max="2" width="12.7109375" customWidth="1"/>
    <col min="3" max="4" width="8.7109375" customWidth="1"/>
    <col min="5" max="5" width="10.7109375" customWidth="1"/>
    <col min="6" max="6" width="14.7109375" style="29" customWidth="1"/>
    <col min="7" max="7" width="16.7109375" style="29" customWidth="1"/>
    <col min="8" max="8" width="12.7109375" style="32" customWidth="1"/>
    <col min="9" max="9" width="20.7109375" style="29" customWidth="1"/>
  </cols>
  <sheetData>
    <row r="2" spans="1:9" ht="18">
      <c r="A2" s="1" t="s">
        <v>0</v>
      </c>
    </row>
    <row r="4" spans="1:9" ht="18">
      <c r="A4" s="1" t="s">
        <v>1412</v>
      </c>
    </row>
    <row r="6" spans="1:9">
      <c r="A6" s="2" t="s">
        <v>1073</v>
      </c>
    </row>
    <row r="8" spans="1:9" ht="15">
      <c r="A8" s="3" t="s">
        <v>3</v>
      </c>
    </row>
    <row r="11" spans="1:9">
      <c r="A11" s="4" t="s">
        <v>4</v>
      </c>
      <c r="B11" s="4" t="s">
        <v>5</v>
      </c>
      <c r="C11" s="4" t="s">
        <v>6</v>
      </c>
      <c r="D11" s="4" t="s">
        <v>7</v>
      </c>
      <c r="E11" s="4" t="s">
        <v>8</v>
      </c>
      <c r="F11" s="30" t="s">
        <v>10</v>
      </c>
      <c r="G11" s="30" t="s">
        <v>11</v>
      </c>
      <c r="H11" s="33" t="s">
        <v>1074</v>
      </c>
      <c r="I11" s="30" t="s">
        <v>13</v>
      </c>
    </row>
    <row r="12" spans="1:9">
      <c r="A12" s="5"/>
      <c r="B12" s="5"/>
      <c r="C12" s="5"/>
      <c r="D12" s="5"/>
      <c r="E12" s="5"/>
      <c r="F12" s="31" t="s">
        <v>14</v>
      </c>
      <c r="G12" s="31" t="s">
        <v>14</v>
      </c>
      <c r="H12" s="34" t="s">
        <v>15</v>
      </c>
      <c r="I12" s="31" t="s">
        <v>14</v>
      </c>
    </row>
    <row r="15" spans="1:9">
      <c r="A15" s="4" t="s">
        <v>1412</v>
      </c>
      <c r="B15" s="4"/>
      <c r="C15" s="4"/>
      <c r="D15" s="4"/>
      <c r="E15" s="4"/>
      <c r="F15" s="30"/>
      <c r="G15" s="30"/>
      <c r="H15" s="33"/>
      <c r="I15" s="30"/>
    </row>
    <row r="18" spans="1:9">
      <c r="A18" s="4" t="s">
        <v>1413</v>
      </c>
      <c r="B18" s="4"/>
      <c r="C18" s="4"/>
      <c r="D18" s="4"/>
      <c r="E18" s="4"/>
      <c r="F18" s="30"/>
      <c r="G18" s="30"/>
      <c r="H18" s="33"/>
      <c r="I18" s="30"/>
    </row>
    <row r="19" spans="1:9">
      <c r="A19" s="6" t="s">
        <v>1413</v>
      </c>
      <c r="B19" s="6"/>
      <c r="C19" s="6"/>
      <c r="D19" s="6"/>
      <c r="E19" s="6"/>
      <c r="F19" s="16"/>
      <c r="G19" s="16"/>
      <c r="H19" s="35"/>
      <c r="I19" s="16"/>
    </row>
    <row r="20" spans="1:9">
      <c r="A20" s="18" t="s">
        <v>1414</v>
      </c>
      <c r="B20" s="18">
        <v>99999999</v>
      </c>
      <c r="C20" s="19">
        <v>0</v>
      </c>
      <c r="D20" s="20" t="s">
        <v>1485</v>
      </c>
      <c r="E20" s="20" t="s">
        <v>1486</v>
      </c>
      <c r="F20" s="21">
        <v>0</v>
      </c>
      <c r="G20" s="21">
        <v>0</v>
      </c>
      <c r="H20" s="22">
        <f>6969.69-2152.39</f>
        <v>4817.2999999999993</v>
      </c>
      <c r="I20" s="15">
        <f>+H20/סיכום!B42</f>
        <v>6.1826204361575413E-3</v>
      </c>
    </row>
    <row r="21" spans="1:9" ht="13.5" thickBot="1">
      <c r="A21" s="6" t="s">
        <v>1415</v>
      </c>
      <c r="B21" s="6"/>
      <c r="C21" s="6"/>
      <c r="D21" s="6"/>
      <c r="E21" s="6"/>
      <c r="F21" s="16"/>
      <c r="G21" s="16"/>
      <c r="H21" s="24">
        <f>SUM(H20)</f>
        <v>4817.2999999999993</v>
      </c>
      <c r="I21" s="17">
        <f>SUM(I20)</f>
        <v>6.1826204361575413E-3</v>
      </c>
    </row>
    <row r="22" spans="1:9" ht="13.5" thickTop="1"/>
    <row r="23" spans="1:9" ht="13.5" thickBot="1">
      <c r="A23" s="4" t="s">
        <v>1415</v>
      </c>
      <c r="B23" s="4"/>
      <c r="C23" s="4"/>
      <c r="D23" s="4"/>
      <c r="E23" s="4"/>
      <c r="F23" s="30"/>
      <c r="G23" s="30"/>
      <c r="H23" s="26">
        <f>SUM(H21)</f>
        <v>4817.2999999999993</v>
      </c>
      <c r="I23" s="27">
        <f>SUM(I21)</f>
        <v>6.1826204361575413E-3</v>
      </c>
    </row>
    <row r="24" spans="1:9" ht="13.5" thickTop="1"/>
    <row r="26" spans="1:9">
      <c r="A26" s="4" t="s">
        <v>1416</v>
      </c>
      <c r="B26" s="4"/>
      <c r="C26" s="4"/>
      <c r="D26" s="4"/>
      <c r="E26" s="4"/>
      <c r="F26" s="30"/>
      <c r="G26" s="30"/>
      <c r="H26" s="33"/>
      <c r="I26" s="30"/>
    </row>
    <row r="27" spans="1:9">
      <c r="A27" s="6" t="s">
        <v>1416</v>
      </c>
      <c r="B27" s="6"/>
      <c r="C27" s="6"/>
      <c r="D27" s="6"/>
      <c r="E27" s="6"/>
      <c r="F27" s="16"/>
      <c r="G27" s="16"/>
      <c r="H27" s="35"/>
      <c r="I27" s="16"/>
    </row>
    <row r="28" spans="1:9" ht="13.5" thickBot="1">
      <c r="A28" s="6" t="s">
        <v>1417</v>
      </c>
      <c r="B28" s="6"/>
      <c r="C28" s="6"/>
      <c r="D28" s="6"/>
      <c r="E28" s="6"/>
      <c r="F28" s="16"/>
      <c r="G28" s="16"/>
      <c r="H28" s="24">
        <v>0</v>
      </c>
      <c r="I28" s="17">
        <f>H28/סיכום!$B$42</f>
        <v>0</v>
      </c>
    </row>
    <row r="29" spans="1:9" ht="13.5" thickTop="1"/>
    <row r="30" spans="1:9" ht="13.5" thickBot="1">
      <c r="A30" s="4" t="s">
        <v>1417</v>
      </c>
      <c r="B30" s="4"/>
      <c r="C30" s="4"/>
      <c r="D30" s="4"/>
      <c r="E30" s="4"/>
      <c r="F30" s="30"/>
      <c r="G30" s="30"/>
      <c r="H30" s="26">
        <v>0</v>
      </c>
      <c r="I30" s="27">
        <v>0</v>
      </c>
    </row>
    <row r="31" spans="1:9" ht="13.5" thickTop="1"/>
    <row r="33" spans="1:9" ht="13.5" thickBot="1">
      <c r="A33" s="4" t="s">
        <v>1418</v>
      </c>
      <c r="B33" s="4"/>
      <c r="C33" s="4"/>
      <c r="D33" s="4"/>
      <c r="E33" s="4"/>
      <c r="F33" s="30"/>
      <c r="G33" s="30"/>
      <c r="H33" s="26">
        <f>SUM(H23+H30)</f>
        <v>4817.2999999999993</v>
      </c>
      <c r="I33" s="28">
        <f>SUM(I23+I30)</f>
        <v>6.1826204361575413E-3</v>
      </c>
    </row>
    <row r="34" spans="1:9" ht="13.5" thickTop="1"/>
    <row r="36" spans="1:9">
      <c r="A36" s="7" t="s">
        <v>86</v>
      </c>
      <c r="B36" s="7"/>
      <c r="C36" s="7"/>
      <c r="D36" s="7"/>
      <c r="E36" s="7"/>
      <c r="F36" s="15"/>
      <c r="G36" s="15"/>
      <c r="H36" s="22"/>
      <c r="I36" s="15"/>
    </row>
    <row r="40" spans="1:9">
      <c r="A40" s="2"/>
    </row>
  </sheetData>
  <pageMargins left="0.75" right="0.75" top="1" bottom="1" header="0.5" footer="0.5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0"/>
  <sheetViews>
    <sheetView rightToLeft="1" workbookViewId="0">
      <selection activeCell="D36" sqref="D36"/>
    </sheetView>
  </sheetViews>
  <sheetFormatPr defaultColWidth="9.140625" defaultRowHeight="12.75"/>
  <cols>
    <col min="1" max="1" width="38.7109375" customWidth="1"/>
    <col min="2" max="2" width="12.7109375" customWidth="1"/>
    <col min="3" max="3" width="8.7109375" customWidth="1"/>
    <col min="4" max="4" width="24.7109375" customWidth="1"/>
    <col min="5" max="5" width="12.7109375" customWidth="1"/>
  </cols>
  <sheetData>
    <row r="2" spans="1:5" ht="18">
      <c r="A2" s="1" t="s">
        <v>0</v>
      </c>
    </row>
    <row r="4" spans="1:5" ht="18">
      <c r="A4" s="1" t="s">
        <v>1419</v>
      </c>
    </row>
    <row r="6" spans="1:5">
      <c r="A6" s="2" t="s">
        <v>1073</v>
      </c>
    </row>
    <row r="8" spans="1:5" ht="15">
      <c r="A8" s="3" t="s">
        <v>3</v>
      </c>
    </row>
    <row r="11" spans="1:5">
      <c r="A11" s="4" t="s">
        <v>4</v>
      </c>
      <c r="B11" s="4" t="s">
        <v>5</v>
      </c>
      <c r="C11" s="4" t="s">
        <v>6</v>
      </c>
      <c r="D11" s="4" t="s">
        <v>1420</v>
      </c>
      <c r="E11" s="4" t="s">
        <v>1074</v>
      </c>
    </row>
    <row r="12" spans="1:5">
      <c r="A12" s="5"/>
      <c r="B12" s="5"/>
      <c r="C12" s="5"/>
      <c r="D12" s="5" t="s">
        <v>93</v>
      </c>
      <c r="E12" s="5" t="s">
        <v>15</v>
      </c>
    </row>
    <row r="15" spans="1:5">
      <c r="A15" s="4" t="s">
        <v>1421</v>
      </c>
      <c r="B15" s="4"/>
      <c r="C15" s="4"/>
      <c r="D15" s="4"/>
      <c r="E15" s="4"/>
    </row>
    <row r="18" spans="1:5">
      <c r="A18" s="4" t="s">
        <v>1422</v>
      </c>
      <c r="B18" s="4"/>
      <c r="C18" s="4"/>
      <c r="D18" s="4"/>
      <c r="E18" s="4"/>
    </row>
    <row r="19" spans="1:5">
      <c r="A19" s="6" t="s">
        <v>1423</v>
      </c>
      <c r="B19" s="6"/>
      <c r="C19" s="6"/>
      <c r="D19" s="6"/>
      <c r="E19" s="6"/>
    </row>
    <row r="20" spans="1:5" ht="13.5" thickBot="1">
      <c r="A20" s="6" t="s">
        <v>1424</v>
      </c>
      <c r="B20" s="6"/>
      <c r="C20" s="6"/>
      <c r="D20" s="6"/>
      <c r="E20" s="23">
        <v>0</v>
      </c>
    </row>
    <row r="21" spans="1:5" ht="13.5" thickTop="1"/>
    <row r="22" spans="1:5" ht="13.5" thickBot="1">
      <c r="A22" s="4" t="s">
        <v>1425</v>
      </c>
      <c r="B22" s="4"/>
      <c r="C22" s="4"/>
      <c r="D22" s="4"/>
      <c r="E22" s="25">
        <v>0</v>
      </c>
    </row>
    <row r="23" spans="1:5" ht="13.5" thickTop="1"/>
    <row r="25" spans="1:5">
      <c r="A25" s="4" t="s">
        <v>1426</v>
      </c>
      <c r="B25" s="4"/>
      <c r="C25" s="4"/>
      <c r="D25" s="4"/>
      <c r="E25" s="4"/>
    </row>
    <row r="26" spans="1:5">
      <c r="A26" s="50" t="s">
        <v>973</v>
      </c>
      <c r="B26" s="50" t="s">
        <v>974</v>
      </c>
      <c r="C26" s="50" t="s">
        <v>973</v>
      </c>
      <c r="D26" s="50">
        <v>42910</v>
      </c>
      <c r="E26" s="4">
        <v>256.96699999999998</v>
      </c>
    </row>
    <row r="27" spans="1:5">
      <c r="A27" s="6" t="s">
        <v>1427</v>
      </c>
      <c r="B27" s="6"/>
      <c r="C27" s="6"/>
      <c r="D27" s="6"/>
      <c r="E27" s="6"/>
    </row>
    <row r="28" spans="1:5" ht="13.5" thickBot="1">
      <c r="A28" s="6" t="s">
        <v>1428</v>
      </c>
      <c r="B28" s="6"/>
      <c r="C28" s="6"/>
      <c r="D28" s="6"/>
      <c r="E28" s="23">
        <f>+E26</f>
        <v>256.96699999999998</v>
      </c>
    </row>
    <row r="29" spans="1:5" ht="13.5" thickTop="1"/>
    <row r="30" spans="1:5" ht="13.5" thickBot="1">
      <c r="A30" s="4" t="s">
        <v>1429</v>
      </c>
      <c r="B30" s="4"/>
      <c r="C30" s="4"/>
      <c r="D30" s="4"/>
      <c r="E30" s="25">
        <f>+E28</f>
        <v>256.96699999999998</v>
      </c>
    </row>
    <row r="31" spans="1:5" ht="13.5" thickTop="1"/>
    <row r="33" spans="1:5" ht="13.5" thickBot="1">
      <c r="A33" s="4" t="s">
        <v>1430</v>
      </c>
      <c r="B33" s="4"/>
      <c r="C33" s="4"/>
      <c r="D33" s="4"/>
      <c r="E33" s="25">
        <f>+E28</f>
        <v>256.96699999999998</v>
      </c>
    </row>
    <row r="34" spans="1:5" ht="13.5" thickTop="1"/>
    <row r="36" spans="1:5">
      <c r="A36" s="7" t="s">
        <v>86</v>
      </c>
      <c r="B36" s="7"/>
      <c r="C36" s="7"/>
      <c r="D36" s="7"/>
      <c r="E36" s="7"/>
    </row>
    <row r="40" spans="1:5">
      <c r="A40" s="2"/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7"/>
  <sheetViews>
    <sheetView rightToLeft="1" tabSelected="1" topLeftCell="A19" workbookViewId="0">
      <selection activeCell="C50" sqref="C50"/>
    </sheetView>
  </sheetViews>
  <sheetFormatPr defaultColWidth="9.140625" defaultRowHeight="12.75"/>
  <cols>
    <col min="1" max="1" width="37.7109375" customWidth="1"/>
    <col min="2" max="2" width="23.7109375" customWidth="1"/>
    <col min="3" max="3" width="16.7109375" customWidth="1"/>
  </cols>
  <sheetData>
    <row r="2" spans="1:3" ht="18">
      <c r="A2" s="1" t="s">
        <v>0</v>
      </c>
    </row>
    <row r="4" spans="1:3" ht="18">
      <c r="A4" s="1" t="s">
        <v>1431</v>
      </c>
    </row>
    <row r="6" spans="1:3">
      <c r="A6" s="2" t="s">
        <v>1073</v>
      </c>
    </row>
    <row r="8" spans="1:3" ht="15">
      <c r="A8" s="3" t="s">
        <v>3</v>
      </c>
    </row>
    <row r="10" spans="1:3" ht="15.75">
      <c r="A10" s="8" t="s">
        <v>1432</v>
      </c>
    </row>
    <row r="14" spans="1:3">
      <c r="A14" s="5" t="s">
        <v>1433</v>
      </c>
      <c r="B14" s="5" t="s">
        <v>1434</v>
      </c>
      <c r="C14" s="5" t="s">
        <v>1435</v>
      </c>
    </row>
    <row r="16" spans="1:3">
      <c r="A16" s="7" t="s">
        <v>1436</v>
      </c>
      <c r="B16" s="9">
        <f>+'מזומנים ושווי מזומנים'!I74</f>
        <v>56886.45</v>
      </c>
      <c r="C16" s="10">
        <f>B16/$B$42</f>
        <v>7.3009222658014697E-2</v>
      </c>
    </row>
    <row r="17" spans="1:3">
      <c r="A17" s="7" t="s">
        <v>1437</v>
      </c>
      <c r="B17" s="9">
        <f>+B18+B19+B20+B21+B22+B23+B24+B25+B26+B27</f>
        <v>481572.16000000003</v>
      </c>
      <c r="C17" s="10">
        <f t="shared" ref="C17:C41" si="0">B17/$B$42</f>
        <v>0.61805946856133731</v>
      </c>
    </row>
    <row r="18" spans="1:3">
      <c r="A18" s="7" t="s">
        <v>1438</v>
      </c>
      <c r="B18" s="9">
        <f>+'סחיר - תעודות התחייבות ממשלתיות'!L77</f>
        <v>141137.54</v>
      </c>
      <c r="C18" s="10">
        <f t="shared" si="0"/>
        <v>0.18113877879995072</v>
      </c>
    </row>
    <row r="19" spans="1:3">
      <c r="A19" s="7" t="s">
        <v>1439</v>
      </c>
      <c r="B19" s="9">
        <v>0</v>
      </c>
      <c r="C19" s="10">
        <f t="shared" si="0"/>
        <v>0</v>
      </c>
    </row>
    <row r="20" spans="1:3">
      <c r="A20" s="7" t="s">
        <v>1440</v>
      </c>
      <c r="B20" s="9">
        <f>+'סחיר - אגח קונצרני'!N247</f>
        <v>100982.86999999995</v>
      </c>
      <c r="C20" s="10">
        <f t="shared" si="0"/>
        <v>0.12960346164113509</v>
      </c>
    </row>
    <row r="21" spans="1:3">
      <c r="A21" s="7" t="s">
        <v>1441</v>
      </c>
      <c r="B21" s="9">
        <f>+'סחיר - מניות'!H139</f>
        <v>46547.75</v>
      </c>
      <c r="C21" s="10">
        <f t="shared" si="0"/>
        <v>5.9740325578052485E-2</v>
      </c>
    </row>
    <row r="22" spans="1:3">
      <c r="A22" s="7" t="s">
        <v>1442</v>
      </c>
      <c r="B22" s="9">
        <f>+'סחיר - תעודות סל'!G125</f>
        <v>170210.5</v>
      </c>
      <c r="C22" s="10">
        <f t="shared" si="0"/>
        <v>0.21845160478869768</v>
      </c>
    </row>
    <row r="23" spans="1:3">
      <c r="A23" s="7" t="s">
        <v>1443</v>
      </c>
      <c r="B23" s="9">
        <f>+'סחיר - קרנות נאמנות'!J43</f>
        <v>18322.589999999997</v>
      </c>
      <c r="C23" s="10">
        <f t="shared" si="0"/>
        <v>2.3515583288841426E-2</v>
      </c>
    </row>
    <row r="24" spans="1:3">
      <c r="A24" s="7" t="s">
        <v>1444</v>
      </c>
      <c r="B24" s="9">
        <v>0</v>
      </c>
      <c r="C24" s="10">
        <f t="shared" si="0"/>
        <v>0</v>
      </c>
    </row>
    <row r="25" spans="1:3">
      <c r="A25" s="7" t="s">
        <v>1445</v>
      </c>
      <c r="B25" s="9">
        <f>+'סחיר - אופציות'!H55</f>
        <v>171.82999999999998</v>
      </c>
      <c r="C25" s="10">
        <f t="shared" si="0"/>
        <v>2.2053010390570452E-4</v>
      </c>
    </row>
    <row r="26" spans="1:3">
      <c r="A26" s="7" t="s">
        <v>1446</v>
      </c>
      <c r="B26" s="9">
        <f>+'סחיר - חוזים עתידיים'!H34</f>
        <v>952.15000000000009</v>
      </c>
      <c r="C26" s="10">
        <f t="shared" si="0"/>
        <v>1.2220086040494477E-3</v>
      </c>
    </row>
    <row r="27" spans="1:3">
      <c r="A27" s="7" t="s">
        <v>1447</v>
      </c>
      <c r="B27" s="9">
        <f>+'סחיר - מוצרים מובנים'!N63</f>
        <v>3246.93</v>
      </c>
      <c r="C27" s="10">
        <f t="shared" si="0"/>
        <v>4.1671757567045874E-3</v>
      </c>
    </row>
    <row r="28" spans="1:3">
      <c r="A28" s="7" t="s">
        <v>1448</v>
      </c>
      <c r="B28" s="9">
        <f>+B29+B30+B31+B32+B33+B34+B35+B36+B37</f>
        <v>226226.90000000002</v>
      </c>
      <c r="C28" s="10">
        <f t="shared" si="0"/>
        <v>0.29034418764630993</v>
      </c>
    </row>
    <row r="29" spans="1:3">
      <c r="A29" s="7" t="s">
        <v>1438</v>
      </c>
      <c r="B29" s="9">
        <f>+'לא סחיר - תעודות התחייבות ממשלה'!L90</f>
        <v>228351.96000000005</v>
      </c>
      <c r="C29" s="10">
        <f t="shared" si="0"/>
        <v>0.29307153271181574</v>
      </c>
    </row>
    <row r="30" spans="1:3">
      <c r="A30" s="7" t="s">
        <v>1449</v>
      </c>
      <c r="B30" s="9">
        <v>0</v>
      </c>
      <c r="C30" s="10">
        <f t="shared" si="0"/>
        <v>0</v>
      </c>
    </row>
    <row r="31" spans="1:3">
      <c r="A31" s="7" t="s">
        <v>1450</v>
      </c>
      <c r="B31" s="9">
        <f>+'לא סחיר - אגח קונצרני'!N46</f>
        <v>664.83</v>
      </c>
      <c r="C31" s="10">
        <f t="shared" si="0"/>
        <v>8.5325629389297305E-4</v>
      </c>
    </row>
    <row r="32" spans="1:3">
      <c r="A32" s="7" t="s">
        <v>1451</v>
      </c>
      <c r="B32" s="9">
        <f>+'לא סחיר - מניות'!H36</f>
        <v>176</v>
      </c>
      <c r="C32" s="10">
        <f t="shared" si="0"/>
        <v>2.2588196640519118E-4</v>
      </c>
    </row>
    <row r="33" spans="1:3">
      <c r="A33" s="7" t="s">
        <v>1452</v>
      </c>
      <c r="B33" s="9">
        <f>+'לא סחיר - קרנות השקעה'!I53</f>
        <v>2861.02</v>
      </c>
      <c r="C33" s="10">
        <f t="shared" si="0"/>
        <v>3.6718910427532957E-3</v>
      </c>
    </row>
    <row r="34" spans="1:3">
      <c r="A34" s="7" t="s">
        <v>1453</v>
      </c>
      <c r="B34" s="9">
        <v>0</v>
      </c>
      <c r="C34" s="10">
        <f t="shared" si="0"/>
        <v>0</v>
      </c>
    </row>
    <row r="35" spans="1:3">
      <c r="A35" s="7" t="s">
        <v>1454</v>
      </c>
      <c r="B35" s="9">
        <v>0</v>
      </c>
      <c r="C35" s="10">
        <f t="shared" si="0"/>
        <v>0</v>
      </c>
    </row>
    <row r="36" spans="1:3">
      <c r="A36" s="7" t="s">
        <v>1455</v>
      </c>
      <c r="B36" s="9">
        <f>+'לא סחיר - חוזים עתידיים'!I78</f>
        <v>-5826.9100000000008</v>
      </c>
      <c r="C36" s="10">
        <f t="shared" si="0"/>
        <v>-7.478374368557231E-3</v>
      </c>
    </row>
    <row r="37" spans="1:3">
      <c r="A37" s="7" t="s">
        <v>1456</v>
      </c>
      <c r="B37" s="9">
        <v>0</v>
      </c>
      <c r="C37" s="10">
        <f t="shared" si="0"/>
        <v>0</v>
      </c>
    </row>
    <row r="38" spans="1:3">
      <c r="A38" s="7" t="s">
        <v>1457</v>
      </c>
      <c r="B38" s="9">
        <f>+הלוואות!L79</f>
        <v>9665.19</v>
      </c>
      <c r="C38" s="10">
        <f t="shared" si="0"/>
        <v>1.2404500698180623E-2</v>
      </c>
    </row>
    <row r="39" spans="1:3">
      <c r="A39" s="7" t="s">
        <v>1458</v>
      </c>
      <c r="B39" s="9">
        <f>+פקדונות!L44</f>
        <v>0</v>
      </c>
      <c r="C39" s="10">
        <f t="shared" si="0"/>
        <v>0</v>
      </c>
    </row>
    <row r="40" spans="1:3">
      <c r="A40" s="7" t="s">
        <v>1459</v>
      </c>
      <c r="B40" s="9">
        <f>+'זכויות מקרקעין'!G38</f>
        <v>0</v>
      </c>
      <c r="C40" s="10">
        <f t="shared" si="0"/>
        <v>0</v>
      </c>
    </row>
    <row r="41" spans="1:3">
      <c r="A41" s="7" t="s">
        <v>1460</v>
      </c>
      <c r="B41" s="9">
        <f>+'השקעות אחרות'!H33</f>
        <v>4817.2999999999993</v>
      </c>
      <c r="C41" s="10">
        <f t="shared" si="0"/>
        <v>6.1826204361575413E-3</v>
      </c>
    </row>
    <row r="42" spans="1:3" ht="13.5" thickBot="1">
      <c r="A42" s="4" t="s">
        <v>1461</v>
      </c>
      <c r="B42" s="13">
        <f>+B16+B17+B28+B38+B39+B40+B41</f>
        <v>779168</v>
      </c>
      <c r="C42" s="14">
        <f>+C16+C17+C28+C38+C39+C40+C41</f>
        <v>1.0000000000000002</v>
      </c>
    </row>
    <row r="43" spans="1:3" ht="13.5" thickTop="1"/>
    <row r="44" spans="1:3">
      <c r="B44" s="32"/>
    </row>
    <row r="45" spans="1:3">
      <c r="A45" s="2"/>
    </row>
    <row r="46" spans="1:3">
      <c r="A46" s="12" t="s">
        <v>1462</v>
      </c>
      <c r="B46" s="12" t="s">
        <v>91</v>
      </c>
    </row>
    <row r="48" spans="1:3">
      <c r="A48" s="7" t="s">
        <v>30</v>
      </c>
      <c r="B48" s="11">
        <v>3.8889999999999998</v>
      </c>
    </row>
    <row r="49" spans="1:2">
      <c r="A49" s="7" t="s">
        <v>52</v>
      </c>
      <c r="B49" s="11">
        <v>3.2547000000000001</v>
      </c>
    </row>
    <row r="50" spans="1:2">
      <c r="A50" s="7" t="s">
        <v>58</v>
      </c>
      <c r="B50" s="11">
        <v>6.0636000000000001</v>
      </c>
    </row>
    <row r="51" spans="1:2">
      <c r="A51" s="7" t="s">
        <v>1463</v>
      </c>
      <c r="B51" s="11">
        <v>3.9291</v>
      </c>
    </row>
    <row r="52" spans="1:2">
      <c r="A52" s="7" t="s">
        <v>1464</v>
      </c>
      <c r="B52" s="11">
        <v>3.3586</v>
      </c>
    </row>
    <row r="53" spans="1:2">
      <c r="A53" s="7" t="s">
        <v>40</v>
      </c>
      <c r="B53" s="11">
        <v>4.7245999999999997</v>
      </c>
    </row>
    <row r="54" spans="1:2">
      <c r="A54" s="7" t="s">
        <v>1465</v>
      </c>
      <c r="B54" s="11">
        <v>0.50360000000000005</v>
      </c>
    </row>
    <row r="55" spans="1:2">
      <c r="A55" s="7" t="s">
        <v>1466</v>
      </c>
      <c r="B55" s="11">
        <v>5.4946999999999999</v>
      </c>
    </row>
    <row r="56" spans="1:2">
      <c r="A56" s="7" t="s">
        <v>1467</v>
      </c>
      <c r="B56" s="11">
        <v>0.63460000000000005</v>
      </c>
    </row>
    <row r="57" spans="1:2">
      <c r="A57" s="7" t="s">
        <v>1468</v>
      </c>
      <c r="B57" s="11">
        <v>0.33650000000000002</v>
      </c>
    </row>
    <row r="58" spans="1:2">
      <c r="A58" s="7" t="s">
        <v>26</v>
      </c>
      <c r="B58" s="11">
        <v>3.1869999999999998</v>
      </c>
    </row>
    <row r="59" spans="1:2">
      <c r="A59" s="7" t="s">
        <v>1469</v>
      </c>
      <c r="B59" s="11">
        <v>0.18</v>
      </c>
    </row>
    <row r="60" spans="1:2">
      <c r="A60" s="7" t="s">
        <v>1470</v>
      </c>
      <c r="B60" s="11">
        <v>9.7630999999999997</v>
      </c>
    </row>
    <row r="61" spans="1:2">
      <c r="A61" s="7" t="s">
        <v>1471</v>
      </c>
      <c r="B61" s="11">
        <v>0.52510000000000001</v>
      </c>
    </row>
    <row r="62" spans="1:2">
      <c r="A62" s="7" t="s">
        <v>1472</v>
      </c>
      <c r="B62" s="11">
        <v>0.61519999999999997</v>
      </c>
    </row>
    <row r="63" spans="1:2">
      <c r="A63" s="7" t="s">
        <v>55</v>
      </c>
      <c r="B63" s="11">
        <v>0.26369999999999999</v>
      </c>
    </row>
    <row r="64" spans="1:2">
      <c r="A64" s="7" t="s">
        <v>1473</v>
      </c>
      <c r="B64" s="11">
        <v>6.6799999999999998E-2</v>
      </c>
    </row>
    <row r="65" spans="1:2">
      <c r="A65" s="7" t="s">
        <v>448</v>
      </c>
      <c r="B65" s="11">
        <v>1.4612000000000001</v>
      </c>
    </row>
    <row r="66" spans="1:2">
      <c r="A66" s="7" t="s">
        <v>1474</v>
      </c>
      <c r="B66" s="11">
        <v>2.538E-2</v>
      </c>
    </row>
    <row r="67" spans="1:2">
      <c r="A67" s="7" t="s">
        <v>1475</v>
      </c>
      <c r="B67" s="11">
        <v>6.1604999999999999</v>
      </c>
    </row>
    <row r="68" spans="1:2">
      <c r="A68" s="7" t="s">
        <v>1476</v>
      </c>
      <c r="B68" s="11">
        <v>1.1818</v>
      </c>
    </row>
    <row r="69" spans="1:2">
      <c r="A69" s="7" t="s">
        <v>1477</v>
      </c>
      <c r="B69" s="11">
        <v>0.61716000000000004</v>
      </c>
    </row>
    <row r="70" spans="1:2">
      <c r="A70" s="7" t="s">
        <v>33</v>
      </c>
      <c r="B70" s="11">
        <v>3.0331999999999999</v>
      </c>
    </row>
    <row r="71" spans="1:2">
      <c r="A71" s="7" t="s">
        <v>1478</v>
      </c>
      <c r="B71" s="11">
        <v>1.6656</v>
      </c>
    </row>
    <row r="72" spans="1:2">
      <c r="A72" s="7" t="s">
        <v>1479</v>
      </c>
      <c r="B72" s="11">
        <v>0.50070000000000003</v>
      </c>
    </row>
    <row r="73" spans="1:2">
      <c r="A73" s="7" t="s">
        <v>1480</v>
      </c>
      <c r="B73" s="11">
        <v>2.9344000000000001</v>
      </c>
    </row>
    <row r="74" spans="1:2">
      <c r="A74" s="7" t="s">
        <v>1481</v>
      </c>
      <c r="B74" s="11">
        <v>0.62450000000000006</v>
      </c>
    </row>
    <row r="75" spans="1:2">
      <c r="A75" s="7" t="s">
        <v>1482</v>
      </c>
      <c r="B75" s="11">
        <v>1.0973999999999999</v>
      </c>
    </row>
    <row r="76" spans="1:2">
      <c r="A76" s="7" t="s">
        <v>1483</v>
      </c>
      <c r="B76" s="11">
        <v>1.4887999999999999</v>
      </c>
    </row>
    <row r="77" spans="1:2">
      <c r="A77" s="7" t="s">
        <v>1484</v>
      </c>
      <c r="B77" s="11">
        <v>1.6988000000000001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1"/>
  <sheetViews>
    <sheetView rightToLeft="1" topLeftCell="A21" workbookViewId="0">
      <selection activeCell="A56" sqref="A56"/>
    </sheetView>
  </sheetViews>
  <sheetFormatPr defaultColWidth="9.140625" defaultRowHeight="12.75"/>
  <cols>
    <col min="1" max="1" width="50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150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151</v>
      </c>
      <c r="E11" s="4" t="s">
        <v>7</v>
      </c>
      <c r="F11" s="4" t="s">
        <v>8</v>
      </c>
      <c r="G11" s="4" t="s">
        <v>88</v>
      </c>
      <c r="H11" s="4" t="s">
        <v>89</v>
      </c>
      <c r="I11" s="4" t="s">
        <v>9</v>
      </c>
      <c r="J11" s="4" t="s">
        <v>10</v>
      </c>
      <c r="K11" s="4" t="s">
        <v>11</v>
      </c>
      <c r="L11" s="4" t="s">
        <v>90</v>
      </c>
      <c r="M11" s="4" t="s">
        <v>91</v>
      </c>
      <c r="N11" s="4" t="s">
        <v>12</v>
      </c>
      <c r="O11" s="4" t="s">
        <v>92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93</v>
      </c>
      <c r="H12" s="5" t="s">
        <v>94</v>
      </c>
      <c r="I12" s="5"/>
      <c r="J12" s="5" t="s">
        <v>14</v>
      </c>
      <c r="K12" s="5" t="s">
        <v>14</v>
      </c>
      <c r="L12" s="5" t="s">
        <v>95</v>
      </c>
      <c r="M12" s="5" t="s">
        <v>96</v>
      </c>
      <c r="N12" s="5" t="s">
        <v>15</v>
      </c>
      <c r="O12" s="5" t="s">
        <v>14</v>
      </c>
      <c r="P12" s="5" t="s">
        <v>14</v>
      </c>
    </row>
    <row r="15" spans="1:16">
      <c r="A15" s="4" t="s">
        <v>152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153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154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ht="13.5" thickBot="1">
      <c r="A20" s="6" t="s">
        <v>155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23">
        <v>0</v>
      </c>
      <c r="M20" s="6"/>
      <c r="N20" s="23">
        <v>0</v>
      </c>
      <c r="O20" s="6"/>
      <c r="P20" s="17">
        <f>N20/סיכום!$B$42</f>
        <v>0</v>
      </c>
    </row>
    <row r="21" spans="1:16" ht="13.5" thickTop="1"/>
    <row r="22" spans="1:16">
      <c r="A22" s="6" t="s">
        <v>156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ht="13.5" thickBot="1">
      <c r="A23" s="6" t="s">
        <v>157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23">
        <v>0</v>
      </c>
      <c r="M23" s="6"/>
      <c r="N23" s="23">
        <v>0</v>
      </c>
      <c r="O23" s="6"/>
      <c r="P23" s="17">
        <f>N23/סיכום!$B$42</f>
        <v>0</v>
      </c>
    </row>
    <row r="24" spans="1:16" ht="13.5" thickTop="1"/>
    <row r="25" spans="1:16">
      <c r="A25" s="6" t="s">
        <v>158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ht="13.5" thickBot="1">
      <c r="A26" s="6" t="s">
        <v>159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23">
        <v>0</v>
      </c>
      <c r="M26" s="6"/>
      <c r="N26" s="23">
        <v>0</v>
      </c>
      <c r="O26" s="6"/>
      <c r="P26" s="17">
        <f>N26/סיכום!$B$42</f>
        <v>0</v>
      </c>
    </row>
    <row r="27" spans="1:16" ht="13.5" thickTop="1"/>
    <row r="28" spans="1:16">
      <c r="A28" s="6" t="s">
        <v>160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ht="13.5" thickBot="1">
      <c r="A29" s="6" t="s">
        <v>161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23">
        <v>0</v>
      </c>
      <c r="M29" s="6"/>
      <c r="N29" s="23">
        <v>0</v>
      </c>
      <c r="O29" s="6"/>
      <c r="P29" s="17">
        <f>N29/סיכום!$B$42</f>
        <v>0</v>
      </c>
    </row>
    <row r="30" spans="1:16" ht="13.5" thickTop="1"/>
    <row r="31" spans="1:16" ht="13.5" thickBot="1">
      <c r="A31" s="4" t="s">
        <v>162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25">
        <v>0</v>
      </c>
      <c r="M31" s="4"/>
      <c r="N31" s="25">
        <v>0</v>
      </c>
      <c r="O31" s="4"/>
      <c r="P31" s="27">
        <v>0</v>
      </c>
    </row>
    <row r="32" spans="1:16" ht="13.5" thickTop="1"/>
    <row r="34" spans="1:16">
      <c r="A34" s="4" t="s">
        <v>163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>
      <c r="A35" s="6" t="s">
        <v>164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 ht="13.5" thickBot="1">
      <c r="A36" s="6" t="s">
        <v>165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23">
        <v>0</v>
      </c>
      <c r="M36" s="6"/>
      <c r="N36" s="23">
        <v>0</v>
      </c>
      <c r="O36" s="6"/>
      <c r="P36" s="17">
        <f>N36/סיכום!$B$42</f>
        <v>0</v>
      </c>
    </row>
    <row r="37" spans="1:16" ht="13.5" thickTop="1"/>
    <row r="38" spans="1:16">
      <c r="A38" s="6" t="s">
        <v>166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 ht="13.5" thickBot="1">
      <c r="A39" s="6" t="s">
        <v>167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23">
        <v>0</v>
      </c>
      <c r="M39" s="6"/>
      <c r="N39" s="23">
        <v>0</v>
      </c>
      <c r="O39" s="6"/>
      <c r="P39" s="17">
        <f>N39/סיכום!$B$42</f>
        <v>0</v>
      </c>
    </row>
    <row r="40" spans="1:16" ht="13.5" thickTop="1"/>
    <row r="41" spans="1:16" ht="13.5" thickBot="1">
      <c r="A41" s="4" t="s">
        <v>168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25">
        <v>0</v>
      </c>
      <c r="M41" s="4"/>
      <c r="N41" s="25">
        <v>0</v>
      </c>
      <c r="O41" s="4"/>
      <c r="P41" s="27">
        <v>0</v>
      </c>
    </row>
    <row r="42" spans="1:16" ht="13.5" thickTop="1"/>
    <row r="44" spans="1:16" ht="13.5" thickBot="1">
      <c r="A44" s="4" t="s">
        <v>169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25">
        <v>0</v>
      </c>
      <c r="M44" s="4"/>
      <c r="N44" s="25">
        <v>0</v>
      </c>
      <c r="O44" s="4"/>
      <c r="P44" s="27">
        <v>0</v>
      </c>
    </row>
    <row r="45" spans="1:16" ht="13.5" thickTop="1"/>
    <row r="47" spans="1:16">
      <c r="A47" s="7" t="s">
        <v>86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51" spans="1:1">
      <c r="A51" s="2"/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54"/>
  <sheetViews>
    <sheetView rightToLeft="1" topLeftCell="D216" workbookViewId="0">
      <selection activeCell="A259" sqref="A259"/>
    </sheetView>
  </sheetViews>
  <sheetFormatPr defaultColWidth="9.140625" defaultRowHeight="12.75"/>
  <cols>
    <col min="1" max="1" width="52.7109375" customWidth="1"/>
    <col min="2" max="2" width="15.7109375" customWidth="1"/>
    <col min="3" max="3" width="35.7109375" customWidth="1"/>
    <col min="4" max="4" width="38.7109375" customWidth="1"/>
    <col min="5" max="5" width="8.7109375" customWidth="1"/>
    <col min="6" max="6" width="15.7109375" customWidth="1"/>
    <col min="7" max="7" width="14.7109375" customWidth="1"/>
    <col min="8" max="8" width="8.7109375" style="32" customWidth="1"/>
    <col min="9" max="9" width="17.7109375" customWidth="1"/>
    <col min="10" max="10" width="14.7109375" style="29" customWidth="1"/>
    <col min="11" max="11" width="16.7109375" style="29" customWidth="1"/>
    <col min="12" max="12" width="16.7109375" style="32" customWidth="1"/>
    <col min="13" max="13" width="11.7109375" style="32" customWidth="1"/>
    <col min="14" max="14" width="13.7109375" style="32" customWidth="1"/>
    <col min="15" max="15" width="24.7109375" style="29" customWidth="1"/>
    <col min="16" max="16" width="20.7109375" style="29" customWidth="1"/>
  </cols>
  <sheetData>
    <row r="2" spans="1:16" ht="18">
      <c r="A2" s="1" t="s">
        <v>0</v>
      </c>
    </row>
    <row r="4" spans="1:16" ht="18">
      <c r="A4" s="1" t="s">
        <v>170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151</v>
      </c>
      <c r="E11" s="4" t="s">
        <v>7</v>
      </c>
      <c r="F11" s="4" t="s">
        <v>8</v>
      </c>
      <c r="G11" s="4" t="s">
        <v>88</v>
      </c>
      <c r="H11" s="33" t="s">
        <v>89</v>
      </c>
      <c r="I11" s="4" t="s">
        <v>9</v>
      </c>
      <c r="J11" s="30" t="s">
        <v>10</v>
      </c>
      <c r="K11" s="30" t="s">
        <v>11</v>
      </c>
      <c r="L11" s="33" t="s">
        <v>90</v>
      </c>
      <c r="M11" s="33" t="s">
        <v>91</v>
      </c>
      <c r="N11" s="33" t="s">
        <v>12</v>
      </c>
      <c r="O11" s="30" t="s">
        <v>92</v>
      </c>
      <c r="P11" s="30" t="s">
        <v>13</v>
      </c>
    </row>
    <row r="12" spans="1:16">
      <c r="A12" s="5"/>
      <c r="B12" s="5"/>
      <c r="C12" s="5"/>
      <c r="D12" s="5"/>
      <c r="E12" s="5"/>
      <c r="F12" s="5"/>
      <c r="G12" s="5" t="s">
        <v>93</v>
      </c>
      <c r="H12" s="34" t="s">
        <v>94</v>
      </c>
      <c r="I12" s="5"/>
      <c r="J12" s="31" t="s">
        <v>14</v>
      </c>
      <c r="K12" s="31" t="s">
        <v>14</v>
      </c>
      <c r="L12" s="34" t="s">
        <v>95</v>
      </c>
      <c r="M12" s="34" t="s">
        <v>96</v>
      </c>
      <c r="N12" s="34" t="s">
        <v>15</v>
      </c>
      <c r="O12" s="31" t="s">
        <v>14</v>
      </c>
      <c r="P12" s="31" t="s">
        <v>14</v>
      </c>
    </row>
    <row r="15" spans="1:16">
      <c r="A15" s="4" t="s">
        <v>171</v>
      </c>
      <c r="B15" s="4"/>
      <c r="C15" s="4"/>
      <c r="D15" s="4"/>
      <c r="E15" s="4"/>
      <c r="F15" s="4"/>
      <c r="G15" s="4"/>
      <c r="H15" s="33"/>
      <c r="I15" s="4"/>
      <c r="J15" s="30"/>
      <c r="K15" s="30"/>
      <c r="L15" s="33"/>
      <c r="M15" s="33"/>
      <c r="N15" s="33"/>
      <c r="O15" s="30"/>
      <c r="P15" s="30"/>
    </row>
    <row r="18" spans="1:16">
      <c r="A18" s="4" t="s">
        <v>172</v>
      </c>
      <c r="B18" s="4"/>
      <c r="C18" s="4"/>
      <c r="D18" s="4"/>
      <c r="E18" s="4"/>
      <c r="F18" s="4"/>
      <c r="G18" s="4"/>
      <c r="H18" s="33"/>
      <c r="I18" s="4"/>
      <c r="J18" s="30"/>
      <c r="K18" s="30"/>
      <c r="L18" s="33"/>
      <c r="M18" s="33"/>
      <c r="N18" s="33"/>
      <c r="O18" s="30"/>
      <c r="P18" s="30"/>
    </row>
    <row r="19" spans="1:16">
      <c r="A19" s="6" t="s">
        <v>173</v>
      </c>
      <c r="B19" s="6"/>
      <c r="C19" s="6"/>
      <c r="D19" s="6"/>
      <c r="E19" s="6"/>
      <c r="F19" s="6"/>
      <c r="G19" s="6"/>
      <c r="H19" s="35"/>
      <c r="I19" s="6"/>
      <c r="J19" s="16"/>
      <c r="K19" s="16"/>
      <c r="L19" s="35"/>
      <c r="M19" s="35"/>
      <c r="N19" s="35"/>
      <c r="O19" s="16"/>
      <c r="P19" s="16"/>
    </row>
    <row r="20" spans="1:16">
      <c r="A20" s="7" t="s">
        <v>174</v>
      </c>
      <c r="B20" s="7">
        <v>2310092</v>
      </c>
      <c r="C20" s="7" t="s">
        <v>175</v>
      </c>
      <c r="D20" s="7" t="s">
        <v>176</v>
      </c>
      <c r="E20" s="7" t="s">
        <v>22</v>
      </c>
      <c r="F20" s="7" t="s">
        <v>177</v>
      </c>
      <c r="G20" s="36">
        <v>0</v>
      </c>
      <c r="H20" s="22">
        <v>1.26</v>
      </c>
      <c r="I20" s="7" t="s">
        <v>23</v>
      </c>
      <c r="J20" s="15">
        <v>2.5999999999999999E-2</v>
      </c>
      <c r="K20" s="15">
        <v>9.7999999999999997E-3</v>
      </c>
      <c r="L20" s="22">
        <v>136000</v>
      </c>
      <c r="M20" s="22">
        <v>109.1</v>
      </c>
      <c r="N20" s="22">
        <v>148.38</v>
      </c>
      <c r="O20" s="15">
        <v>1E-4</v>
      </c>
      <c r="P20" s="15">
        <f>N20/סיכום!$B$42</f>
        <v>1.9043389872274016E-4</v>
      </c>
    </row>
    <row r="21" spans="1:16">
      <c r="A21" s="7" t="s">
        <v>178</v>
      </c>
      <c r="B21" s="7">
        <v>2310118</v>
      </c>
      <c r="C21" s="7" t="s">
        <v>175</v>
      </c>
      <c r="D21" s="7" t="s">
        <v>176</v>
      </c>
      <c r="E21" s="7" t="s">
        <v>22</v>
      </c>
      <c r="F21" s="7" t="s">
        <v>177</v>
      </c>
      <c r="G21" s="36">
        <v>0</v>
      </c>
      <c r="H21" s="22">
        <v>3.83</v>
      </c>
      <c r="I21" s="7" t="s">
        <v>23</v>
      </c>
      <c r="J21" s="15">
        <v>2.58E-2</v>
      </c>
      <c r="K21" s="15">
        <v>5.8999999999999999E-3</v>
      </c>
      <c r="L21" s="22">
        <v>2942154</v>
      </c>
      <c r="M21" s="22">
        <v>114.02</v>
      </c>
      <c r="N21" s="22">
        <v>3354.64</v>
      </c>
      <c r="O21" s="15">
        <v>1.1000000000000001E-3</v>
      </c>
      <c r="P21" s="15">
        <f>N21/סיכום!$B$42</f>
        <v>4.3054129533040371E-3</v>
      </c>
    </row>
    <row r="22" spans="1:16">
      <c r="A22" s="7" t="s">
        <v>179</v>
      </c>
      <c r="B22" s="7">
        <v>2310142</v>
      </c>
      <c r="C22" s="7" t="s">
        <v>175</v>
      </c>
      <c r="D22" s="7" t="s">
        <v>176</v>
      </c>
      <c r="E22" s="7" t="s">
        <v>22</v>
      </c>
      <c r="F22" s="7" t="s">
        <v>177</v>
      </c>
      <c r="G22" s="36">
        <v>0</v>
      </c>
      <c r="H22" s="22">
        <v>3.66</v>
      </c>
      <c r="I22" s="7" t="s">
        <v>23</v>
      </c>
      <c r="J22" s="15">
        <v>4.1000000000000003E-3</v>
      </c>
      <c r="K22" s="15">
        <v>5.0000000000000001E-3</v>
      </c>
      <c r="L22" s="22">
        <v>905000</v>
      </c>
      <c r="M22" s="22">
        <v>99.5</v>
      </c>
      <c r="N22" s="22">
        <v>900.48</v>
      </c>
      <c r="O22" s="15">
        <v>2.9999999999999997E-4</v>
      </c>
      <c r="P22" s="15">
        <f>N22/סיכום!$B$42</f>
        <v>1.1556942790258327E-3</v>
      </c>
    </row>
    <row r="23" spans="1:16">
      <c r="A23" s="7" t="s">
        <v>180</v>
      </c>
      <c r="B23" s="7">
        <v>1940535</v>
      </c>
      <c r="C23" s="7" t="s">
        <v>181</v>
      </c>
      <c r="D23" s="7" t="s">
        <v>176</v>
      </c>
      <c r="E23" s="7" t="s">
        <v>22</v>
      </c>
      <c r="F23" s="7" t="s">
        <v>182</v>
      </c>
      <c r="G23" s="36">
        <v>0</v>
      </c>
      <c r="H23" s="22">
        <v>6.49</v>
      </c>
      <c r="I23" s="7" t="s">
        <v>23</v>
      </c>
      <c r="J23" s="15">
        <v>0.05</v>
      </c>
      <c r="K23" s="15">
        <v>1.0800000000000001E-2</v>
      </c>
      <c r="L23" s="22">
        <v>222584</v>
      </c>
      <c r="M23" s="22">
        <v>134.79</v>
      </c>
      <c r="N23" s="22">
        <v>300.02</v>
      </c>
      <c r="O23" s="15">
        <v>2.9999999999999997E-4</v>
      </c>
      <c r="P23" s="15">
        <f>N23/סיכום!$B$42</f>
        <v>3.8505174750503099E-4</v>
      </c>
    </row>
    <row r="24" spans="1:16">
      <c r="A24" s="7" t="s">
        <v>183</v>
      </c>
      <c r="B24" s="7">
        <v>1940568</v>
      </c>
      <c r="C24" s="7" t="s">
        <v>181</v>
      </c>
      <c r="D24" s="7" t="s">
        <v>176</v>
      </c>
      <c r="E24" s="7" t="s">
        <v>22</v>
      </c>
      <c r="F24" s="7" t="s">
        <v>177</v>
      </c>
      <c r="G24" s="36">
        <v>0</v>
      </c>
      <c r="H24" s="22">
        <v>4.5599999999999996</v>
      </c>
      <c r="I24" s="7" t="s">
        <v>23</v>
      </c>
      <c r="J24" s="15">
        <v>1.6E-2</v>
      </c>
      <c r="K24" s="15">
        <v>5.7000000000000002E-3</v>
      </c>
      <c r="L24" s="22">
        <v>811000</v>
      </c>
      <c r="M24" s="22">
        <v>104.9</v>
      </c>
      <c r="N24" s="22">
        <v>850.74</v>
      </c>
      <c r="O24" s="15">
        <v>2.9999999999999997E-4</v>
      </c>
      <c r="P24" s="15">
        <f>N24/סיכום!$B$42</f>
        <v>1.0918569551110929E-3</v>
      </c>
    </row>
    <row r="25" spans="1:16">
      <c r="A25" s="7" t="s">
        <v>184</v>
      </c>
      <c r="B25" s="7">
        <v>1940527</v>
      </c>
      <c r="C25" s="7" t="s">
        <v>181</v>
      </c>
      <c r="D25" s="7" t="s">
        <v>176</v>
      </c>
      <c r="E25" s="7" t="s">
        <v>22</v>
      </c>
      <c r="F25" s="7" t="s">
        <v>182</v>
      </c>
      <c r="G25" s="36">
        <v>0</v>
      </c>
      <c r="H25" s="22">
        <v>2.0299999999999998</v>
      </c>
      <c r="I25" s="7" t="s">
        <v>23</v>
      </c>
      <c r="J25" s="15">
        <v>4.4999999999999998E-2</v>
      </c>
      <c r="K25" s="15">
        <v>1.1999999999999999E-3</v>
      </c>
      <c r="L25" s="22">
        <v>40000</v>
      </c>
      <c r="M25" s="22">
        <v>114.62</v>
      </c>
      <c r="N25" s="22">
        <v>45.85</v>
      </c>
      <c r="O25" s="15">
        <v>1E-4</v>
      </c>
      <c r="P25" s="15">
        <f>N25/סיכום!$B$42</f>
        <v>5.8844819089079638E-5</v>
      </c>
    </row>
    <row r="26" spans="1:16">
      <c r="A26" s="7" t="s">
        <v>185</v>
      </c>
      <c r="B26" s="7">
        <v>7410186</v>
      </c>
      <c r="C26" s="7" t="s">
        <v>186</v>
      </c>
      <c r="D26" s="7" t="s">
        <v>176</v>
      </c>
      <c r="E26" s="7" t="s">
        <v>187</v>
      </c>
      <c r="F26" s="7" t="s">
        <v>182</v>
      </c>
      <c r="G26" s="36">
        <v>0</v>
      </c>
      <c r="H26" s="22">
        <v>0.98</v>
      </c>
      <c r="I26" s="7" t="s">
        <v>23</v>
      </c>
      <c r="J26" s="15">
        <v>5.2999999999999999E-2</v>
      </c>
      <c r="K26" s="15">
        <v>5.28E-2</v>
      </c>
      <c r="L26" s="22">
        <v>1757473</v>
      </c>
      <c r="M26" s="22">
        <v>112.61</v>
      </c>
      <c r="N26" s="22">
        <v>1979.09</v>
      </c>
      <c r="O26" s="15">
        <v>8.9999999999999998E-4</v>
      </c>
      <c r="P26" s="15">
        <f>N26/סיכום!$B$42</f>
        <v>2.5400042096184647E-3</v>
      </c>
    </row>
    <row r="27" spans="1:16">
      <c r="A27" s="7" t="s">
        <v>188</v>
      </c>
      <c r="B27" s="7">
        <v>7410160</v>
      </c>
      <c r="C27" s="7" t="s">
        <v>186</v>
      </c>
      <c r="D27" s="7" t="s">
        <v>176</v>
      </c>
      <c r="E27" s="7" t="s">
        <v>187</v>
      </c>
      <c r="F27" s="7" t="s">
        <v>182</v>
      </c>
      <c r="G27" s="36">
        <v>0</v>
      </c>
      <c r="H27" s="22">
        <v>1.82</v>
      </c>
      <c r="I27" s="7" t="s">
        <v>23</v>
      </c>
      <c r="J27" s="15">
        <v>4.3999999999999997E-2</v>
      </c>
      <c r="K27" s="15">
        <v>3.2000000000000002E-3</v>
      </c>
      <c r="L27" s="22">
        <v>305237</v>
      </c>
      <c r="M27" s="22">
        <v>127.77</v>
      </c>
      <c r="N27" s="22">
        <v>390</v>
      </c>
      <c r="O27" s="15">
        <v>2.0000000000000001E-4</v>
      </c>
      <c r="P27" s="15">
        <f>N27/סיכום!$B$42</f>
        <v>5.0053390282968498E-4</v>
      </c>
    </row>
    <row r="28" spans="1:16">
      <c r="A28" s="7" t="s">
        <v>189</v>
      </c>
      <c r="B28" s="7">
        <v>7410244</v>
      </c>
      <c r="C28" s="7" t="s">
        <v>186</v>
      </c>
      <c r="D28" s="7" t="s">
        <v>176</v>
      </c>
      <c r="E28" s="7" t="s">
        <v>187</v>
      </c>
      <c r="F28" s="7" t="s">
        <v>182</v>
      </c>
      <c r="G28" s="36">
        <v>0</v>
      </c>
      <c r="H28" s="22">
        <v>5.43</v>
      </c>
      <c r="I28" s="7" t="s">
        <v>23</v>
      </c>
      <c r="J28" s="15">
        <v>3.4000000000000002E-2</v>
      </c>
      <c r="K28" s="15">
        <v>9.4999999999999998E-3</v>
      </c>
      <c r="L28" s="22">
        <v>2301533</v>
      </c>
      <c r="M28" s="22">
        <v>118.1</v>
      </c>
      <c r="N28" s="22">
        <v>2718.11</v>
      </c>
      <c r="O28" s="15">
        <v>1.1999999999999999E-3</v>
      </c>
      <c r="P28" s="15">
        <f>N28/סיכום!$B$42</f>
        <v>3.4884774528728081E-3</v>
      </c>
    </row>
    <row r="29" spans="1:16">
      <c r="A29" s="7" t="s">
        <v>190</v>
      </c>
      <c r="B29" s="7">
        <v>2310068</v>
      </c>
      <c r="C29" s="7" t="s">
        <v>175</v>
      </c>
      <c r="D29" s="7" t="s">
        <v>176</v>
      </c>
      <c r="E29" s="7" t="s">
        <v>187</v>
      </c>
      <c r="F29" s="7" t="s">
        <v>177</v>
      </c>
      <c r="G29" s="36">
        <v>0</v>
      </c>
      <c r="H29" s="22">
        <v>2.2999999999999998</v>
      </c>
      <c r="I29" s="7" t="s">
        <v>23</v>
      </c>
      <c r="J29" s="15">
        <v>3.9E-2</v>
      </c>
      <c r="K29" s="15">
        <v>4.5999999999999999E-3</v>
      </c>
      <c r="L29" s="22">
        <v>1222733</v>
      </c>
      <c r="M29" s="22">
        <v>133.18</v>
      </c>
      <c r="N29" s="22">
        <v>1628.44</v>
      </c>
      <c r="O29" s="15">
        <v>8.0000000000000004E-4</v>
      </c>
      <c r="P29" s="15">
        <f>N29/סיכום!$B$42</f>
        <v>2.0899728941640313E-3</v>
      </c>
    </row>
    <row r="30" spans="1:16">
      <c r="A30" s="7" t="s">
        <v>191</v>
      </c>
      <c r="B30" s="7">
        <v>2310076</v>
      </c>
      <c r="C30" s="7" t="s">
        <v>175</v>
      </c>
      <c r="D30" s="7" t="s">
        <v>176</v>
      </c>
      <c r="E30" s="7" t="s">
        <v>187</v>
      </c>
      <c r="F30" s="7" t="s">
        <v>177</v>
      </c>
      <c r="G30" s="36">
        <v>0</v>
      </c>
      <c r="H30" s="22">
        <v>4.45</v>
      </c>
      <c r="I30" s="7" t="s">
        <v>23</v>
      </c>
      <c r="J30" s="15">
        <v>0.03</v>
      </c>
      <c r="K30" s="15">
        <v>6.8999999999999999E-3</v>
      </c>
      <c r="L30" s="22">
        <v>29755</v>
      </c>
      <c r="M30" s="22">
        <v>118.9</v>
      </c>
      <c r="N30" s="22">
        <v>35.380000000000003</v>
      </c>
      <c r="O30" s="15">
        <v>1E-4</v>
      </c>
      <c r="P30" s="15">
        <f>N30/סיכום!$B$42</f>
        <v>4.5407408928498093E-5</v>
      </c>
    </row>
    <row r="31" spans="1:16">
      <c r="A31" s="7" t="s">
        <v>192</v>
      </c>
      <c r="B31" s="7">
        <v>1940402</v>
      </c>
      <c r="C31" s="7" t="s">
        <v>181</v>
      </c>
      <c r="D31" s="7" t="s">
        <v>176</v>
      </c>
      <c r="E31" s="7" t="s">
        <v>187</v>
      </c>
      <c r="F31" s="7" t="s">
        <v>182</v>
      </c>
      <c r="G31" s="36">
        <v>0</v>
      </c>
      <c r="H31" s="22">
        <v>3.92</v>
      </c>
      <c r="I31" s="7" t="s">
        <v>23</v>
      </c>
      <c r="J31" s="15">
        <v>4.1000000000000002E-2</v>
      </c>
      <c r="K31" s="15">
        <v>7.0000000000000001E-3</v>
      </c>
      <c r="L31" s="22">
        <v>31839</v>
      </c>
      <c r="M31" s="22">
        <v>142.29</v>
      </c>
      <c r="N31" s="22">
        <v>45.3</v>
      </c>
      <c r="O31" s="15">
        <v>0</v>
      </c>
      <c r="P31" s="15">
        <f>N31/סיכום!$B$42</f>
        <v>5.8138937944063405E-5</v>
      </c>
    </row>
    <row r="32" spans="1:16">
      <c r="A32" s="7" t="s">
        <v>193</v>
      </c>
      <c r="B32" s="7">
        <v>1940501</v>
      </c>
      <c r="C32" s="7" t="s">
        <v>181</v>
      </c>
      <c r="D32" s="7" t="s">
        <v>176</v>
      </c>
      <c r="E32" s="7" t="s">
        <v>187</v>
      </c>
      <c r="F32" s="7" t="s">
        <v>182</v>
      </c>
      <c r="G32" s="36">
        <v>0</v>
      </c>
      <c r="H32" s="22">
        <v>5.8</v>
      </c>
      <c r="I32" s="7" t="s">
        <v>23</v>
      </c>
      <c r="J32" s="15">
        <v>0.04</v>
      </c>
      <c r="K32" s="15">
        <v>9.9000000000000008E-3</v>
      </c>
      <c r="L32" s="22">
        <v>3413745</v>
      </c>
      <c r="M32" s="22">
        <v>126.12</v>
      </c>
      <c r="N32" s="22">
        <v>4305.42</v>
      </c>
      <c r="O32" s="15">
        <v>1.1999999999999999E-3</v>
      </c>
      <c r="P32" s="15">
        <f>N32/סיכום!$B$42</f>
        <v>5.5256632715922627E-3</v>
      </c>
    </row>
    <row r="33" spans="1:16">
      <c r="A33" s="7" t="s">
        <v>194</v>
      </c>
      <c r="B33" s="7">
        <v>1940543</v>
      </c>
      <c r="C33" s="7" t="s">
        <v>181</v>
      </c>
      <c r="D33" s="7" t="s">
        <v>176</v>
      </c>
      <c r="E33" s="7" t="s">
        <v>187</v>
      </c>
      <c r="F33" s="7" t="s">
        <v>177</v>
      </c>
      <c r="G33" s="36">
        <v>0</v>
      </c>
      <c r="H33" s="22">
        <v>6.5</v>
      </c>
      <c r="I33" s="7" t="s">
        <v>23</v>
      </c>
      <c r="J33" s="15">
        <v>4.2000000000000003E-2</v>
      </c>
      <c r="K33" s="15">
        <v>1.0699999999999999E-2</v>
      </c>
      <c r="L33" s="22">
        <v>54970</v>
      </c>
      <c r="M33" s="22">
        <v>127.11</v>
      </c>
      <c r="N33" s="22">
        <v>69.87</v>
      </c>
      <c r="O33" s="15">
        <v>1E-4</v>
      </c>
      <c r="P33" s="15">
        <f>N33/סיכום!$B$42</f>
        <v>8.9672573822333567E-5</v>
      </c>
    </row>
    <row r="34" spans="1:16">
      <c r="A34" s="7" t="s">
        <v>195</v>
      </c>
      <c r="B34" s="7">
        <v>1096320</v>
      </c>
      <c r="C34" s="7" t="s">
        <v>196</v>
      </c>
      <c r="D34" s="7" t="s">
        <v>197</v>
      </c>
      <c r="E34" s="7" t="s">
        <v>198</v>
      </c>
      <c r="F34" s="7" t="s">
        <v>177</v>
      </c>
      <c r="G34" s="36">
        <v>0</v>
      </c>
      <c r="H34" s="22">
        <v>0.16</v>
      </c>
      <c r="I34" s="7" t="s">
        <v>23</v>
      </c>
      <c r="J34" s="15">
        <v>0.05</v>
      </c>
      <c r="K34" s="15">
        <v>6.3700000000000007E-2</v>
      </c>
      <c r="L34" s="22">
        <v>26177.39</v>
      </c>
      <c r="M34" s="22">
        <v>122.83</v>
      </c>
      <c r="N34" s="22">
        <v>32.15</v>
      </c>
      <c r="O34" s="15">
        <v>2.0000000000000001E-4</v>
      </c>
      <c r="P34" s="15">
        <f>N34/סיכום!$B$42</f>
        <v>4.1261961476857363E-5</v>
      </c>
    </row>
    <row r="35" spans="1:16">
      <c r="A35" s="7" t="s">
        <v>199</v>
      </c>
      <c r="B35" s="7">
        <v>2300069</v>
      </c>
      <c r="C35" s="7" t="s">
        <v>200</v>
      </c>
      <c r="D35" s="7" t="s">
        <v>201</v>
      </c>
      <c r="E35" s="7" t="s">
        <v>198</v>
      </c>
      <c r="F35" s="7" t="s">
        <v>182</v>
      </c>
      <c r="G35" s="36">
        <v>0</v>
      </c>
      <c r="H35" s="22">
        <v>0.9</v>
      </c>
      <c r="I35" s="7" t="s">
        <v>23</v>
      </c>
      <c r="J35" s="15">
        <v>5.2999999999999999E-2</v>
      </c>
      <c r="K35" s="15">
        <v>9.7000000000000003E-3</v>
      </c>
      <c r="L35" s="22">
        <v>872028.69</v>
      </c>
      <c r="M35" s="22">
        <v>132.51</v>
      </c>
      <c r="N35" s="22">
        <v>1155.53</v>
      </c>
      <c r="O35" s="15">
        <v>1.1000000000000001E-3</v>
      </c>
      <c r="P35" s="15">
        <f>N35/סיכום!$B$42</f>
        <v>1.48303061727381E-3</v>
      </c>
    </row>
    <row r="36" spans="1:16">
      <c r="A36" s="7" t="s">
        <v>202</v>
      </c>
      <c r="B36" s="7">
        <v>1121953</v>
      </c>
      <c r="C36" s="7" t="s">
        <v>203</v>
      </c>
      <c r="D36" s="7" t="s">
        <v>176</v>
      </c>
      <c r="E36" s="7" t="s">
        <v>198</v>
      </c>
      <c r="F36" s="7" t="s">
        <v>204</v>
      </c>
      <c r="G36" s="36">
        <v>0</v>
      </c>
      <c r="H36" s="22">
        <v>3.82</v>
      </c>
      <c r="I36" s="7" t="s">
        <v>23</v>
      </c>
      <c r="J36" s="15">
        <v>3.1E-2</v>
      </c>
      <c r="K36" s="15">
        <v>6.8999999999999999E-3</v>
      </c>
      <c r="L36" s="22">
        <v>55000</v>
      </c>
      <c r="M36" s="22">
        <v>119.17</v>
      </c>
      <c r="N36" s="22">
        <v>65.540000000000006</v>
      </c>
      <c r="O36" s="15">
        <v>1E-4</v>
      </c>
      <c r="P36" s="15">
        <f>N36/סיכום!$B$42</f>
        <v>8.4115364080660399E-5</v>
      </c>
    </row>
    <row r="37" spans="1:16">
      <c r="A37" s="7" t="s">
        <v>205</v>
      </c>
      <c r="B37" s="7">
        <v>1099738</v>
      </c>
      <c r="C37" s="7" t="s">
        <v>206</v>
      </c>
      <c r="D37" s="7" t="s">
        <v>207</v>
      </c>
      <c r="E37" s="7" t="s">
        <v>198</v>
      </c>
      <c r="F37" s="7" t="s">
        <v>177</v>
      </c>
      <c r="G37" s="36">
        <v>0</v>
      </c>
      <c r="H37" s="22">
        <v>3.83</v>
      </c>
      <c r="I37" s="7" t="s">
        <v>23</v>
      </c>
      <c r="J37" s="15">
        <v>4.65E-2</v>
      </c>
      <c r="K37" s="15">
        <v>4.1000000000000003E-3</v>
      </c>
      <c r="L37" s="22">
        <v>1303896.4099999999</v>
      </c>
      <c r="M37" s="22">
        <v>140.79</v>
      </c>
      <c r="N37" s="22">
        <v>1835.76</v>
      </c>
      <c r="O37" s="15">
        <v>2.8E-3</v>
      </c>
      <c r="P37" s="15">
        <f>N37/סיכום!$B$42</f>
        <v>2.3560515832272374E-3</v>
      </c>
    </row>
    <row r="38" spans="1:16">
      <c r="A38" s="7" t="s">
        <v>208</v>
      </c>
      <c r="B38" s="7">
        <v>7410202</v>
      </c>
      <c r="C38" s="7" t="s">
        <v>186</v>
      </c>
      <c r="D38" s="7" t="s">
        <v>176</v>
      </c>
      <c r="E38" s="7" t="s">
        <v>198</v>
      </c>
      <c r="F38" s="7" t="s">
        <v>182</v>
      </c>
      <c r="G38" s="36">
        <v>0</v>
      </c>
      <c r="H38" s="22">
        <v>20.07</v>
      </c>
      <c r="I38" s="7" t="s">
        <v>23</v>
      </c>
      <c r="J38" s="15">
        <v>0.05</v>
      </c>
      <c r="K38" s="15">
        <v>4.0399999999999998E-2</v>
      </c>
      <c r="L38" s="22">
        <v>125668</v>
      </c>
      <c r="M38" s="22">
        <v>134.37</v>
      </c>
      <c r="N38" s="22">
        <v>168.86</v>
      </c>
      <c r="O38" s="15">
        <v>1E-4</v>
      </c>
      <c r="P38" s="15">
        <f>N38/סיכום!$B$42</f>
        <v>2.1671834572261695E-4</v>
      </c>
    </row>
    <row r="39" spans="1:16">
      <c r="A39" s="7" t="s">
        <v>209</v>
      </c>
      <c r="B39" s="7">
        <v>1120468</v>
      </c>
      <c r="C39" s="7" t="s">
        <v>210</v>
      </c>
      <c r="D39" s="7" t="s">
        <v>197</v>
      </c>
      <c r="E39" s="7" t="s">
        <v>198</v>
      </c>
      <c r="F39" s="7" t="s">
        <v>177</v>
      </c>
      <c r="G39" s="36">
        <v>0</v>
      </c>
      <c r="H39" s="22">
        <v>3.88</v>
      </c>
      <c r="I39" s="7" t="s">
        <v>23</v>
      </c>
      <c r="J39" s="15">
        <v>0.03</v>
      </c>
      <c r="K39" s="15">
        <v>1.2699999999999999E-2</v>
      </c>
      <c r="L39" s="22">
        <v>532905.39</v>
      </c>
      <c r="M39" s="22">
        <v>115.7</v>
      </c>
      <c r="N39" s="22">
        <v>616.57000000000005</v>
      </c>
      <c r="O39" s="15">
        <v>4.0000000000000002E-4</v>
      </c>
      <c r="P39" s="15">
        <f>N39/סיכום!$B$42</f>
        <v>7.9131843196845878E-4</v>
      </c>
    </row>
    <row r="40" spans="1:16">
      <c r="A40" s="7" t="s">
        <v>211</v>
      </c>
      <c r="B40" s="7">
        <v>1128032</v>
      </c>
      <c r="C40" s="7" t="s">
        <v>210</v>
      </c>
      <c r="D40" s="7" t="s">
        <v>197</v>
      </c>
      <c r="E40" s="7" t="s">
        <v>198</v>
      </c>
      <c r="F40" s="7" t="s">
        <v>177</v>
      </c>
      <c r="G40" s="36">
        <v>0</v>
      </c>
      <c r="H40" s="22">
        <v>6.43</v>
      </c>
      <c r="I40" s="7" t="s">
        <v>23</v>
      </c>
      <c r="J40" s="15">
        <v>3.0499999999999999E-2</v>
      </c>
      <c r="K40" s="15">
        <v>0.02</v>
      </c>
      <c r="L40" s="22">
        <v>97585.8</v>
      </c>
      <c r="M40" s="22">
        <v>109.31</v>
      </c>
      <c r="N40" s="22">
        <v>106.67</v>
      </c>
      <c r="O40" s="15">
        <v>2.9999999999999997E-4</v>
      </c>
      <c r="P40" s="15">
        <f>N40/סיכום!$B$42</f>
        <v>1.3690243952523717E-4</v>
      </c>
    </row>
    <row r="41" spans="1:16">
      <c r="A41" s="7" t="s">
        <v>212</v>
      </c>
      <c r="B41" s="7">
        <v>1940444</v>
      </c>
      <c r="C41" s="7" t="s">
        <v>181</v>
      </c>
      <c r="D41" s="7" t="s">
        <v>176</v>
      </c>
      <c r="E41" s="7" t="s">
        <v>198</v>
      </c>
      <c r="F41" s="7" t="s">
        <v>177</v>
      </c>
      <c r="G41" s="36">
        <v>0</v>
      </c>
      <c r="H41" s="22">
        <v>17.559999999999999</v>
      </c>
      <c r="I41" s="7" t="s">
        <v>23</v>
      </c>
      <c r="J41" s="15">
        <v>6.5000000000000002E-2</v>
      </c>
      <c r="K41" s="15">
        <v>4.9799999999999997E-2</v>
      </c>
      <c r="L41" s="22">
        <v>34650</v>
      </c>
      <c r="M41" s="22">
        <v>143.63999999999999</v>
      </c>
      <c r="N41" s="22">
        <v>49.77</v>
      </c>
      <c r="O41" s="15">
        <v>0</v>
      </c>
      <c r="P41" s="15">
        <f>N41/סיכום!$B$42</f>
        <v>6.3875826522649808E-5</v>
      </c>
    </row>
    <row r="42" spans="1:16">
      <c r="A42" s="7" t="s">
        <v>213</v>
      </c>
      <c r="B42" s="7">
        <v>1940449</v>
      </c>
      <c r="C42" s="7" t="s">
        <v>181</v>
      </c>
      <c r="D42" s="7" t="s">
        <v>176</v>
      </c>
      <c r="E42" s="7" t="s">
        <v>198</v>
      </c>
      <c r="F42" s="7" t="s">
        <v>177</v>
      </c>
      <c r="G42" s="36">
        <v>0</v>
      </c>
      <c r="H42" s="40">
        <v>0</v>
      </c>
      <c r="I42" s="7" t="s">
        <v>23</v>
      </c>
      <c r="J42" s="37">
        <v>0</v>
      </c>
      <c r="K42" s="37">
        <v>0</v>
      </c>
      <c r="L42" s="22">
        <v>626.02</v>
      </c>
      <c r="M42" s="22">
        <v>100</v>
      </c>
      <c r="N42" s="22">
        <v>0.63</v>
      </c>
      <c r="O42" s="37">
        <v>0</v>
      </c>
      <c r="P42" s="15">
        <f>N42/סיכום!$B$42</f>
        <v>8.0855476610949119E-7</v>
      </c>
    </row>
    <row r="43" spans="1:16">
      <c r="A43" s="7" t="s">
        <v>214</v>
      </c>
      <c r="B43" s="7">
        <v>1126762</v>
      </c>
      <c r="C43" s="7" t="s">
        <v>215</v>
      </c>
      <c r="D43" s="7" t="s">
        <v>176</v>
      </c>
      <c r="E43" s="7" t="s">
        <v>216</v>
      </c>
      <c r="F43" s="7" t="s">
        <v>204</v>
      </c>
      <c r="G43" s="36">
        <v>0</v>
      </c>
      <c r="H43" s="22">
        <v>2.54</v>
      </c>
      <c r="I43" s="7" t="s">
        <v>23</v>
      </c>
      <c r="J43" s="15">
        <v>1.6E-2</v>
      </c>
      <c r="K43" s="15">
        <v>5.7999999999999996E-3</v>
      </c>
      <c r="L43" s="22">
        <v>951728</v>
      </c>
      <c r="M43" s="22">
        <v>105.65</v>
      </c>
      <c r="N43" s="22">
        <v>1005.5</v>
      </c>
      <c r="O43" s="15">
        <v>1.1999999999999999E-3</v>
      </c>
      <c r="P43" s="15">
        <f>N43/סיכום!$B$42</f>
        <v>1.2904790751160212E-3</v>
      </c>
    </row>
    <row r="44" spans="1:16">
      <c r="A44" s="7" t="s">
        <v>217</v>
      </c>
      <c r="B44" s="7">
        <v>1097385</v>
      </c>
      <c r="C44" s="7" t="s">
        <v>218</v>
      </c>
      <c r="D44" s="7" t="s">
        <v>197</v>
      </c>
      <c r="E44" s="7" t="s">
        <v>216</v>
      </c>
      <c r="F44" s="7" t="s">
        <v>182</v>
      </c>
      <c r="G44" s="36">
        <v>0</v>
      </c>
      <c r="H44" s="22">
        <v>2.4</v>
      </c>
      <c r="I44" s="7" t="s">
        <v>23</v>
      </c>
      <c r="J44" s="15">
        <v>4.9500000000000002E-2</v>
      </c>
      <c r="K44" s="15">
        <v>1.01E-2</v>
      </c>
      <c r="L44" s="22">
        <v>18189.28</v>
      </c>
      <c r="M44" s="22">
        <v>133.35</v>
      </c>
      <c r="N44" s="22">
        <v>24.26</v>
      </c>
      <c r="O44" s="15">
        <v>0</v>
      </c>
      <c r="P44" s="15">
        <f>N44/סיכום!$B$42</f>
        <v>3.113577559653374E-5</v>
      </c>
    </row>
    <row r="45" spans="1:16">
      <c r="A45" s="7" t="s">
        <v>219</v>
      </c>
      <c r="B45" s="7">
        <v>1117357</v>
      </c>
      <c r="C45" s="7" t="s">
        <v>218</v>
      </c>
      <c r="D45" s="7" t="s">
        <v>197</v>
      </c>
      <c r="E45" s="7" t="s">
        <v>216</v>
      </c>
      <c r="F45" s="7" t="s">
        <v>204</v>
      </c>
      <c r="G45" s="36">
        <v>0</v>
      </c>
      <c r="H45" s="22">
        <v>3.34</v>
      </c>
      <c r="I45" s="7" t="s">
        <v>23</v>
      </c>
      <c r="J45" s="15">
        <v>4.9000000000000002E-2</v>
      </c>
      <c r="K45" s="15">
        <v>1.23E-2</v>
      </c>
      <c r="L45" s="22">
        <v>88625.46</v>
      </c>
      <c r="M45" s="22">
        <v>121.8</v>
      </c>
      <c r="N45" s="22">
        <v>107.95</v>
      </c>
      <c r="O45" s="15">
        <v>2.0000000000000001E-4</v>
      </c>
      <c r="P45" s="15">
        <f>N45/סיכום!$B$42</f>
        <v>1.3854521746272947E-4</v>
      </c>
    </row>
    <row r="46" spans="1:16">
      <c r="A46" s="7" t="s">
        <v>220</v>
      </c>
      <c r="B46" s="7">
        <v>1126630</v>
      </c>
      <c r="C46" s="7" t="s">
        <v>218</v>
      </c>
      <c r="D46" s="7" t="s">
        <v>197</v>
      </c>
      <c r="E46" s="7" t="s">
        <v>216</v>
      </c>
      <c r="F46" s="7" t="s">
        <v>204</v>
      </c>
      <c r="G46" s="36">
        <v>0</v>
      </c>
      <c r="H46" s="22">
        <v>5.54</v>
      </c>
      <c r="I46" s="7" t="s">
        <v>23</v>
      </c>
      <c r="J46" s="15">
        <v>4.8000000000000001E-2</v>
      </c>
      <c r="K46" s="15">
        <v>2.01E-2</v>
      </c>
      <c r="L46" s="22">
        <v>121930</v>
      </c>
      <c r="M46" s="22">
        <v>121.07</v>
      </c>
      <c r="N46" s="22">
        <v>147.62</v>
      </c>
      <c r="O46" s="15">
        <v>1E-4</v>
      </c>
      <c r="P46" s="15">
        <f>N46/סיכום!$B$42</f>
        <v>1.8945849932235409E-4</v>
      </c>
    </row>
    <row r="47" spans="1:16">
      <c r="A47" s="7" t="s">
        <v>221</v>
      </c>
      <c r="B47" s="7">
        <v>1110279</v>
      </c>
      <c r="C47" s="7" t="s">
        <v>203</v>
      </c>
      <c r="D47" s="7" t="s">
        <v>176</v>
      </c>
      <c r="E47" s="7" t="s">
        <v>216</v>
      </c>
      <c r="F47" s="7" t="s">
        <v>177</v>
      </c>
      <c r="G47" s="36">
        <v>0</v>
      </c>
      <c r="H47" s="22">
        <v>1.24</v>
      </c>
      <c r="I47" s="7" t="s">
        <v>23</v>
      </c>
      <c r="J47" s="15">
        <v>4.2999999999999997E-2</v>
      </c>
      <c r="K47" s="15">
        <v>1.46E-2</v>
      </c>
      <c r="L47" s="22">
        <v>5490</v>
      </c>
      <c r="M47" s="22">
        <v>122.4</v>
      </c>
      <c r="N47" s="22">
        <v>6.72</v>
      </c>
      <c r="O47" s="15">
        <v>0</v>
      </c>
      <c r="P47" s="15">
        <f>N47/סיכום!$B$42</f>
        <v>8.6245841718345721E-6</v>
      </c>
    </row>
    <row r="48" spans="1:16">
      <c r="A48" s="7" t="s">
        <v>222</v>
      </c>
      <c r="B48" s="7">
        <v>7590110</v>
      </c>
      <c r="C48" s="7" t="s">
        <v>223</v>
      </c>
      <c r="D48" s="7" t="s">
        <v>197</v>
      </c>
      <c r="E48" s="7" t="s">
        <v>216</v>
      </c>
      <c r="F48" s="7" t="s">
        <v>182</v>
      </c>
      <c r="G48" s="36">
        <v>0</v>
      </c>
      <c r="H48" s="22">
        <v>1.69</v>
      </c>
      <c r="I48" s="7" t="s">
        <v>23</v>
      </c>
      <c r="J48" s="15">
        <v>4.5499999999999999E-2</v>
      </c>
      <c r="K48" s="15">
        <v>1.29E-2</v>
      </c>
      <c r="L48" s="22">
        <v>638304.80000000005</v>
      </c>
      <c r="M48" s="22">
        <v>129.53</v>
      </c>
      <c r="N48" s="22">
        <v>826.8</v>
      </c>
      <c r="O48" s="15">
        <v>1.1000000000000001E-3</v>
      </c>
      <c r="P48" s="15">
        <f>N48/סיכום!$B$42</f>
        <v>1.0611318739989321E-3</v>
      </c>
    </row>
    <row r="49" spans="1:16">
      <c r="A49" s="7" t="s">
        <v>224</v>
      </c>
      <c r="B49" s="7">
        <v>7590128</v>
      </c>
      <c r="C49" s="7" t="s">
        <v>223</v>
      </c>
      <c r="D49" s="7" t="s">
        <v>197</v>
      </c>
      <c r="E49" s="7" t="s">
        <v>216</v>
      </c>
      <c r="F49" s="7" t="s">
        <v>182</v>
      </c>
      <c r="G49" s="36">
        <v>0</v>
      </c>
      <c r="H49" s="22">
        <v>7.32</v>
      </c>
      <c r="I49" s="7" t="s">
        <v>23</v>
      </c>
      <c r="J49" s="15">
        <v>4.7500000000000001E-2</v>
      </c>
      <c r="K49" s="15">
        <v>2.5700000000000001E-2</v>
      </c>
      <c r="L49" s="22">
        <v>2718000</v>
      </c>
      <c r="M49" s="22">
        <v>143.5</v>
      </c>
      <c r="N49" s="22">
        <v>3900.33</v>
      </c>
      <c r="O49" s="15">
        <v>2.2000000000000001E-3</v>
      </c>
      <c r="P49" s="15">
        <f>N49/סיכום!$B$42</f>
        <v>5.0057625569838596E-3</v>
      </c>
    </row>
    <row r="50" spans="1:16">
      <c r="A50" s="7" t="s">
        <v>225</v>
      </c>
      <c r="B50" s="7">
        <v>1260306</v>
      </c>
      <c r="C50" s="7" t="s">
        <v>226</v>
      </c>
      <c r="D50" s="7" t="s">
        <v>197</v>
      </c>
      <c r="E50" s="7" t="s">
        <v>216</v>
      </c>
      <c r="F50" s="7" t="s">
        <v>182</v>
      </c>
      <c r="G50" s="36">
        <v>0</v>
      </c>
      <c r="H50" s="22">
        <v>2.4</v>
      </c>
      <c r="I50" s="7" t="s">
        <v>23</v>
      </c>
      <c r="J50" s="15">
        <v>4.9500000000000002E-2</v>
      </c>
      <c r="K50" s="15">
        <v>1.3899999999999999E-2</v>
      </c>
      <c r="L50" s="22">
        <v>651427.32999999996</v>
      </c>
      <c r="M50" s="22">
        <v>135.13999999999999</v>
      </c>
      <c r="N50" s="22">
        <v>880.34</v>
      </c>
      <c r="O50" s="15">
        <v>8.9999999999999998E-4</v>
      </c>
      <c r="P50" s="15">
        <f>N50/סיכום!$B$42</f>
        <v>1.1298461949156024E-3</v>
      </c>
    </row>
    <row r="51" spans="1:16">
      <c r="A51" s="7" t="s">
        <v>227</v>
      </c>
      <c r="B51" s="7">
        <v>1260546</v>
      </c>
      <c r="C51" s="7" t="s">
        <v>226</v>
      </c>
      <c r="D51" s="7" t="s">
        <v>197</v>
      </c>
      <c r="E51" s="7" t="s">
        <v>216</v>
      </c>
      <c r="F51" s="7" t="s">
        <v>182</v>
      </c>
      <c r="G51" s="36">
        <v>0</v>
      </c>
      <c r="H51" s="22">
        <v>6.55</v>
      </c>
      <c r="I51" s="7" t="s">
        <v>23</v>
      </c>
      <c r="J51" s="15">
        <v>5.3499999999999999E-2</v>
      </c>
      <c r="K51" s="15">
        <v>2.4400000000000002E-2</v>
      </c>
      <c r="L51" s="22">
        <v>3097102</v>
      </c>
      <c r="M51" s="22">
        <v>126.25</v>
      </c>
      <c r="N51" s="22">
        <v>3910.09</v>
      </c>
      <c r="O51" s="15">
        <v>1.1999999999999999E-3</v>
      </c>
      <c r="P51" s="15">
        <f>N51/סיכום!$B$42</f>
        <v>5.0182887387572386E-3</v>
      </c>
    </row>
    <row r="52" spans="1:16">
      <c r="A52" s="7" t="s">
        <v>228</v>
      </c>
      <c r="B52" s="7">
        <v>1260397</v>
      </c>
      <c r="C52" s="7" t="s">
        <v>226</v>
      </c>
      <c r="D52" s="7" t="s">
        <v>197</v>
      </c>
      <c r="E52" s="7" t="s">
        <v>216</v>
      </c>
      <c r="F52" s="7" t="s">
        <v>182</v>
      </c>
      <c r="G52" s="36">
        <v>0</v>
      </c>
      <c r="H52" s="22">
        <v>4.71</v>
      </c>
      <c r="I52" s="7" t="s">
        <v>23</v>
      </c>
      <c r="J52" s="15">
        <v>5.0999999999999997E-2</v>
      </c>
      <c r="K52" s="15">
        <v>1.83E-2</v>
      </c>
      <c r="L52" s="22">
        <v>423916</v>
      </c>
      <c r="M52" s="22">
        <v>142.9</v>
      </c>
      <c r="N52" s="22">
        <v>605.78</v>
      </c>
      <c r="O52" s="15">
        <v>2.0000000000000001E-4</v>
      </c>
      <c r="P52" s="15">
        <f>N52/סיכום!$B$42</f>
        <v>7.7747032732350396E-4</v>
      </c>
    </row>
    <row r="53" spans="1:16">
      <c r="A53" s="7" t="s">
        <v>229</v>
      </c>
      <c r="B53" s="7">
        <v>1260462</v>
      </c>
      <c r="C53" s="7" t="s">
        <v>226</v>
      </c>
      <c r="D53" s="7" t="s">
        <v>197</v>
      </c>
      <c r="E53" s="7" t="s">
        <v>216</v>
      </c>
      <c r="F53" s="7" t="s">
        <v>182</v>
      </c>
      <c r="G53" s="36">
        <v>0</v>
      </c>
      <c r="H53" s="22">
        <v>1.97</v>
      </c>
      <c r="I53" s="7" t="s">
        <v>23</v>
      </c>
      <c r="J53" s="15">
        <v>5.2999999999999999E-2</v>
      </c>
      <c r="K53" s="15">
        <v>1.29E-2</v>
      </c>
      <c r="L53" s="22">
        <v>529442.25</v>
      </c>
      <c r="M53" s="22">
        <v>126.89</v>
      </c>
      <c r="N53" s="22">
        <v>671.81</v>
      </c>
      <c r="O53" s="15">
        <v>4.0000000000000002E-4</v>
      </c>
      <c r="P53" s="15">
        <f>N53/סיכום!$B$42</f>
        <v>8.6221456733336066E-4</v>
      </c>
    </row>
    <row r="54" spans="1:16">
      <c r="A54" s="7" t="s">
        <v>230</v>
      </c>
      <c r="B54" s="7">
        <v>7480023</v>
      </c>
      <c r="C54" s="7" t="s">
        <v>231</v>
      </c>
      <c r="D54" s="7" t="s">
        <v>176</v>
      </c>
      <c r="E54" s="7" t="s">
        <v>216</v>
      </c>
      <c r="F54" s="7" t="s">
        <v>182</v>
      </c>
      <c r="G54" s="36">
        <v>0</v>
      </c>
      <c r="H54" s="22">
        <v>2.81</v>
      </c>
      <c r="I54" s="7" t="s">
        <v>23</v>
      </c>
      <c r="J54" s="15">
        <v>5.2499999999999998E-2</v>
      </c>
      <c r="K54" s="15">
        <v>5.3E-3</v>
      </c>
      <c r="L54" s="22">
        <v>3838</v>
      </c>
      <c r="M54" s="22">
        <v>140.93</v>
      </c>
      <c r="N54" s="22">
        <v>5.41</v>
      </c>
      <c r="O54" s="15">
        <v>0</v>
      </c>
      <c r="P54" s="15">
        <f>N54/סיכום!$B$42</f>
        <v>6.9433036264322971E-6</v>
      </c>
    </row>
    <row r="55" spans="1:16">
      <c r="A55" s="7" t="s">
        <v>232</v>
      </c>
      <c r="B55" s="7">
        <v>7480072</v>
      </c>
      <c r="C55" s="7" t="s">
        <v>231</v>
      </c>
      <c r="D55" s="7" t="s">
        <v>176</v>
      </c>
      <c r="E55" s="7" t="s">
        <v>216</v>
      </c>
      <c r="F55" s="7" t="s">
        <v>182</v>
      </c>
      <c r="G55" s="36">
        <v>0</v>
      </c>
      <c r="H55" s="22">
        <v>1.1499999999999999</v>
      </c>
      <c r="I55" s="7" t="s">
        <v>23</v>
      </c>
      <c r="J55" s="15">
        <v>4.2900000000000001E-2</v>
      </c>
      <c r="K55" s="15">
        <v>1.38E-2</v>
      </c>
      <c r="L55" s="22">
        <v>393373</v>
      </c>
      <c r="M55" s="22">
        <v>124.89</v>
      </c>
      <c r="N55" s="22">
        <v>491.28</v>
      </c>
      <c r="O55" s="15">
        <v>5.0000000000000001E-4</v>
      </c>
      <c r="P55" s="15">
        <f>N55/סיכום!$B$42</f>
        <v>6.3051870713376316E-4</v>
      </c>
    </row>
    <row r="56" spans="1:16">
      <c r="A56" s="7" t="s">
        <v>233</v>
      </c>
      <c r="B56" s="7">
        <v>7480015</v>
      </c>
      <c r="C56" s="7" t="s">
        <v>231</v>
      </c>
      <c r="D56" s="7" t="s">
        <v>176</v>
      </c>
      <c r="E56" s="7" t="s">
        <v>216</v>
      </c>
      <c r="F56" s="7" t="s">
        <v>182</v>
      </c>
      <c r="G56" s="36">
        <v>0</v>
      </c>
      <c r="H56" s="22">
        <v>1.68</v>
      </c>
      <c r="I56" s="7" t="s">
        <v>23</v>
      </c>
      <c r="J56" s="15">
        <v>5.5E-2</v>
      </c>
      <c r="K56" s="15">
        <v>7.4000000000000003E-3</v>
      </c>
      <c r="L56" s="22">
        <v>114076.58</v>
      </c>
      <c r="M56" s="22">
        <v>140.53</v>
      </c>
      <c r="N56" s="22">
        <v>160.31</v>
      </c>
      <c r="O56" s="15">
        <v>4.0000000000000002E-4</v>
      </c>
      <c r="P56" s="15">
        <f>N56/סיכום!$B$42</f>
        <v>2.0574510246827385E-4</v>
      </c>
    </row>
    <row r="57" spans="1:16">
      <c r="A57" s="7" t="s">
        <v>234</v>
      </c>
      <c r="B57" s="7">
        <v>7480049</v>
      </c>
      <c r="C57" s="7" t="s">
        <v>231</v>
      </c>
      <c r="D57" s="7" t="s">
        <v>176</v>
      </c>
      <c r="E57" s="7" t="s">
        <v>216</v>
      </c>
      <c r="F57" s="7" t="s">
        <v>182</v>
      </c>
      <c r="G57" s="36">
        <v>0</v>
      </c>
      <c r="H57" s="22">
        <v>4.08</v>
      </c>
      <c r="I57" s="7" t="s">
        <v>23</v>
      </c>
      <c r="J57" s="15">
        <v>4.7500000000000001E-2</v>
      </c>
      <c r="K57" s="15">
        <v>7.6E-3</v>
      </c>
      <c r="L57" s="22">
        <v>106388</v>
      </c>
      <c r="M57" s="22">
        <v>139.01</v>
      </c>
      <c r="N57" s="22">
        <v>147.88999999999999</v>
      </c>
      <c r="O57" s="15">
        <v>2.0000000000000001E-4</v>
      </c>
      <c r="P57" s="15">
        <f>N57/סיכום!$B$42</f>
        <v>1.8980502279354386E-4</v>
      </c>
    </row>
    <row r="58" spans="1:16">
      <c r="A58" s="7" t="s">
        <v>235</v>
      </c>
      <c r="B58" s="7">
        <v>1119825</v>
      </c>
      <c r="C58" s="7" t="s">
        <v>236</v>
      </c>
      <c r="D58" s="7" t="s">
        <v>176</v>
      </c>
      <c r="E58" s="7" t="s">
        <v>216</v>
      </c>
      <c r="F58" s="7" t="s">
        <v>177</v>
      </c>
      <c r="G58" s="36">
        <v>0</v>
      </c>
      <c r="H58" s="22">
        <v>4.33</v>
      </c>
      <c r="I58" s="7" t="s">
        <v>23</v>
      </c>
      <c r="J58" s="15">
        <v>3.5499999999999997E-2</v>
      </c>
      <c r="K58" s="15">
        <v>8.2000000000000007E-3</v>
      </c>
      <c r="L58" s="22">
        <v>512604.9</v>
      </c>
      <c r="M58" s="22">
        <v>122.63</v>
      </c>
      <c r="N58" s="22">
        <v>628.61</v>
      </c>
      <c r="O58" s="15">
        <v>1.4E-3</v>
      </c>
      <c r="P58" s="15">
        <f>N58/סיכום!$B$42</f>
        <v>8.0677081194299564E-4</v>
      </c>
    </row>
    <row r="59" spans="1:16">
      <c r="A59" s="7" t="s">
        <v>237</v>
      </c>
      <c r="B59" s="7">
        <v>1126069</v>
      </c>
      <c r="C59" s="7" t="s">
        <v>206</v>
      </c>
      <c r="D59" s="7" t="s">
        <v>171</v>
      </c>
      <c r="E59" s="7" t="s">
        <v>216</v>
      </c>
      <c r="F59" s="7" t="s">
        <v>177</v>
      </c>
      <c r="G59" s="36">
        <v>0</v>
      </c>
      <c r="H59" s="22">
        <v>8.8000000000000007</v>
      </c>
      <c r="I59" s="7" t="s">
        <v>23</v>
      </c>
      <c r="J59" s="15">
        <v>3.85E-2</v>
      </c>
      <c r="K59" s="15">
        <v>2.2100000000000002E-2</v>
      </c>
      <c r="L59" s="22">
        <v>40205</v>
      </c>
      <c r="M59" s="22">
        <v>119.43</v>
      </c>
      <c r="N59" s="22">
        <v>48.02</v>
      </c>
      <c r="O59" s="15">
        <v>2.0000000000000001E-4</v>
      </c>
      <c r="P59" s="15">
        <f>N59/סיכום!$B$42</f>
        <v>6.1629841061234549E-5</v>
      </c>
    </row>
    <row r="60" spans="1:16">
      <c r="A60" s="7" t="s">
        <v>238</v>
      </c>
      <c r="B60" s="7">
        <v>1126077</v>
      </c>
      <c r="C60" s="7" t="s">
        <v>206</v>
      </c>
      <c r="D60" s="7" t="s">
        <v>171</v>
      </c>
      <c r="E60" s="7" t="s">
        <v>216</v>
      </c>
      <c r="F60" s="7" t="s">
        <v>177</v>
      </c>
      <c r="G60" s="36">
        <v>0</v>
      </c>
      <c r="H60" s="22">
        <v>9.48</v>
      </c>
      <c r="I60" s="7" t="s">
        <v>23</v>
      </c>
      <c r="J60" s="15">
        <v>3.85E-2</v>
      </c>
      <c r="K60" s="15">
        <v>2.41E-2</v>
      </c>
      <c r="L60" s="22">
        <v>20737</v>
      </c>
      <c r="M60" s="22">
        <v>118.5</v>
      </c>
      <c r="N60" s="22">
        <v>24.57</v>
      </c>
      <c r="O60" s="15">
        <v>1E-4</v>
      </c>
      <c r="P60" s="15">
        <f>N60/סיכום!$B$42</f>
        <v>3.1533635878270155E-5</v>
      </c>
    </row>
    <row r="61" spans="1:16">
      <c r="A61" s="7" t="s">
        <v>239</v>
      </c>
      <c r="B61" s="7">
        <v>1120120</v>
      </c>
      <c r="C61" s="7" t="s">
        <v>240</v>
      </c>
      <c r="D61" s="7" t="s">
        <v>207</v>
      </c>
      <c r="E61" s="7" t="s">
        <v>216</v>
      </c>
      <c r="F61" s="7" t="s">
        <v>182</v>
      </c>
      <c r="G61" s="36">
        <v>0</v>
      </c>
      <c r="H61" s="22">
        <v>8.14</v>
      </c>
      <c r="I61" s="7" t="s">
        <v>23</v>
      </c>
      <c r="J61" s="15">
        <v>3.7499999999999999E-2</v>
      </c>
      <c r="K61" s="15">
        <v>2.18E-2</v>
      </c>
      <c r="L61" s="22">
        <v>454000</v>
      </c>
      <c r="M61" s="22">
        <v>123.93</v>
      </c>
      <c r="N61" s="22">
        <v>562.64</v>
      </c>
      <c r="O61" s="15">
        <v>5.9999999999999995E-4</v>
      </c>
      <c r="P61" s="15">
        <f>N61/סיכום!$B$42</f>
        <v>7.2210357714895892E-4</v>
      </c>
    </row>
    <row r="62" spans="1:16">
      <c r="A62" s="7" t="s">
        <v>241</v>
      </c>
      <c r="B62" s="7">
        <v>1132950</v>
      </c>
      <c r="C62" s="7" t="s">
        <v>240</v>
      </c>
      <c r="D62" s="7" t="s">
        <v>207</v>
      </c>
      <c r="E62" s="7" t="s">
        <v>216</v>
      </c>
      <c r="F62" s="7" t="s">
        <v>177</v>
      </c>
      <c r="G62" s="36">
        <v>0</v>
      </c>
      <c r="H62" s="22">
        <v>10.17</v>
      </c>
      <c r="I62" s="7" t="s">
        <v>23</v>
      </c>
      <c r="J62" s="15">
        <v>2.3199999999999998E-2</v>
      </c>
      <c r="K62" s="15">
        <v>2.2100000000000002E-2</v>
      </c>
      <c r="L62" s="22">
        <v>123333</v>
      </c>
      <c r="M62" s="22">
        <v>101.33</v>
      </c>
      <c r="N62" s="22">
        <v>124.97</v>
      </c>
      <c r="O62" s="15">
        <v>8.0000000000000004E-4</v>
      </c>
      <c r="P62" s="15">
        <f>N62/סיכום!$B$42</f>
        <v>1.6038903035032239E-4</v>
      </c>
    </row>
    <row r="63" spans="1:16">
      <c r="A63" s="7" t="s">
        <v>242</v>
      </c>
      <c r="B63" s="7">
        <v>1103670</v>
      </c>
      <c r="C63" s="7" t="s">
        <v>243</v>
      </c>
      <c r="D63" s="7" t="s">
        <v>207</v>
      </c>
      <c r="E63" s="7" t="s">
        <v>216</v>
      </c>
      <c r="F63" s="7" t="s">
        <v>204</v>
      </c>
      <c r="G63" s="36">
        <v>0</v>
      </c>
      <c r="H63" s="22">
        <v>3.77</v>
      </c>
      <c r="I63" s="7" t="s">
        <v>23</v>
      </c>
      <c r="J63" s="15">
        <v>4.0500000000000001E-2</v>
      </c>
      <c r="K63" s="15">
        <v>9.7000000000000003E-3</v>
      </c>
      <c r="L63" s="22">
        <v>45</v>
      </c>
      <c r="M63" s="22">
        <v>137.31</v>
      </c>
      <c r="N63" s="22">
        <v>0.06</v>
      </c>
      <c r="O63" s="15">
        <v>0</v>
      </c>
      <c r="P63" s="15">
        <f>N63/סיכום!$B$42</f>
        <v>7.7005215819951536E-8</v>
      </c>
    </row>
    <row r="64" spans="1:16">
      <c r="A64" s="7" t="s">
        <v>244</v>
      </c>
      <c r="B64" s="7">
        <v>5660048</v>
      </c>
      <c r="C64" s="7" t="s">
        <v>245</v>
      </c>
      <c r="D64" s="7" t="s">
        <v>207</v>
      </c>
      <c r="E64" s="7" t="s">
        <v>216</v>
      </c>
      <c r="F64" s="7" t="s">
        <v>204</v>
      </c>
      <c r="G64" s="36">
        <v>0</v>
      </c>
      <c r="H64" s="22">
        <v>2.44</v>
      </c>
      <c r="I64" s="7" t="s">
        <v>23</v>
      </c>
      <c r="J64" s="15">
        <v>4.2799999999999998E-2</v>
      </c>
      <c r="K64" s="15">
        <v>8.5000000000000006E-3</v>
      </c>
      <c r="L64" s="22">
        <v>5187.51</v>
      </c>
      <c r="M64" s="22">
        <v>133.19</v>
      </c>
      <c r="N64" s="22">
        <v>6.91</v>
      </c>
      <c r="O64" s="15">
        <v>0</v>
      </c>
      <c r="P64" s="15">
        <f>N64/סיכום!$B$42</f>
        <v>8.868434021931085E-6</v>
      </c>
    </row>
    <row r="65" spans="1:16">
      <c r="A65" s="7" t="s">
        <v>246</v>
      </c>
      <c r="B65" s="7">
        <v>1120799</v>
      </c>
      <c r="C65" s="7" t="s">
        <v>247</v>
      </c>
      <c r="D65" s="7" t="s">
        <v>207</v>
      </c>
      <c r="E65" s="7" t="s">
        <v>216</v>
      </c>
      <c r="F65" s="7" t="s">
        <v>182</v>
      </c>
      <c r="G65" s="36">
        <v>0</v>
      </c>
      <c r="H65" s="22">
        <v>6.84</v>
      </c>
      <c r="I65" s="7" t="s">
        <v>23</v>
      </c>
      <c r="J65" s="15">
        <v>3.5999999999999997E-2</v>
      </c>
      <c r="K65" s="15">
        <v>2.01E-2</v>
      </c>
      <c r="L65" s="22">
        <v>1625</v>
      </c>
      <c r="M65" s="22">
        <v>119.74</v>
      </c>
      <c r="N65" s="22">
        <v>1.95</v>
      </c>
      <c r="O65" s="15">
        <v>0</v>
      </c>
      <c r="P65" s="15">
        <f>N65/סיכום!$B$42</f>
        <v>2.5026695141484251E-6</v>
      </c>
    </row>
    <row r="66" spans="1:16">
      <c r="A66" s="7" t="s">
        <v>248</v>
      </c>
      <c r="B66" s="7">
        <v>1119320</v>
      </c>
      <c r="C66" s="7" t="s">
        <v>249</v>
      </c>
      <c r="D66" s="7" t="s">
        <v>201</v>
      </c>
      <c r="E66" s="7" t="s">
        <v>216</v>
      </c>
      <c r="F66" s="7" t="s">
        <v>177</v>
      </c>
      <c r="G66" s="36">
        <v>0</v>
      </c>
      <c r="H66" s="22">
        <v>1.39</v>
      </c>
      <c r="I66" s="7" t="s">
        <v>23</v>
      </c>
      <c r="J66" s="15">
        <v>3.4000000000000002E-2</v>
      </c>
      <c r="K66" s="15">
        <v>5.8999999999999999E-3</v>
      </c>
      <c r="L66" s="22">
        <v>81281</v>
      </c>
      <c r="M66" s="22">
        <v>113.24</v>
      </c>
      <c r="N66" s="22">
        <v>92.04</v>
      </c>
      <c r="O66" s="15">
        <v>4.0000000000000002E-4</v>
      </c>
      <c r="P66" s="15">
        <f>N66/סיכום!$B$42</f>
        <v>1.1812600106780566E-4</v>
      </c>
    </row>
    <row r="67" spans="1:16">
      <c r="A67" s="7" t="s">
        <v>250</v>
      </c>
      <c r="B67" s="7">
        <v>1118827</v>
      </c>
      <c r="C67" s="7" t="s">
        <v>249</v>
      </c>
      <c r="D67" s="7" t="s">
        <v>201</v>
      </c>
      <c r="E67" s="7" t="s">
        <v>216</v>
      </c>
      <c r="F67" s="7" t="s">
        <v>177</v>
      </c>
      <c r="G67" s="36">
        <v>0</v>
      </c>
      <c r="H67" s="22">
        <v>2.89</v>
      </c>
      <c r="I67" s="7" t="s">
        <v>23</v>
      </c>
      <c r="J67" s="15">
        <v>3.3500000000000002E-2</v>
      </c>
      <c r="K67" s="15">
        <v>1.0999999999999999E-2</v>
      </c>
      <c r="L67" s="22">
        <v>643821</v>
      </c>
      <c r="M67" s="22">
        <v>116.49</v>
      </c>
      <c r="N67" s="22">
        <v>749.99</v>
      </c>
      <c r="O67" s="15">
        <v>1E-3</v>
      </c>
      <c r="P67" s="15">
        <f>N67/סיכום!$B$42</f>
        <v>9.6255236354675757E-4</v>
      </c>
    </row>
    <row r="68" spans="1:16">
      <c r="A68" s="7" t="s">
        <v>251</v>
      </c>
      <c r="B68" s="7">
        <v>1106657</v>
      </c>
      <c r="C68" s="7" t="s">
        <v>252</v>
      </c>
      <c r="D68" s="7" t="s">
        <v>197</v>
      </c>
      <c r="E68" s="7" t="s">
        <v>216</v>
      </c>
      <c r="F68" s="7" t="s">
        <v>177</v>
      </c>
      <c r="G68" s="36">
        <v>0</v>
      </c>
      <c r="H68" s="22">
        <v>1.52</v>
      </c>
      <c r="I68" s="7" t="s">
        <v>23</v>
      </c>
      <c r="J68" s="15">
        <v>4.7E-2</v>
      </c>
      <c r="K68" s="15">
        <v>1.01E-2</v>
      </c>
      <c r="L68" s="22">
        <v>12615.51</v>
      </c>
      <c r="M68" s="22">
        <v>129.82</v>
      </c>
      <c r="N68" s="22">
        <v>16.38</v>
      </c>
      <c r="O68" s="15">
        <v>1E-4</v>
      </c>
      <c r="P68" s="15">
        <f>N68/סיכום!$B$42</f>
        <v>2.1022423918846769E-5</v>
      </c>
    </row>
    <row r="69" spans="1:16">
      <c r="A69" s="7" t="s">
        <v>253</v>
      </c>
      <c r="B69" s="7">
        <v>1120021</v>
      </c>
      <c r="C69" s="7" t="s">
        <v>252</v>
      </c>
      <c r="D69" s="7" t="s">
        <v>197</v>
      </c>
      <c r="E69" s="7" t="s">
        <v>216</v>
      </c>
      <c r="F69" s="7" t="s">
        <v>177</v>
      </c>
      <c r="G69" s="36">
        <v>0</v>
      </c>
      <c r="H69" s="22">
        <v>3.87</v>
      </c>
      <c r="I69" s="7" t="s">
        <v>23</v>
      </c>
      <c r="J69" s="15">
        <v>3.9E-2</v>
      </c>
      <c r="K69" s="15">
        <v>1.4E-2</v>
      </c>
      <c r="L69" s="22">
        <v>300013.68</v>
      </c>
      <c r="M69" s="22">
        <v>119.59</v>
      </c>
      <c r="N69" s="22">
        <v>358.79</v>
      </c>
      <c r="O69" s="15">
        <v>5.9999999999999995E-4</v>
      </c>
      <c r="P69" s="15">
        <f>N69/סיכום!$B$42</f>
        <v>4.6047835640067357E-4</v>
      </c>
    </row>
    <row r="70" spans="1:16">
      <c r="A70" s="7" t="s">
        <v>254</v>
      </c>
      <c r="B70" s="7">
        <v>1095066</v>
      </c>
      <c r="C70" s="7" t="s">
        <v>236</v>
      </c>
      <c r="D70" s="7" t="s">
        <v>176</v>
      </c>
      <c r="E70" s="7" t="s">
        <v>216</v>
      </c>
      <c r="F70" s="7" t="s">
        <v>177</v>
      </c>
      <c r="G70" s="36">
        <v>0</v>
      </c>
      <c r="H70" s="22">
        <v>3.29</v>
      </c>
      <c r="I70" s="7" t="s">
        <v>23</v>
      </c>
      <c r="J70" s="15">
        <v>4.65E-2</v>
      </c>
      <c r="K70" s="15">
        <v>0.01</v>
      </c>
      <c r="L70" s="22">
        <v>0.15</v>
      </c>
      <c r="M70" s="22">
        <v>135.43</v>
      </c>
      <c r="N70" s="22">
        <v>0</v>
      </c>
      <c r="O70" s="15">
        <v>0</v>
      </c>
      <c r="P70" s="15">
        <f>N70/סיכום!$B$42</f>
        <v>0</v>
      </c>
    </row>
    <row r="71" spans="1:16">
      <c r="A71" s="7" t="s">
        <v>255</v>
      </c>
      <c r="B71" s="7">
        <v>6950083</v>
      </c>
      <c r="C71" s="7" t="s">
        <v>256</v>
      </c>
      <c r="D71" s="7" t="s">
        <v>176</v>
      </c>
      <c r="E71" s="7" t="s">
        <v>257</v>
      </c>
      <c r="F71" s="7" t="s">
        <v>177</v>
      </c>
      <c r="G71" s="36">
        <v>0</v>
      </c>
      <c r="H71" s="22">
        <v>26</v>
      </c>
      <c r="I71" s="7" t="s">
        <v>23</v>
      </c>
      <c r="J71" s="15">
        <v>4.4999999999999998E-2</v>
      </c>
      <c r="K71" s="15">
        <v>3.73E-2</v>
      </c>
      <c r="L71" s="22">
        <v>156640</v>
      </c>
      <c r="M71" s="22">
        <v>146.38</v>
      </c>
      <c r="N71" s="22">
        <v>229.29</v>
      </c>
      <c r="O71" s="15">
        <v>1E-4</v>
      </c>
      <c r="P71" s="15">
        <f>N71/סיכום!$B$42</f>
        <v>2.9427543225594478E-4</v>
      </c>
    </row>
    <row r="72" spans="1:16">
      <c r="A72" s="7" t="s">
        <v>258</v>
      </c>
      <c r="B72" s="7">
        <v>6950088</v>
      </c>
      <c r="C72" s="7" t="s">
        <v>256</v>
      </c>
      <c r="D72" s="7" t="s">
        <v>176</v>
      </c>
      <c r="E72" s="7" t="s">
        <v>257</v>
      </c>
      <c r="F72" s="7" t="s">
        <v>177</v>
      </c>
      <c r="G72" s="36">
        <v>0</v>
      </c>
      <c r="H72" s="40">
        <v>0</v>
      </c>
      <c r="I72" s="7" t="s">
        <v>23</v>
      </c>
      <c r="J72" s="37">
        <v>0</v>
      </c>
      <c r="K72" s="37">
        <v>0</v>
      </c>
      <c r="L72" s="22">
        <v>2124.96</v>
      </c>
      <c r="M72" s="22">
        <v>100</v>
      </c>
      <c r="N72" s="22">
        <v>2.12</v>
      </c>
      <c r="O72" s="37">
        <v>0</v>
      </c>
      <c r="P72" s="15">
        <f>N72/סיכום!$B$42</f>
        <v>2.7208509589716212E-6</v>
      </c>
    </row>
    <row r="73" spans="1:16">
      <c r="A73" s="7" t="s">
        <v>259</v>
      </c>
      <c r="B73" s="7">
        <v>3900206</v>
      </c>
      <c r="C73" s="7" t="s">
        <v>260</v>
      </c>
      <c r="D73" s="7" t="s">
        <v>197</v>
      </c>
      <c r="E73" s="7" t="s">
        <v>257</v>
      </c>
      <c r="F73" s="7" t="s">
        <v>177</v>
      </c>
      <c r="G73" s="36">
        <v>0</v>
      </c>
      <c r="H73" s="22">
        <v>2.1</v>
      </c>
      <c r="I73" s="7" t="s">
        <v>23</v>
      </c>
      <c r="J73" s="15">
        <v>4.2500000000000003E-2</v>
      </c>
      <c r="K73" s="15">
        <v>9.9000000000000008E-3</v>
      </c>
      <c r="L73" s="22">
        <v>872812.52</v>
      </c>
      <c r="M73" s="22">
        <v>133.77000000000001</v>
      </c>
      <c r="N73" s="22">
        <v>1167.56</v>
      </c>
      <c r="O73" s="15">
        <v>8.9999999999999998E-4</v>
      </c>
      <c r="P73" s="15">
        <f>N73/סיכום!$B$42</f>
        <v>1.4984701630457102E-3</v>
      </c>
    </row>
    <row r="74" spans="1:16">
      <c r="A74" s="7" t="s">
        <v>261</v>
      </c>
      <c r="B74" s="7">
        <v>1124080</v>
      </c>
      <c r="C74" s="7" t="s">
        <v>215</v>
      </c>
      <c r="D74" s="7" t="s">
        <v>176</v>
      </c>
      <c r="E74" s="7" t="s">
        <v>257</v>
      </c>
      <c r="F74" s="7" t="s">
        <v>204</v>
      </c>
      <c r="G74" s="36">
        <v>0</v>
      </c>
      <c r="H74" s="22">
        <v>5</v>
      </c>
      <c r="I74" s="7" t="s">
        <v>23</v>
      </c>
      <c r="J74" s="15">
        <v>4.1500000000000002E-2</v>
      </c>
      <c r="K74" s="15">
        <v>8.2000000000000007E-3</v>
      </c>
      <c r="L74" s="22">
        <v>310623</v>
      </c>
      <c r="M74" s="22">
        <v>124.31</v>
      </c>
      <c r="N74" s="22">
        <v>386.14</v>
      </c>
      <c r="O74" s="15">
        <v>1E-3</v>
      </c>
      <c r="P74" s="15">
        <f>N74/סיכום!$B$42</f>
        <v>4.9557990061193475E-4</v>
      </c>
    </row>
    <row r="75" spans="1:16">
      <c r="A75" s="7" t="s">
        <v>262</v>
      </c>
      <c r="B75" s="7">
        <v>1101005</v>
      </c>
      <c r="C75" s="7" t="s">
        <v>215</v>
      </c>
      <c r="D75" s="7" t="s">
        <v>176</v>
      </c>
      <c r="E75" s="7" t="s">
        <v>257</v>
      </c>
      <c r="F75" s="7" t="s">
        <v>204</v>
      </c>
      <c r="G75" s="36">
        <v>0</v>
      </c>
      <c r="H75" s="22">
        <v>1.04</v>
      </c>
      <c r="I75" s="7" t="s">
        <v>23</v>
      </c>
      <c r="J75" s="15">
        <v>4.2999999999999997E-2</v>
      </c>
      <c r="K75" s="15">
        <v>5.5999999999999999E-3</v>
      </c>
      <c r="L75" s="22">
        <v>34469</v>
      </c>
      <c r="M75" s="22">
        <v>127.87</v>
      </c>
      <c r="N75" s="22">
        <v>44.08</v>
      </c>
      <c r="O75" s="15">
        <v>1E-4</v>
      </c>
      <c r="P75" s="15">
        <f>N75/סיכום!$B$42</f>
        <v>5.6573165222391062E-5</v>
      </c>
    </row>
    <row r="76" spans="1:16">
      <c r="A76" s="7" t="s">
        <v>263</v>
      </c>
      <c r="B76" s="7">
        <v>1106947</v>
      </c>
      <c r="C76" s="7" t="s">
        <v>264</v>
      </c>
      <c r="D76" s="7" t="s">
        <v>197</v>
      </c>
      <c r="E76" s="7" t="s">
        <v>257</v>
      </c>
      <c r="F76" s="7" t="s">
        <v>182</v>
      </c>
      <c r="G76" s="36">
        <v>0</v>
      </c>
      <c r="H76" s="22">
        <v>2.16</v>
      </c>
      <c r="I76" s="7" t="s">
        <v>23</v>
      </c>
      <c r="J76" s="15">
        <v>4.8500000000000001E-2</v>
      </c>
      <c r="K76" s="15">
        <v>1.34E-2</v>
      </c>
      <c r="L76" s="22">
        <v>966379</v>
      </c>
      <c r="M76" s="22">
        <v>132.19999999999999</v>
      </c>
      <c r="N76" s="22">
        <v>1277.55</v>
      </c>
      <c r="O76" s="15">
        <v>1.5E-3</v>
      </c>
      <c r="P76" s="15">
        <f>N76/סיכום!$B$42</f>
        <v>1.6396335578463181E-3</v>
      </c>
    </row>
    <row r="77" spans="1:16">
      <c r="A77" s="7" t="s">
        <v>265</v>
      </c>
      <c r="B77" s="7">
        <v>1118033</v>
      </c>
      <c r="C77" s="7" t="s">
        <v>264</v>
      </c>
      <c r="D77" s="7" t="s">
        <v>197</v>
      </c>
      <c r="E77" s="7" t="s">
        <v>257</v>
      </c>
      <c r="F77" s="7" t="s">
        <v>204</v>
      </c>
      <c r="G77" s="36">
        <v>0</v>
      </c>
      <c r="H77" s="22">
        <v>4.2300000000000004</v>
      </c>
      <c r="I77" s="7" t="s">
        <v>23</v>
      </c>
      <c r="J77" s="15">
        <v>3.7699999999999997E-2</v>
      </c>
      <c r="K77" s="15">
        <v>1.4500000000000001E-2</v>
      </c>
      <c r="L77" s="22">
        <v>166557.51</v>
      </c>
      <c r="M77" s="22">
        <v>120.02</v>
      </c>
      <c r="N77" s="22">
        <v>199.9</v>
      </c>
      <c r="O77" s="15">
        <v>5.0000000000000001E-4</v>
      </c>
      <c r="P77" s="15">
        <f>N77/סיכום!$B$42</f>
        <v>2.565557107068052E-4</v>
      </c>
    </row>
    <row r="78" spans="1:16">
      <c r="A78" s="7" t="s">
        <v>266</v>
      </c>
      <c r="B78" s="7">
        <v>1118038</v>
      </c>
      <c r="C78" s="7" t="s">
        <v>264</v>
      </c>
      <c r="D78" s="7" t="s">
        <v>197</v>
      </c>
      <c r="E78" s="7" t="s">
        <v>257</v>
      </c>
      <c r="F78" s="7" t="s">
        <v>204</v>
      </c>
      <c r="G78" s="36">
        <v>0</v>
      </c>
      <c r="H78" s="40">
        <v>0</v>
      </c>
      <c r="I78" s="7" t="s">
        <v>23</v>
      </c>
      <c r="J78" s="37">
        <v>0</v>
      </c>
      <c r="K78" s="37">
        <v>0</v>
      </c>
      <c r="L78" s="22">
        <v>3423.84</v>
      </c>
      <c r="M78" s="22">
        <v>100</v>
      </c>
      <c r="N78" s="22">
        <v>3.42</v>
      </c>
      <c r="O78" s="37">
        <v>0</v>
      </c>
      <c r="P78" s="15">
        <f>N78/סיכום!$B$42</f>
        <v>4.3892973017372379E-6</v>
      </c>
    </row>
    <row r="79" spans="1:16">
      <c r="A79" s="7" t="s">
        <v>267</v>
      </c>
      <c r="B79" s="7">
        <v>1104504</v>
      </c>
      <c r="C79" s="7" t="s">
        <v>268</v>
      </c>
      <c r="D79" s="7" t="s">
        <v>197</v>
      </c>
      <c r="E79" s="7" t="s">
        <v>257</v>
      </c>
      <c r="F79" s="7" t="s">
        <v>177</v>
      </c>
      <c r="G79" s="36">
        <v>0</v>
      </c>
      <c r="H79" s="22">
        <v>1.85</v>
      </c>
      <c r="I79" s="7" t="s">
        <v>23</v>
      </c>
      <c r="J79" s="15">
        <v>5.5E-2</v>
      </c>
      <c r="K79" s="15">
        <v>1.46E-2</v>
      </c>
      <c r="L79" s="22">
        <v>32340</v>
      </c>
      <c r="M79" s="22">
        <v>130.19</v>
      </c>
      <c r="N79" s="22">
        <v>42.1</v>
      </c>
      <c r="O79" s="15">
        <v>2.9999999999999997E-4</v>
      </c>
      <c r="P79" s="15">
        <f>N79/סיכום!$B$42</f>
        <v>5.4031993100332667E-5</v>
      </c>
    </row>
    <row r="80" spans="1:16">
      <c r="A80" s="7" t="s">
        <v>269</v>
      </c>
      <c r="B80" s="7">
        <v>1117423</v>
      </c>
      <c r="C80" s="7" t="s">
        <v>268</v>
      </c>
      <c r="D80" s="7" t="s">
        <v>197</v>
      </c>
      <c r="E80" s="7" t="s">
        <v>257</v>
      </c>
      <c r="F80" s="7" t="s">
        <v>177</v>
      </c>
      <c r="G80" s="36">
        <v>0</v>
      </c>
      <c r="H80" s="22">
        <v>4.03</v>
      </c>
      <c r="I80" s="7" t="s">
        <v>23</v>
      </c>
      <c r="J80" s="15">
        <v>5.8500000000000003E-2</v>
      </c>
      <c r="K80" s="15">
        <v>1.77E-2</v>
      </c>
      <c r="L80" s="22">
        <v>1575020.54</v>
      </c>
      <c r="M80" s="22">
        <v>127.4</v>
      </c>
      <c r="N80" s="22">
        <v>2006.58</v>
      </c>
      <c r="O80" s="15">
        <v>8.0000000000000004E-4</v>
      </c>
      <c r="P80" s="15">
        <f>N80/סיכום!$B$42</f>
        <v>2.5752854326666391E-3</v>
      </c>
    </row>
    <row r="81" spans="1:16">
      <c r="A81" s="7" t="s">
        <v>270</v>
      </c>
      <c r="B81" s="7">
        <v>5760152</v>
      </c>
      <c r="C81" s="7" t="s">
        <v>271</v>
      </c>
      <c r="D81" s="7" t="s">
        <v>272</v>
      </c>
      <c r="E81" s="7" t="s">
        <v>257</v>
      </c>
      <c r="F81" s="7" t="s">
        <v>177</v>
      </c>
      <c r="G81" s="36">
        <v>0</v>
      </c>
      <c r="H81" s="22">
        <v>0.68</v>
      </c>
      <c r="I81" s="7" t="s">
        <v>23</v>
      </c>
      <c r="J81" s="15">
        <v>4.5499999999999999E-2</v>
      </c>
      <c r="K81" s="15">
        <v>2.8299999999999999E-2</v>
      </c>
      <c r="L81" s="22">
        <v>142671.1</v>
      </c>
      <c r="M81" s="22">
        <v>124.09</v>
      </c>
      <c r="N81" s="22">
        <v>177.04</v>
      </c>
      <c r="O81" s="15">
        <v>2.0000000000000001E-4</v>
      </c>
      <c r="P81" s="15">
        <f>N81/סיכום!$B$42</f>
        <v>2.2721672347940367E-4</v>
      </c>
    </row>
    <row r="82" spans="1:16">
      <c r="A82" s="7" t="s">
        <v>273</v>
      </c>
      <c r="B82" s="7">
        <v>1127427</v>
      </c>
      <c r="C82" s="7" t="s">
        <v>274</v>
      </c>
      <c r="D82" s="7" t="s">
        <v>176</v>
      </c>
      <c r="E82" s="7" t="s">
        <v>257</v>
      </c>
      <c r="F82" s="7" t="s">
        <v>177</v>
      </c>
      <c r="G82" s="36">
        <v>0</v>
      </c>
      <c r="H82" s="40">
        <v>0</v>
      </c>
      <c r="I82" s="7" t="s">
        <v>23</v>
      </c>
      <c r="J82" s="37">
        <v>0</v>
      </c>
      <c r="K82" s="37">
        <v>0</v>
      </c>
      <c r="L82" s="22">
        <v>15149.27</v>
      </c>
      <c r="M82" s="22">
        <v>100</v>
      </c>
      <c r="N82" s="22">
        <v>15.15</v>
      </c>
      <c r="O82" s="37">
        <v>0</v>
      </c>
      <c r="P82" s="15">
        <f>N82/סיכום!$B$42</f>
        <v>1.9443816994537764E-5</v>
      </c>
    </row>
    <row r="83" spans="1:16">
      <c r="A83" s="7" t="s">
        <v>275</v>
      </c>
      <c r="B83" s="7">
        <v>1127422</v>
      </c>
      <c r="C83" s="7" t="s">
        <v>274</v>
      </c>
      <c r="D83" s="7" t="s">
        <v>176</v>
      </c>
      <c r="E83" s="7" t="s">
        <v>257</v>
      </c>
      <c r="F83" s="7" t="s">
        <v>177</v>
      </c>
      <c r="G83" s="36">
        <v>0</v>
      </c>
      <c r="H83" s="22">
        <v>4.82</v>
      </c>
      <c r="I83" s="7" t="s">
        <v>23</v>
      </c>
      <c r="J83" s="15">
        <v>0.02</v>
      </c>
      <c r="K83" s="15">
        <v>1.11E-2</v>
      </c>
      <c r="L83" s="22">
        <v>744000</v>
      </c>
      <c r="M83" s="22">
        <v>106.2</v>
      </c>
      <c r="N83" s="22">
        <v>790.13</v>
      </c>
      <c r="O83" s="15">
        <v>1.8E-3</v>
      </c>
      <c r="P83" s="15">
        <f>N83/סיכום!$B$42</f>
        <v>1.0140688529303051E-3</v>
      </c>
    </row>
    <row r="84" spans="1:16">
      <c r="A84" s="7" t="s">
        <v>276</v>
      </c>
      <c r="B84" s="7">
        <v>3230166</v>
      </c>
      <c r="C84" s="7" t="s">
        <v>277</v>
      </c>
      <c r="D84" s="7" t="s">
        <v>197</v>
      </c>
      <c r="E84" s="7" t="s">
        <v>257</v>
      </c>
      <c r="F84" s="7" t="s">
        <v>177</v>
      </c>
      <c r="G84" s="36">
        <v>0</v>
      </c>
      <c r="H84" s="22">
        <v>6.06</v>
      </c>
      <c r="I84" s="7" t="s">
        <v>23</v>
      </c>
      <c r="J84" s="15">
        <v>2.5499999999999998E-2</v>
      </c>
      <c r="K84" s="15">
        <v>1.8100000000000002E-2</v>
      </c>
      <c r="L84" s="22">
        <v>232000</v>
      </c>
      <c r="M84" s="22">
        <v>105.82</v>
      </c>
      <c r="N84" s="22">
        <v>245.5</v>
      </c>
      <c r="O84" s="15">
        <v>2.9999999999999997E-4</v>
      </c>
      <c r="P84" s="15">
        <f>N84/סיכום!$B$42</f>
        <v>3.1507967472996836E-4</v>
      </c>
    </row>
    <row r="85" spans="1:16">
      <c r="A85" s="7" t="s">
        <v>278</v>
      </c>
      <c r="B85" s="7">
        <v>3230161</v>
      </c>
      <c r="C85" s="7" t="s">
        <v>277</v>
      </c>
      <c r="D85" s="7" t="s">
        <v>197</v>
      </c>
      <c r="E85" s="7" t="s">
        <v>257</v>
      </c>
      <c r="F85" s="7" t="s">
        <v>177</v>
      </c>
      <c r="G85" s="36">
        <v>0</v>
      </c>
      <c r="H85" s="40">
        <v>0</v>
      </c>
      <c r="I85" s="7" t="s">
        <v>23</v>
      </c>
      <c r="J85" s="37">
        <v>0</v>
      </c>
      <c r="K85" s="37">
        <v>0</v>
      </c>
      <c r="L85" s="22">
        <v>2993.17</v>
      </c>
      <c r="M85" s="22">
        <v>100</v>
      </c>
      <c r="N85" s="22">
        <v>2.99</v>
      </c>
      <c r="O85" s="37">
        <v>0</v>
      </c>
      <c r="P85" s="15">
        <f>N85/סיכום!$B$42</f>
        <v>3.8374265883609184E-6</v>
      </c>
    </row>
    <row r="86" spans="1:16">
      <c r="A86" s="7" t="s">
        <v>279</v>
      </c>
      <c r="B86" s="7">
        <v>3230174</v>
      </c>
      <c r="C86" s="7" t="s">
        <v>277</v>
      </c>
      <c r="D86" s="7" t="s">
        <v>197</v>
      </c>
      <c r="E86" s="7" t="s">
        <v>257</v>
      </c>
      <c r="F86" s="7" t="s">
        <v>177</v>
      </c>
      <c r="G86" s="36">
        <v>0</v>
      </c>
      <c r="H86" s="22">
        <v>4.78</v>
      </c>
      <c r="I86" s="7" t="s">
        <v>23</v>
      </c>
      <c r="J86" s="15">
        <v>2.29E-2</v>
      </c>
      <c r="K86" s="15">
        <v>1.7000000000000001E-2</v>
      </c>
      <c r="L86" s="22">
        <v>40000</v>
      </c>
      <c r="M86" s="22">
        <v>102.88</v>
      </c>
      <c r="N86" s="22">
        <v>41.15</v>
      </c>
      <c r="O86" s="15">
        <v>1E-4</v>
      </c>
      <c r="P86" s="15">
        <f>N86/סיכום!$B$42</f>
        <v>5.2812743849850092E-5</v>
      </c>
    </row>
    <row r="87" spans="1:16">
      <c r="A87" s="7" t="s">
        <v>280</v>
      </c>
      <c r="B87" s="7">
        <v>3230179</v>
      </c>
      <c r="C87" s="7" t="s">
        <v>277</v>
      </c>
      <c r="D87" s="7" t="s">
        <v>197</v>
      </c>
      <c r="E87" s="7" t="s">
        <v>257</v>
      </c>
      <c r="F87" s="7" t="s">
        <v>177</v>
      </c>
      <c r="G87" s="36">
        <v>0</v>
      </c>
      <c r="H87" s="40">
        <v>0</v>
      </c>
      <c r="I87" s="7" t="s">
        <v>23</v>
      </c>
      <c r="J87" s="37">
        <v>0</v>
      </c>
      <c r="K87" s="37">
        <v>0</v>
      </c>
      <c r="L87" s="22">
        <v>229</v>
      </c>
      <c r="M87" s="22">
        <v>100</v>
      </c>
      <c r="N87" s="22">
        <v>0.23</v>
      </c>
      <c r="O87" s="37">
        <v>0</v>
      </c>
      <c r="P87" s="15">
        <f>N87/סיכום!$B$42</f>
        <v>2.9518666064314756E-7</v>
      </c>
    </row>
    <row r="88" spans="1:16">
      <c r="A88" s="7" t="s">
        <v>281</v>
      </c>
      <c r="B88" s="7">
        <v>3230083</v>
      </c>
      <c r="C88" s="7" t="s">
        <v>277</v>
      </c>
      <c r="D88" s="7" t="s">
        <v>197</v>
      </c>
      <c r="E88" s="7" t="s">
        <v>257</v>
      </c>
      <c r="F88" s="7" t="s">
        <v>177</v>
      </c>
      <c r="G88" s="36">
        <v>0</v>
      </c>
      <c r="H88" s="22">
        <v>1.61</v>
      </c>
      <c r="I88" s="7" t="s">
        <v>23</v>
      </c>
      <c r="J88" s="15">
        <v>4.7E-2</v>
      </c>
      <c r="K88" s="15">
        <v>1.2999999999999999E-2</v>
      </c>
      <c r="L88" s="22">
        <v>276024.31</v>
      </c>
      <c r="M88" s="22">
        <v>125.2</v>
      </c>
      <c r="N88" s="22">
        <v>345.58</v>
      </c>
      <c r="O88" s="15">
        <v>5.9999999999999995E-4</v>
      </c>
      <c r="P88" s="15">
        <f>N88/סיכום!$B$42</f>
        <v>4.4352437471764753E-4</v>
      </c>
    </row>
    <row r="89" spans="1:16">
      <c r="A89" s="7" t="s">
        <v>282</v>
      </c>
      <c r="B89" s="7">
        <v>1107333</v>
      </c>
      <c r="C89" s="7" t="s">
        <v>283</v>
      </c>
      <c r="D89" s="7" t="s">
        <v>201</v>
      </c>
      <c r="E89" s="7" t="s">
        <v>257</v>
      </c>
      <c r="F89" s="7" t="s">
        <v>177</v>
      </c>
      <c r="G89" s="36">
        <v>0</v>
      </c>
      <c r="H89" s="22">
        <v>1.46</v>
      </c>
      <c r="I89" s="7" t="s">
        <v>23</v>
      </c>
      <c r="J89" s="15">
        <v>5.1900000000000002E-2</v>
      </c>
      <c r="K89" s="15">
        <v>1.2E-2</v>
      </c>
      <c r="L89" s="22">
        <v>377436.6</v>
      </c>
      <c r="M89" s="22">
        <v>127.49</v>
      </c>
      <c r="N89" s="22">
        <v>481.19</v>
      </c>
      <c r="O89" s="15">
        <v>2.9999999999999997E-4</v>
      </c>
      <c r="P89" s="15">
        <f>N89/סיכום!$B$42</f>
        <v>6.1756899667337467E-4</v>
      </c>
    </row>
    <row r="90" spans="1:16">
      <c r="A90" s="7" t="s">
        <v>284</v>
      </c>
      <c r="B90" s="7">
        <v>1125996</v>
      </c>
      <c r="C90" s="7" t="s">
        <v>283</v>
      </c>
      <c r="D90" s="7" t="s">
        <v>201</v>
      </c>
      <c r="E90" s="7" t="s">
        <v>257</v>
      </c>
      <c r="F90" s="7" t="s">
        <v>177</v>
      </c>
      <c r="G90" s="36">
        <v>0</v>
      </c>
      <c r="H90" s="22">
        <v>3.57</v>
      </c>
      <c r="I90" s="7" t="s">
        <v>23</v>
      </c>
      <c r="J90" s="15">
        <v>4.5999999999999999E-2</v>
      </c>
      <c r="K90" s="15">
        <v>1.3599999999999999E-2</v>
      </c>
      <c r="L90" s="22">
        <v>866071</v>
      </c>
      <c r="M90" s="22">
        <v>115.62</v>
      </c>
      <c r="N90" s="22">
        <v>1001.35</v>
      </c>
      <c r="O90" s="15">
        <v>1.1999999999999999E-3</v>
      </c>
      <c r="P90" s="15">
        <f>N90/סיכום!$B$42</f>
        <v>1.2851528810218079E-3</v>
      </c>
    </row>
    <row r="91" spans="1:16">
      <c r="A91" s="7" t="s">
        <v>285</v>
      </c>
      <c r="B91" s="7">
        <v>1125991</v>
      </c>
      <c r="C91" s="7" t="s">
        <v>283</v>
      </c>
      <c r="D91" s="7" t="s">
        <v>201</v>
      </c>
      <c r="E91" s="7" t="s">
        <v>257</v>
      </c>
      <c r="F91" s="7" t="s">
        <v>177</v>
      </c>
      <c r="G91" s="36">
        <v>0</v>
      </c>
      <c r="H91" s="40">
        <v>0</v>
      </c>
      <c r="I91" s="7" t="s">
        <v>23</v>
      </c>
      <c r="J91" s="37">
        <v>0</v>
      </c>
      <c r="K91" s="37">
        <v>0</v>
      </c>
      <c r="L91" s="22">
        <v>20572.599999999999</v>
      </c>
      <c r="M91" s="22">
        <v>100</v>
      </c>
      <c r="N91" s="22">
        <v>20.57</v>
      </c>
      <c r="O91" s="37">
        <v>0</v>
      </c>
      <c r="P91" s="15">
        <f>N91/סיכום!$B$42</f>
        <v>2.6399954823606718E-5</v>
      </c>
    </row>
    <row r="92" spans="1:16">
      <c r="A92" s="7" t="s">
        <v>286</v>
      </c>
      <c r="B92" s="7">
        <v>1132828</v>
      </c>
      <c r="C92" s="7" t="s">
        <v>283</v>
      </c>
      <c r="D92" s="7" t="s">
        <v>287</v>
      </c>
      <c r="E92" s="7" t="s">
        <v>257</v>
      </c>
      <c r="F92" s="7" t="s">
        <v>177</v>
      </c>
      <c r="G92" s="36">
        <v>0</v>
      </c>
      <c r="H92" s="22">
        <v>6.32</v>
      </c>
      <c r="I92" s="7" t="s">
        <v>23</v>
      </c>
      <c r="J92" s="15">
        <v>1.9800000000000002E-2</v>
      </c>
      <c r="K92" s="15">
        <v>2.1000000000000001E-2</v>
      </c>
      <c r="L92" s="22">
        <v>135000</v>
      </c>
      <c r="M92" s="22">
        <v>99.38</v>
      </c>
      <c r="N92" s="22">
        <v>134.16</v>
      </c>
      <c r="O92" s="15">
        <v>1.2999999999999999E-3</v>
      </c>
      <c r="P92" s="15">
        <f>N92/סיכום!$B$42</f>
        <v>1.7218366257341162E-4</v>
      </c>
    </row>
    <row r="93" spans="1:16">
      <c r="A93" s="7" t="s">
        <v>288</v>
      </c>
      <c r="B93" s="7">
        <v>1132823</v>
      </c>
      <c r="C93" s="7" t="s">
        <v>283</v>
      </c>
      <c r="D93" s="7" t="s">
        <v>287</v>
      </c>
      <c r="E93" s="7" t="s">
        <v>257</v>
      </c>
      <c r="F93" s="7" t="s">
        <v>177</v>
      </c>
      <c r="G93" s="36">
        <v>0</v>
      </c>
      <c r="H93" s="40">
        <v>0</v>
      </c>
      <c r="I93" s="7" t="s">
        <v>23</v>
      </c>
      <c r="J93" s="37">
        <v>0</v>
      </c>
      <c r="K93" s="37">
        <v>0</v>
      </c>
      <c r="L93" s="22">
        <v>1324.29</v>
      </c>
      <c r="M93" s="22">
        <v>100</v>
      </c>
      <c r="N93" s="22">
        <v>1.32</v>
      </c>
      <c r="O93" s="37">
        <v>0</v>
      </c>
      <c r="P93" s="15">
        <f>N93/סיכום!$B$42</f>
        <v>1.694114748038934E-6</v>
      </c>
    </row>
    <row r="94" spans="1:16">
      <c r="A94" s="7" t="s">
        <v>289</v>
      </c>
      <c r="B94" s="7">
        <v>7670102</v>
      </c>
      <c r="C94" s="7" t="s">
        <v>290</v>
      </c>
      <c r="D94" s="7" t="s">
        <v>207</v>
      </c>
      <c r="E94" s="7" t="s">
        <v>257</v>
      </c>
      <c r="F94" s="7" t="s">
        <v>177</v>
      </c>
      <c r="G94" s="36">
        <v>0</v>
      </c>
      <c r="H94" s="22">
        <v>2.14</v>
      </c>
      <c r="I94" s="7" t="s">
        <v>23</v>
      </c>
      <c r="J94" s="15">
        <v>4.4999999999999998E-2</v>
      </c>
      <c r="K94" s="15">
        <v>8.5000000000000006E-3</v>
      </c>
      <c r="L94" s="22">
        <v>3107.5</v>
      </c>
      <c r="M94" s="22">
        <v>134.99</v>
      </c>
      <c r="N94" s="22">
        <v>4.1900000000000004</v>
      </c>
      <c r="O94" s="15">
        <v>0</v>
      </c>
      <c r="P94" s="15">
        <f>N94/סיכום!$B$42</f>
        <v>5.3775309047599495E-6</v>
      </c>
    </row>
    <row r="95" spans="1:16">
      <c r="A95" s="7" t="s">
        <v>291</v>
      </c>
      <c r="B95" s="7">
        <v>1098649</v>
      </c>
      <c r="C95" s="7" t="s">
        <v>292</v>
      </c>
      <c r="D95" s="7" t="s">
        <v>197</v>
      </c>
      <c r="E95" s="7" t="s">
        <v>257</v>
      </c>
      <c r="F95" s="7" t="s">
        <v>204</v>
      </c>
      <c r="G95" s="36">
        <v>0</v>
      </c>
      <c r="H95" s="22">
        <v>1.1200000000000001</v>
      </c>
      <c r="I95" s="7" t="s">
        <v>23</v>
      </c>
      <c r="J95" s="15">
        <v>6.25E-2</v>
      </c>
      <c r="K95" s="15">
        <v>2.2200000000000001E-2</v>
      </c>
      <c r="L95" s="22">
        <v>50000</v>
      </c>
      <c r="M95" s="22">
        <v>126.7</v>
      </c>
      <c r="N95" s="22">
        <v>63.35</v>
      </c>
      <c r="O95" s="15">
        <v>1E-3</v>
      </c>
      <c r="P95" s="15">
        <f>N95/סיכום!$B$42</f>
        <v>8.1304673703232164E-5</v>
      </c>
    </row>
    <row r="96" spans="1:16">
      <c r="A96" s="7" t="s">
        <v>293</v>
      </c>
      <c r="B96" s="7">
        <v>1098656</v>
      </c>
      <c r="C96" s="7" t="s">
        <v>292</v>
      </c>
      <c r="D96" s="7" t="s">
        <v>197</v>
      </c>
      <c r="E96" s="7" t="s">
        <v>257</v>
      </c>
      <c r="F96" s="7" t="s">
        <v>204</v>
      </c>
      <c r="G96" s="36">
        <v>0</v>
      </c>
      <c r="H96" s="22">
        <v>1.1299999999999999</v>
      </c>
      <c r="I96" s="7" t="s">
        <v>23</v>
      </c>
      <c r="J96" s="15">
        <v>4.7E-2</v>
      </c>
      <c r="K96" s="15">
        <v>1.83E-2</v>
      </c>
      <c r="L96" s="22">
        <v>632588.19999999995</v>
      </c>
      <c r="M96" s="22">
        <v>124.53</v>
      </c>
      <c r="N96" s="22">
        <v>787.76</v>
      </c>
      <c r="O96" s="15">
        <v>2.5000000000000001E-3</v>
      </c>
      <c r="P96" s="15">
        <f>N96/סיכום!$B$42</f>
        <v>1.0110271469054171E-3</v>
      </c>
    </row>
    <row r="97" spans="1:16">
      <c r="A97" s="7" t="s">
        <v>294</v>
      </c>
      <c r="B97" s="7">
        <v>1115724</v>
      </c>
      <c r="C97" s="7" t="s">
        <v>292</v>
      </c>
      <c r="D97" s="7" t="s">
        <v>197</v>
      </c>
      <c r="E97" s="7" t="s">
        <v>257</v>
      </c>
      <c r="F97" s="7" t="s">
        <v>204</v>
      </c>
      <c r="G97" s="36">
        <v>0</v>
      </c>
      <c r="H97" s="22">
        <v>2.76</v>
      </c>
      <c r="I97" s="7" t="s">
        <v>23</v>
      </c>
      <c r="J97" s="15">
        <v>4.2000000000000003E-2</v>
      </c>
      <c r="K97" s="15">
        <v>1.7600000000000001E-2</v>
      </c>
      <c r="L97" s="22">
        <v>97902.89</v>
      </c>
      <c r="M97" s="22">
        <v>116.75</v>
      </c>
      <c r="N97" s="22">
        <v>114.3</v>
      </c>
      <c r="O97" s="15">
        <v>5.0000000000000001E-4</v>
      </c>
      <c r="P97" s="15">
        <f>N97/סיכום!$B$42</f>
        <v>1.4669493613700768E-4</v>
      </c>
    </row>
    <row r="98" spans="1:16">
      <c r="A98" s="7" t="s">
        <v>295</v>
      </c>
      <c r="B98" s="7">
        <v>1119999</v>
      </c>
      <c r="C98" s="7" t="s">
        <v>292</v>
      </c>
      <c r="D98" s="7" t="s">
        <v>197</v>
      </c>
      <c r="E98" s="7" t="s">
        <v>257</v>
      </c>
      <c r="F98" s="7" t="s">
        <v>204</v>
      </c>
      <c r="G98" s="36">
        <v>0</v>
      </c>
      <c r="H98" s="22">
        <v>3.73</v>
      </c>
      <c r="I98" s="7" t="s">
        <v>23</v>
      </c>
      <c r="J98" s="15">
        <v>4.4999999999999998E-2</v>
      </c>
      <c r="K98" s="15">
        <v>1.7899999999999999E-2</v>
      </c>
      <c r="L98" s="22">
        <v>2403824</v>
      </c>
      <c r="M98" s="22">
        <v>119.17</v>
      </c>
      <c r="N98" s="22">
        <v>2864.64</v>
      </c>
      <c r="O98" s="15">
        <v>3.5000000000000001E-3</v>
      </c>
      <c r="P98" s="15">
        <f>N98/סיכום!$B$42</f>
        <v>3.6765370241077663E-3</v>
      </c>
    </row>
    <row r="99" spans="1:16">
      <c r="A99" s="7" t="s">
        <v>296</v>
      </c>
      <c r="B99" s="7">
        <v>7770142</v>
      </c>
      <c r="C99" s="7" t="s">
        <v>297</v>
      </c>
      <c r="D99" s="7" t="s">
        <v>298</v>
      </c>
      <c r="E99" s="7" t="s">
        <v>257</v>
      </c>
      <c r="F99" s="7" t="s">
        <v>177</v>
      </c>
      <c r="G99" s="36">
        <v>0</v>
      </c>
      <c r="H99" s="22">
        <v>2.12</v>
      </c>
      <c r="I99" s="7" t="s">
        <v>23</v>
      </c>
      <c r="J99" s="15">
        <v>5.1999999999999998E-2</v>
      </c>
      <c r="K99" s="15">
        <v>1.7100000000000001E-2</v>
      </c>
      <c r="L99" s="22">
        <v>600229</v>
      </c>
      <c r="M99" s="22">
        <v>138.32</v>
      </c>
      <c r="N99" s="22">
        <v>830.24</v>
      </c>
      <c r="O99" s="15">
        <v>4.0000000000000002E-4</v>
      </c>
      <c r="P99" s="15">
        <f>N99/סיכום!$B$42</f>
        <v>1.0655468397059427E-3</v>
      </c>
    </row>
    <row r="100" spans="1:16">
      <c r="A100" s="7" t="s">
        <v>299</v>
      </c>
      <c r="B100" s="7">
        <v>1110733</v>
      </c>
      <c r="C100" s="7" t="s">
        <v>300</v>
      </c>
      <c r="D100" s="7" t="s">
        <v>197</v>
      </c>
      <c r="E100" s="7" t="s">
        <v>257</v>
      </c>
      <c r="F100" s="7" t="s">
        <v>204</v>
      </c>
      <c r="G100" s="36">
        <v>0</v>
      </c>
      <c r="H100" s="22">
        <v>0.3</v>
      </c>
      <c r="I100" s="7" t="s">
        <v>23</v>
      </c>
      <c r="J100" s="15">
        <v>5.1999999999999998E-2</v>
      </c>
      <c r="K100" s="15">
        <v>4.9299999999999997E-2</v>
      </c>
      <c r="L100" s="22">
        <v>0.49</v>
      </c>
      <c r="M100" s="22">
        <v>122.48</v>
      </c>
      <c r="N100" s="22">
        <v>0</v>
      </c>
      <c r="O100" s="15">
        <v>0</v>
      </c>
      <c r="P100" s="15">
        <f>N100/סיכום!$B$42</f>
        <v>0</v>
      </c>
    </row>
    <row r="101" spans="1:16">
      <c r="A101" s="7" t="s">
        <v>301</v>
      </c>
      <c r="B101" s="7">
        <v>1125210</v>
      </c>
      <c r="C101" s="7" t="s">
        <v>300</v>
      </c>
      <c r="D101" s="7" t="s">
        <v>197</v>
      </c>
      <c r="E101" s="7" t="s">
        <v>257</v>
      </c>
      <c r="F101" s="7" t="s">
        <v>204</v>
      </c>
      <c r="G101" s="36">
        <v>0</v>
      </c>
      <c r="H101" s="22">
        <v>4.47</v>
      </c>
      <c r="I101" s="7" t="s">
        <v>23</v>
      </c>
      <c r="J101" s="15">
        <v>5.5E-2</v>
      </c>
      <c r="K101" s="15">
        <v>2.8400000000000002E-2</v>
      </c>
      <c r="L101" s="22">
        <v>210120</v>
      </c>
      <c r="M101" s="22">
        <v>116</v>
      </c>
      <c r="N101" s="22">
        <v>243.74</v>
      </c>
      <c r="O101" s="15">
        <v>2.0000000000000001E-4</v>
      </c>
      <c r="P101" s="15">
        <f>N101/סיכום!$B$42</f>
        <v>3.1282085506591646E-4</v>
      </c>
    </row>
    <row r="102" spans="1:16">
      <c r="A102" s="7" t="s">
        <v>302</v>
      </c>
      <c r="B102" s="7">
        <v>2510113</v>
      </c>
      <c r="C102" s="7" t="s">
        <v>303</v>
      </c>
      <c r="D102" s="7" t="s">
        <v>197</v>
      </c>
      <c r="E102" s="7" t="s">
        <v>304</v>
      </c>
      <c r="F102" s="7" t="s">
        <v>177</v>
      </c>
      <c r="G102" s="36">
        <v>0</v>
      </c>
      <c r="H102" s="22">
        <v>0.76</v>
      </c>
      <c r="I102" s="7" t="s">
        <v>23</v>
      </c>
      <c r="J102" s="15">
        <v>5.1999999999999998E-2</v>
      </c>
      <c r="K102" s="15">
        <v>2.2100000000000002E-2</v>
      </c>
      <c r="L102" s="22">
        <v>12500</v>
      </c>
      <c r="M102" s="22">
        <v>122.85</v>
      </c>
      <c r="N102" s="22">
        <v>15.36</v>
      </c>
      <c r="O102" s="15">
        <v>2.9999999999999997E-4</v>
      </c>
      <c r="P102" s="15">
        <f>N102/סיכום!$B$42</f>
        <v>1.9713335249907593E-5</v>
      </c>
    </row>
    <row r="103" spans="1:16">
      <c r="A103" s="7" t="s">
        <v>305</v>
      </c>
      <c r="B103" s="7">
        <v>1115278</v>
      </c>
      <c r="C103" s="7" t="s">
        <v>215</v>
      </c>
      <c r="D103" s="7" t="s">
        <v>176</v>
      </c>
      <c r="E103" s="7" t="s">
        <v>304</v>
      </c>
      <c r="F103" s="7" t="s">
        <v>204</v>
      </c>
      <c r="G103" s="36">
        <v>0</v>
      </c>
      <c r="H103" s="22">
        <v>19.55</v>
      </c>
      <c r="I103" s="7" t="s">
        <v>23</v>
      </c>
      <c r="J103" s="15">
        <v>5.2999999999999999E-2</v>
      </c>
      <c r="K103" s="15">
        <v>4.2299999999999997E-2</v>
      </c>
      <c r="L103" s="22">
        <v>301326</v>
      </c>
      <c r="M103" s="22">
        <v>134.35</v>
      </c>
      <c r="N103" s="22">
        <v>404.83</v>
      </c>
      <c r="O103" s="15">
        <v>1.1999999999999999E-3</v>
      </c>
      <c r="P103" s="15">
        <f>N103/סיכום!$B$42</f>
        <v>5.1956702533984965E-4</v>
      </c>
    </row>
    <row r="104" spans="1:16">
      <c r="A104" s="7" t="s">
        <v>306</v>
      </c>
      <c r="B104" s="7">
        <v>3870078</v>
      </c>
      <c r="C104" s="7" t="s">
        <v>307</v>
      </c>
      <c r="D104" s="7" t="s">
        <v>197</v>
      </c>
      <c r="E104" s="7" t="s">
        <v>304</v>
      </c>
      <c r="F104" s="7" t="s">
        <v>204</v>
      </c>
      <c r="G104" s="36">
        <v>0</v>
      </c>
      <c r="H104" s="22">
        <v>1.96</v>
      </c>
      <c r="I104" s="7" t="s">
        <v>23</v>
      </c>
      <c r="J104" s="15">
        <v>4.8000000000000001E-2</v>
      </c>
      <c r="K104" s="15">
        <v>2.0899999999999998E-2</v>
      </c>
      <c r="L104" s="22">
        <v>63613.25</v>
      </c>
      <c r="M104" s="22">
        <v>125.93</v>
      </c>
      <c r="N104" s="22">
        <v>80.11</v>
      </c>
      <c r="O104" s="15">
        <v>5.9999999999999995E-4</v>
      </c>
      <c r="P104" s="15">
        <f>N104/סיכום!$B$42</f>
        <v>1.0281479732227196E-4</v>
      </c>
    </row>
    <row r="105" spans="1:16">
      <c r="A105" s="7" t="s">
        <v>308</v>
      </c>
      <c r="B105" s="7">
        <v>3870102</v>
      </c>
      <c r="C105" s="7" t="s">
        <v>307</v>
      </c>
      <c r="D105" s="7" t="s">
        <v>197</v>
      </c>
      <c r="E105" s="7" t="s">
        <v>304</v>
      </c>
      <c r="F105" s="7" t="s">
        <v>204</v>
      </c>
      <c r="G105" s="36">
        <v>0</v>
      </c>
      <c r="H105" s="22">
        <v>4.91</v>
      </c>
      <c r="I105" s="7" t="s">
        <v>23</v>
      </c>
      <c r="J105" s="15">
        <v>1.8499999999999999E-2</v>
      </c>
      <c r="K105" s="15">
        <v>3.5499999999999997E-2</v>
      </c>
      <c r="L105" s="22">
        <v>1229000</v>
      </c>
      <c r="M105" s="22">
        <v>92.52</v>
      </c>
      <c r="N105" s="22">
        <v>1137.07</v>
      </c>
      <c r="O105" s="15">
        <v>6.1000000000000004E-3</v>
      </c>
      <c r="P105" s="15">
        <f>N105/סיכום!$B$42</f>
        <v>1.4593386792065381E-3</v>
      </c>
    </row>
    <row r="106" spans="1:16">
      <c r="A106" s="7" t="s">
        <v>309</v>
      </c>
      <c r="B106" s="7">
        <v>1106699</v>
      </c>
      <c r="C106" s="7" t="s">
        <v>310</v>
      </c>
      <c r="D106" s="7" t="s">
        <v>197</v>
      </c>
      <c r="E106" s="7" t="s">
        <v>304</v>
      </c>
      <c r="F106" s="7" t="s">
        <v>177</v>
      </c>
      <c r="G106" s="36">
        <v>0</v>
      </c>
      <c r="H106" s="22">
        <v>0.38</v>
      </c>
      <c r="I106" s="7" t="s">
        <v>23</v>
      </c>
      <c r="J106" s="15">
        <v>4.3999999999999997E-2</v>
      </c>
      <c r="K106" s="15">
        <v>4.9399999999999999E-2</v>
      </c>
      <c r="L106" s="22">
        <v>108150.16</v>
      </c>
      <c r="M106" s="22">
        <v>121.55</v>
      </c>
      <c r="N106" s="22">
        <v>131.46</v>
      </c>
      <c r="O106" s="15">
        <v>4.8999999999999998E-3</v>
      </c>
      <c r="P106" s="15">
        <f>N106/סיכום!$B$42</f>
        <v>1.6871842786151382E-4</v>
      </c>
    </row>
    <row r="107" spans="1:16">
      <c r="A107" s="7" t="s">
        <v>311</v>
      </c>
      <c r="B107" s="7">
        <v>2510139</v>
      </c>
      <c r="C107" s="7" t="s">
        <v>303</v>
      </c>
      <c r="D107" s="7" t="s">
        <v>197</v>
      </c>
      <c r="E107" s="7" t="s">
        <v>304</v>
      </c>
      <c r="F107" s="7" t="s">
        <v>177</v>
      </c>
      <c r="G107" s="36">
        <v>0</v>
      </c>
      <c r="H107" s="22">
        <v>3.29</v>
      </c>
      <c r="I107" s="7" t="s">
        <v>23</v>
      </c>
      <c r="J107" s="15">
        <v>4.2500000000000003E-2</v>
      </c>
      <c r="K107" s="15">
        <v>2.2599999999999999E-2</v>
      </c>
      <c r="L107" s="22">
        <v>243324.03</v>
      </c>
      <c r="M107" s="22">
        <v>114.76</v>
      </c>
      <c r="N107" s="22">
        <v>279.24</v>
      </c>
      <c r="O107" s="15">
        <v>6.9999999999999999E-4</v>
      </c>
      <c r="P107" s="15">
        <f>N107/סיכום!$B$42</f>
        <v>3.5838227442605444E-4</v>
      </c>
    </row>
    <row r="108" spans="1:16">
      <c r="A108" s="7" t="s">
        <v>312</v>
      </c>
      <c r="B108" s="7">
        <v>2510134</v>
      </c>
      <c r="C108" s="7" t="s">
        <v>303</v>
      </c>
      <c r="D108" s="7" t="s">
        <v>197</v>
      </c>
      <c r="E108" s="7" t="s">
        <v>304</v>
      </c>
      <c r="F108" s="7" t="s">
        <v>177</v>
      </c>
      <c r="G108" s="36">
        <v>0</v>
      </c>
      <c r="H108" s="40">
        <v>0</v>
      </c>
      <c r="I108" s="7" t="s">
        <v>23</v>
      </c>
      <c r="J108" s="37">
        <v>0</v>
      </c>
      <c r="K108" s="37">
        <v>0</v>
      </c>
      <c r="L108" s="22">
        <v>5564.22</v>
      </c>
      <c r="M108" s="22">
        <v>100</v>
      </c>
      <c r="N108" s="22">
        <v>5.56</v>
      </c>
      <c r="O108" s="37">
        <v>0</v>
      </c>
      <c r="P108" s="15">
        <f>N108/סיכום!$B$42</f>
        <v>7.1358166659821755E-6</v>
      </c>
    </row>
    <row r="109" spans="1:16">
      <c r="A109" s="7" t="s">
        <v>313</v>
      </c>
      <c r="B109" s="7">
        <v>1125681</v>
      </c>
      <c r="C109" s="7" t="s">
        <v>314</v>
      </c>
      <c r="D109" s="7" t="s">
        <v>197</v>
      </c>
      <c r="E109" s="7" t="s">
        <v>304</v>
      </c>
      <c r="F109" s="7" t="s">
        <v>204</v>
      </c>
      <c r="G109" s="36">
        <v>0</v>
      </c>
      <c r="H109" s="22">
        <v>3.27</v>
      </c>
      <c r="I109" s="7" t="s">
        <v>23</v>
      </c>
      <c r="J109" s="15">
        <v>4.4499999999999998E-2</v>
      </c>
      <c r="K109" s="15">
        <v>1.9699999999999999E-2</v>
      </c>
      <c r="L109" s="22">
        <v>568421.05000000005</v>
      </c>
      <c r="M109" s="22">
        <v>113.86</v>
      </c>
      <c r="N109" s="22">
        <v>647.20000000000005</v>
      </c>
      <c r="O109" s="15">
        <v>4.7999999999999996E-3</v>
      </c>
      <c r="P109" s="15">
        <f>N109/סיכום!$B$42</f>
        <v>8.3062959464454394E-4</v>
      </c>
    </row>
    <row r="110" spans="1:16">
      <c r="A110" s="7" t="s">
        <v>315</v>
      </c>
      <c r="B110" s="7">
        <v>7480098</v>
      </c>
      <c r="C110" s="7" t="s">
        <v>231</v>
      </c>
      <c r="D110" s="7" t="s">
        <v>176</v>
      </c>
      <c r="E110" s="7" t="s">
        <v>304</v>
      </c>
      <c r="F110" s="7" t="s">
        <v>177</v>
      </c>
      <c r="G110" s="36">
        <v>0</v>
      </c>
      <c r="H110" s="22">
        <v>17.260000000000002</v>
      </c>
      <c r="I110" s="7" t="s">
        <v>23</v>
      </c>
      <c r="J110" s="15">
        <v>6.4000000000000001E-2</v>
      </c>
      <c r="K110" s="15">
        <v>4.9799999999999997E-2</v>
      </c>
      <c r="L110" s="22">
        <v>383644</v>
      </c>
      <c r="M110" s="22">
        <v>145.30000000000001</v>
      </c>
      <c r="N110" s="22">
        <v>557.42999999999995</v>
      </c>
      <c r="O110" s="15">
        <v>2.9999999999999997E-4</v>
      </c>
      <c r="P110" s="15">
        <f>N110/סיכום!$B$42</f>
        <v>7.1541695757525972E-4</v>
      </c>
    </row>
    <row r="111" spans="1:16">
      <c r="A111" s="7" t="s">
        <v>316</v>
      </c>
      <c r="B111" s="7">
        <v>1125194</v>
      </c>
      <c r="C111" s="7" t="s">
        <v>236</v>
      </c>
      <c r="D111" s="7" t="s">
        <v>176</v>
      </c>
      <c r="E111" s="7" t="s">
        <v>304</v>
      </c>
      <c r="F111" s="7" t="s">
        <v>177</v>
      </c>
      <c r="G111" s="36">
        <v>0</v>
      </c>
      <c r="H111" s="22">
        <v>3.75</v>
      </c>
      <c r="I111" s="7" t="s">
        <v>23</v>
      </c>
      <c r="J111" s="15">
        <v>4.8500000000000001E-2</v>
      </c>
      <c r="K111" s="15">
        <v>1.52E-2</v>
      </c>
      <c r="L111" s="22">
        <v>75000</v>
      </c>
      <c r="M111" s="22">
        <v>116.52</v>
      </c>
      <c r="N111" s="22">
        <v>87.39</v>
      </c>
      <c r="O111" s="15">
        <v>5.0000000000000001E-4</v>
      </c>
      <c r="P111" s="15">
        <f>N111/סיכום!$B$42</f>
        <v>1.1215809684175942E-4</v>
      </c>
    </row>
    <row r="112" spans="1:16">
      <c r="A112" s="7" t="s">
        <v>317</v>
      </c>
      <c r="B112" s="7">
        <v>1125199</v>
      </c>
      <c r="C112" s="7" t="s">
        <v>236</v>
      </c>
      <c r="D112" s="7" t="s">
        <v>176</v>
      </c>
      <c r="E112" s="7" t="s">
        <v>304</v>
      </c>
      <c r="F112" s="7" t="s">
        <v>177</v>
      </c>
      <c r="G112" s="36">
        <v>0</v>
      </c>
      <c r="H112" s="40">
        <v>0</v>
      </c>
      <c r="I112" s="7" t="s">
        <v>23</v>
      </c>
      <c r="J112" s="37">
        <v>0</v>
      </c>
      <c r="K112" s="37">
        <v>0</v>
      </c>
      <c r="L112" s="22">
        <v>3756.74</v>
      </c>
      <c r="M112" s="22">
        <v>100</v>
      </c>
      <c r="N112" s="22">
        <v>3.76</v>
      </c>
      <c r="O112" s="37">
        <v>0</v>
      </c>
      <c r="P112" s="15">
        <f>N112/סיכום!$B$42</f>
        <v>4.8256601913836292E-6</v>
      </c>
    </row>
    <row r="113" spans="1:16">
      <c r="A113" s="7" t="s">
        <v>318</v>
      </c>
      <c r="B113" s="7">
        <v>7430069</v>
      </c>
      <c r="C113" s="7" t="s">
        <v>319</v>
      </c>
      <c r="D113" s="7" t="s">
        <v>197</v>
      </c>
      <c r="E113" s="7" t="s">
        <v>304</v>
      </c>
      <c r="F113" s="7" t="s">
        <v>177</v>
      </c>
      <c r="G113" s="36">
        <v>0</v>
      </c>
      <c r="H113" s="22">
        <v>3.29</v>
      </c>
      <c r="I113" s="7" t="s">
        <v>23</v>
      </c>
      <c r="J113" s="15">
        <v>5.3999999999999999E-2</v>
      </c>
      <c r="K113" s="15">
        <v>1.6299999999999999E-2</v>
      </c>
      <c r="L113" s="22">
        <v>184204.62</v>
      </c>
      <c r="M113" s="22">
        <v>135.77000000000001</v>
      </c>
      <c r="N113" s="22">
        <v>250.09</v>
      </c>
      <c r="O113" s="15">
        <v>5.9999999999999995E-4</v>
      </c>
      <c r="P113" s="15">
        <f>N113/סיכום!$B$42</f>
        <v>3.2097057374019469E-4</v>
      </c>
    </row>
    <row r="114" spans="1:16">
      <c r="A114" s="7" t="s">
        <v>320</v>
      </c>
      <c r="B114" s="7">
        <v>7430064</v>
      </c>
      <c r="C114" s="7" t="s">
        <v>319</v>
      </c>
      <c r="D114" s="7" t="s">
        <v>197</v>
      </c>
      <c r="E114" s="7" t="s">
        <v>304</v>
      </c>
      <c r="F114" s="7" t="s">
        <v>177</v>
      </c>
      <c r="G114" s="36">
        <v>0</v>
      </c>
      <c r="H114" s="40">
        <v>0</v>
      </c>
      <c r="I114" s="7" t="s">
        <v>23</v>
      </c>
      <c r="J114" s="37">
        <v>0</v>
      </c>
      <c r="K114" s="37">
        <v>0</v>
      </c>
      <c r="L114" s="22">
        <v>5991.57</v>
      </c>
      <c r="M114" s="22">
        <v>100</v>
      </c>
      <c r="N114" s="22">
        <v>5.99</v>
      </c>
      <c r="O114" s="37">
        <v>0</v>
      </c>
      <c r="P114" s="15">
        <f>N114/סיכום!$B$42</f>
        <v>7.687687379358495E-6</v>
      </c>
    </row>
    <row r="115" spans="1:16">
      <c r="A115" s="7" t="s">
        <v>321</v>
      </c>
      <c r="B115" s="7">
        <v>1130632</v>
      </c>
      <c r="C115" s="7" t="s">
        <v>322</v>
      </c>
      <c r="D115" s="7" t="s">
        <v>197</v>
      </c>
      <c r="E115" s="7" t="s">
        <v>304</v>
      </c>
      <c r="F115" s="7" t="s">
        <v>177</v>
      </c>
      <c r="G115" s="36">
        <v>0</v>
      </c>
      <c r="H115" s="22">
        <v>5.32</v>
      </c>
      <c r="I115" s="7" t="s">
        <v>23</v>
      </c>
      <c r="J115" s="15">
        <v>3.3500000000000002E-2</v>
      </c>
      <c r="K115" s="15">
        <v>2.5100000000000001E-2</v>
      </c>
      <c r="L115" s="22">
        <v>1261500</v>
      </c>
      <c r="M115" s="22">
        <v>103.59</v>
      </c>
      <c r="N115" s="22">
        <v>1306.79</v>
      </c>
      <c r="O115" s="15">
        <v>5.3E-3</v>
      </c>
      <c r="P115" s="15">
        <f>N115/סיכום!$B$42</f>
        <v>1.6771607663559078E-3</v>
      </c>
    </row>
    <row r="116" spans="1:16">
      <c r="A116" s="7" t="s">
        <v>323</v>
      </c>
      <c r="B116" s="7">
        <v>6990154</v>
      </c>
      <c r="C116" s="7" t="s">
        <v>324</v>
      </c>
      <c r="D116" s="7" t="s">
        <v>197</v>
      </c>
      <c r="E116" s="7" t="s">
        <v>304</v>
      </c>
      <c r="F116" s="7" t="s">
        <v>177</v>
      </c>
      <c r="G116" s="36">
        <v>0</v>
      </c>
      <c r="H116" s="22">
        <v>7.13</v>
      </c>
      <c r="I116" s="7" t="s">
        <v>23</v>
      </c>
      <c r="J116" s="15">
        <v>4.9500000000000002E-2</v>
      </c>
      <c r="K116" s="15">
        <v>3.2800000000000003E-2</v>
      </c>
      <c r="L116" s="22">
        <v>1112870</v>
      </c>
      <c r="M116" s="22">
        <v>135.88</v>
      </c>
      <c r="N116" s="22">
        <v>1512.17</v>
      </c>
      <c r="O116" s="15">
        <v>8.0000000000000004E-4</v>
      </c>
      <c r="P116" s="15">
        <f>N116/סיכום!$B$42</f>
        <v>1.9407496201076021E-3</v>
      </c>
    </row>
    <row r="117" spans="1:16">
      <c r="A117" s="7" t="s">
        <v>325</v>
      </c>
      <c r="B117" s="7">
        <v>6990139</v>
      </c>
      <c r="C117" s="7" t="s">
        <v>324</v>
      </c>
      <c r="D117" s="7" t="s">
        <v>197</v>
      </c>
      <c r="E117" s="7" t="s">
        <v>304</v>
      </c>
      <c r="F117" s="7" t="s">
        <v>177</v>
      </c>
      <c r="G117" s="36">
        <v>0</v>
      </c>
      <c r="H117" s="22">
        <v>1.86</v>
      </c>
      <c r="I117" s="7" t="s">
        <v>23</v>
      </c>
      <c r="J117" s="15">
        <v>0.05</v>
      </c>
      <c r="K117" s="15">
        <v>1.41E-2</v>
      </c>
      <c r="L117" s="22">
        <v>1390887.2</v>
      </c>
      <c r="M117" s="22">
        <v>128.99</v>
      </c>
      <c r="N117" s="22">
        <v>1794.11</v>
      </c>
      <c r="O117" s="15">
        <v>1.6000000000000001E-3</v>
      </c>
      <c r="P117" s="15">
        <f>N117/סיכום!$B$42</f>
        <v>2.3025971292455539E-3</v>
      </c>
    </row>
    <row r="118" spans="1:16">
      <c r="A118" s="7" t="s">
        <v>326</v>
      </c>
      <c r="B118" s="7">
        <v>1105543</v>
      </c>
      <c r="C118" s="7" t="s">
        <v>327</v>
      </c>
      <c r="D118" s="7" t="s">
        <v>272</v>
      </c>
      <c r="E118" s="7" t="s">
        <v>304</v>
      </c>
      <c r="F118" s="7" t="s">
        <v>177</v>
      </c>
      <c r="G118" s="36">
        <v>0</v>
      </c>
      <c r="H118" s="22">
        <v>4.91</v>
      </c>
      <c r="I118" s="7" t="s">
        <v>23</v>
      </c>
      <c r="J118" s="15">
        <v>4.5999999999999999E-2</v>
      </c>
      <c r="K118" s="15">
        <v>2.1499999999999998E-2</v>
      </c>
      <c r="L118" s="22">
        <v>928917.47</v>
      </c>
      <c r="M118" s="22">
        <v>138.18</v>
      </c>
      <c r="N118" s="22">
        <v>1283.58</v>
      </c>
      <c r="O118" s="15">
        <v>1.6999999999999999E-3</v>
      </c>
      <c r="P118" s="15">
        <f>N118/סיכום!$B$42</f>
        <v>1.6473725820362231E-3</v>
      </c>
    </row>
    <row r="119" spans="1:16">
      <c r="A119" s="7" t="s">
        <v>328</v>
      </c>
      <c r="B119" s="7">
        <v>1820141</v>
      </c>
      <c r="C119" s="7" t="s">
        <v>329</v>
      </c>
      <c r="D119" s="7" t="s">
        <v>197</v>
      </c>
      <c r="E119" s="7" t="s">
        <v>330</v>
      </c>
      <c r="F119" s="7" t="s">
        <v>204</v>
      </c>
      <c r="G119" s="36">
        <v>0</v>
      </c>
      <c r="H119" s="22">
        <v>1.29</v>
      </c>
      <c r="I119" s="7" t="s">
        <v>23</v>
      </c>
      <c r="J119" s="15">
        <v>6.0999999999999999E-2</v>
      </c>
      <c r="K119" s="15">
        <v>2.8400000000000002E-2</v>
      </c>
      <c r="L119" s="22">
        <v>538088.25</v>
      </c>
      <c r="M119" s="22">
        <v>115</v>
      </c>
      <c r="N119" s="22">
        <v>618.79999999999995</v>
      </c>
      <c r="O119" s="15">
        <v>3.5999999999999999E-3</v>
      </c>
      <c r="P119" s="15">
        <f>N119/סיכום!$B$42</f>
        <v>7.9418045915643349E-4</v>
      </c>
    </row>
    <row r="120" spans="1:16">
      <c r="A120" s="7" t="s">
        <v>331</v>
      </c>
      <c r="B120" s="7">
        <v>1820174</v>
      </c>
      <c r="C120" s="7" t="s">
        <v>329</v>
      </c>
      <c r="D120" s="7" t="s">
        <v>197</v>
      </c>
      <c r="E120" s="7" t="s">
        <v>330</v>
      </c>
      <c r="F120" s="7" t="s">
        <v>204</v>
      </c>
      <c r="G120" s="36">
        <v>0</v>
      </c>
      <c r="H120" s="22">
        <v>5.44</v>
      </c>
      <c r="I120" s="7" t="s">
        <v>23</v>
      </c>
      <c r="J120" s="15">
        <v>3.5000000000000003E-2</v>
      </c>
      <c r="K120" s="15">
        <v>3.5799999999999998E-2</v>
      </c>
      <c r="L120" s="22">
        <v>110000</v>
      </c>
      <c r="M120" s="22">
        <v>99.24</v>
      </c>
      <c r="N120" s="22">
        <v>109.16</v>
      </c>
      <c r="O120" s="15">
        <v>2.9999999999999997E-4</v>
      </c>
      <c r="P120" s="15">
        <f>N120/סיכום!$B$42</f>
        <v>1.4009815598176517E-4</v>
      </c>
    </row>
    <row r="121" spans="1:16">
      <c r="A121" s="7" t="s">
        <v>332</v>
      </c>
      <c r="B121" s="7">
        <v>1820179</v>
      </c>
      <c r="C121" s="7" t="s">
        <v>329</v>
      </c>
      <c r="D121" s="7" t="s">
        <v>197</v>
      </c>
      <c r="E121" s="7" t="s">
        <v>330</v>
      </c>
      <c r="F121" s="7" t="s">
        <v>204</v>
      </c>
      <c r="G121" s="36">
        <v>0</v>
      </c>
      <c r="H121" s="40">
        <v>0</v>
      </c>
      <c r="I121" s="7" t="s">
        <v>23</v>
      </c>
      <c r="J121" s="37">
        <v>0</v>
      </c>
      <c r="K121" s="37">
        <v>0</v>
      </c>
      <c r="L121" s="22">
        <v>1923.1</v>
      </c>
      <c r="M121" s="22">
        <v>100</v>
      </c>
      <c r="N121" s="22">
        <v>1.92</v>
      </c>
      <c r="O121" s="37">
        <v>0</v>
      </c>
      <c r="P121" s="15">
        <f>N121/סיכום!$B$42</f>
        <v>2.4641669062384492E-6</v>
      </c>
    </row>
    <row r="122" spans="1:16">
      <c r="A122" s="7" t="s">
        <v>333</v>
      </c>
      <c r="B122" s="7">
        <v>7150246</v>
      </c>
      <c r="C122" s="7" t="s">
        <v>334</v>
      </c>
      <c r="D122" s="7" t="s">
        <v>197</v>
      </c>
      <c r="E122" s="7" t="s">
        <v>330</v>
      </c>
      <c r="F122" s="7" t="s">
        <v>182</v>
      </c>
      <c r="G122" s="36">
        <v>0</v>
      </c>
      <c r="H122" s="22">
        <v>1.93</v>
      </c>
      <c r="I122" s="7" t="s">
        <v>23</v>
      </c>
      <c r="J122" s="15">
        <v>5.5E-2</v>
      </c>
      <c r="K122" s="15">
        <v>2.4299999999999999E-2</v>
      </c>
      <c r="L122" s="22">
        <v>477910.2</v>
      </c>
      <c r="M122" s="22">
        <v>127.69</v>
      </c>
      <c r="N122" s="22">
        <v>610.24</v>
      </c>
      <c r="O122" s="15">
        <v>2.7000000000000001E-3</v>
      </c>
      <c r="P122" s="15">
        <f>N122/סיכום!$B$42</f>
        <v>7.8319438169945381E-4</v>
      </c>
    </row>
    <row r="123" spans="1:16">
      <c r="A123" s="7" t="s">
        <v>335</v>
      </c>
      <c r="B123" s="7">
        <v>1122118</v>
      </c>
      <c r="C123" s="7" t="s">
        <v>336</v>
      </c>
      <c r="D123" s="7" t="s">
        <v>337</v>
      </c>
      <c r="E123" s="7" t="s">
        <v>330</v>
      </c>
      <c r="F123" s="7" t="s">
        <v>204</v>
      </c>
      <c r="G123" s="36">
        <v>0</v>
      </c>
      <c r="H123" s="22">
        <v>0.74</v>
      </c>
      <c r="I123" s="7" t="s">
        <v>23</v>
      </c>
      <c r="J123" s="15">
        <v>2.75E-2</v>
      </c>
      <c r="K123" s="15">
        <v>2.0199999999999999E-2</v>
      </c>
      <c r="L123" s="22">
        <v>130142.86</v>
      </c>
      <c r="M123" s="22">
        <v>106.1</v>
      </c>
      <c r="N123" s="22">
        <v>138.08000000000001</v>
      </c>
      <c r="O123" s="15">
        <v>2.3E-3</v>
      </c>
      <c r="P123" s="15">
        <f>N123/סיכום!$B$42</f>
        <v>1.7721467000698184E-4</v>
      </c>
    </row>
    <row r="124" spans="1:16">
      <c r="A124" s="7" t="s">
        <v>338</v>
      </c>
      <c r="B124" s="7">
        <v>1123413</v>
      </c>
      <c r="C124" s="7" t="s">
        <v>336</v>
      </c>
      <c r="D124" s="7" t="s">
        <v>337</v>
      </c>
      <c r="E124" s="7" t="s">
        <v>330</v>
      </c>
      <c r="F124" s="7" t="s">
        <v>204</v>
      </c>
      <c r="G124" s="36">
        <v>0</v>
      </c>
      <c r="H124" s="22">
        <v>0.86</v>
      </c>
      <c r="I124" s="7" t="s">
        <v>23</v>
      </c>
      <c r="J124" s="15">
        <v>2.8000000000000001E-2</v>
      </c>
      <c r="K124" s="15">
        <v>3.32E-2</v>
      </c>
      <c r="L124" s="22">
        <v>1444506.28</v>
      </c>
      <c r="M124" s="22">
        <v>104.56</v>
      </c>
      <c r="N124" s="22">
        <v>1510.38</v>
      </c>
      <c r="O124" s="15">
        <v>9.1999999999999998E-3</v>
      </c>
      <c r="P124" s="15">
        <f>N124/סיכום!$B$42</f>
        <v>1.9384522978356403E-3</v>
      </c>
    </row>
    <row r="125" spans="1:16">
      <c r="A125" s="7" t="s">
        <v>339</v>
      </c>
      <c r="B125" s="7">
        <v>1127588</v>
      </c>
      <c r="C125" s="7" t="s">
        <v>336</v>
      </c>
      <c r="D125" s="7" t="s">
        <v>337</v>
      </c>
      <c r="E125" s="7" t="s">
        <v>330</v>
      </c>
      <c r="F125" s="7" t="s">
        <v>204</v>
      </c>
      <c r="G125" s="36">
        <v>0</v>
      </c>
      <c r="H125" s="22">
        <v>2.06</v>
      </c>
      <c r="I125" s="7" t="s">
        <v>23</v>
      </c>
      <c r="J125" s="15">
        <v>4.2000000000000003E-2</v>
      </c>
      <c r="K125" s="15">
        <v>2.1000000000000001E-2</v>
      </c>
      <c r="L125" s="22">
        <v>1316618.3700000001</v>
      </c>
      <c r="M125" s="22">
        <v>107.04</v>
      </c>
      <c r="N125" s="22">
        <v>1409.31</v>
      </c>
      <c r="O125" s="15">
        <v>1.6000000000000001E-3</v>
      </c>
      <c r="P125" s="15">
        <f>N125/סיכום!$B$42</f>
        <v>1.8087370117869316E-3</v>
      </c>
    </row>
    <row r="126" spans="1:16">
      <c r="A126" s="7" t="s">
        <v>340</v>
      </c>
      <c r="B126" s="7">
        <v>1118017</v>
      </c>
      <c r="C126" s="7" t="s">
        <v>336</v>
      </c>
      <c r="D126" s="7" t="s">
        <v>337</v>
      </c>
      <c r="E126" s="7" t="s">
        <v>330</v>
      </c>
      <c r="F126" s="7" t="s">
        <v>204</v>
      </c>
      <c r="G126" s="36">
        <v>0</v>
      </c>
      <c r="H126" s="22">
        <v>0.14000000000000001</v>
      </c>
      <c r="I126" s="7" t="s">
        <v>23</v>
      </c>
      <c r="J126" s="15">
        <v>4.1700000000000001E-2</v>
      </c>
      <c r="K126" s="15">
        <v>4.8099999999999997E-2</v>
      </c>
      <c r="L126" s="22">
        <v>1657.55</v>
      </c>
      <c r="M126" s="22">
        <v>109.47</v>
      </c>
      <c r="N126" s="22">
        <v>1.81</v>
      </c>
      <c r="O126" s="15">
        <v>1E-4</v>
      </c>
      <c r="P126" s="15">
        <f>N126/סיכום!$B$42</f>
        <v>2.3229906772352049E-6</v>
      </c>
    </row>
    <row r="127" spans="1:16">
      <c r="A127" s="7" t="s">
        <v>341</v>
      </c>
      <c r="B127" s="7">
        <v>6110431</v>
      </c>
      <c r="C127" s="7" t="s">
        <v>342</v>
      </c>
      <c r="D127" s="7" t="s">
        <v>197</v>
      </c>
      <c r="E127" s="7" t="s">
        <v>330</v>
      </c>
      <c r="F127" s="7" t="s">
        <v>204</v>
      </c>
      <c r="G127" s="36">
        <v>0</v>
      </c>
      <c r="H127" s="22">
        <v>3.66</v>
      </c>
      <c r="I127" s="7" t="s">
        <v>23</v>
      </c>
      <c r="J127" s="15">
        <v>6.8000000000000005E-2</v>
      </c>
      <c r="K127" s="15">
        <v>0.1711</v>
      </c>
      <c r="L127" s="22">
        <v>476692.87</v>
      </c>
      <c r="M127" s="22">
        <v>74.8</v>
      </c>
      <c r="N127" s="22">
        <v>356.57</v>
      </c>
      <c r="O127" s="15">
        <v>4.0000000000000002E-4</v>
      </c>
      <c r="P127" s="15">
        <f>N127/סיכום!$B$42</f>
        <v>4.5762916341533533E-4</v>
      </c>
    </row>
    <row r="128" spans="1:16">
      <c r="A128" s="7" t="s">
        <v>343</v>
      </c>
      <c r="B128" s="7">
        <v>6110365</v>
      </c>
      <c r="C128" s="7" t="s">
        <v>342</v>
      </c>
      <c r="D128" s="7" t="s">
        <v>197</v>
      </c>
      <c r="E128" s="7" t="s">
        <v>330</v>
      </c>
      <c r="F128" s="7" t="s">
        <v>204</v>
      </c>
      <c r="G128" s="36">
        <v>0</v>
      </c>
      <c r="H128" s="22">
        <v>2.58</v>
      </c>
      <c r="I128" s="7" t="s">
        <v>23</v>
      </c>
      <c r="J128" s="15">
        <v>0.06</v>
      </c>
      <c r="K128" s="15">
        <v>0.29620000000000002</v>
      </c>
      <c r="L128" s="22">
        <v>489476.4</v>
      </c>
      <c r="M128" s="22">
        <v>83.2</v>
      </c>
      <c r="N128" s="22">
        <v>407.24</v>
      </c>
      <c r="O128" s="15">
        <v>2.9999999999999997E-4</v>
      </c>
      <c r="P128" s="15">
        <f>N128/סיכום!$B$42</f>
        <v>5.2266006817528441E-4</v>
      </c>
    </row>
    <row r="129" spans="1:16">
      <c r="A129" s="7" t="s">
        <v>344</v>
      </c>
      <c r="B129" s="7">
        <v>1122233</v>
      </c>
      <c r="C129" s="7" t="s">
        <v>310</v>
      </c>
      <c r="D129" s="7" t="s">
        <v>197</v>
      </c>
      <c r="E129" s="7" t="s">
        <v>330</v>
      </c>
      <c r="F129" s="7" t="s">
        <v>204</v>
      </c>
      <c r="G129" s="36">
        <v>0</v>
      </c>
      <c r="H129" s="22">
        <v>2.2799999999999998</v>
      </c>
      <c r="I129" s="7" t="s">
        <v>23</v>
      </c>
      <c r="J129" s="15">
        <v>5.8999999999999997E-2</v>
      </c>
      <c r="K129" s="15">
        <v>3.0599999999999999E-2</v>
      </c>
      <c r="L129" s="22">
        <v>1019675.48</v>
      </c>
      <c r="M129" s="22">
        <v>115.9</v>
      </c>
      <c r="N129" s="22">
        <v>1181.8</v>
      </c>
      <c r="O129" s="15">
        <v>2.3999999999999998E-3</v>
      </c>
      <c r="P129" s="15">
        <f>N129/סיכום!$B$42</f>
        <v>1.5167460676003121E-3</v>
      </c>
    </row>
    <row r="130" spans="1:16">
      <c r="A130" s="7" t="s">
        <v>345</v>
      </c>
      <c r="B130" s="7">
        <v>1127414</v>
      </c>
      <c r="C130" s="7" t="s">
        <v>274</v>
      </c>
      <c r="D130" s="7" t="s">
        <v>176</v>
      </c>
      <c r="E130" s="7" t="s">
        <v>330</v>
      </c>
      <c r="F130" s="7" t="s">
        <v>177</v>
      </c>
      <c r="G130" s="36">
        <v>0</v>
      </c>
      <c r="H130" s="22">
        <v>5.19</v>
      </c>
      <c r="I130" s="7" t="s">
        <v>23</v>
      </c>
      <c r="J130" s="15">
        <v>2.4E-2</v>
      </c>
      <c r="K130" s="15">
        <v>1.7000000000000001E-2</v>
      </c>
      <c r="L130" s="22">
        <v>407000</v>
      </c>
      <c r="M130" s="22">
        <v>105.6</v>
      </c>
      <c r="N130" s="22">
        <v>429.79</v>
      </c>
      <c r="O130" s="15">
        <v>3.0999999999999999E-3</v>
      </c>
      <c r="P130" s="15">
        <f>N130/סיכום!$B$42</f>
        <v>5.5160119512094954E-4</v>
      </c>
    </row>
    <row r="131" spans="1:16">
      <c r="A131" s="7" t="s">
        <v>346</v>
      </c>
      <c r="B131" s="7">
        <v>6390207</v>
      </c>
      <c r="C131" s="7" t="s">
        <v>347</v>
      </c>
      <c r="D131" s="7" t="s">
        <v>272</v>
      </c>
      <c r="E131" s="7" t="s">
        <v>348</v>
      </c>
      <c r="F131" s="7" t="s">
        <v>182</v>
      </c>
      <c r="G131" s="36">
        <v>0</v>
      </c>
      <c r="H131" s="22">
        <v>5.69</v>
      </c>
      <c r="I131" s="7" t="s">
        <v>23</v>
      </c>
      <c r="J131" s="15">
        <v>4.9500000000000002E-2</v>
      </c>
      <c r="K131" s="15">
        <v>8.6999999999999994E-2</v>
      </c>
      <c r="L131" s="22">
        <v>37193</v>
      </c>
      <c r="M131" s="22">
        <v>98.45</v>
      </c>
      <c r="N131" s="22">
        <v>36.619999999999997</v>
      </c>
      <c r="O131" s="15">
        <v>0</v>
      </c>
      <c r="P131" s="15">
        <f>N131/סיכום!$B$42</f>
        <v>4.6998850055443753E-5</v>
      </c>
    </row>
    <row r="132" spans="1:16">
      <c r="A132" s="7" t="s">
        <v>349</v>
      </c>
      <c r="B132" s="7">
        <v>1980150</v>
      </c>
      <c r="C132" s="7" t="s">
        <v>350</v>
      </c>
      <c r="D132" s="7" t="s">
        <v>197</v>
      </c>
      <c r="E132" s="7" t="s">
        <v>348</v>
      </c>
      <c r="F132" s="7" t="s">
        <v>204</v>
      </c>
      <c r="G132" s="36">
        <v>0</v>
      </c>
      <c r="H132" s="22">
        <v>0.41</v>
      </c>
      <c r="I132" s="7" t="s">
        <v>23</v>
      </c>
      <c r="J132" s="15">
        <v>4.7500000000000001E-2</v>
      </c>
      <c r="K132" s="15">
        <v>0.18310000000000001</v>
      </c>
      <c r="L132" s="22">
        <v>89703.11</v>
      </c>
      <c r="M132" s="22">
        <v>117.9</v>
      </c>
      <c r="N132" s="22">
        <v>105.76</v>
      </c>
      <c r="O132" s="15">
        <v>8.0000000000000004E-4</v>
      </c>
      <c r="P132" s="15">
        <f>N132/סיכום!$B$42</f>
        <v>1.3573452708530125E-4</v>
      </c>
    </row>
    <row r="133" spans="1:16">
      <c r="A133" s="7" t="s">
        <v>351</v>
      </c>
      <c r="B133" s="7">
        <v>1980200</v>
      </c>
      <c r="C133" s="7" t="s">
        <v>350</v>
      </c>
      <c r="D133" s="7" t="s">
        <v>197</v>
      </c>
      <c r="E133" s="7" t="s">
        <v>348</v>
      </c>
      <c r="F133" s="7" t="s">
        <v>204</v>
      </c>
      <c r="G133" s="36">
        <v>0</v>
      </c>
      <c r="H133" s="22">
        <v>0.65</v>
      </c>
      <c r="I133" s="7" t="s">
        <v>23</v>
      </c>
      <c r="J133" s="15">
        <v>5.0999999999999997E-2</v>
      </c>
      <c r="K133" s="15">
        <v>0.1298</v>
      </c>
      <c r="L133" s="22">
        <v>88288.6</v>
      </c>
      <c r="M133" s="22">
        <v>113.08</v>
      </c>
      <c r="N133" s="22">
        <v>99.84</v>
      </c>
      <c r="O133" s="15">
        <v>1E-3</v>
      </c>
      <c r="P133" s="15">
        <f>N133/סיכום!$B$42</f>
        <v>1.2813667912439937E-4</v>
      </c>
    </row>
    <row r="134" spans="1:16">
      <c r="A134" s="7" t="s">
        <v>352</v>
      </c>
      <c r="B134" s="7">
        <v>2590263</v>
      </c>
      <c r="C134" s="7" t="s">
        <v>353</v>
      </c>
      <c r="D134" s="7" t="s">
        <v>354</v>
      </c>
      <c r="E134" s="7" t="s">
        <v>355</v>
      </c>
      <c r="F134" s="7" t="s">
        <v>177</v>
      </c>
      <c r="G134" s="36">
        <v>0</v>
      </c>
      <c r="H134" s="22">
        <v>0.5</v>
      </c>
      <c r="I134" s="7" t="s">
        <v>23</v>
      </c>
      <c r="J134" s="15">
        <v>4.5999999999999999E-2</v>
      </c>
      <c r="K134" s="15">
        <v>4.4200000000000003E-2</v>
      </c>
      <c r="L134" s="22">
        <v>0.27</v>
      </c>
      <c r="M134" s="22">
        <v>118.09</v>
      </c>
      <c r="N134" s="22">
        <v>0</v>
      </c>
      <c r="O134" s="15">
        <v>0</v>
      </c>
      <c r="P134" s="15">
        <f>N134/סיכום!$B$42</f>
        <v>0</v>
      </c>
    </row>
    <row r="135" spans="1:16">
      <c r="A135" s="7" t="s">
        <v>356</v>
      </c>
      <c r="B135" s="7">
        <v>1123371</v>
      </c>
      <c r="C135" s="7" t="s">
        <v>357</v>
      </c>
      <c r="D135" s="7" t="s">
        <v>197</v>
      </c>
      <c r="E135" s="7" t="s">
        <v>358</v>
      </c>
      <c r="F135" s="7" t="s">
        <v>177</v>
      </c>
      <c r="G135" s="36">
        <v>0</v>
      </c>
      <c r="H135" s="22">
        <v>2.2400000000000002</v>
      </c>
      <c r="I135" s="7" t="s">
        <v>23</v>
      </c>
      <c r="J135" s="15">
        <v>5.1860000000000003E-2</v>
      </c>
      <c r="K135" s="15">
        <v>5.6000000000000001E-2</v>
      </c>
      <c r="L135" s="22">
        <v>398876.69</v>
      </c>
      <c r="M135" s="22">
        <v>104.1</v>
      </c>
      <c r="N135" s="22">
        <v>415.23</v>
      </c>
      <c r="O135" s="15">
        <v>1.5E-3</v>
      </c>
      <c r="P135" s="15">
        <f>N135/סיכום!$B$42</f>
        <v>5.3291459608197469E-4</v>
      </c>
    </row>
    <row r="136" spans="1:16">
      <c r="A136" s="7" t="s">
        <v>359</v>
      </c>
      <c r="B136" s="7">
        <v>1123376</v>
      </c>
      <c r="C136" s="7" t="s">
        <v>357</v>
      </c>
      <c r="D136" s="7" t="s">
        <v>197</v>
      </c>
      <c r="E136" s="7" t="s">
        <v>358</v>
      </c>
      <c r="F136" s="7" t="s">
        <v>177</v>
      </c>
      <c r="G136" s="36">
        <v>0</v>
      </c>
      <c r="H136" s="40">
        <v>0</v>
      </c>
      <c r="I136" s="7" t="s">
        <v>23</v>
      </c>
      <c r="J136" s="37">
        <v>0</v>
      </c>
      <c r="K136" s="37">
        <v>0</v>
      </c>
      <c r="L136" s="22">
        <v>11202.82</v>
      </c>
      <c r="M136" s="22">
        <v>100</v>
      </c>
      <c r="N136" s="22">
        <v>11.2</v>
      </c>
      <c r="O136" s="37">
        <v>0</v>
      </c>
      <c r="P136" s="15">
        <f>N136/סיכום!$B$42</f>
        <v>1.437430695305762E-5</v>
      </c>
    </row>
    <row r="137" spans="1:16">
      <c r="A137" s="7" t="s">
        <v>360</v>
      </c>
      <c r="B137" s="7">
        <v>7560071</v>
      </c>
      <c r="C137" s="7" t="s">
        <v>361</v>
      </c>
      <c r="D137" s="7" t="s">
        <v>354</v>
      </c>
      <c r="E137" s="7" t="s">
        <v>362</v>
      </c>
      <c r="F137" s="7" t="s">
        <v>204</v>
      </c>
      <c r="G137" s="36">
        <v>0</v>
      </c>
      <c r="H137" s="22">
        <v>1.04</v>
      </c>
      <c r="I137" s="7" t="s">
        <v>23</v>
      </c>
      <c r="J137" s="15">
        <v>0.08</v>
      </c>
      <c r="K137" s="15">
        <v>0.55910000000000004</v>
      </c>
      <c r="L137" s="22">
        <v>398680.48</v>
      </c>
      <c r="M137" s="22">
        <v>74.97</v>
      </c>
      <c r="N137" s="22">
        <v>298.89</v>
      </c>
      <c r="O137" s="15">
        <v>5.0000000000000001E-3</v>
      </c>
      <c r="P137" s="15">
        <f>N137/סיכום!$B$42</f>
        <v>3.8360148260708859E-4</v>
      </c>
    </row>
    <row r="138" spans="1:16">
      <c r="A138" s="7" t="s">
        <v>363</v>
      </c>
      <c r="B138" s="7">
        <v>1109503</v>
      </c>
      <c r="C138" s="7" t="s">
        <v>364</v>
      </c>
      <c r="D138" s="7" t="s">
        <v>197</v>
      </c>
      <c r="E138" s="7" t="s">
        <v>365</v>
      </c>
      <c r="F138" s="7" t="s">
        <v>177</v>
      </c>
      <c r="G138" s="36">
        <v>0</v>
      </c>
      <c r="H138" s="22">
        <v>0.5</v>
      </c>
      <c r="I138" s="7" t="s">
        <v>23</v>
      </c>
      <c r="J138" s="15">
        <v>5.3999999999999999E-2</v>
      </c>
      <c r="K138" s="15">
        <v>0.67210000000000003</v>
      </c>
      <c r="L138" s="22">
        <v>144988.44</v>
      </c>
      <c r="M138" s="22">
        <v>92.87</v>
      </c>
      <c r="N138" s="22">
        <v>134.65</v>
      </c>
      <c r="O138" s="15">
        <v>2.9999999999999997E-4</v>
      </c>
      <c r="P138" s="15">
        <f>N138/סיכום!$B$42</f>
        <v>1.7281253850260793E-4</v>
      </c>
    </row>
    <row r="139" spans="1:16">
      <c r="A139" s="7" t="s">
        <v>366</v>
      </c>
      <c r="B139" s="7">
        <v>1109508</v>
      </c>
      <c r="C139" s="7" t="s">
        <v>364</v>
      </c>
      <c r="D139" s="7" t="s">
        <v>197</v>
      </c>
      <c r="E139" s="7" t="s">
        <v>365</v>
      </c>
      <c r="F139" s="7" t="s">
        <v>177</v>
      </c>
      <c r="G139" s="36">
        <v>0</v>
      </c>
      <c r="H139" s="40">
        <v>0</v>
      </c>
      <c r="I139" s="7" t="s">
        <v>23</v>
      </c>
      <c r="J139" s="37">
        <v>0</v>
      </c>
      <c r="K139" s="37">
        <v>0</v>
      </c>
      <c r="L139" s="22">
        <v>11882.22</v>
      </c>
      <c r="M139" s="22">
        <v>100</v>
      </c>
      <c r="N139" s="22">
        <v>11.88</v>
      </c>
      <c r="O139" s="37">
        <v>0</v>
      </c>
      <c r="P139" s="15">
        <f>N139/סיכום!$B$42</f>
        <v>1.5247032732350406E-5</v>
      </c>
    </row>
    <row r="140" spans="1:16">
      <c r="A140" s="7" t="s">
        <v>367</v>
      </c>
      <c r="B140" s="7">
        <v>1102698</v>
      </c>
      <c r="C140" s="7" t="s">
        <v>368</v>
      </c>
      <c r="D140" s="7" t="s">
        <v>201</v>
      </c>
      <c r="E140" s="36" t="s">
        <v>1487</v>
      </c>
      <c r="F140" s="36">
        <v>0</v>
      </c>
      <c r="G140" s="36">
        <v>0</v>
      </c>
      <c r="H140" s="22">
        <v>1.46</v>
      </c>
      <c r="I140" s="7" t="s">
        <v>23</v>
      </c>
      <c r="J140" s="15">
        <v>4.4999999999999998E-2</v>
      </c>
      <c r="K140" s="15">
        <v>3.3700000000000001E-2</v>
      </c>
      <c r="L140" s="22">
        <v>359550.02</v>
      </c>
      <c r="M140" s="22">
        <v>123.01</v>
      </c>
      <c r="N140" s="22">
        <v>442.28</v>
      </c>
      <c r="O140" s="15">
        <v>5.4999999999999997E-3</v>
      </c>
      <c r="P140" s="15">
        <f>N140/סיכום!$B$42</f>
        <v>5.6763111421413606E-4</v>
      </c>
    </row>
    <row r="141" spans="1:16">
      <c r="A141" s="7" t="s">
        <v>369</v>
      </c>
      <c r="B141" s="7">
        <v>1121060</v>
      </c>
      <c r="C141" s="7" t="s">
        <v>370</v>
      </c>
      <c r="D141" s="7" t="s">
        <v>197</v>
      </c>
      <c r="E141" s="36" t="s">
        <v>1487</v>
      </c>
      <c r="F141" s="36">
        <v>0</v>
      </c>
      <c r="G141" s="36">
        <v>0</v>
      </c>
      <c r="H141" s="22">
        <v>1.27</v>
      </c>
      <c r="I141" s="7" t="s">
        <v>23</v>
      </c>
      <c r="J141" s="15">
        <v>5.1999999999999998E-2</v>
      </c>
      <c r="K141" s="15">
        <v>5.8900000000000001E-2</v>
      </c>
      <c r="L141" s="22">
        <v>12500</v>
      </c>
      <c r="M141" s="22">
        <v>106.52</v>
      </c>
      <c r="N141" s="22">
        <v>13.31</v>
      </c>
      <c r="O141" s="15">
        <v>2.0000000000000001E-4</v>
      </c>
      <c r="P141" s="15">
        <f>N141/סיכום!$B$42</f>
        <v>1.7082323709392584E-5</v>
      </c>
    </row>
    <row r="142" spans="1:16">
      <c r="A142" s="7" t="s">
        <v>371</v>
      </c>
      <c r="B142" s="7">
        <v>1093244</v>
      </c>
      <c r="C142" s="7" t="s">
        <v>372</v>
      </c>
      <c r="D142" s="7" t="s">
        <v>337</v>
      </c>
      <c r="E142" s="36" t="s">
        <v>1487</v>
      </c>
      <c r="F142" s="36">
        <v>0</v>
      </c>
      <c r="G142" s="36">
        <v>0</v>
      </c>
      <c r="H142" s="22">
        <v>0.41</v>
      </c>
      <c r="I142" s="7" t="s">
        <v>23</v>
      </c>
      <c r="J142" s="15">
        <v>0.05</v>
      </c>
      <c r="K142" s="15">
        <v>4.2200000000000001E-2</v>
      </c>
      <c r="L142" s="22">
        <v>15903.25</v>
      </c>
      <c r="M142" s="22">
        <v>124.4</v>
      </c>
      <c r="N142" s="22">
        <v>19.78</v>
      </c>
      <c r="O142" s="15">
        <v>2.9999999999999997E-4</v>
      </c>
      <c r="P142" s="15">
        <f>N142/סיכום!$B$42</f>
        <v>2.5386052815310692E-5</v>
      </c>
    </row>
    <row r="143" spans="1:16">
      <c r="A143" s="7" t="s">
        <v>373</v>
      </c>
      <c r="B143" s="7">
        <v>5650098</v>
      </c>
      <c r="C143" s="7" t="s">
        <v>374</v>
      </c>
      <c r="D143" s="7" t="s">
        <v>375</v>
      </c>
      <c r="E143" s="36" t="s">
        <v>1487</v>
      </c>
      <c r="F143" s="36">
        <v>0</v>
      </c>
      <c r="G143" s="36">
        <v>0</v>
      </c>
      <c r="H143" s="22">
        <v>0.5</v>
      </c>
      <c r="I143" s="7" t="s">
        <v>23</v>
      </c>
      <c r="J143" s="15">
        <v>5.5E-2</v>
      </c>
      <c r="K143" s="15">
        <v>4.1300000000000003E-2</v>
      </c>
      <c r="L143" s="22">
        <v>67292.33</v>
      </c>
      <c r="M143" s="22">
        <v>109.28</v>
      </c>
      <c r="N143" s="22">
        <v>73.540000000000006</v>
      </c>
      <c r="O143" s="15">
        <v>1.5E-3</v>
      </c>
      <c r="P143" s="15">
        <f>N143/סיכום!$B$42</f>
        <v>9.4382726189987272E-5</v>
      </c>
    </row>
    <row r="144" spans="1:16">
      <c r="A144" s="7" t="s">
        <v>376</v>
      </c>
      <c r="B144" s="7">
        <v>5650114</v>
      </c>
      <c r="C144" s="7" t="s">
        <v>374</v>
      </c>
      <c r="D144" s="7" t="s">
        <v>375</v>
      </c>
      <c r="E144" s="36" t="s">
        <v>1487</v>
      </c>
      <c r="F144" s="36">
        <v>0</v>
      </c>
      <c r="G144" s="36">
        <v>0</v>
      </c>
      <c r="H144" s="22">
        <v>2.85</v>
      </c>
      <c r="I144" s="7" t="s">
        <v>23</v>
      </c>
      <c r="J144" s="15">
        <v>5.1499999999999997E-2</v>
      </c>
      <c r="K144" s="15">
        <v>1.9599999999999999E-2</v>
      </c>
      <c r="L144" s="22">
        <v>1282866.7</v>
      </c>
      <c r="M144" s="22">
        <v>121.1</v>
      </c>
      <c r="N144" s="22">
        <v>1553.55</v>
      </c>
      <c r="O144" s="15">
        <v>2.7000000000000001E-3</v>
      </c>
      <c r="P144" s="15">
        <f>N144/סיכום!$B$42</f>
        <v>1.9938575506180953E-3</v>
      </c>
    </row>
    <row r="145" spans="1:16">
      <c r="A145" s="7" t="s">
        <v>377</v>
      </c>
      <c r="B145" s="7">
        <v>4150124</v>
      </c>
      <c r="C145" s="7" t="s">
        <v>378</v>
      </c>
      <c r="D145" s="7" t="s">
        <v>197</v>
      </c>
      <c r="E145" s="36" t="s">
        <v>1487</v>
      </c>
      <c r="F145" s="36">
        <v>0</v>
      </c>
      <c r="G145" s="36">
        <v>0</v>
      </c>
      <c r="H145" s="22">
        <v>1.1499999999999999</v>
      </c>
      <c r="I145" s="7" t="s">
        <v>23</v>
      </c>
      <c r="J145" s="15">
        <v>0.05</v>
      </c>
      <c r="K145" s="15">
        <v>1.2361</v>
      </c>
      <c r="L145" s="22">
        <v>70000</v>
      </c>
      <c r="M145" s="22">
        <v>35</v>
      </c>
      <c r="N145" s="22">
        <v>24.5</v>
      </c>
      <c r="O145" s="15">
        <v>2.0000000000000001E-4</v>
      </c>
      <c r="P145" s="15">
        <f>N145/סיכום!$B$42</f>
        <v>3.1443796459813544E-5</v>
      </c>
    </row>
    <row r="146" spans="1:16">
      <c r="A146" s="7" t="s">
        <v>379</v>
      </c>
      <c r="B146" s="7">
        <v>1092360</v>
      </c>
      <c r="C146" s="7" t="s">
        <v>368</v>
      </c>
      <c r="D146" s="7" t="s">
        <v>201</v>
      </c>
      <c r="E146" s="36" t="s">
        <v>1487</v>
      </c>
      <c r="F146" s="36">
        <v>0</v>
      </c>
      <c r="G146" s="36">
        <v>0</v>
      </c>
      <c r="H146" s="22">
        <v>0.83</v>
      </c>
      <c r="I146" s="7" t="s">
        <v>23</v>
      </c>
      <c r="J146" s="15">
        <v>4.2000000000000003E-2</v>
      </c>
      <c r="K146" s="15">
        <v>4.3200000000000002E-2</v>
      </c>
      <c r="L146" s="22">
        <v>25414.01</v>
      </c>
      <c r="M146" s="22">
        <v>125.1</v>
      </c>
      <c r="N146" s="22">
        <v>31.79</v>
      </c>
      <c r="O146" s="15">
        <v>8.9999999999999998E-4</v>
      </c>
      <c r="P146" s="15">
        <f>N146/סיכום!$B$42</f>
        <v>4.0799930181937653E-5</v>
      </c>
    </row>
    <row r="147" spans="1:16">
      <c r="A147" s="7" t="s">
        <v>380</v>
      </c>
      <c r="B147" s="7">
        <v>1095033</v>
      </c>
      <c r="C147" s="7" t="s">
        <v>381</v>
      </c>
      <c r="D147" s="7" t="s">
        <v>197</v>
      </c>
      <c r="E147" s="36" t="s">
        <v>1487</v>
      </c>
      <c r="F147" s="36">
        <v>0</v>
      </c>
      <c r="G147" s="36">
        <v>0</v>
      </c>
      <c r="H147" s="22">
        <v>4.17</v>
      </c>
      <c r="I147" s="7" t="s">
        <v>23</v>
      </c>
      <c r="J147" s="15">
        <v>0.06</v>
      </c>
      <c r="K147" s="15">
        <v>3.7499999999999999E-2</v>
      </c>
      <c r="L147" s="22">
        <v>86483.88</v>
      </c>
      <c r="M147" s="22">
        <v>132</v>
      </c>
      <c r="N147" s="22">
        <v>114.16</v>
      </c>
      <c r="O147" s="15">
        <v>1.6000000000000001E-3</v>
      </c>
      <c r="P147" s="15">
        <f>N147/סיכום!$B$42</f>
        <v>1.4651525730009445E-4</v>
      </c>
    </row>
    <row r="148" spans="1:16">
      <c r="A148" s="7" t="s">
        <v>382</v>
      </c>
      <c r="B148" s="7">
        <v>6430102</v>
      </c>
      <c r="C148" s="7" t="s">
        <v>383</v>
      </c>
      <c r="D148" s="7" t="s">
        <v>375</v>
      </c>
      <c r="E148" s="36" t="s">
        <v>1487</v>
      </c>
      <c r="F148" s="36">
        <v>0</v>
      </c>
      <c r="G148" s="36">
        <v>0</v>
      </c>
      <c r="H148" s="22">
        <v>0.82</v>
      </c>
      <c r="I148" s="7" t="s">
        <v>23</v>
      </c>
      <c r="J148" s="15">
        <v>4.1599999999999998E-2</v>
      </c>
      <c r="K148" s="15">
        <v>2.4500000000000001E-2</v>
      </c>
      <c r="L148" s="22">
        <v>889984.1</v>
      </c>
      <c r="M148" s="22">
        <v>106.51</v>
      </c>
      <c r="N148" s="22">
        <v>947.92</v>
      </c>
      <c r="O148" s="15">
        <v>5.4999999999999997E-3</v>
      </c>
      <c r="P148" s="15">
        <f>N148/סיכום!$B$42</f>
        <v>1.216579736334141E-3</v>
      </c>
    </row>
    <row r="149" spans="1:16" ht="13.5" thickBot="1">
      <c r="A149" s="6" t="s">
        <v>384</v>
      </c>
      <c r="B149" s="6"/>
      <c r="C149" s="6"/>
      <c r="D149" s="6"/>
      <c r="E149" s="6"/>
      <c r="F149" s="6"/>
      <c r="G149" s="6"/>
      <c r="H149" s="35">
        <v>4.13</v>
      </c>
      <c r="I149" s="6"/>
      <c r="J149" s="16"/>
      <c r="K149" s="16">
        <v>2.5399999999999999E-2</v>
      </c>
      <c r="L149" s="24">
        <f>SUM(L20:L148)</f>
        <v>58534665.530000001</v>
      </c>
      <c r="M149" s="35"/>
      <c r="N149" s="24">
        <f>SUM(N20:N148)</f>
        <v>70445.679999999949</v>
      </c>
      <c r="O149" s="16"/>
      <c r="P149" s="17">
        <f>SUM(P20:P148)</f>
        <v>9.0411413199720708E-2</v>
      </c>
    </row>
    <row r="150" spans="1:16" ht="13.5" thickTop="1"/>
    <row r="151" spans="1:16">
      <c r="A151" s="6" t="s">
        <v>385</v>
      </c>
      <c r="B151" s="6"/>
      <c r="C151" s="6"/>
      <c r="D151" s="6"/>
      <c r="E151" s="6"/>
      <c r="F151" s="6"/>
      <c r="G151" s="6"/>
      <c r="H151" s="35"/>
      <c r="I151" s="6"/>
      <c r="J151" s="16"/>
      <c r="K151" s="16"/>
      <c r="L151" s="35"/>
      <c r="M151" s="35"/>
      <c r="N151" s="35"/>
      <c r="O151" s="16"/>
      <c r="P151" s="16"/>
    </row>
    <row r="152" spans="1:16">
      <c r="A152" s="7" t="s">
        <v>386</v>
      </c>
      <c r="B152" s="7">
        <v>2310100</v>
      </c>
      <c r="C152" s="7" t="s">
        <v>175</v>
      </c>
      <c r="D152" s="7" t="s">
        <v>176</v>
      </c>
      <c r="E152" s="7" t="s">
        <v>22</v>
      </c>
      <c r="F152" s="7" t="s">
        <v>177</v>
      </c>
      <c r="G152" s="36">
        <v>0</v>
      </c>
      <c r="H152" s="22">
        <v>0.78</v>
      </c>
      <c r="I152" s="7" t="s">
        <v>23</v>
      </c>
      <c r="J152" s="15">
        <v>5.5500000000000001E-2</v>
      </c>
      <c r="K152" s="15">
        <v>4.0000000000000001E-3</v>
      </c>
      <c r="L152" s="22">
        <v>10500</v>
      </c>
      <c r="M152" s="22">
        <v>105.22</v>
      </c>
      <c r="N152" s="22">
        <v>11.05</v>
      </c>
      <c r="O152" s="15">
        <v>0</v>
      </c>
      <c r="P152" s="15">
        <f>N152/סיכום!$B$42</f>
        <v>1.4181793913507742E-5</v>
      </c>
    </row>
    <row r="153" spans="1:16">
      <c r="A153" s="7" t="s">
        <v>387</v>
      </c>
      <c r="B153" s="7">
        <v>1940485</v>
      </c>
      <c r="C153" s="7" t="s">
        <v>181</v>
      </c>
      <c r="D153" s="7" t="s">
        <v>176</v>
      </c>
      <c r="E153" s="7" t="s">
        <v>22</v>
      </c>
      <c r="F153" s="7" t="s">
        <v>182</v>
      </c>
      <c r="G153" s="36">
        <v>0</v>
      </c>
      <c r="H153" s="22">
        <v>3.16</v>
      </c>
      <c r="I153" s="7" t="s">
        <v>23</v>
      </c>
      <c r="J153" s="15">
        <v>5.8999999999999997E-2</v>
      </c>
      <c r="K153" s="15">
        <v>1.35E-2</v>
      </c>
      <c r="L153" s="22">
        <v>43715</v>
      </c>
      <c r="M153" s="22">
        <v>115.64</v>
      </c>
      <c r="N153" s="22">
        <v>50.55</v>
      </c>
      <c r="O153" s="15">
        <v>0</v>
      </c>
      <c r="P153" s="15">
        <f>N153/סיכום!$B$42</f>
        <v>6.487689432830917E-5</v>
      </c>
    </row>
    <row r="154" spans="1:16">
      <c r="A154" s="7" t="s">
        <v>388</v>
      </c>
      <c r="B154" s="7">
        <v>1940493</v>
      </c>
      <c r="C154" s="7" t="s">
        <v>181</v>
      </c>
      <c r="D154" s="7" t="s">
        <v>176</v>
      </c>
      <c r="E154" s="7" t="s">
        <v>22</v>
      </c>
      <c r="F154" s="7" t="s">
        <v>182</v>
      </c>
      <c r="G154" s="36">
        <v>0</v>
      </c>
      <c r="H154" s="22">
        <v>3.78</v>
      </c>
      <c r="I154" s="7" t="s">
        <v>23</v>
      </c>
      <c r="J154" s="15">
        <v>1.915E-2</v>
      </c>
      <c r="K154" s="15">
        <v>8.0999999999999996E-3</v>
      </c>
      <c r="L154" s="22">
        <v>65000</v>
      </c>
      <c r="M154" s="22">
        <v>104.41</v>
      </c>
      <c r="N154" s="22">
        <v>67.87</v>
      </c>
      <c r="O154" s="15">
        <v>1E-4</v>
      </c>
      <c r="P154" s="15">
        <f>N154/סיכום!$B$42</f>
        <v>8.7105733295001855E-5</v>
      </c>
    </row>
    <row r="155" spans="1:16">
      <c r="A155" s="7" t="s">
        <v>389</v>
      </c>
      <c r="B155" s="7">
        <v>1119635</v>
      </c>
      <c r="C155" s="7" t="s">
        <v>390</v>
      </c>
      <c r="D155" s="7" t="s">
        <v>391</v>
      </c>
      <c r="E155" s="7" t="s">
        <v>187</v>
      </c>
      <c r="F155" s="7" t="s">
        <v>204</v>
      </c>
      <c r="G155" s="36">
        <v>0</v>
      </c>
      <c r="H155" s="22">
        <v>2.86</v>
      </c>
      <c r="I155" s="7" t="s">
        <v>23</v>
      </c>
      <c r="J155" s="15">
        <v>4.8399999999999999E-2</v>
      </c>
      <c r="K155" s="15">
        <v>1.29E-2</v>
      </c>
      <c r="L155" s="22">
        <v>1.24</v>
      </c>
      <c r="M155" s="22">
        <v>110.37</v>
      </c>
      <c r="N155" s="22">
        <v>0</v>
      </c>
      <c r="O155" s="15">
        <v>0</v>
      </c>
      <c r="P155" s="15">
        <f>N155/סיכום!$B$42</f>
        <v>0</v>
      </c>
    </row>
    <row r="156" spans="1:16">
      <c r="A156" s="7" t="s">
        <v>392</v>
      </c>
      <c r="B156" s="7">
        <v>7410236</v>
      </c>
      <c r="C156" s="7" t="s">
        <v>186</v>
      </c>
      <c r="D156" s="7" t="s">
        <v>176</v>
      </c>
      <c r="E156" s="7" t="s">
        <v>187</v>
      </c>
      <c r="F156" s="7" t="s">
        <v>182</v>
      </c>
      <c r="G156" s="36">
        <v>0</v>
      </c>
      <c r="H156" s="22">
        <v>2.5499999999999998</v>
      </c>
      <c r="I156" s="7" t="s">
        <v>23</v>
      </c>
      <c r="J156" s="15">
        <v>5.3999999999999999E-2</v>
      </c>
      <c r="K156" s="15">
        <v>1.14E-2</v>
      </c>
      <c r="L156" s="22">
        <v>768342</v>
      </c>
      <c r="M156" s="22">
        <v>112.87</v>
      </c>
      <c r="N156" s="22">
        <v>867.23</v>
      </c>
      <c r="O156" s="15">
        <v>2.9999999999999997E-4</v>
      </c>
      <c r="P156" s="15">
        <f>N156/סיכום!$B$42</f>
        <v>1.1130205552589429E-3</v>
      </c>
    </row>
    <row r="157" spans="1:16">
      <c r="A157" s="7" t="s">
        <v>393</v>
      </c>
      <c r="B157" s="7">
        <v>1940410</v>
      </c>
      <c r="C157" s="7" t="s">
        <v>181</v>
      </c>
      <c r="D157" s="7" t="s">
        <v>176</v>
      </c>
      <c r="E157" s="7" t="s">
        <v>187</v>
      </c>
      <c r="F157" s="7" t="s">
        <v>182</v>
      </c>
      <c r="G157" s="36">
        <v>0</v>
      </c>
      <c r="H157" s="22">
        <v>3.78</v>
      </c>
      <c r="I157" s="7" t="s">
        <v>23</v>
      </c>
      <c r="J157" s="15">
        <v>6.0999999999999999E-2</v>
      </c>
      <c r="K157" s="15">
        <v>1.52E-2</v>
      </c>
      <c r="L157" s="22">
        <v>48021</v>
      </c>
      <c r="M157" s="22">
        <v>123.24</v>
      </c>
      <c r="N157" s="22">
        <v>59.18</v>
      </c>
      <c r="O157" s="15">
        <v>0</v>
      </c>
      <c r="P157" s="15">
        <f>N157/סיכום!$B$42</f>
        <v>7.5952811203745528E-5</v>
      </c>
    </row>
    <row r="158" spans="1:16">
      <c r="A158" s="7" t="s">
        <v>394</v>
      </c>
      <c r="B158" s="7">
        <v>1940550</v>
      </c>
      <c r="C158" s="7" t="s">
        <v>181</v>
      </c>
      <c r="D158" s="7" t="s">
        <v>176</v>
      </c>
      <c r="E158" s="7" t="s">
        <v>187</v>
      </c>
      <c r="F158" s="7" t="s">
        <v>177</v>
      </c>
      <c r="G158" s="36">
        <v>0</v>
      </c>
      <c r="H158" s="22">
        <v>6.13</v>
      </c>
      <c r="I158" s="7" t="s">
        <v>23</v>
      </c>
      <c r="J158" s="15">
        <v>6.5000000000000002E-2</v>
      </c>
      <c r="K158" s="15">
        <v>2.06E-2</v>
      </c>
      <c r="L158" s="22">
        <v>150000</v>
      </c>
      <c r="M158" s="22">
        <v>134.02000000000001</v>
      </c>
      <c r="N158" s="22">
        <v>201.03</v>
      </c>
      <c r="O158" s="15">
        <v>6.9999999999999999E-4</v>
      </c>
      <c r="P158" s="15">
        <f>N158/סיכום!$B$42</f>
        <v>2.580059756047476E-4</v>
      </c>
    </row>
    <row r="159" spans="1:16">
      <c r="A159" s="7" t="s">
        <v>395</v>
      </c>
      <c r="B159" s="7">
        <v>7590144</v>
      </c>
      <c r="C159" s="7" t="s">
        <v>223</v>
      </c>
      <c r="D159" s="7" t="s">
        <v>197</v>
      </c>
      <c r="E159" s="7" t="s">
        <v>216</v>
      </c>
      <c r="F159" s="7" t="s">
        <v>182</v>
      </c>
      <c r="G159" s="36">
        <v>0</v>
      </c>
      <c r="H159" s="22">
        <v>1.76</v>
      </c>
      <c r="I159" s="7" t="s">
        <v>23</v>
      </c>
      <c r="J159" s="15">
        <v>6.4100000000000004E-2</v>
      </c>
      <c r="K159" s="15">
        <v>1.21E-2</v>
      </c>
      <c r="L159" s="22">
        <v>143904</v>
      </c>
      <c r="M159" s="22">
        <v>110.46</v>
      </c>
      <c r="N159" s="22">
        <v>158.96</v>
      </c>
      <c r="O159" s="15">
        <v>4.0000000000000002E-4</v>
      </c>
      <c r="P159" s="15">
        <f>N159/סיכום!$B$42</f>
        <v>2.0401248511232496E-4</v>
      </c>
    </row>
    <row r="160" spans="1:16">
      <c r="A160" s="7" t="s">
        <v>396</v>
      </c>
      <c r="B160" s="7">
        <v>1260421</v>
      </c>
      <c r="C160" s="7" t="s">
        <v>226</v>
      </c>
      <c r="D160" s="7" t="s">
        <v>197</v>
      </c>
      <c r="E160" s="7" t="s">
        <v>216</v>
      </c>
      <c r="F160" s="7" t="s">
        <v>182</v>
      </c>
      <c r="G160" s="36">
        <v>0</v>
      </c>
      <c r="H160" s="22">
        <v>2.71</v>
      </c>
      <c r="I160" s="7" t="s">
        <v>23</v>
      </c>
      <c r="J160" s="15">
        <v>9.5469999999999999E-3</v>
      </c>
      <c r="K160" s="15">
        <v>1.5100000000000001E-2</v>
      </c>
      <c r="L160" s="22">
        <v>22653</v>
      </c>
      <c r="M160" s="22">
        <v>99.55</v>
      </c>
      <c r="N160" s="22">
        <v>22.55</v>
      </c>
      <c r="O160" s="15">
        <v>0</v>
      </c>
      <c r="P160" s="15">
        <f>N160/סיכום!$B$42</f>
        <v>2.894112694566512E-5</v>
      </c>
    </row>
    <row r="161" spans="1:16">
      <c r="A161" s="7" t="s">
        <v>397</v>
      </c>
      <c r="B161" s="7">
        <v>1260405</v>
      </c>
      <c r="C161" s="7" t="s">
        <v>226</v>
      </c>
      <c r="D161" s="7" t="s">
        <v>197</v>
      </c>
      <c r="E161" s="7" t="s">
        <v>216</v>
      </c>
      <c r="F161" s="7" t="s">
        <v>182</v>
      </c>
      <c r="G161" s="36">
        <v>0</v>
      </c>
      <c r="H161" s="22">
        <v>1.48</v>
      </c>
      <c r="I161" s="7" t="s">
        <v>23</v>
      </c>
      <c r="J161" s="15">
        <v>6.4000000000000001E-2</v>
      </c>
      <c r="K161" s="15">
        <v>1.3299999999999999E-2</v>
      </c>
      <c r="L161" s="22">
        <v>40603</v>
      </c>
      <c r="M161" s="22">
        <v>107.48</v>
      </c>
      <c r="N161" s="22">
        <v>43.64</v>
      </c>
      <c r="O161" s="15">
        <v>1E-4</v>
      </c>
      <c r="P161" s="15">
        <f>N161/סיכום!$B$42</f>
        <v>5.6008460306378087E-5</v>
      </c>
    </row>
    <row r="162" spans="1:16">
      <c r="A162" s="7" t="s">
        <v>398</v>
      </c>
      <c r="B162" s="7">
        <v>7480031</v>
      </c>
      <c r="C162" s="7" t="s">
        <v>231</v>
      </c>
      <c r="D162" s="7" t="s">
        <v>176</v>
      </c>
      <c r="E162" s="7" t="s">
        <v>216</v>
      </c>
      <c r="F162" s="7" t="s">
        <v>182</v>
      </c>
      <c r="G162" s="36">
        <v>0</v>
      </c>
      <c r="H162" s="22">
        <v>2.06</v>
      </c>
      <c r="I162" s="7" t="s">
        <v>23</v>
      </c>
      <c r="J162" s="15">
        <v>6.0999999999999999E-2</v>
      </c>
      <c r="K162" s="15">
        <v>1.14E-2</v>
      </c>
      <c r="L162" s="22">
        <v>217553</v>
      </c>
      <c r="M162" s="22">
        <v>115.56</v>
      </c>
      <c r="N162" s="22">
        <v>251.4</v>
      </c>
      <c r="O162" s="15">
        <v>2.9999999999999997E-4</v>
      </c>
      <c r="P162" s="15">
        <f>N162/סיכום!$B$42</f>
        <v>3.2265185428559693E-4</v>
      </c>
    </row>
    <row r="163" spans="1:16">
      <c r="A163" s="7" t="s">
        <v>399</v>
      </c>
      <c r="B163" s="7">
        <v>7480064</v>
      </c>
      <c r="C163" s="7" t="s">
        <v>231</v>
      </c>
      <c r="D163" s="7" t="s">
        <v>176</v>
      </c>
      <c r="E163" s="7" t="s">
        <v>216</v>
      </c>
      <c r="F163" s="7" t="s">
        <v>182</v>
      </c>
      <c r="G163" s="36">
        <v>0</v>
      </c>
      <c r="H163" s="22">
        <v>0.67</v>
      </c>
      <c r="I163" s="7" t="s">
        <v>23</v>
      </c>
      <c r="J163" s="15">
        <v>6.8000000000000005E-2</v>
      </c>
      <c r="K163" s="15">
        <v>6.4000000000000003E-3</v>
      </c>
      <c r="L163" s="22">
        <v>33333.33</v>
      </c>
      <c r="M163" s="22">
        <v>109.73</v>
      </c>
      <c r="N163" s="22">
        <v>36.58</v>
      </c>
      <c r="O163" s="15">
        <v>0</v>
      </c>
      <c r="P163" s="15">
        <f>N163/סיכום!$B$42</f>
        <v>4.694751324489712E-5</v>
      </c>
    </row>
    <row r="164" spans="1:16">
      <c r="A164" s="7" t="s">
        <v>400</v>
      </c>
      <c r="B164" s="7">
        <v>1117712</v>
      </c>
      <c r="C164" s="7" t="s">
        <v>236</v>
      </c>
      <c r="D164" s="7" t="s">
        <v>176</v>
      </c>
      <c r="E164" s="7" t="s">
        <v>216</v>
      </c>
      <c r="F164" s="7" t="s">
        <v>177</v>
      </c>
      <c r="G164" s="36">
        <v>0</v>
      </c>
      <c r="H164" s="40">
        <v>0</v>
      </c>
      <c r="I164" s="7" t="s">
        <v>23</v>
      </c>
      <c r="J164" s="15">
        <v>1.4999999999999999E-2</v>
      </c>
      <c r="K164" s="15">
        <v>-1.4112</v>
      </c>
      <c r="L164" s="22">
        <v>7500</v>
      </c>
      <c r="M164" s="22">
        <v>100.2</v>
      </c>
      <c r="N164" s="22">
        <v>7.51</v>
      </c>
      <c r="O164" s="15">
        <v>1E-4</v>
      </c>
      <c r="P164" s="15">
        <f>N164/סיכום!$B$42</f>
        <v>9.6384861801306002E-6</v>
      </c>
    </row>
    <row r="165" spans="1:16">
      <c r="A165" s="7" t="s">
        <v>401</v>
      </c>
      <c r="B165" s="7">
        <v>1125186</v>
      </c>
      <c r="C165" s="7" t="s">
        <v>236</v>
      </c>
      <c r="D165" s="7" t="s">
        <v>176</v>
      </c>
      <c r="E165" s="7" t="s">
        <v>216</v>
      </c>
      <c r="F165" s="7" t="s">
        <v>177</v>
      </c>
      <c r="G165" s="36">
        <v>0</v>
      </c>
      <c r="H165" s="40">
        <v>0</v>
      </c>
      <c r="I165" s="7" t="s">
        <v>23</v>
      </c>
      <c r="J165" s="15">
        <v>5.1999999999999998E-2</v>
      </c>
      <c r="K165" s="15">
        <v>-0.60740000000000005</v>
      </c>
      <c r="L165" s="22">
        <v>13000</v>
      </c>
      <c r="M165" s="22">
        <v>105.06</v>
      </c>
      <c r="N165" s="22">
        <v>13.66</v>
      </c>
      <c r="O165" s="15">
        <v>1E-4</v>
      </c>
      <c r="P165" s="15">
        <f>N165/סיכום!$B$42</f>
        <v>1.7531520801675635E-5</v>
      </c>
    </row>
    <row r="166" spans="1:16">
      <c r="A166" s="7" t="s">
        <v>402</v>
      </c>
      <c r="B166" s="7">
        <v>4160107</v>
      </c>
      <c r="C166" s="7" t="s">
        <v>403</v>
      </c>
      <c r="D166" s="7" t="s">
        <v>197</v>
      </c>
      <c r="E166" s="7" t="s">
        <v>216</v>
      </c>
      <c r="F166" s="7" t="s">
        <v>177</v>
      </c>
      <c r="G166" s="36">
        <v>0</v>
      </c>
      <c r="H166" s="22">
        <v>2.06</v>
      </c>
      <c r="I166" s="7" t="s">
        <v>23</v>
      </c>
      <c r="J166" s="15">
        <v>5.2499999999999998E-2</v>
      </c>
      <c r="K166" s="15">
        <v>1.9E-2</v>
      </c>
      <c r="L166" s="22">
        <v>49885.75</v>
      </c>
      <c r="M166" s="22">
        <v>108.79</v>
      </c>
      <c r="N166" s="22">
        <v>54.27</v>
      </c>
      <c r="O166" s="15">
        <v>5.0000000000000001E-4</v>
      </c>
      <c r="P166" s="15">
        <f>N166/סיכום!$B$42</f>
        <v>6.9651217709146176E-5</v>
      </c>
    </row>
    <row r="167" spans="1:16">
      <c r="A167" s="7" t="s">
        <v>404</v>
      </c>
      <c r="B167" s="7">
        <v>1120138</v>
      </c>
      <c r="C167" s="7" t="s">
        <v>240</v>
      </c>
      <c r="D167" s="7" t="s">
        <v>207</v>
      </c>
      <c r="E167" s="7" t="s">
        <v>216</v>
      </c>
      <c r="F167" s="7" t="s">
        <v>182</v>
      </c>
      <c r="G167" s="36">
        <v>0</v>
      </c>
      <c r="H167" s="22">
        <v>4.8099999999999996</v>
      </c>
      <c r="I167" s="7" t="s">
        <v>23</v>
      </c>
      <c r="J167" s="15">
        <v>5.7000000000000002E-2</v>
      </c>
      <c r="K167" s="15">
        <v>3.5700000000000003E-2</v>
      </c>
      <c r="L167" s="22">
        <v>306269</v>
      </c>
      <c r="M167" s="22">
        <v>113.22</v>
      </c>
      <c r="N167" s="22">
        <v>346.76</v>
      </c>
      <c r="O167" s="15">
        <v>4.0000000000000002E-4</v>
      </c>
      <c r="P167" s="15">
        <f>N167/סיכום!$B$42</f>
        <v>4.4503881062877323E-4</v>
      </c>
    </row>
    <row r="168" spans="1:16">
      <c r="A168" s="7" t="s">
        <v>405</v>
      </c>
      <c r="B168" s="7">
        <v>1120807</v>
      </c>
      <c r="C168" s="7" t="s">
        <v>247</v>
      </c>
      <c r="D168" s="7" t="s">
        <v>207</v>
      </c>
      <c r="E168" s="7" t="s">
        <v>216</v>
      </c>
      <c r="F168" s="7" t="s">
        <v>182</v>
      </c>
      <c r="G168" s="36">
        <v>0</v>
      </c>
      <c r="H168" s="22">
        <v>4.9400000000000004</v>
      </c>
      <c r="I168" s="7" t="s">
        <v>23</v>
      </c>
      <c r="J168" s="15">
        <v>0.06</v>
      </c>
      <c r="K168" s="15">
        <v>3.5499999999999997E-2</v>
      </c>
      <c r="L168" s="22">
        <v>215</v>
      </c>
      <c r="M168" s="22">
        <v>114.31</v>
      </c>
      <c r="N168" s="22">
        <v>0.25</v>
      </c>
      <c r="O168" s="15">
        <v>0</v>
      </c>
      <c r="P168" s="15">
        <f>N168/סיכום!$B$42</f>
        <v>3.2085506591646474E-7</v>
      </c>
    </row>
    <row r="169" spans="1:16">
      <c r="A169" s="7" t="s">
        <v>406</v>
      </c>
      <c r="B169" s="7">
        <v>1118843</v>
      </c>
      <c r="C169" s="7" t="s">
        <v>249</v>
      </c>
      <c r="D169" s="7" t="s">
        <v>201</v>
      </c>
      <c r="E169" s="7" t="s">
        <v>216</v>
      </c>
      <c r="F169" s="7" t="s">
        <v>177</v>
      </c>
      <c r="G169" s="36">
        <v>0</v>
      </c>
      <c r="H169" s="22">
        <v>1.93</v>
      </c>
      <c r="I169" s="7" t="s">
        <v>23</v>
      </c>
      <c r="J169" s="15">
        <v>5.5E-2</v>
      </c>
      <c r="K169" s="15">
        <v>1.26E-2</v>
      </c>
      <c r="L169" s="22">
        <v>283865.25</v>
      </c>
      <c r="M169" s="22">
        <v>108.35</v>
      </c>
      <c r="N169" s="22">
        <v>307.57</v>
      </c>
      <c r="O169" s="15">
        <v>5.0000000000000001E-4</v>
      </c>
      <c r="P169" s="15">
        <f>N169/סיכום!$B$42</f>
        <v>3.9474157049570823E-4</v>
      </c>
    </row>
    <row r="170" spans="1:16">
      <c r="A170" s="7" t="s">
        <v>407</v>
      </c>
      <c r="B170" s="7">
        <v>1121854</v>
      </c>
      <c r="C170" s="7" t="s">
        <v>215</v>
      </c>
      <c r="D170" s="7" t="s">
        <v>176</v>
      </c>
      <c r="E170" s="7" t="s">
        <v>257</v>
      </c>
      <c r="F170" s="7" t="s">
        <v>204</v>
      </c>
      <c r="G170" s="36">
        <v>0</v>
      </c>
      <c r="H170" s="22">
        <v>4.74</v>
      </c>
      <c r="I170" s="7" t="s">
        <v>23</v>
      </c>
      <c r="J170" s="15">
        <v>1.6199999999999999E-2</v>
      </c>
      <c r="K170" s="15">
        <v>1.11E-2</v>
      </c>
      <c r="L170" s="22">
        <v>104743</v>
      </c>
      <c r="M170" s="22">
        <v>102.57</v>
      </c>
      <c r="N170" s="22">
        <v>107.43</v>
      </c>
      <c r="O170" s="15">
        <v>2.0000000000000001E-4</v>
      </c>
      <c r="P170" s="15">
        <f>N170/סיכום!$B$42</f>
        <v>1.3787783892562323E-4</v>
      </c>
    </row>
    <row r="171" spans="1:16">
      <c r="A171" s="7" t="s">
        <v>408</v>
      </c>
      <c r="B171" s="7">
        <v>1101013</v>
      </c>
      <c r="C171" s="7" t="s">
        <v>215</v>
      </c>
      <c r="D171" s="7" t="s">
        <v>176</v>
      </c>
      <c r="E171" s="7" t="s">
        <v>257</v>
      </c>
      <c r="F171" s="7" t="s">
        <v>204</v>
      </c>
      <c r="G171" s="36">
        <v>0</v>
      </c>
      <c r="H171" s="22">
        <v>1.03</v>
      </c>
      <c r="I171" s="7" t="s">
        <v>23</v>
      </c>
      <c r="J171" s="15">
        <v>6.2E-2</v>
      </c>
      <c r="K171" s="15">
        <v>1.04E-2</v>
      </c>
      <c r="L171" s="22">
        <v>4448</v>
      </c>
      <c r="M171" s="22">
        <v>108.14</v>
      </c>
      <c r="N171" s="22">
        <v>4.8099999999999996</v>
      </c>
      <c r="O171" s="15">
        <v>0</v>
      </c>
      <c r="P171" s="15">
        <f>N171/סיכום!$B$42</f>
        <v>6.1732514682327811E-6</v>
      </c>
    </row>
    <row r="172" spans="1:16">
      <c r="A172" s="7" t="s">
        <v>409</v>
      </c>
      <c r="B172" s="7">
        <v>1115385</v>
      </c>
      <c r="C172" s="7" t="s">
        <v>327</v>
      </c>
      <c r="D172" s="7" t="s">
        <v>272</v>
      </c>
      <c r="E172" s="7" t="s">
        <v>257</v>
      </c>
      <c r="F172" s="7" t="s">
        <v>204</v>
      </c>
      <c r="G172" s="36">
        <v>0</v>
      </c>
      <c r="H172" s="22">
        <v>0.66</v>
      </c>
      <c r="I172" s="7" t="s">
        <v>23</v>
      </c>
      <c r="J172" s="15">
        <v>5.5E-2</v>
      </c>
      <c r="K172" s="15">
        <v>1.5100000000000001E-2</v>
      </c>
      <c r="L172" s="22">
        <v>41442.019999999997</v>
      </c>
      <c r="M172" s="22">
        <v>104.47</v>
      </c>
      <c r="N172" s="22">
        <v>43.29</v>
      </c>
      <c r="O172" s="15">
        <v>2.9999999999999997E-4</v>
      </c>
      <c r="P172" s="15">
        <f>N172/סיכום!$B$42</f>
        <v>5.5559263214095032E-5</v>
      </c>
    </row>
    <row r="173" spans="1:16">
      <c r="A173" s="7" t="s">
        <v>410</v>
      </c>
      <c r="B173" s="7">
        <v>5760202</v>
      </c>
      <c r="C173" s="7" t="s">
        <v>271</v>
      </c>
      <c r="D173" s="7" t="s">
        <v>272</v>
      </c>
      <c r="E173" s="7" t="s">
        <v>257</v>
      </c>
      <c r="F173" s="7" t="s">
        <v>177</v>
      </c>
      <c r="G173" s="36">
        <v>0</v>
      </c>
      <c r="H173" s="22">
        <v>1.92</v>
      </c>
      <c r="I173" s="7" t="s">
        <v>23</v>
      </c>
      <c r="J173" s="15">
        <v>0.06</v>
      </c>
      <c r="K173" s="15">
        <v>1.7600000000000001E-2</v>
      </c>
      <c r="L173" s="22">
        <v>54147</v>
      </c>
      <c r="M173" s="22">
        <v>108.29</v>
      </c>
      <c r="N173" s="22">
        <v>58.64</v>
      </c>
      <c r="O173" s="15">
        <v>1E-4</v>
      </c>
      <c r="P173" s="15">
        <f>N173/סיכום!$B$42</f>
        <v>7.5259764261365977E-5</v>
      </c>
    </row>
    <row r="174" spans="1:16">
      <c r="A174" s="7" t="s">
        <v>411</v>
      </c>
      <c r="B174" s="7">
        <v>1113661</v>
      </c>
      <c r="C174" s="7" t="s">
        <v>283</v>
      </c>
      <c r="D174" s="7" t="s">
        <v>201</v>
      </c>
      <c r="E174" s="7" t="s">
        <v>257</v>
      </c>
      <c r="F174" s="7" t="s">
        <v>177</v>
      </c>
      <c r="G174" s="36">
        <v>0</v>
      </c>
      <c r="H174" s="22">
        <v>1.5</v>
      </c>
      <c r="I174" s="7" t="s">
        <v>23</v>
      </c>
      <c r="J174" s="15">
        <v>6.25E-2</v>
      </c>
      <c r="K174" s="15">
        <v>1.34E-2</v>
      </c>
      <c r="L174" s="22">
        <v>212947.77</v>
      </c>
      <c r="M174" s="22">
        <v>107.22</v>
      </c>
      <c r="N174" s="22">
        <v>228.32</v>
      </c>
      <c r="O174" s="15">
        <v>2.0000000000000001E-4</v>
      </c>
      <c r="P174" s="15">
        <f>N174/סיכום!$B$42</f>
        <v>2.9303051460018891E-4</v>
      </c>
    </row>
    <row r="175" spans="1:16">
      <c r="A175" s="7" t="s">
        <v>412</v>
      </c>
      <c r="B175" s="7">
        <v>1113666</v>
      </c>
      <c r="C175" s="7" t="s">
        <v>283</v>
      </c>
      <c r="D175" s="7" t="s">
        <v>201</v>
      </c>
      <c r="E175" s="7" t="s">
        <v>257</v>
      </c>
      <c r="F175" s="7" t="s">
        <v>177</v>
      </c>
      <c r="G175" s="36">
        <v>0</v>
      </c>
      <c r="H175" s="40">
        <v>0</v>
      </c>
      <c r="I175" s="7" t="s">
        <v>23</v>
      </c>
      <c r="J175" s="37">
        <v>0</v>
      </c>
      <c r="K175" s="37">
        <v>0</v>
      </c>
      <c r="L175" s="22">
        <v>13309.22</v>
      </c>
      <c r="M175" s="22">
        <v>100</v>
      </c>
      <c r="N175" s="22">
        <v>13.31</v>
      </c>
      <c r="O175" s="37">
        <v>0</v>
      </c>
      <c r="P175" s="15">
        <f>N175/סיכום!$B$42</f>
        <v>1.7082323709392584E-5</v>
      </c>
    </row>
    <row r="176" spans="1:16">
      <c r="A176" s="7" t="s">
        <v>413</v>
      </c>
      <c r="B176" s="7">
        <v>1126002</v>
      </c>
      <c r="C176" s="7" t="s">
        <v>283</v>
      </c>
      <c r="D176" s="7" t="s">
        <v>201</v>
      </c>
      <c r="E176" s="7" t="s">
        <v>257</v>
      </c>
      <c r="F176" s="7" t="s">
        <v>177</v>
      </c>
      <c r="G176" s="36">
        <v>0</v>
      </c>
      <c r="H176" s="22">
        <v>3.05</v>
      </c>
      <c r="I176" s="7" t="s">
        <v>23</v>
      </c>
      <c r="J176" s="15">
        <v>6.9900000000000004E-2</v>
      </c>
      <c r="K176" s="15">
        <v>2.06E-2</v>
      </c>
      <c r="L176" s="22">
        <v>316404</v>
      </c>
      <c r="M176" s="22">
        <v>115.61</v>
      </c>
      <c r="N176" s="22">
        <v>365.79</v>
      </c>
      <c r="O176" s="15">
        <v>1.1000000000000001E-3</v>
      </c>
      <c r="P176" s="15">
        <f>N176/סיכום!$B$42</f>
        <v>4.6946229824633456E-4</v>
      </c>
    </row>
    <row r="177" spans="1:16">
      <c r="A177" s="7" t="s">
        <v>414</v>
      </c>
      <c r="B177" s="7">
        <v>1126007</v>
      </c>
      <c r="C177" s="7" t="s">
        <v>283</v>
      </c>
      <c r="D177" s="7" t="s">
        <v>201</v>
      </c>
      <c r="E177" s="7" t="s">
        <v>257</v>
      </c>
      <c r="F177" s="7" t="s">
        <v>177</v>
      </c>
      <c r="G177" s="36">
        <v>0</v>
      </c>
      <c r="H177" s="40">
        <v>0</v>
      </c>
      <c r="I177" s="7" t="s">
        <v>23</v>
      </c>
      <c r="J177" s="37">
        <v>0</v>
      </c>
      <c r="K177" s="37">
        <v>0</v>
      </c>
      <c r="L177" s="22">
        <v>11058.31</v>
      </c>
      <c r="M177" s="22">
        <v>100</v>
      </c>
      <c r="N177" s="22">
        <v>11.06</v>
      </c>
      <c r="O177" s="37">
        <v>0</v>
      </c>
      <c r="P177" s="15">
        <f>N177/סיכום!$B$42</f>
        <v>1.41946281161444E-5</v>
      </c>
    </row>
    <row r="178" spans="1:16">
      <c r="A178" s="7" t="s">
        <v>415</v>
      </c>
      <c r="B178" s="7">
        <v>1132836</v>
      </c>
      <c r="C178" s="7" t="s">
        <v>283</v>
      </c>
      <c r="D178" s="7" t="s">
        <v>287</v>
      </c>
      <c r="E178" s="7" t="s">
        <v>257</v>
      </c>
      <c r="F178" s="7" t="s">
        <v>177</v>
      </c>
      <c r="G178" s="36">
        <v>0</v>
      </c>
      <c r="H178" s="22">
        <v>6.35</v>
      </c>
      <c r="I178" s="7" t="s">
        <v>23</v>
      </c>
      <c r="J178" s="15">
        <v>4.1399999999999999E-2</v>
      </c>
      <c r="K178" s="15">
        <v>3.56E-2</v>
      </c>
      <c r="L178" s="22">
        <v>377000</v>
      </c>
      <c r="M178" s="22">
        <v>103.83</v>
      </c>
      <c r="N178" s="22">
        <v>391.44</v>
      </c>
      <c r="O178" s="15">
        <v>1.6999999999999999E-3</v>
      </c>
      <c r="P178" s="15">
        <f>N178/סיכום!$B$42</f>
        <v>5.0238202800936382E-4</v>
      </c>
    </row>
    <row r="179" spans="1:16">
      <c r="A179" s="7" t="s">
        <v>416</v>
      </c>
      <c r="B179" s="7">
        <v>1132831</v>
      </c>
      <c r="C179" s="7" t="s">
        <v>283</v>
      </c>
      <c r="D179" s="7" t="s">
        <v>287</v>
      </c>
      <c r="E179" s="7" t="s">
        <v>257</v>
      </c>
      <c r="F179" s="7" t="s">
        <v>177</v>
      </c>
      <c r="G179" s="36">
        <v>0</v>
      </c>
      <c r="H179" s="40">
        <v>0</v>
      </c>
      <c r="I179" s="7" t="s">
        <v>23</v>
      </c>
      <c r="J179" s="37">
        <v>0</v>
      </c>
      <c r="K179" s="37">
        <v>0</v>
      </c>
      <c r="L179" s="22">
        <v>7728.5</v>
      </c>
      <c r="M179" s="22">
        <v>100</v>
      </c>
      <c r="N179" s="22">
        <v>7.73</v>
      </c>
      <c r="O179" s="37">
        <v>0</v>
      </c>
      <c r="P179" s="15">
        <f>N179/סיכום!$B$42</f>
        <v>9.9208386381370911E-6</v>
      </c>
    </row>
    <row r="180" spans="1:16">
      <c r="A180" s="7" t="s">
        <v>417</v>
      </c>
      <c r="B180" s="7">
        <v>1114073</v>
      </c>
      <c r="C180" s="7" t="s">
        <v>418</v>
      </c>
      <c r="D180" s="7" t="s">
        <v>272</v>
      </c>
      <c r="E180" s="7" t="s">
        <v>257</v>
      </c>
      <c r="F180" s="7" t="s">
        <v>177</v>
      </c>
      <c r="G180" s="36">
        <v>0</v>
      </c>
      <c r="H180" s="22">
        <v>4.1900000000000004</v>
      </c>
      <c r="I180" s="7" t="s">
        <v>23</v>
      </c>
      <c r="J180" s="15">
        <v>2.4575E-2</v>
      </c>
      <c r="K180" s="15">
        <v>1.7299999999999999E-2</v>
      </c>
      <c r="L180" s="22">
        <v>135436</v>
      </c>
      <c r="M180" s="22">
        <v>103.13</v>
      </c>
      <c r="N180" s="22">
        <v>139.68</v>
      </c>
      <c r="O180" s="15">
        <v>0</v>
      </c>
      <c r="P180" s="15">
        <f>N180/סיכום!$B$42</f>
        <v>1.7926814242884718E-4</v>
      </c>
    </row>
    <row r="181" spans="1:16">
      <c r="A181" s="7" t="s">
        <v>419</v>
      </c>
      <c r="B181" s="7">
        <v>7770167</v>
      </c>
      <c r="C181" s="7" t="s">
        <v>297</v>
      </c>
      <c r="D181" s="7" t="s">
        <v>298</v>
      </c>
      <c r="E181" s="7" t="s">
        <v>257</v>
      </c>
      <c r="F181" s="7" t="s">
        <v>177</v>
      </c>
      <c r="G181" s="36">
        <v>0</v>
      </c>
      <c r="H181" s="22">
        <v>1.05</v>
      </c>
      <c r="I181" s="7" t="s">
        <v>23</v>
      </c>
      <c r="J181" s="15">
        <v>5.45E-2</v>
      </c>
      <c r="K181" s="15">
        <v>1.5900000000000001E-2</v>
      </c>
      <c r="L181" s="22">
        <v>259943.25</v>
      </c>
      <c r="M181" s="22">
        <v>109.07</v>
      </c>
      <c r="N181" s="22">
        <v>283.52</v>
      </c>
      <c r="O181" s="15">
        <v>8.0000000000000004E-4</v>
      </c>
      <c r="P181" s="15">
        <f>N181/סיכום!$B$42</f>
        <v>3.6387531315454434E-4</v>
      </c>
    </row>
    <row r="182" spans="1:16">
      <c r="A182" s="7" t="s">
        <v>420</v>
      </c>
      <c r="B182" s="7">
        <v>1126317</v>
      </c>
      <c r="C182" s="7" t="s">
        <v>421</v>
      </c>
      <c r="D182" s="7" t="s">
        <v>422</v>
      </c>
      <c r="E182" s="7" t="s">
        <v>304</v>
      </c>
      <c r="F182" s="7" t="s">
        <v>177</v>
      </c>
      <c r="G182" s="36">
        <v>0</v>
      </c>
      <c r="H182" s="22">
        <v>2.37</v>
      </c>
      <c r="I182" s="7" t="s">
        <v>23</v>
      </c>
      <c r="J182" s="15">
        <v>6.3E-2</v>
      </c>
      <c r="K182" s="15">
        <v>1.9300000000000001E-2</v>
      </c>
      <c r="L182" s="22">
        <v>518929</v>
      </c>
      <c r="M182" s="22">
        <v>110.58</v>
      </c>
      <c r="N182" s="22">
        <v>573.83000000000004</v>
      </c>
      <c r="O182" s="15">
        <v>1.4E-3</v>
      </c>
      <c r="P182" s="15">
        <f>N182/סיכום!$B$42</f>
        <v>7.3646504989937993E-4</v>
      </c>
    </row>
    <row r="183" spans="1:16">
      <c r="A183" s="7" t="s">
        <v>423</v>
      </c>
      <c r="B183" s="7">
        <v>1123421</v>
      </c>
      <c r="C183" s="7" t="s">
        <v>336</v>
      </c>
      <c r="D183" s="7" t="s">
        <v>337</v>
      </c>
      <c r="E183" s="7" t="s">
        <v>330</v>
      </c>
      <c r="F183" s="7" t="s">
        <v>204</v>
      </c>
      <c r="G183" s="36">
        <v>0</v>
      </c>
      <c r="H183" s="22">
        <v>0.81</v>
      </c>
      <c r="I183" s="7" t="s">
        <v>23</v>
      </c>
      <c r="J183" s="15">
        <v>1.72E-2</v>
      </c>
      <c r="K183" s="15">
        <v>1.8499999999999999E-2</v>
      </c>
      <c r="L183" s="22">
        <v>12362</v>
      </c>
      <c r="M183" s="22">
        <v>100.01</v>
      </c>
      <c r="N183" s="22">
        <v>12.36</v>
      </c>
      <c r="O183" s="15">
        <v>2.0000000000000001E-4</v>
      </c>
      <c r="P183" s="15">
        <f>N183/סיכום!$B$42</f>
        <v>1.5863074458910016E-5</v>
      </c>
    </row>
    <row r="184" spans="1:16">
      <c r="A184" s="7" t="s">
        <v>424</v>
      </c>
      <c r="B184" s="7">
        <v>3710167</v>
      </c>
      <c r="C184" s="7" t="s">
        <v>425</v>
      </c>
      <c r="D184" s="7" t="s">
        <v>298</v>
      </c>
      <c r="E184" s="7" t="s">
        <v>330</v>
      </c>
      <c r="F184" s="7" t="s">
        <v>204</v>
      </c>
      <c r="G184" s="36">
        <v>0</v>
      </c>
      <c r="H184" s="22">
        <v>0.91</v>
      </c>
      <c r="I184" s="7" t="s">
        <v>23</v>
      </c>
      <c r="J184" s="15">
        <v>3.2199999999999999E-2</v>
      </c>
      <c r="K184" s="15">
        <v>2.1700000000000001E-2</v>
      </c>
      <c r="L184" s="22">
        <v>5000</v>
      </c>
      <c r="M184" s="22">
        <v>101.23</v>
      </c>
      <c r="N184" s="22">
        <v>5.0599999999999996</v>
      </c>
      <c r="O184" s="15">
        <v>4.0000000000000002E-4</v>
      </c>
      <c r="P184" s="15">
        <f>N184/סיכום!$B$42</f>
        <v>6.4941065341492459E-6</v>
      </c>
    </row>
    <row r="185" spans="1:16">
      <c r="A185" s="7" t="s">
        <v>426</v>
      </c>
      <c r="B185" s="7">
        <v>6320097</v>
      </c>
      <c r="C185" s="7" t="s">
        <v>427</v>
      </c>
      <c r="D185" s="7" t="s">
        <v>428</v>
      </c>
      <c r="E185" s="7" t="s">
        <v>330</v>
      </c>
      <c r="F185" s="7" t="s">
        <v>177</v>
      </c>
      <c r="G185" s="36">
        <v>0</v>
      </c>
      <c r="H185" s="22">
        <v>1.83</v>
      </c>
      <c r="I185" s="7" t="s">
        <v>23</v>
      </c>
      <c r="J185" s="15">
        <v>5.8500000000000003E-2</v>
      </c>
      <c r="K185" s="15">
        <v>3.5900000000000001E-2</v>
      </c>
      <c r="L185" s="22">
        <v>30000</v>
      </c>
      <c r="M185" s="22">
        <v>104.67</v>
      </c>
      <c r="N185" s="22">
        <v>31.4</v>
      </c>
      <c r="O185" s="15">
        <v>1E-4</v>
      </c>
      <c r="P185" s="15">
        <f>N185/סיכום!$B$42</f>
        <v>4.0299396279107973E-5</v>
      </c>
    </row>
    <row r="186" spans="1:16">
      <c r="A186" s="7" t="s">
        <v>429</v>
      </c>
      <c r="B186" s="7">
        <v>7980162</v>
      </c>
      <c r="C186" s="7" t="s">
        <v>430</v>
      </c>
      <c r="D186" s="7" t="s">
        <v>272</v>
      </c>
      <c r="E186" s="7" t="s">
        <v>431</v>
      </c>
      <c r="F186" s="7" t="s">
        <v>177</v>
      </c>
      <c r="G186" s="36">
        <v>0</v>
      </c>
      <c r="H186" s="22">
        <v>2.17</v>
      </c>
      <c r="I186" s="7" t="s">
        <v>23</v>
      </c>
      <c r="J186" s="15">
        <v>6.6000000000000003E-2</v>
      </c>
      <c r="K186" s="15">
        <v>0.17929999999999999</v>
      </c>
      <c r="L186" s="22">
        <v>28571.45</v>
      </c>
      <c r="M186" s="22">
        <v>80.12</v>
      </c>
      <c r="N186" s="22">
        <v>22.89</v>
      </c>
      <c r="O186" s="15">
        <v>1E-4</v>
      </c>
      <c r="P186" s="15">
        <f>N186/סיכום!$B$42</f>
        <v>2.9377489835311513E-5</v>
      </c>
    </row>
    <row r="187" spans="1:16">
      <c r="A187" s="7" t="s">
        <v>432</v>
      </c>
      <c r="B187" s="7">
        <v>5650106</v>
      </c>
      <c r="C187" s="7" t="s">
        <v>374</v>
      </c>
      <c r="D187" s="7" t="s">
        <v>375</v>
      </c>
      <c r="E187" s="36">
        <v>0</v>
      </c>
      <c r="F187" s="36">
        <v>0</v>
      </c>
      <c r="G187" s="36">
        <v>0</v>
      </c>
      <c r="H187" s="22">
        <v>1.35</v>
      </c>
      <c r="I187" s="7" t="s">
        <v>23</v>
      </c>
      <c r="J187" s="15">
        <v>7.1900000000000006E-2</v>
      </c>
      <c r="K187" s="15">
        <v>2.23E-2</v>
      </c>
      <c r="L187" s="22">
        <v>18000</v>
      </c>
      <c r="M187" s="22">
        <v>110.15</v>
      </c>
      <c r="N187" s="22">
        <v>19.829999999999998</v>
      </c>
      <c r="O187" s="15">
        <v>1E-4</v>
      </c>
      <c r="P187" s="15">
        <f>N187/סיכום!$B$42</f>
        <v>2.545022382849398E-5</v>
      </c>
    </row>
    <row r="188" spans="1:16" ht="13.5" thickBot="1">
      <c r="A188" s="6" t="s">
        <v>433</v>
      </c>
      <c r="B188" s="6"/>
      <c r="C188" s="6"/>
      <c r="D188" s="6"/>
      <c r="E188" s="6"/>
      <c r="F188" s="6"/>
      <c r="G188" s="6"/>
      <c r="H188" s="35">
        <v>3.01</v>
      </c>
      <c r="I188" s="6"/>
      <c r="J188" s="16"/>
      <c r="K188" s="16">
        <v>1.4999999999999999E-2</v>
      </c>
      <c r="L188" s="24">
        <f>SUM(L152:L187)</f>
        <v>4355830.0900000008</v>
      </c>
      <c r="M188" s="35"/>
      <c r="N188" s="24">
        <f>SUM(N152:N187)</f>
        <v>4820.45</v>
      </c>
      <c r="O188" s="16"/>
      <c r="P188" s="17">
        <f>SUM(P152:P187)</f>
        <v>6.1866632099880914E-3</v>
      </c>
    </row>
    <row r="189" spans="1:16" ht="13.5" thickTop="1"/>
    <row r="190" spans="1:16">
      <c r="A190" s="6" t="s">
        <v>434</v>
      </c>
      <c r="B190" s="6"/>
      <c r="C190" s="6"/>
      <c r="D190" s="6"/>
      <c r="E190" s="6"/>
      <c r="F190" s="6"/>
      <c r="G190" s="6"/>
      <c r="H190" s="35"/>
      <c r="I190" s="6"/>
      <c r="J190" s="16"/>
      <c r="K190" s="16"/>
      <c r="L190" s="35"/>
      <c r="M190" s="35"/>
      <c r="N190" s="35"/>
      <c r="O190" s="16"/>
      <c r="P190" s="16"/>
    </row>
    <row r="191" spans="1:16" ht="13.5" thickBot="1">
      <c r="A191" s="6" t="s">
        <v>435</v>
      </c>
      <c r="B191" s="6"/>
      <c r="C191" s="6"/>
      <c r="D191" s="6"/>
      <c r="E191" s="6"/>
      <c r="F191" s="6"/>
      <c r="G191" s="6"/>
      <c r="H191" s="35"/>
      <c r="I191" s="6"/>
      <c r="J191" s="16"/>
      <c r="K191" s="16"/>
      <c r="L191" s="24">
        <v>0</v>
      </c>
      <c r="M191" s="35"/>
      <c r="N191" s="24">
        <v>0</v>
      </c>
      <c r="O191" s="16"/>
      <c r="P191" s="17">
        <f>N191/סיכום!$B$42</f>
        <v>0</v>
      </c>
    </row>
    <row r="192" spans="1:16" ht="13.5" thickTop="1"/>
    <row r="193" spans="1:16">
      <c r="A193" s="6" t="s">
        <v>436</v>
      </c>
      <c r="B193" s="6"/>
      <c r="C193" s="6"/>
      <c r="D193" s="6"/>
      <c r="E193" s="6"/>
      <c r="F193" s="6"/>
      <c r="G193" s="6"/>
      <c r="H193" s="35"/>
      <c r="I193" s="6"/>
      <c r="J193" s="16"/>
      <c r="K193" s="16"/>
      <c r="L193" s="35"/>
      <c r="M193" s="35"/>
      <c r="N193" s="35"/>
      <c r="O193" s="16"/>
      <c r="P193" s="16"/>
    </row>
    <row r="194" spans="1:16" ht="13.5" thickBot="1">
      <c r="A194" s="6" t="s">
        <v>437</v>
      </c>
      <c r="B194" s="6"/>
      <c r="C194" s="6"/>
      <c r="D194" s="6"/>
      <c r="E194" s="6"/>
      <c r="F194" s="6"/>
      <c r="G194" s="6"/>
      <c r="H194" s="35"/>
      <c r="I194" s="6"/>
      <c r="J194" s="16"/>
      <c r="K194" s="16"/>
      <c r="L194" s="24">
        <v>0</v>
      </c>
      <c r="M194" s="35"/>
      <c r="N194" s="24">
        <v>0</v>
      </c>
      <c r="O194" s="16"/>
      <c r="P194" s="17">
        <f>N194/סיכום!$B$42</f>
        <v>0</v>
      </c>
    </row>
    <row r="195" spans="1:16" ht="13.5" thickTop="1"/>
    <row r="196" spans="1:16" ht="13.5" thickBot="1">
      <c r="A196" s="4" t="s">
        <v>438</v>
      </c>
      <c r="B196" s="4"/>
      <c r="C196" s="4"/>
      <c r="D196" s="4"/>
      <c r="E196" s="4"/>
      <c r="F196" s="4"/>
      <c r="G196" s="4"/>
      <c r="H196" s="33">
        <v>4.05</v>
      </c>
      <c r="I196" s="4"/>
      <c r="J196" s="30"/>
      <c r="K196" s="30">
        <v>2.4799999999999999E-2</v>
      </c>
      <c r="L196" s="26">
        <f>SUM(L149+L188)</f>
        <v>62890495.620000005</v>
      </c>
      <c r="M196" s="33"/>
      <c r="N196" s="26">
        <f>SUM(N149+N188)</f>
        <v>75266.129999999946</v>
      </c>
      <c r="O196" s="30"/>
      <c r="P196" s="27">
        <f>SUM(P149+P188)</f>
        <v>9.65980764097088E-2</v>
      </c>
    </row>
    <row r="197" spans="1:16" ht="13.5" thickTop="1"/>
    <row r="199" spans="1:16">
      <c r="A199" s="4" t="s">
        <v>439</v>
      </c>
      <c r="B199" s="4"/>
      <c r="C199" s="4"/>
      <c r="D199" s="4"/>
      <c r="E199" s="4"/>
      <c r="F199" s="4"/>
      <c r="G199" s="4"/>
      <c r="H199" s="33"/>
      <c r="I199" s="4"/>
      <c r="J199" s="30"/>
      <c r="K199" s="30"/>
      <c r="L199" s="33"/>
      <c r="M199" s="33"/>
      <c r="N199" s="33"/>
      <c r="O199" s="30"/>
      <c r="P199" s="30"/>
    </row>
    <row r="200" spans="1:16">
      <c r="A200" s="6" t="s">
        <v>440</v>
      </c>
      <c r="B200" s="6"/>
      <c r="C200" s="6"/>
      <c r="D200" s="6"/>
      <c r="E200" s="6"/>
      <c r="F200" s="6"/>
      <c r="G200" s="6"/>
      <c r="H200" s="35"/>
      <c r="I200" s="6"/>
      <c r="J200" s="16"/>
      <c r="K200" s="16"/>
      <c r="L200" s="35"/>
      <c r="M200" s="35"/>
      <c r="N200" s="35"/>
      <c r="O200" s="16"/>
      <c r="P200" s="16"/>
    </row>
    <row r="201" spans="1:16" ht="13.5" thickBot="1">
      <c r="A201" s="6" t="s">
        <v>441</v>
      </c>
      <c r="B201" s="6"/>
      <c r="C201" s="6"/>
      <c r="D201" s="6"/>
      <c r="E201" s="6"/>
      <c r="F201" s="6"/>
      <c r="G201" s="6"/>
      <c r="H201" s="35"/>
      <c r="I201" s="6"/>
      <c r="J201" s="16"/>
      <c r="K201" s="16"/>
      <c r="L201" s="24">
        <v>0</v>
      </c>
      <c r="M201" s="35"/>
      <c r="N201" s="24">
        <v>0</v>
      </c>
      <c r="O201" s="16"/>
      <c r="P201" s="17">
        <f>N201/סיכום!$B$42</f>
        <v>0</v>
      </c>
    </row>
    <row r="202" spans="1:16" ht="13.5" thickTop="1"/>
    <row r="203" spans="1:16">
      <c r="A203" s="6" t="s">
        <v>442</v>
      </c>
      <c r="B203" s="6"/>
      <c r="C203" s="6"/>
      <c r="D203" s="6"/>
      <c r="E203" s="6"/>
      <c r="F203" s="6"/>
      <c r="G203" s="6"/>
      <c r="H203" s="35"/>
      <c r="I203" s="6"/>
      <c r="J203" s="16"/>
      <c r="K203" s="16"/>
      <c r="L203" s="35"/>
      <c r="M203" s="35"/>
      <c r="N203" s="35"/>
      <c r="O203" s="16"/>
      <c r="P203" s="16"/>
    </row>
    <row r="204" spans="1:16">
      <c r="A204" s="7" t="s">
        <v>443</v>
      </c>
      <c r="B204" s="7" t="s">
        <v>444</v>
      </c>
      <c r="C204" s="7" t="s">
        <v>445</v>
      </c>
      <c r="D204" s="7" t="s">
        <v>446</v>
      </c>
      <c r="E204" s="7" t="s">
        <v>22</v>
      </c>
      <c r="F204" s="7" t="s">
        <v>447</v>
      </c>
      <c r="G204" s="36">
        <v>0</v>
      </c>
      <c r="H204" s="22">
        <v>2.62</v>
      </c>
      <c r="I204" s="7" t="s">
        <v>448</v>
      </c>
      <c r="J204" s="15">
        <v>0.105</v>
      </c>
      <c r="K204" s="15">
        <v>0.1061</v>
      </c>
      <c r="L204" s="22">
        <v>330231.2</v>
      </c>
      <c r="M204" s="22">
        <v>100.66</v>
      </c>
      <c r="N204" s="22">
        <v>332.41</v>
      </c>
      <c r="O204" s="15">
        <v>2.0000000000000001E-4</v>
      </c>
      <c r="P204" s="15">
        <f>N204/סיכום!$B$42</f>
        <v>4.2662172984516821E-4</v>
      </c>
    </row>
    <row r="205" spans="1:16">
      <c r="A205" s="7" t="s">
        <v>449</v>
      </c>
      <c r="B205" s="7" t="s">
        <v>450</v>
      </c>
      <c r="C205" s="7" t="s">
        <v>451</v>
      </c>
      <c r="D205" s="7" t="s">
        <v>171</v>
      </c>
      <c r="E205" s="7" t="s">
        <v>22</v>
      </c>
      <c r="F205" s="7" t="s">
        <v>447</v>
      </c>
      <c r="G205" s="36">
        <v>0</v>
      </c>
      <c r="H205" s="22">
        <v>1.1599999999999999</v>
      </c>
      <c r="I205" s="7" t="s">
        <v>448</v>
      </c>
      <c r="J205" s="15">
        <v>0.06</v>
      </c>
      <c r="K205" s="15">
        <v>7.8700000000000006E-2</v>
      </c>
      <c r="L205" s="22">
        <v>1081288</v>
      </c>
      <c r="M205" s="22">
        <v>99.81</v>
      </c>
      <c r="N205" s="22">
        <v>1079.2</v>
      </c>
      <c r="O205" s="15">
        <v>5.0000000000000001E-4</v>
      </c>
      <c r="P205" s="15">
        <f>N205/סיכום!$B$42</f>
        <v>1.385067148548195E-3</v>
      </c>
    </row>
    <row r="206" spans="1:16">
      <c r="A206" s="7" t="s">
        <v>452</v>
      </c>
      <c r="B206" s="7" t="s">
        <v>453</v>
      </c>
      <c r="C206" s="7" t="s">
        <v>454</v>
      </c>
      <c r="D206" s="7" t="s">
        <v>176</v>
      </c>
      <c r="E206" s="7" t="s">
        <v>304</v>
      </c>
      <c r="F206" s="7" t="s">
        <v>447</v>
      </c>
      <c r="G206" s="36">
        <v>0</v>
      </c>
      <c r="H206" s="40">
        <v>0</v>
      </c>
      <c r="I206" s="7" t="s">
        <v>26</v>
      </c>
      <c r="J206" s="37">
        <v>0</v>
      </c>
      <c r="K206" s="37">
        <v>0</v>
      </c>
      <c r="L206" s="22">
        <v>1023027</v>
      </c>
      <c r="M206" s="22">
        <v>106.42</v>
      </c>
      <c r="N206" s="22">
        <v>1088.6600000000001</v>
      </c>
      <c r="O206" s="15">
        <v>8.0000000000000004E-4</v>
      </c>
      <c r="P206" s="15">
        <f>N206/סיכום!$B$42</f>
        <v>1.3972083042424741E-3</v>
      </c>
    </row>
    <row r="207" spans="1:16">
      <c r="A207" s="7" t="s">
        <v>455</v>
      </c>
      <c r="B207" s="7" t="s">
        <v>456</v>
      </c>
      <c r="C207" s="7" t="s">
        <v>457</v>
      </c>
      <c r="D207" s="7" t="s">
        <v>176</v>
      </c>
      <c r="E207" s="7" t="s">
        <v>330</v>
      </c>
      <c r="F207" s="7" t="s">
        <v>447</v>
      </c>
      <c r="G207" s="36">
        <v>0</v>
      </c>
      <c r="H207" s="40">
        <v>0</v>
      </c>
      <c r="I207" s="7" t="s">
        <v>26</v>
      </c>
      <c r="J207" s="37">
        <v>0</v>
      </c>
      <c r="K207" s="37">
        <v>0</v>
      </c>
      <c r="L207" s="22">
        <v>1023027</v>
      </c>
      <c r="M207" s="22">
        <v>103.44</v>
      </c>
      <c r="N207" s="22">
        <v>1058.22</v>
      </c>
      <c r="O207" s="15">
        <v>4.0000000000000002E-4</v>
      </c>
      <c r="P207" s="15">
        <f>N207/סיכום!$B$42</f>
        <v>1.3581409914164852E-3</v>
      </c>
    </row>
    <row r="208" spans="1:16">
      <c r="A208" s="7" t="s">
        <v>458</v>
      </c>
      <c r="B208" s="7" t="s">
        <v>459</v>
      </c>
      <c r="C208" s="7" t="s">
        <v>460</v>
      </c>
      <c r="D208" s="7" t="s">
        <v>176</v>
      </c>
      <c r="E208" s="7" t="s">
        <v>330</v>
      </c>
      <c r="F208" s="7" t="s">
        <v>447</v>
      </c>
      <c r="G208" s="36">
        <v>0</v>
      </c>
      <c r="H208" s="22">
        <v>3.84</v>
      </c>
      <c r="I208" s="7" t="s">
        <v>33</v>
      </c>
      <c r="J208" s="15">
        <v>4.2500000000000003E-2</v>
      </c>
      <c r="K208" s="15">
        <v>4.9599999999999998E-2</v>
      </c>
      <c r="L208" s="22">
        <v>1167782</v>
      </c>
      <c r="M208" s="22">
        <v>99.58</v>
      </c>
      <c r="N208" s="22">
        <v>1162.92</v>
      </c>
      <c r="O208" s="15">
        <v>8.0000000000000004E-4</v>
      </c>
      <c r="P208" s="15">
        <f>N208/סיכום!$B$42</f>
        <v>1.4925150930223008E-3</v>
      </c>
    </row>
    <row r="209" spans="1:16">
      <c r="A209" s="7" t="s">
        <v>461</v>
      </c>
      <c r="B209" s="7" t="s">
        <v>462</v>
      </c>
      <c r="C209" s="7" t="s">
        <v>463</v>
      </c>
      <c r="D209" s="7" t="s">
        <v>171</v>
      </c>
      <c r="E209" s="7" t="s">
        <v>330</v>
      </c>
      <c r="F209" s="7" t="s">
        <v>447</v>
      </c>
      <c r="G209" s="36">
        <v>0</v>
      </c>
      <c r="H209" s="22">
        <v>0.09</v>
      </c>
      <c r="I209" s="7" t="s">
        <v>55</v>
      </c>
      <c r="J209" s="15">
        <v>6.5000000000000002E-2</v>
      </c>
      <c r="K209" s="15">
        <v>-0.45669999999999999</v>
      </c>
      <c r="L209" s="22">
        <v>6663.7</v>
      </c>
      <c r="M209" s="22">
        <v>10529.97</v>
      </c>
      <c r="N209" s="22">
        <v>701.69</v>
      </c>
      <c r="O209" s="15">
        <v>2.0000000000000001E-4</v>
      </c>
      <c r="P209" s="15">
        <f>N209/סיכום!$B$42</f>
        <v>9.0056316481169668E-4</v>
      </c>
    </row>
    <row r="210" spans="1:16">
      <c r="A210" s="7" t="s">
        <v>464</v>
      </c>
      <c r="B210" s="7" t="s">
        <v>465</v>
      </c>
      <c r="C210" s="7" t="s">
        <v>466</v>
      </c>
      <c r="D210" s="7" t="s">
        <v>467</v>
      </c>
      <c r="E210" s="7" t="s">
        <v>348</v>
      </c>
      <c r="F210" s="7" t="s">
        <v>447</v>
      </c>
      <c r="G210" s="36">
        <v>0</v>
      </c>
      <c r="H210" s="22">
        <v>16.079999999999998</v>
      </c>
      <c r="I210" s="7" t="s">
        <v>30</v>
      </c>
      <c r="J210" s="15">
        <v>5.2499999999999998E-2</v>
      </c>
      <c r="K210" s="15">
        <v>5.1499999999999997E-2</v>
      </c>
      <c r="L210" s="22">
        <v>353899</v>
      </c>
      <c r="M210" s="22">
        <v>104.81</v>
      </c>
      <c r="N210" s="22">
        <v>370.93</v>
      </c>
      <c r="O210" s="15">
        <v>0</v>
      </c>
      <c r="P210" s="15">
        <f>N210/סיכום!$B$42</f>
        <v>4.7605907840157709E-4</v>
      </c>
    </row>
    <row r="211" spans="1:16">
      <c r="A211" s="7" t="s">
        <v>468</v>
      </c>
      <c r="B211" s="7" t="s">
        <v>469</v>
      </c>
      <c r="C211" s="7" t="s">
        <v>470</v>
      </c>
      <c r="D211" s="7" t="s">
        <v>471</v>
      </c>
      <c r="E211" s="7" t="s">
        <v>348</v>
      </c>
      <c r="F211" s="7" t="s">
        <v>447</v>
      </c>
      <c r="G211" s="36">
        <v>0</v>
      </c>
      <c r="H211" s="22">
        <v>4.6399999999999997</v>
      </c>
      <c r="I211" s="7" t="s">
        <v>26</v>
      </c>
      <c r="J211" s="15">
        <v>0.05</v>
      </c>
      <c r="K211" s="15">
        <v>4.07E-2</v>
      </c>
      <c r="L211" s="22">
        <v>796750</v>
      </c>
      <c r="M211" s="22">
        <v>106.94</v>
      </c>
      <c r="N211" s="22">
        <v>852.08</v>
      </c>
      <c r="O211" s="15">
        <v>4.0000000000000002E-4</v>
      </c>
      <c r="P211" s="15">
        <f>N211/סיכום!$B$42</f>
        <v>1.0935767382644051E-3</v>
      </c>
    </row>
    <row r="212" spans="1:16">
      <c r="A212" s="7" t="s">
        <v>472</v>
      </c>
      <c r="B212" s="7" t="s">
        <v>473</v>
      </c>
      <c r="C212" s="7" t="s">
        <v>474</v>
      </c>
      <c r="D212" s="7" t="s">
        <v>176</v>
      </c>
      <c r="E212" s="7" t="s">
        <v>348</v>
      </c>
      <c r="F212" s="7" t="s">
        <v>447</v>
      </c>
      <c r="G212" s="36">
        <v>0</v>
      </c>
      <c r="H212" s="22">
        <v>7.73</v>
      </c>
      <c r="I212" s="7" t="s">
        <v>30</v>
      </c>
      <c r="J212" s="15">
        <v>4.2500000000000003E-2</v>
      </c>
      <c r="K212" s="15">
        <v>3.78E-2</v>
      </c>
      <c r="L212" s="22">
        <v>42779</v>
      </c>
      <c r="M212" s="22">
        <v>105.79</v>
      </c>
      <c r="N212" s="22">
        <v>45.26</v>
      </c>
      <c r="O212" s="15">
        <v>0</v>
      </c>
      <c r="P212" s="15">
        <f>N212/סיכום!$B$42</f>
        <v>5.8087601133516772E-5</v>
      </c>
    </row>
    <row r="213" spans="1:16">
      <c r="A213" s="7" t="s">
        <v>475</v>
      </c>
      <c r="B213" s="7" t="s">
        <v>476</v>
      </c>
      <c r="C213" s="7" t="s">
        <v>477</v>
      </c>
      <c r="D213" s="7" t="s">
        <v>478</v>
      </c>
      <c r="E213" s="7" t="s">
        <v>348</v>
      </c>
      <c r="F213" s="7" t="s">
        <v>447</v>
      </c>
      <c r="G213" s="36">
        <v>0</v>
      </c>
      <c r="H213" s="22">
        <v>34.520000000000003</v>
      </c>
      <c r="I213" s="7" t="s">
        <v>30</v>
      </c>
      <c r="J213" s="15">
        <v>6.5000000000000002E-2</v>
      </c>
      <c r="K213" s="15">
        <v>6.5600000000000006E-2</v>
      </c>
      <c r="L213" s="22">
        <v>972250</v>
      </c>
      <c r="M213" s="22">
        <v>101.37</v>
      </c>
      <c r="N213" s="22">
        <v>985.61</v>
      </c>
      <c r="O213" s="15">
        <v>2.9999999999999997E-4</v>
      </c>
      <c r="P213" s="15">
        <f>N213/סיכום!$B$42</f>
        <v>1.2649518460717073E-3</v>
      </c>
    </row>
    <row r="214" spans="1:16">
      <c r="A214" s="7" t="s">
        <v>479</v>
      </c>
      <c r="B214" s="7" t="s">
        <v>480</v>
      </c>
      <c r="C214" s="7" t="s">
        <v>481</v>
      </c>
      <c r="D214" s="7" t="s">
        <v>171</v>
      </c>
      <c r="E214" s="7" t="s">
        <v>348</v>
      </c>
      <c r="F214" s="7" t="s">
        <v>447</v>
      </c>
      <c r="G214" s="36">
        <v>0</v>
      </c>
      <c r="H214" s="22">
        <v>7.28</v>
      </c>
      <c r="I214" s="7" t="s">
        <v>30</v>
      </c>
      <c r="J214" s="15">
        <v>6.3750000000000001E-2</v>
      </c>
      <c r="K214" s="15">
        <v>5.8500000000000003E-2</v>
      </c>
      <c r="L214" s="22">
        <v>723354</v>
      </c>
      <c r="M214" s="22">
        <v>106.54</v>
      </c>
      <c r="N214" s="22">
        <v>770.65</v>
      </c>
      <c r="O214" s="15">
        <v>2.0000000000000001E-4</v>
      </c>
      <c r="P214" s="15">
        <f>N214/סיכום!$B$42</f>
        <v>9.890678261940942E-4</v>
      </c>
    </row>
    <row r="215" spans="1:16">
      <c r="A215" s="7" t="s">
        <v>482</v>
      </c>
      <c r="B215" s="7" t="s">
        <v>483</v>
      </c>
      <c r="C215" s="7" t="s">
        <v>484</v>
      </c>
      <c r="D215" s="7" t="s">
        <v>171</v>
      </c>
      <c r="E215" s="7" t="s">
        <v>355</v>
      </c>
      <c r="F215" s="7" t="s">
        <v>447</v>
      </c>
      <c r="G215" s="36">
        <v>0</v>
      </c>
      <c r="H215" s="22">
        <v>6.49</v>
      </c>
      <c r="I215" s="7" t="s">
        <v>30</v>
      </c>
      <c r="J215" s="15">
        <v>5.5E-2</v>
      </c>
      <c r="K215" s="15">
        <v>4.2099999999999999E-2</v>
      </c>
      <c r="L215" s="22">
        <v>540571</v>
      </c>
      <c r="M215" s="22">
        <v>109.7</v>
      </c>
      <c r="N215" s="22">
        <v>593</v>
      </c>
      <c r="O215" s="15">
        <v>2.9999999999999997E-4</v>
      </c>
      <c r="P215" s="15">
        <f>N215/סיכום!$B$42</f>
        <v>7.6106821635385437E-4</v>
      </c>
    </row>
    <row r="216" spans="1:16">
      <c r="A216" s="7" t="s">
        <v>485</v>
      </c>
      <c r="B216" s="7" t="s">
        <v>486</v>
      </c>
      <c r="C216" s="7" t="s">
        <v>487</v>
      </c>
      <c r="D216" s="7" t="s">
        <v>488</v>
      </c>
      <c r="E216" s="7" t="s">
        <v>355</v>
      </c>
      <c r="F216" s="7" t="s">
        <v>447</v>
      </c>
      <c r="G216" s="36">
        <v>0</v>
      </c>
      <c r="H216" s="22">
        <v>9.0399999999999991</v>
      </c>
      <c r="I216" s="7" t="s">
        <v>30</v>
      </c>
      <c r="J216" s="37">
        <v>0</v>
      </c>
      <c r="K216" s="15">
        <v>-2E-3</v>
      </c>
      <c r="L216" s="22">
        <v>482236</v>
      </c>
      <c r="M216" s="22">
        <v>101.86</v>
      </c>
      <c r="N216" s="22">
        <v>491.21</v>
      </c>
      <c r="O216" s="15">
        <v>4.0000000000000002E-4</v>
      </c>
      <c r="P216" s="15">
        <f>N216/סיכום!$B$42</f>
        <v>6.3042886771530655E-4</v>
      </c>
    </row>
    <row r="217" spans="1:16">
      <c r="A217" s="7" t="s">
        <v>489</v>
      </c>
      <c r="B217" s="7">
        <v>60372133</v>
      </c>
      <c r="C217" s="7" t="s">
        <v>490</v>
      </c>
      <c r="D217" s="7" t="s">
        <v>491</v>
      </c>
      <c r="E217" s="7" t="s">
        <v>355</v>
      </c>
      <c r="F217" s="7" t="s">
        <v>447</v>
      </c>
      <c r="G217" s="36">
        <v>0</v>
      </c>
      <c r="H217" s="22">
        <v>8</v>
      </c>
      <c r="I217" s="7" t="s">
        <v>30</v>
      </c>
      <c r="J217" s="15">
        <v>4.65E-2</v>
      </c>
      <c r="K217" s="15">
        <v>4.2200000000000001E-2</v>
      </c>
      <c r="L217" s="22">
        <v>602795</v>
      </c>
      <c r="M217" s="22">
        <v>104.48</v>
      </c>
      <c r="N217" s="22">
        <v>629.77</v>
      </c>
      <c r="O217" s="15">
        <v>1E-4</v>
      </c>
      <c r="P217" s="15">
        <f>N217/סיכום!$B$42</f>
        <v>8.0825957944884793E-4</v>
      </c>
    </row>
    <row r="218" spans="1:16">
      <c r="A218" s="7" t="s">
        <v>492</v>
      </c>
      <c r="B218" s="7" t="s">
        <v>493</v>
      </c>
      <c r="C218" s="7" t="s">
        <v>494</v>
      </c>
      <c r="D218" s="7" t="s">
        <v>488</v>
      </c>
      <c r="E218" s="7" t="s">
        <v>355</v>
      </c>
      <c r="F218" s="7" t="s">
        <v>447</v>
      </c>
      <c r="G218" s="36">
        <v>0</v>
      </c>
      <c r="H218" s="22">
        <v>-0.32</v>
      </c>
      <c r="I218" s="7" t="s">
        <v>30</v>
      </c>
      <c r="J218" s="37">
        <v>0</v>
      </c>
      <c r="K218" s="15">
        <v>3.7400000000000003E-2</v>
      </c>
      <c r="L218" s="22">
        <v>602795</v>
      </c>
      <c r="M218" s="22">
        <v>99.74</v>
      </c>
      <c r="N218" s="22">
        <v>601.26</v>
      </c>
      <c r="O218" s="15">
        <v>2.9999999999999997E-4</v>
      </c>
      <c r="P218" s="15">
        <f>N218/סיכום!$B$42</f>
        <v>7.7166926773173435E-4</v>
      </c>
    </row>
    <row r="219" spans="1:16">
      <c r="A219" s="7" t="s">
        <v>495</v>
      </c>
      <c r="B219" s="7" t="s">
        <v>496</v>
      </c>
      <c r="C219" s="7" t="s">
        <v>497</v>
      </c>
      <c r="D219" s="7" t="s">
        <v>176</v>
      </c>
      <c r="E219" s="7" t="s">
        <v>355</v>
      </c>
      <c r="F219" s="7" t="s">
        <v>447</v>
      </c>
      <c r="G219" s="36">
        <v>0</v>
      </c>
      <c r="H219" s="22">
        <v>7.53</v>
      </c>
      <c r="I219" s="7" t="s">
        <v>30</v>
      </c>
      <c r="J219" s="15">
        <v>0.04</v>
      </c>
      <c r="K219" s="15">
        <v>3.7699999999999997E-2</v>
      </c>
      <c r="L219" s="22">
        <v>280008</v>
      </c>
      <c r="M219" s="22">
        <v>103.76</v>
      </c>
      <c r="N219" s="22">
        <v>290.52</v>
      </c>
      <c r="O219" s="15">
        <v>1E-4</v>
      </c>
      <c r="P219" s="15">
        <f>N219/סיכום!$B$42</f>
        <v>3.7285925500020532E-4</v>
      </c>
    </row>
    <row r="220" spans="1:16">
      <c r="A220" s="7" t="s">
        <v>498</v>
      </c>
      <c r="B220" s="7" t="s">
        <v>499</v>
      </c>
      <c r="C220" s="7" t="s">
        <v>500</v>
      </c>
      <c r="D220" s="7" t="s">
        <v>501</v>
      </c>
      <c r="E220" s="7" t="s">
        <v>502</v>
      </c>
      <c r="F220" s="7" t="s">
        <v>447</v>
      </c>
      <c r="G220" s="36">
        <v>0</v>
      </c>
      <c r="H220" s="22">
        <v>7.89</v>
      </c>
      <c r="I220" s="7" t="s">
        <v>30</v>
      </c>
      <c r="J220" s="15">
        <v>4.4999999999999998E-2</v>
      </c>
      <c r="K220" s="15">
        <v>4.6100000000000002E-2</v>
      </c>
      <c r="L220" s="22">
        <v>657241</v>
      </c>
      <c r="M220" s="22">
        <v>101.43</v>
      </c>
      <c r="N220" s="22">
        <v>666.63</v>
      </c>
      <c r="O220" s="15">
        <v>2.9999999999999997E-4</v>
      </c>
      <c r="P220" s="15">
        <f>N220/סיכום!$B$42</f>
        <v>8.5556645036757157E-4</v>
      </c>
    </row>
    <row r="221" spans="1:16">
      <c r="A221" s="7" t="s">
        <v>503</v>
      </c>
      <c r="B221" s="7" t="s">
        <v>504</v>
      </c>
      <c r="C221" s="7" t="s">
        <v>505</v>
      </c>
      <c r="D221" s="7" t="s">
        <v>176</v>
      </c>
      <c r="E221" s="7" t="s">
        <v>502</v>
      </c>
      <c r="F221" s="7" t="s">
        <v>447</v>
      </c>
      <c r="G221" s="36">
        <v>0</v>
      </c>
      <c r="H221" s="22">
        <v>7.91</v>
      </c>
      <c r="I221" s="7" t="s">
        <v>30</v>
      </c>
      <c r="J221" s="15">
        <v>4.2999999999999997E-2</v>
      </c>
      <c r="K221" s="15">
        <v>4.07E-2</v>
      </c>
      <c r="L221" s="22">
        <v>595017</v>
      </c>
      <c r="M221" s="22">
        <v>103.61</v>
      </c>
      <c r="N221" s="22">
        <v>616.48</v>
      </c>
      <c r="O221" s="15">
        <v>1E-4</v>
      </c>
      <c r="P221" s="15">
        <f>N221/סיכום!$B$42</f>
        <v>7.9120292414472881E-4</v>
      </c>
    </row>
    <row r="222" spans="1:16">
      <c r="A222" s="7" t="s">
        <v>506</v>
      </c>
      <c r="B222" s="7" t="s">
        <v>507</v>
      </c>
      <c r="C222" s="7" t="s">
        <v>508</v>
      </c>
      <c r="D222" s="7" t="s">
        <v>509</v>
      </c>
      <c r="E222" s="7" t="s">
        <v>502</v>
      </c>
      <c r="F222" s="7" t="s">
        <v>447</v>
      </c>
      <c r="G222" s="36">
        <v>0</v>
      </c>
      <c r="H222" s="22">
        <v>6.16</v>
      </c>
      <c r="I222" s="7" t="s">
        <v>30</v>
      </c>
      <c r="J222" s="15">
        <v>5.8749999999999997E-2</v>
      </c>
      <c r="K222" s="15">
        <v>4.8300000000000003E-2</v>
      </c>
      <c r="L222" s="22">
        <v>280008</v>
      </c>
      <c r="M222" s="22">
        <v>107.2</v>
      </c>
      <c r="N222" s="22">
        <v>300.16000000000003</v>
      </c>
      <c r="O222" s="15">
        <v>1E-4</v>
      </c>
      <c r="P222" s="15">
        <f>N222/סיכום!$B$42</f>
        <v>3.8523142634194426E-4</v>
      </c>
    </row>
    <row r="223" spans="1:16">
      <c r="A223" s="7" t="s">
        <v>510</v>
      </c>
      <c r="B223" s="7" t="s">
        <v>511</v>
      </c>
      <c r="C223" s="7" t="s">
        <v>512</v>
      </c>
      <c r="D223" s="7" t="s">
        <v>513</v>
      </c>
      <c r="E223" s="7" t="s">
        <v>502</v>
      </c>
      <c r="F223" s="7" t="s">
        <v>447</v>
      </c>
      <c r="G223" s="36">
        <v>0</v>
      </c>
      <c r="H223" s="22">
        <v>2.37</v>
      </c>
      <c r="I223" s="7" t="s">
        <v>30</v>
      </c>
      <c r="J223" s="15">
        <v>7.8289999999999992E-3</v>
      </c>
      <c r="K223" s="15">
        <v>-0.1106</v>
      </c>
      <c r="L223" s="22">
        <v>595017</v>
      </c>
      <c r="M223" s="22">
        <v>76.69</v>
      </c>
      <c r="N223" s="22">
        <v>456.34</v>
      </c>
      <c r="O223" s="15">
        <v>2.9999999999999997E-4</v>
      </c>
      <c r="P223" s="15">
        <f>N223/סיכום!$B$42</f>
        <v>5.8567600312127801E-4</v>
      </c>
    </row>
    <row r="224" spans="1:16">
      <c r="A224" s="7" t="s">
        <v>514</v>
      </c>
      <c r="B224" s="7" t="s">
        <v>515</v>
      </c>
      <c r="C224" s="7" t="s">
        <v>516</v>
      </c>
      <c r="D224" s="7" t="s">
        <v>176</v>
      </c>
      <c r="E224" s="7" t="s">
        <v>502</v>
      </c>
      <c r="F224" s="7" t="s">
        <v>447</v>
      </c>
      <c r="G224" s="36">
        <v>0</v>
      </c>
      <c r="H224" s="40">
        <v>0</v>
      </c>
      <c r="I224" s="7" t="s">
        <v>30</v>
      </c>
      <c r="J224" s="37">
        <v>0</v>
      </c>
      <c r="K224" s="37">
        <v>0</v>
      </c>
      <c r="L224" s="22">
        <v>762244</v>
      </c>
      <c r="M224" s="22">
        <v>102.19</v>
      </c>
      <c r="N224" s="22">
        <v>778.9</v>
      </c>
      <c r="O224" s="15">
        <v>1E-4</v>
      </c>
      <c r="P224" s="15">
        <f>N224/סיכום!$B$42</f>
        <v>9.9965604336933744E-4</v>
      </c>
    </row>
    <row r="225" spans="1:16">
      <c r="A225" s="7" t="s">
        <v>517</v>
      </c>
      <c r="B225" s="7" t="s">
        <v>518</v>
      </c>
      <c r="C225" s="7" t="s">
        <v>519</v>
      </c>
      <c r="D225" s="7" t="s">
        <v>446</v>
      </c>
      <c r="E225" s="7" t="s">
        <v>502</v>
      </c>
      <c r="F225" s="7" t="s">
        <v>447</v>
      </c>
      <c r="G225" s="36">
        <v>0</v>
      </c>
      <c r="H225" s="40">
        <v>0</v>
      </c>
      <c r="I225" s="7" t="s">
        <v>58</v>
      </c>
      <c r="J225" s="37">
        <v>0</v>
      </c>
      <c r="K225" s="37">
        <v>0</v>
      </c>
      <c r="L225" s="22">
        <v>539660.4</v>
      </c>
      <c r="M225" s="22">
        <v>112.41</v>
      </c>
      <c r="N225" s="22">
        <v>606.66</v>
      </c>
      <c r="O225" s="15">
        <v>2.9999999999999997E-4</v>
      </c>
      <c r="P225" s="15">
        <f>N225/סיכום!$B$42</f>
        <v>7.7859973715552991E-4</v>
      </c>
    </row>
    <row r="226" spans="1:16">
      <c r="A226" s="7" t="s">
        <v>520</v>
      </c>
      <c r="B226" s="7" t="s">
        <v>521</v>
      </c>
      <c r="C226" s="7" t="s">
        <v>522</v>
      </c>
      <c r="D226" s="7" t="s">
        <v>471</v>
      </c>
      <c r="E226" s="7" t="s">
        <v>502</v>
      </c>
      <c r="F226" s="7" t="s">
        <v>447</v>
      </c>
      <c r="G226" s="36">
        <v>0</v>
      </c>
      <c r="H226" s="22">
        <v>7.28</v>
      </c>
      <c r="I226" s="7" t="s">
        <v>30</v>
      </c>
      <c r="J226" s="37">
        <v>0</v>
      </c>
      <c r="K226" s="15">
        <v>-9.4000000000000004E-3</v>
      </c>
      <c r="L226" s="22">
        <v>505570</v>
      </c>
      <c r="M226" s="22">
        <v>107.68</v>
      </c>
      <c r="N226" s="22">
        <v>544.41999999999996</v>
      </c>
      <c r="O226" s="15">
        <v>1E-4</v>
      </c>
      <c r="P226" s="15">
        <f>N226/סיכום!$B$42</f>
        <v>6.9871965994496694E-4</v>
      </c>
    </row>
    <row r="227" spans="1:16">
      <c r="A227" s="7" t="s">
        <v>523</v>
      </c>
      <c r="B227" s="7" t="s">
        <v>524</v>
      </c>
      <c r="C227" s="7" t="s">
        <v>525</v>
      </c>
      <c r="D227" s="7" t="s">
        <v>478</v>
      </c>
      <c r="E227" s="7" t="s">
        <v>502</v>
      </c>
      <c r="F227" s="7" t="s">
        <v>447</v>
      </c>
      <c r="G227" s="36">
        <v>0</v>
      </c>
      <c r="H227" s="22">
        <v>33.840000000000003</v>
      </c>
      <c r="I227" s="7" t="s">
        <v>40</v>
      </c>
      <c r="J227" s="37">
        <v>0</v>
      </c>
      <c r="K227" s="15">
        <v>-5.9999999999999995E-4</v>
      </c>
      <c r="L227" s="22">
        <v>514981.4</v>
      </c>
      <c r="M227" s="22">
        <v>102.13</v>
      </c>
      <c r="N227" s="22">
        <v>525.94000000000005</v>
      </c>
      <c r="O227" s="15">
        <v>1E-4</v>
      </c>
      <c r="P227" s="15">
        <f>N227/סיכום!$B$42</f>
        <v>6.7500205347242198E-4</v>
      </c>
    </row>
    <row r="228" spans="1:16">
      <c r="A228" s="7" t="s">
        <v>526</v>
      </c>
      <c r="B228" s="7">
        <v>60374758</v>
      </c>
      <c r="C228" s="7" t="s">
        <v>527</v>
      </c>
      <c r="D228" s="7" t="s">
        <v>528</v>
      </c>
      <c r="E228" s="7" t="s">
        <v>502</v>
      </c>
      <c r="F228" s="7" t="s">
        <v>447</v>
      </c>
      <c r="G228" s="36">
        <v>0</v>
      </c>
      <c r="H228" s="22">
        <v>7.46</v>
      </c>
      <c r="I228" s="7" t="s">
        <v>30</v>
      </c>
      <c r="J228" s="15">
        <v>0.04</v>
      </c>
      <c r="K228" s="15">
        <v>3.5000000000000003E-2</v>
      </c>
      <c r="L228" s="22">
        <v>392789</v>
      </c>
      <c r="M228" s="22">
        <v>103.88</v>
      </c>
      <c r="N228" s="22">
        <v>408.04</v>
      </c>
      <c r="O228" s="15">
        <v>4.0000000000000002E-4</v>
      </c>
      <c r="P228" s="15">
        <f>N228/סיכום!$B$42</f>
        <v>5.2368680438621713E-4</v>
      </c>
    </row>
    <row r="229" spans="1:16">
      <c r="A229" s="7" t="s">
        <v>529</v>
      </c>
      <c r="B229" s="7" t="s">
        <v>530</v>
      </c>
      <c r="C229" s="7" t="s">
        <v>531</v>
      </c>
      <c r="D229" s="7" t="s">
        <v>171</v>
      </c>
      <c r="E229" s="7" t="s">
        <v>502</v>
      </c>
      <c r="F229" s="7" t="s">
        <v>447</v>
      </c>
      <c r="G229" s="36">
        <v>0</v>
      </c>
      <c r="H229" s="22">
        <v>6.08</v>
      </c>
      <c r="I229" s="7" t="s">
        <v>30</v>
      </c>
      <c r="J229" s="15">
        <v>5.3749999999999999E-2</v>
      </c>
      <c r="K229" s="15">
        <v>6.6400000000000001E-2</v>
      </c>
      <c r="L229" s="22">
        <v>458902</v>
      </c>
      <c r="M229" s="22">
        <v>95.6</v>
      </c>
      <c r="N229" s="22">
        <v>438.69</v>
      </c>
      <c r="O229" s="15">
        <v>0</v>
      </c>
      <c r="P229" s="15">
        <f>N229/סיכום!$B$42</f>
        <v>5.6302363546757565E-4</v>
      </c>
    </row>
    <row r="230" spans="1:16">
      <c r="A230" s="7" t="s">
        <v>532</v>
      </c>
      <c r="B230" s="7" t="s">
        <v>533</v>
      </c>
      <c r="C230" s="7" t="s">
        <v>534</v>
      </c>
      <c r="D230" s="7" t="s">
        <v>535</v>
      </c>
      <c r="E230" s="7" t="s">
        <v>502</v>
      </c>
      <c r="F230" s="7" t="s">
        <v>447</v>
      </c>
      <c r="G230" s="36">
        <v>0</v>
      </c>
      <c r="H230" s="22">
        <v>35.020000000000003</v>
      </c>
      <c r="I230" s="7" t="s">
        <v>30</v>
      </c>
      <c r="J230" s="15">
        <v>1.9094E-2</v>
      </c>
      <c r="K230" s="15">
        <v>1.9400000000000001E-2</v>
      </c>
      <c r="L230" s="22">
        <v>762244</v>
      </c>
      <c r="M230" s="22">
        <v>99.76</v>
      </c>
      <c r="N230" s="22">
        <v>760.43</v>
      </c>
      <c r="O230" s="15">
        <v>2.0000000000000001E-4</v>
      </c>
      <c r="P230" s="15">
        <f>N230/סיכום!$B$42</f>
        <v>9.7595127109942911E-4</v>
      </c>
    </row>
    <row r="231" spans="1:16">
      <c r="A231" s="7" t="s">
        <v>536</v>
      </c>
      <c r="B231" s="7" t="s">
        <v>537</v>
      </c>
      <c r="C231" s="7" t="s">
        <v>538</v>
      </c>
      <c r="D231" s="7" t="s">
        <v>171</v>
      </c>
      <c r="E231" s="7" t="s">
        <v>502</v>
      </c>
      <c r="F231" s="7" t="s">
        <v>447</v>
      </c>
      <c r="G231" s="36">
        <v>0</v>
      </c>
      <c r="H231" s="22">
        <v>6.65</v>
      </c>
      <c r="I231" s="7" t="s">
        <v>30</v>
      </c>
      <c r="J231" s="15">
        <v>4.1250000000000002E-2</v>
      </c>
      <c r="K231" s="15">
        <v>6.0400000000000002E-2</v>
      </c>
      <c r="L231" s="22">
        <v>474458</v>
      </c>
      <c r="M231" s="22">
        <v>89.36</v>
      </c>
      <c r="N231" s="22">
        <v>423.96</v>
      </c>
      <c r="O231" s="15">
        <v>1E-4</v>
      </c>
      <c r="P231" s="15">
        <f>N231/סיכום!$B$42</f>
        <v>5.4411885498377758E-4</v>
      </c>
    </row>
    <row r="232" spans="1:16">
      <c r="A232" s="7" t="s">
        <v>539</v>
      </c>
      <c r="B232" s="7" t="s">
        <v>540</v>
      </c>
      <c r="C232" s="7" t="s">
        <v>541</v>
      </c>
      <c r="D232" s="7" t="s">
        <v>171</v>
      </c>
      <c r="E232" s="7" t="s">
        <v>502</v>
      </c>
      <c r="F232" s="7" t="s">
        <v>447</v>
      </c>
      <c r="G232" s="36">
        <v>0</v>
      </c>
      <c r="H232" s="22">
        <v>8.42</v>
      </c>
      <c r="I232" s="7" t="s">
        <v>30</v>
      </c>
      <c r="J232" s="15">
        <v>4.7500000000000001E-2</v>
      </c>
      <c r="K232" s="15">
        <v>4.3900000000000002E-2</v>
      </c>
      <c r="L232" s="22">
        <v>1333927</v>
      </c>
      <c r="M232" s="22">
        <v>105.48</v>
      </c>
      <c r="N232" s="22">
        <v>1407.08</v>
      </c>
      <c r="O232" s="15">
        <v>2.9999999999999997E-4</v>
      </c>
      <c r="P232" s="15">
        <f>N232/סיכום!$B$42</f>
        <v>1.8058749845989567E-3</v>
      </c>
    </row>
    <row r="233" spans="1:16">
      <c r="A233" s="7" t="s">
        <v>542</v>
      </c>
      <c r="B233" s="7" t="s">
        <v>543</v>
      </c>
      <c r="C233" s="7" t="s">
        <v>544</v>
      </c>
      <c r="D233" s="7" t="s">
        <v>545</v>
      </c>
      <c r="E233" s="7" t="s">
        <v>502</v>
      </c>
      <c r="F233" s="7" t="s">
        <v>447</v>
      </c>
      <c r="G233" s="36">
        <v>0</v>
      </c>
      <c r="H233" s="22">
        <v>8.42</v>
      </c>
      <c r="I233" s="7" t="s">
        <v>30</v>
      </c>
      <c r="J233" s="15">
        <v>3.7499999999999999E-2</v>
      </c>
      <c r="K233" s="15">
        <v>4.0099999999999997E-2</v>
      </c>
      <c r="L233" s="22">
        <v>466680</v>
      </c>
      <c r="M233" s="22">
        <v>99.69</v>
      </c>
      <c r="N233" s="22">
        <v>465.24</v>
      </c>
      <c r="O233" s="15">
        <v>2.0000000000000001E-4</v>
      </c>
      <c r="P233" s="15">
        <f>N233/סיכום!$B$42</f>
        <v>5.9709844346790423E-4</v>
      </c>
    </row>
    <row r="234" spans="1:16">
      <c r="A234" s="7" t="s">
        <v>546</v>
      </c>
      <c r="B234" s="7" t="s">
        <v>547</v>
      </c>
      <c r="C234" s="7" t="s">
        <v>548</v>
      </c>
      <c r="D234" s="7" t="s">
        <v>171</v>
      </c>
      <c r="E234" s="7" t="s">
        <v>502</v>
      </c>
      <c r="F234" s="7" t="s">
        <v>447</v>
      </c>
      <c r="G234" s="36">
        <v>0</v>
      </c>
      <c r="H234" s="22">
        <v>3.12</v>
      </c>
      <c r="I234" s="7" t="s">
        <v>30</v>
      </c>
      <c r="J234" s="15">
        <v>3.7229999999999999E-2</v>
      </c>
      <c r="K234" s="15">
        <v>9.8500000000000004E-2</v>
      </c>
      <c r="L234" s="22">
        <v>952805</v>
      </c>
      <c r="M234" s="22">
        <v>84.15</v>
      </c>
      <c r="N234" s="22">
        <v>801.82</v>
      </c>
      <c r="O234" s="15">
        <v>4.0000000000000002E-4</v>
      </c>
      <c r="P234" s="15">
        <f>N234/סיכום!$B$42</f>
        <v>1.0290720358125591E-3</v>
      </c>
    </row>
    <row r="235" spans="1:16">
      <c r="A235" s="7" t="s">
        <v>549</v>
      </c>
      <c r="B235" s="7" t="s">
        <v>550</v>
      </c>
      <c r="C235" s="7" t="s">
        <v>551</v>
      </c>
      <c r="D235" s="7" t="s">
        <v>471</v>
      </c>
      <c r="E235" s="7" t="s">
        <v>552</v>
      </c>
      <c r="F235" s="7" t="s">
        <v>447</v>
      </c>
      <c r="G235" s="36">
        <v>0</v>
      </c>
      <c r="H235" s="22">
        <v>13.41</v>
      </c>
      <c r="I235" s="7" t="s">
        <v>30</v>
      </c>
      <c r="J235" s="15">
        <v>4.2959999999999998E-2</v>
      </c>
      <c r="K235" s="15">
        <v>4.6399999999999997E-2</v>
      </c>
      <c r="L235" s="22">
        <v>1244480</v>
      </c>
      <c r="M235" s="22">
        <v>97.82</v>
      </c>
      <c r="N235" s="22">
        <v>1217.31</v>
      </c>
      <c r="O235" s="15">
        <v>2.0000000000000001E-4</v>
      </c>
      <c r="P235" s="15">
        <f>N235/סיכום!$B$42</f>
        <v>1.5623203211630866E-3</v>
      </c>
    </row>
    <row r="236" spans="1:16">
      <c r="A236" s="7" t="s">
        <v>553</v>
      </c>
      <c r="B236" s="7" t="s">
        <v>554</v>
      </c>
      <c r="C236" s="7" t="s">
        <v>555</v>
      </c>
      <c r="D236" s="7" t="s">
        <v>556</v>
      </c>
      <c r="E236" s="7" t="s">
        <v>552</v>
      </c>
      <c r="F236" s="7" t="s">
        <v>447</v>
      </c>
      <c r="G236" s="36">
        <v>0</v>
      </c>
      <c r="H236" s="40">
        <v>0</v>
      </c>
      <c r="I236" s="7" t="s">
        <v>30</v>
      </c>
      <c r="J236" s="37">
        <v>0</v>
      </c>
      <c r="K236" s="37">
        <v>0</v>
      </c>
      <c r="L236" s="22">
        <v>303342</v>
      </c>
      <c r="M236" s="22">
        <v>106.92</v>
      </c>
      <c r="N236" s="22">
        <v>324.33</v>
      </c>
      <c r="O236" s="15">
        <v>1E-4</v>
      </c>
      <c r="P236" s="15">
        <f>N236/סיכום!$B$42</f>
        <v>4.1625169411474802E-4</v>
      </c>
    </row>
    <row r="237" spans="1:16">
      <c r="A237" s="7" t="s">
        <v>557</v>
      </c>
      <c r="B237" s="7" t="s">
        <v>558</v>
      </c>
      <c r="C237" s="7" t="s">
        <v>559</v>
      </c>
      <c r="D237" s="7" t="s">
        <v>560</v>
      </c>
      <c r="E237" s="7" t="s">
        <v>552</v>
      </c>
      <c r="F237" s="7" t="s">
        <v>447</v>
      </c>
      <c r="G237" s="36">
        <v>0</v>
      </c>
      <c r="H237" s="22">
        <v>7.52</v>
      </c>
      <c r="I237" s="7" t="s">
        <v>30</v>
      </c>
      <c r="J237" s="15">
        <v>5.3030000000000001E-2</v>
      </c>
      <c r="K237" s="15">
        <v>5.16E-2</v>
      </c>
      <c r="L237" s="22">
        <v>532793</v>
      </c>
      <c r="M237" s="22">
        <v>102</v>
      </c>
      <c r="N237" s="22">
        <v>543.47</v>
      </c>
      <c r="O237" s="15">
        <v>1E-4</v>
      </c>
      <c r="P237" s="15">
        <f>N237/סיכום!$B$42</f>
        <v>6.9750041069448437E-4</v>
      </c>
    </row>
    <row r="238" spans="1:16">
      <c r="A238" s="7" t="s">
        <v>561</v>
      </c>
      <c r="B238" s="7" t="s">
        <v>562</v>
      </c>
      <c r="C238" s="7" t="s">
        <v>563</v>
      </c>
      <c r="D238" s="7" t="s">
        <v>467</v>
      </c>
      <c r="E238" s="7" t="s">
        <v>552</v>
      </c>
      <c r="F238" s="7" t="s">
        <v>447</v>
      </c>
      <c r="G238" s="36">
        <v>0</v>
      </c>
      <c r="H238" s="22">
        <v>34.1</v>
      </c>
      <c r="I238" s="7" t="s">
        <v>58</v>
      </c>
      <c r="J238" s="15">
        <v>4.8500000000000001E-2</v>
      </c>
      <c r="K238" s="15">
        <v>4.82E-2</v>
      </c>
      <c r="L238" s="22">
        <v>1146020.3999999999</v>
      </c>
      <c r="M238" s="22">
        <v>103.41</v>
      </c>
      <c r="N238" s="22">
        <v>1185.08</v>
      </c>
      <c r="O238" s="15">
        <v>5.0000000000000001E-4</v>
      </c>
      <c r="P238" s="15">
        <f>N238/סיכום!$B$42</f>
        <v>1.520955686065136E-3</v>
      </c>
    </row>
    <row r="239" spans="1:16">
      <c r="A239" s="7" t="s">
        <v>564</v>
      </c>
      <c r="B239" s="7" t="s">
        <v>565</v>
      </c>
      <c r="C239" s="7" t="s">
        <v>566</v>
      </c>
      <c r="D239" s="7" t="s">
        <v>513</v>
      </c>
      <c r="E239" s="7" t="s">
        <v>431</v>
      </c>
      <c r="F239" s="7" t="s">
        <v>447</v>
      </c>
      <c r="G239" s="36">
        <v>0</v>
      </c>
      <c r="H239" s="22">
        <v>10.92</v>
      </c>
      <c r="I239" s="7" t="s">
        <v>30</v>
      </c>
      <c r="J239" s="15">
        <v>7.8750000000000001E-2</v>
      </c>
      <c r="K239" s="15">
        <v>7.6399999999999996E-2</v>
      </c>
      <c r="L239" s="22">
        <v>365566</v>
      </c>
      <c r="M239" s="22">
        <v>97.33</v>
      </c>
      <c r="N239" s="22">
        <v>355.79</v>
      </c>
      <c r="O239" s="15">
        <v>1E-4</v>
      </c>
      <c r="P239" s="15">
        <f>N239/סיכום!$B$42</f>
        <v>4.5662809560967598E-4</v>
      </c>
    </row>
    <row r="240" spans="1:16">
      <c r="A240" s="7" t="s">
        <v>567</v>
      </c>
      <c r="B240" s="7" t="s">
        <v>568</v>
      </c>
      <c r="C240" s="7" t="s">
        <v>569</v>
      </c>
      <c r="D240" s="7" t="s">
        <v>446</v>
      </c>
      <c r="E240" s="36" t="s">
        <v>1487</v>
      </c>
      <c r="F240" s="36">
        <v>0</v>
      </c>
      <c r="G240" s="36">
        <v>0</v>
      </c>
      <c r="H240" s="22">
        <v>0.6</v>
      </c>
      <c r="I240" s="7" t="s">
        <v>30</v>
      </c>
      <c r="J240" s="37">
        <v>0</v>
      </c>
      <c r="K240" s="15">
        <v>0.22650000000000001</v>
      </c>
      <c r="L240" s="22">
        <v>1528377</v>
      </c>
      <c r="M240" s="22">
        <v>88.47</v>
      </c>
      <c r="N240" s="22">
        <v>1352.16</v>
      </c>
      <c r="O240" s="15">
        <v>2E-3</v>
      </c>
      <c r="P240" s="15">
        <f>N240/סיכום!$B$42</f>
        <v>1.7353895437184279E-3</v>
      </c>
    </row>
    <row r="241" spans="1:16">
      <c r="A241" s="7" t="s">
        <v>570</v>
      </c>
      <c r="B241" s="7" t="s">
        <v>571</v>
      </c>
      <c r="C241" s="7" t="s">
        <v>572</v>
      </c>
      <c r="D241" s="7" t="s">
        <v>446</v>
      </c>
      <c r="E241" s="36" t="s">
        <v>1487</v>
      </c>
      <c r="F241" s="36">
        <v>0</v>
      </c>
      <c r="G241" s="36">
        <v>0</v>
      </c>
      <c r="H241" s="22">
        <v>19.03</v>
      </c>
      <c r="I241" s="7" t="s">
        <v>40</v>
      </c>
      <c r="J241" s="15">
        <v>0.04</v>
      </c>
      <c r="K241" s="15">
        <v>3.5799999999999998E-2</v>
      </c>
      <c r="L241" s="22">
        <v>472460</v>
      </c>
      <c r="M241" s="22">
        <v>102.53</v>
      </c>
      <c r="N241" s="22">
        <v>484.42</v>
      </c>
      <c r="O241" s="15">
        <v>1E-3</v>
      </c>
      <c r="P241" s="15">
        <f>N241/סיכום!$B$42</f>
        <v>6.217144441250154E-4</v>
      </c>
    </row>
    <row r="242" spans="1:16" ht="13.5" thickBot="1">
      <c r="A242" s="6" t="s">
        <v>573</v>
      </c>
      <c r="B242" s="6"/>
      <c r="C242" s="6"/>
      <c r="D242" s="6"/>
      <c r="E242" s="6"/>
      <c r="F242" s="6"/>
      <c r="G242" s="6"/>
      <c r="H242" s="35">
        <v>10.74</v>
      </c>
      <c r="I242" s="6"/>
      <c r="J242" s="16"/>
      <c r="K242" s="16">
        <v>3.9300000000000002E-2</v>
      </c>
      <c r="L242" s="24">
        <f>SUM(L204:L241)</f>
        <v>24914038.100000001</v>
      </c>
      <c r="M242" s="35"/>
      <c r="N242" s="24">
        <f>SUM(N204:N241)</f>
        <v>25716.740000000009</v>
      </c>
      <c r="O242" s="16"/>
      <c r="P242" s="17">
        <f>SUM(P204:P241)</f>
        <v>3.3005385231426349E-2</v>
      </c>
    </row>
    <row r="243" spans="1:16" ht="13.5" thickTop="1"/>
    <row r="244" spans="1:16" ht="13.5" thickBot="1">
      <c r="A244" s="4" t="s">
        <v>574</v>
      </c>
      <c r="B244" s="4"/>
      <c r="C244" s="4"/>
      <c r="D244" s="4"/>
      <c r="E244" s="4"/>
      <c r="F244" s="4"/>
      <c r="G244" s="4"/>
      <c r="H244" s="33">
        <v>10.74</v>
      </c>
      <c r="I244" s="4"/>
      <c r="J244" s="30"/>
      <c r="K244" s="30">
        <v>3.9300000000000002E-2</v>
      </c>
      <c r="L244" s="26">
        <f>SUM(L242)</f>
        <v>24914038.100000001</v>
      </c>
      <c r="M244" s="33"/>
      <c r="N244" s="26">
        <f>SUM(N242)</f>
        <v>25716.740000000009</v>
      </c>
      <c r="O244" s="30"/>
      <c r="P244" s="27">
        <f>SUM(P242)</f>
        <v>3.3005385231426349E-2</v>
      </c>
    </row>
    <row r="245" spans="1:16" ht="13.5" thickTop="1"/>
    <row r="247" spans="1:16" ht="13.5" thickBot="1">
      <c r="A247" s="4" t="s">
        <v>575</v>
      </c>
      <c r="B247" s="4"/>
      <c r="C247" s="4"/>
      <c r="D247" s="4"/>
      <c r="E247" s="4"/>
      <c r="F247" s="4"/>
      <c r="G247" s="4"/>
      <c r="H247" s="33">
        <v>5.56</v>
      </c>
      <c r="I247" s="4"/>
      <c r="J247" s="30"/>
      <c r="K247" s="30">
        <v>2.81E-2</v>
      </c>
      <c r="L247" s="26">
        <f>SUM(L196+L244)</f>
        <v>87804533.719999999</v>
      </c>
      <c r="M247" s="33"/>
      <c r="N247" s="26">
        <f>SUM(N196+N244)</f>
        <v>100982.86999999995</v>
      </c>
      <c r="O247" s="30"/>
      <c r="P247" s="27">
        <f>SUM(P196+P244)</f>
        <v>0.12960346164113515</v>
      </c>
    </row>
    <row r="248" spans="1:16" ht="13.5" thickTop="1"/>
    <row r="250" spans="1:16">
      <c r="A250" s="7" t="s">
        <v>86</v>
      </c>
      <c r="B250" s="7"/>
      <c r="C250" s="7"/>
      <c r="D250" s="7"/>
      <c r="E250" s="7"/>
      <c r="F250" s="7"/>
      <c r="G250" s="7"/>
      <c r="H250" s="22"/>
      <c r="I250" s="7"/>
      <c r="J250" s="15"/>
      <c r="K250" s="15"/>
      <c r="L250" s="22"/>
      <c r="M250" s="22"/>
      <c r="N250" s="22"/>
      <c r="O250" s="15"/>
      <c r="P250" s="15"/>
    </row>
    <row r="254" spans="1:16">
      <c r="A254" s="2"/>
    </row>
  </sheetData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46"/>
  <sheetViews>
    <sheetView rightToLeft="1" topLeftCell="D117" workbookViewId="0">
      <selection activeCell="H139" sqref="H139"/>
    </sheetView>
  </sheetViews>
  <sheetFormatPr defaultColWidth="9.140625" defaultRowHeight="12.75"/>
  <cols>
    <col min="1" max="1" width="36.7109375" customWidth="1"/>
    <col min="2" max="2" width="15.7109375" customWidth="1"/>
    <col min="3" max="3" width="35.7109375" customWidth="1"/>
    <col min="4" max="4" width="46.7109375" customWidth="1"/>
    <col min="5" max="5" width="13.7109375" customWidth="1"/>
    <col min="6" max="6" width="15.7109375" style="32" customWidth="1"/>
    <col min="7" max="8" width="12.7109375" style="32" customWidth="1"/>
    <col min="9" max="9" width="24.7109375" style="29" customWidth="1"/>
    <col min="10" max="10" width="20.7109375" style="29" customWidth="1"/>
  </cols>
  <sheetData>
    <row r="2" spans="1:10" ht="18">
      <c r="A2" s="1" t="s">
        <v>0</v>
      </c>
    </row>
    <row r="4" spans="1:10" ht="18">
      <c r="A4" s="1" t="s">
        <v>576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151</v>
      </c>
      <c r="E11" s="4" t="s">
        <v>9</v>
      </c>
      <c r="F11" s="33" t="s">
        <v>90</v>
      </c>
      <c r="G11" s="33" t="s">
        <v>91</v>
      </c>
      <c r="H11" s="33" t="s">
        <v>12</v>
      </c>
      <c r="I11" s="30" t="s">
        <v>92</v>
      </c>
      <c r="J11" s="30" t="s">
        <v>13</v>
      </c>
    </row>
    <row r="12" spans="1:10">
      <c r="A12" s="5"/>
      <c r="B12" s="5"/>
      <c r="C12" s="5"/>
      <c r="D12" s="5"/>
      <c r="E12" s="5"/>
      <c r="F12" s="34" t="s">
        <v>95</v>
      </c>
      <c r="G12" s="34" t="s">
        <v>96</v>
      </c>
      <c r="H12" s="34" t="s">
        <v>15</v>
      </c>
      <c r="I12" s="31" t="s">
        <v>14</v>
      </c>
      <c r="J12" s="31" t="s">
        <v>14</v>
      </c>
    </row>
    <row r="15" spans="1:10">
      <c r="A15" s="4" t="s">
        <v>577</v>
      </c>
      <c r="B15" s="4"/>
      <c r="C15" s="4"/>
      <c r="D15" s="4"/>
      <c r="E15" s="4"/>
      <c r="F15" s="33"/>
      <c r="G15" s="33"/>
      <c r="H15" s="33"/>
      <c r="I15" s="30"/>
      <c r="J15" s="30"/>
    </row>
    <row r="18" spans="1:10">
      <c r="A18" s="4" t="s">
        <v>578</v>
      </c>
      <c r="B18" s="4"/>
      <c r="C18" s="4"/>
      <c r="D18" s="4"/>
      <c r="E18" s="4"/>
      <c r="F18" s="33"/>
      <c r="G18" s="33"/>
      <c r="H18" s="33"/>
      <c r="I18" s="30"/>
      <c r="J18" s="30"/>
    </row>
    <row r="19" spans="1:10">
      <c r="A19" s="6" t="s">
        <v>579</v>
      </c>
      <c r="B19" s="6"/>
      <c r="C19" s="6"/>
      <c r="D19" s="6"/>
      <c r="E19" s="6"/>
      <c r="F19" s="35"/>
      <c r="G19" s="35"/>
      <c r="H19" s="35"/>
      <c r="I19" s="16"/>
      <c r="J19" s="16"/>
    </row>
    <row r="20" spans="1:10">
      <c r="A20" s="7" t="s">
        <v>580</v>
      </c>
      <c r="B20" s="7">
        <v>593038</v>
      </c>
      <c r="C20" s="7" t="s">
        <v>581</v>
      </c>
      <c r="D20" s="7" t="s">
        <v>176</v>
      </c>
      <c r="E20" s="7" t="s">
        <v>23</v>
      </c>
      <c r="F20" s="22">
        <v>9632</v>
      </c>
      <c r="G20" s="22">
        <v>4990</v>
      </c>
      <c r="H20" s="22">
        <v>480.64</v>
      </c>
      <c r="I20" s="15">
        <v>1E-4</v>
      </c>
      <c r="J20" s="15">
        <f>H20/סיכום!$B$42</f>
        <v>6.1686311552835841E-4</v>
      </c>
    </row>
    <row r="21" spans="1:10">
      <c r="A21" s="7" t="s">
        <v>582</v>
      </c>
      <c r="B21" s="7">
        <v>126011</v>
      </c>
      <c r="C21" s="7" t="s">
        <v>226</v>
      </c>
      <c r="D21" s="7" t="s">
        <v>197</v>
      </c>
      <c r="E21" s="7" t="s">
        <v>23</v>
      </c>
      <c r="F21" s="22">
        <v>12610</v>
      </c>
      <c r="G21" s="22">
        <v>4618</v>
      </c>
      <c r="H21" s="22">
        <v>582.33000000000004</v>
      </c>
      <c r="I21" s="15">
        <v>1E-4</v>
      </c>
      <c r="J21" s="15">
        <f>H21/סיכום!$B$42</f>
        <v>7.4737412214053974E-4</v>
      </c>
    </row>
    <row r="22" spans="1:10">
      <c r="A22" s="7" t="s">
        <v>583</v>
      </c>
      <c r="B22" s="7">
        <v>1119478</v>
      </c>
      <c r="C22" s="7" t="s">
        <v>584</v>
      </c>
      <c r="D22" s="7" t="s">
        <v>197</v>
      </c>
      <c r="E22" s="7" t="s">
        <v>23</v>
      </c>
      <c r="F22" s="22">
        <v>7691</v>
      </c>
      <c r="G22" s="22">
        <v>12830</v>
      </c>
      <c r="H22" s="22">
        <v>986.76</v>
      </c>
      <c r="I22" s="15">
        <v>1E-4</v>
      </c>
      <c r="J22" s="15">
        <f>H22/סיכום!$B$42</f>
        <v>1.266427779374923E-3</v>
      </c>
    </row>
    <row r="23" spans="1:10">
      <c r="A23" s="7" t="s">
        <v>585</v>
      </c>
      <c r="B23" s="7">
        <v>1081082</v>
      </c>
      <c r="C23" s="7" t="s">
        <v>586</v>
      </c>
      <c r="D23" s="7" t="s">
        <v>587</v>
      </c>
      <c r="E23" s="7" t="s">
        <v>23</v>
      </c>
      <c r="F23" s="22">
        <v>12325</v>
      </c>
      <c r="G23" s="22">
        <v>12050</v>
      </c>
      <c r="H23" s="22">
        <v>1485.16</v>
      </c>
      <c r="I23" s="15">
        <v>2.0000000000000001E-4</v>
      </c>
      <c r="J23" s="15">
        <f>H23/סיכום!$B$42</f>
        <v>1.9060844387859873E-3</v>
      </c>
    </row>
    <row r="24" spans="1:10">
      <c r="A24" s="7" t="s">
        <v>588</v>
      </c>
      <c r="B24" s="7">
        <v>746016</v>
      </c>
      <c r="C24" s="7" t="s">
        <v>589</v>
      </c>
      <c r="D24" s="7" t="s">
        <v>587</v>
      </c>
      <c r="E24" s="7" t="s">
        <v>23</v>
      </c>
      <c r="F24" s="22">
        <v>12623</v>
      </c>
      <c r="G24" s="22">
        <v>5860</v>
      </c>
      <c r="H24" s="22">
        <v>739.71</v>
      </c>
      <c r="I24" s="15">
        <v>1E-4</v>
      </c>
      <c r="J24" s="15">
        <f>H24/סיכום!$B$42</f>
        <v>9.4935880323627261E-4</v>
      </c>
    </row>
    <row r="25" spans="1:10">
      <c r="A25" s="7" t="s">
        <v>590</v>
      </c>
      <c r="B25" s="7">
        <v>576017</v>
      </c>
      <c r="C25" s="7" t="s">
        <v>271</v>
      </c>
      <c r="D25" s="7" t="s">
        <v>272</v>
      </c>
      <c r="E25" s="7" t="s">
        <v>23</v>
      </c>
      <c r="F25" s="22">
        <v>1</v>
      </c>
      <c r="G25" s="22">
        <v>185600</v>
      </c>
      <c r="H25" s="22">
        <v>1.86</v>
      </c>
      <c r="I25" s="15">
        <v>0</v>
      </c>
      <c r="J25" s="15">
        <f>H25/סיכום!$B$42</f>
        <v>2.3871616904184977E-6</v>
      </c>
    </row>
    <row r="26" spans="1:10">
      <c r="A26" s="7" t="s">
        <v>591</v>
      </c>
      <c r="B26" s="7">
        <v>1100007</v>
      </c>
      <c r="C26" s="7" t="s">
        <v>418</v>
      </c>
      <c r="D26" s="7" t="s">
        <v>272</v>
      </c>
      <c r="E26" s="7" t="s">
        <v>23</v>
      </c>
      <c r="F26" s="22">
        <v>2017</v>
      </c>
      <c r="G26" s="22">
        <v>50460</v>
      </c>
      <c r="H26" s="22">
        <v>1017.78</v>
      </c>
      <c r="I26" s="15">
        <v>2.0000000000000001E-4</v>
      </c>
      <c r="J26" s="15">
        <f>H26/סיכום!$B$42</f>
        <v>1.3062394759538378E-3</v>
      </c>
    </row>
    <row r="27" spans="1:10">
      <c r="A27" s="7" t="s">
        <v>592</v>
      </c>
      <c r="B27" s="7">
        <v>273011</v>
      </c>
      <c r="C27" s="7" t="s">
        <v>593</v>
      </c>
      <c r="D27" s="7" t="s">
        <v>594</v>
      </c>
      <c r="E27" s="7" t="s">
        <v>23</v>
      </c>
      <c r="F27" s="22">
        <v>6119</v>
      </c>
      <c r="G27" s="22">
        <v>19710</v>
      </c>
      <c r="H27" s="22">
        <v>1206.05</v>
      </c>
      <c r="I27" s="15">
        <v>1E-4</v>
      </c>
      <c r="J27" s="15">
        <f>H27/סיכום!$B$42</f>
        <v>1.5478690089942091E-3</v>
      </c>
    </row>
    <row r="28" spans="1:10" ht="13.5" thickBot="1">
      <c r="A28" s="6" t="s">
        <v>595</v>
      </c>
      <c r="B28" s="6"/>
      <c r="C28" s="6"/>
      <c r="D28" s="6"/>
      <c r="E28" s="6"/>
      <c r="F28" s="24">
        <f>SUM(F20:F27)</f>
        <v>63018</v>
      </c>
      <c r="G28" s="35"/>
      <c r="H28" s="24">
        <f>SUM(H20:H27)</f>
        <v>6500.29</v>
      </c>
      <c r="I28" s="16"/>
      <c r="J28" s="17">
        <f>SUM(J20:J27)</f>
        <v>8.3426039057045466E-3</v>
      </c>
    </row>
    <row r="29" spans="1:10" ht="13.5" thickTop="1"/>
    <row r="30" spans="1:10">
      <c r="A30" s="6" t="s">
        <v>596</v>
      </c>
      <c r="B30" s="6"/>
      <c r="C30" s="6"/>
      <c r="D30" s="6"/>
      <c r="E30" s="6"/>
      <c r="F30" s="35"/>
      <c r="G30" s="35"/>
      <c r="H30" s="35"/>
      <c r="I30" s="16"/>
      <c r="J30" s="16"/>
    </row>
    <row r="31" spans="1:10">
      <c r="A31" s="7" t="s">
        <v>597</v>
      </c>
      <c r="B31" s="7">
        <v>763011</v>
      </c>
      <c r="C31" s="7" t="s">
        <v>598</v>
      </c>
      <c r="D31" s="7" t="s">
        <v>176</v>
      </c>
      <c r="E31" s="7" t="s">
        <v>23</v>
      </c>
      <c r="F31" s="22">
        <v>8688.64</v>
      </c>
      <c r="G31" s="22">
        <v>5702</v>
      </c>
      <c r="H31" s="22">
        <v>495.43</v>
      </c>
      <c r="I31" s="15">
        <v>2.0000000000000001E-4</v>
      </c>
      <c r="J31" s="15">
        <f>H31/סיכום!$B$42</f>
        <v>6.3584490122797657E-4</v>
      </c>
    </row>
    <row r="32" spans="1:10">
      <c r="A32" s="7" t="s">
        <v>599</v>
      </c>
      <c r="B32" s="7">
        <v>1129501</v>
      </c>
      <c r="C32" s="7" t="s">
        <v>600</v>
      </c>
      <c r="D32" s="7" t="s">
        <v>207</v>
      </c>
      <c r="E32" s="7" t="s">
        <v>23</v>
      </c>
      <c r="F32" s="22">
        <v>184</v>
      </c>
      <c r="G32" s="22">
        <v>13450</v>
      </c>
      <c r="H32" s="22">
        <v>24.75</v>
      </c>
      <c r="I32" s="15">
        <v>0</v>
      </c>
      <c r="J32" s="15">
        <f>H32/סיכום!$B$42</f>
        <v>3.176465152573001E-5</v>
      </c>
    </row>
    <row r="33" spans="1:10">
      <c r="A33" s="7" t="s">
        <v>601</v>
      </c>
      <c r="B33" s="7">
        <v>777037</v>
      </c>
      <c r="C33" s="7" t="s">
        <v>297</v>
      </c>
      <c r="D33" s="7" t="s">
        <v>298</v>
      </c>
      <c r="E33" s="7" t="s">
        <v>23</v>
      </c>
      <c r="F33" s="22">
        <v>19859</v>
      </c>
      <c r="G33" s="22">
        <v>831.9</v>
      </c>
      <c r="H33" s="22">
        <v>165.21</v>
      </c>
      <c r="I33" s="15">
        <v>1E-4</v>
      </c>
      <c r="J33" s="15">
        <f>H33/סיכום!$B$42</f>
        <v>2.1203386176023658E-4</v>
      </c>
    </row>
    <row r="34" spans="1:10">
      <c r="A34" s="7" t="s">
        <v>602</v>
      </c>
      <c r="B34" s="7">
        <v>390013</v>
      </c>
      <c r="C34" s="7" t="s">
        <v>260</v>
      </c>
      <c r="D34" s="7" t="s">
        <v>197</v>
      </c>
      <c r="E34" s="7" t="s">
        <v>23</v>
      </c>
      <c r="F34" s="22">
        <v>10000</v>
      </c>
      <c r="G34" s="22">
        <v>2566</v>
      </c>
      <c r="H34" s="22">
        <v>256.60000000000002</v>
      </c>
      <c r="I34" s="15">
        <v>1E-4</v>
      </c>
      <c r="J34" s="15">
        <f>H34/סיכום!$B$42</f>
        <v>3.2932563965665945E-4</v>
      </c>
    </row>
    <row r="35" spans="1:10">
      <c r="A35" s="7" t="s">
        <v>603</v>
      </c>
      <c r="B35" s="7">
        <v>1097278</v>
      </c>
      <c r="C35" s="7" t="s">
        <v>218</v>
      </c>
      <c r="D35" s="7" t="s">
        <v>197</v>
      </c>
      <c r="E35" s="7" t="s">
        <v>23</v>
      </c>
      <c r="F35" s="22">
        <v>85064</v>
      </c>
      <c r="G35" s="22">
        <v>1162</v>
      </c>
      <c r="H35" s="22">
        <v>988.44</v>
      </c>
      <c r="I35" s="15">
        <v>2.9999999999999997E-4</v>
      </c>
      <c r="J35" s="15">
        <f>H35/סיכום!$B$42</f>
        <v>1.2685839254178816E-3</v>
      </c>
    </row>
    <row r="36" spans="1:10">
      <c r="A36" s="7" t="s">
        <v>604</v>
      </c>
      <c r="B36" s="7">
        <v>1091354</v>
      </c>
      <c r="C36" s="7" t="s">
        <v>310</v>
      </c>
      <c r="D36" s="7" t="s">
        <v>197</v>
      </c>
      <c r="E36" s="7" t="s">
        <v>23</v>
      </c>
      <c r="F36" s="22">
        <v>14263</v>
      </c>
      <c r="G36" s="22">
        <v>5140</v>
      </c>
      <c r="H36" s="22">
        <v>733.12</v>
      </c>
      <c r="I36" s="15">
        <v>5.0000000000000001E-4</v>
      </c>
      <c r="J36" s="15">
        <f>H36/סיכום!$B$42</f>
        <v>9.4090106369871455E-4</v>
      </c>
    </row>
    <row r="37" spans="1:10">
      <c r="A37" s="7" t="s">
        <v>605</v>
      </c>
      <c r="B37" s="7">
        <v>251017</v>
      </c>
      <c r="C37" s="7" t="s">
        <v>303</v>
      </c>
      <c r="D37" s="7" t="s">
        <v>197</v>
      </c>
      <c r="E37" s="7" t="s">
        <v>23</v>
      </c>
      <c r="F37" s="22">
        <v>80450</v>
      </c>
      <c r="G37" s="22">
        <v>853</v>
      </c>
      <c r="H37" s="22">
        <v>686.24</v>
      </c>
      <c r="I37" s="15">
        <v>1E-3</v>
      </c>
      <c r="J37" s="15">
        <f>H37/סיכום!$B$42</f>
        <v>8.8073432173805903E-4</v>
      </c>
    </row>
    <row r="38" spans="1:10">
      <c r="A38" s="7" t="s">
        <v>606</v>
      </c>
      <c r="B38" s="7">
        <v>759019</v>
      </c>
      <c r="C38" s="7" t="s">
        <v>223</v>
      </c>
      <c r="D38" s="7" t="s">
        <v>197</v>
      </c>
      <c r="E38" s="7" t="s">
        <v>23</v>
      </c>
      <c r="F38" s="22">
        <v>1125</v>
      </c>
      <c r="G38" s="22">
        <v>102700</v>
      </c>
      <c r="H38" s="22">
        <v>1155.3800000000001</v>
      </c>
      <c r="I38" s="15">
        <v>5.9999999999999995E-4</v>
      </c>
      <c r="J38" s="15">
        <f>H38/סיכום!$B$42</f>
        <v>1.4828381042342603E-3</v>
      </c>
    </row>
    <row r="39" spans="1:10">
      <c r="A39" s="7" t="s">
        <v>607</v>
      </c>
      <c r="B39" s="7">
        <v>699017</v>
      </c>
      <c r="C39" s="7" t="s">
        <v>324</v>
      </c>
      <c r="D39" s="7" t="s">
        <v>197</v>
      </c>
      <c r="E39" s="7" t="s">
        <v>23</v>
      </c>
      <c r="F39" s="22">
        <v>900</v>
      </c>
      <c r="G39" s="22">
        <v>19650</v>
      </c>
      <c r="H39" s="22">
        <v>176.85</v>
      </c>
      <c r="I39" s="15">
        <v>1E-4</v>
      </c>
      <c r="J39" s="15">
        <f>H39/סיכום!$B$42</f>
        <v>2.2697287362930714E-4</v>
      </c>
    </row>
    <row r="40" spans="1:10">
      <c r="A40" s="7" t="s">
        <v>608</v>
      </c>
      <c r="B40" s="7">
        <v>1081215</v>
      </c>
      <c r="C40" s="7" t="s">
        <v>210</v>
      </c>
      <c r="D40" s="7" t="s">
        <v>197</v>
      </c>
      <c r="E40" s="7" t="s">
        <v>23</v>
      </c>
      <c r="F40" s="22">
        <v>13070</v>
      </c>
      <c r="G40" s="22">
        <v>5185</v>
      </c>
      <c r="H40" s="22">
        <v>677.68</v>
      </c>
      <c r="I40" s="15">
        <v>2.0000000000000001E-4</v>
      </c>
      <c r="J40" s="15">
        <f>H40/סיכום!$B$42</f>
        <v>8.6974824428107925E-4</v>
      </c>
    </row>
    <row r="41" spans="1:10">
      <c r="A41" s="7" t="s">
        <v>609</v>
      </c>
      <c r="B41" s="7">
        <v>1098920</v>
      </c>
      <c r="C41" s="7" t="s">
        <v>252</v>
      </c>
      <c r="D41" s="7" t="s">
        <v>197</v>
      </c>
      <c r="E41" s="7" t="s">
        <v>23</v>
      </c>
      <c r="F41" s="22">
        <v>56000</v>
      </c>
      <c r="G41" s="22">
        <v>961.4</v>
      </c>
      <c r="H41" s="22">
        <v>538.38</v>
      </c>
      <c r="I41" s="15">
        <v>4.0000000000000002E-4</v>
      </c>
      <c r="J41" s="15">
        <f>H41/סיכום!$B$42</f>
        <v>6.9096780155242514E-4</v>
      </c>
    </row>
    <row r="42" spans="1:10">
      <c r="A42" s="7" t="s">
        <v>610</v>
      </c>
      <c r="B42" s="7">
        <v>627034</v>
      </c>
      <c r="C42" s="7" t="s">
        <v>611</v>
      </c>
      <c r="D42" s="7" t="s">
        <v>612</v>
      </c>
      <c r="E42" s="7" t="s">
        <v>23</v>
      </c>
      <c r="F42" s="22">
        <v>8402</v>
      </c>
      <c r="G42" s="22">
        <v>10590</v>
      </c>
      <c r="H42" s="22">
        <v>889.77</v>
      </c>
      <c r="I42" s="15">
        <v>2.9999999999999997E-4</v>
      </c>
      <c r="J42" s="15">
        <f>H42/סיכום!$B$42</f>
        <v>1.1419488480019712E-3</v>
      </c>
    </row>
    <row r="43" spans="1:10">
      <c r="A43" s="7" t="s">
        <v>613</v>
      </c>
      <c r="B43" s="7">
        <v>1081603</v>
      </c>
      <c r="C43" s="7" t="s">
        <v>614</v>
      </c>
      <c r="D43" s="7" t="s">
        <v>354</v>
      </c>
      <c r="E43" s="7" t="s">
        <v>23</v>
      </c>
      <c r="F43" s="22">
        <v>6402</v>
      </c>
      <c r="G43" s="22">
        <v>12860</v>
      </c>
      <c r="H43" s="22">
        <v>823.3</v>
      </c>
      <c r="I43" s="15">
        <v>6.9999999999999999E-4</v>
      </c>
      <c r="J43" s="15">
        <f>H43/סיכום!$B$42</f>
        <v>1.0566399030761016E-3</v>
      </c>
    </row>
    <row r="44" spans="1:10">
      <c r="A44" s="7" t="s">
        <v>615</v>
      </c>
      <c r="B44" s="7">
        <v>1100957</v>
      </c>
      <c r="C44" s="7" t="s">
        <v>421</v>
      </c>
      <c r="D44" s="7" t="s">
        <v>428</v>
      </c>
      <c r="E44" s="7" t="s">
        <v>23</v>
      </c>
      <c r="F44" s="22">
        <v>105184</v>
      </c>
      <c r="G44" s="22">
        <v>325</v>
      </c>
      <c r="H44" s="22">
        <v>341.85</v>
      </c>
      <c r="I44" s="15">
        <v>4.0000000000000002E-4</v>
      </c>
      <c r="J44" s="15">
        <f>H44/סיכום!$B$42</f>
        <v>4.3873721713417389E-4</v>
      </c>
    </row>
    <row r="45" spans="1:10">
      <c r="A45" s="7" t="s">
        <v>616</v>
      </c>
      <c r="B45" s="7">
        <v>1101534</v>
      </c>
      <c r="C45" s="7" t="s">
        <v>283</v>
      </c>
      <c r="D45" s="7" t="s">
        <v>201</v>
      </c>
      <c r="E45" s="7" t="s">
        <v>23</v>
      </c>
      <c r="F45" s="22">
        <v>1095</v>
      </c>
      <c r="G45" s="22">
        <v>3396</v>
      </c>
      <c r="H45" s="22">
        <v>37.19</v>
      </c>
      <c r="I45" s="15">
        <v>0</v>
      </c>
      <c r="J45" s="15">
        <f>H45/סיכום!$B$42</f>
        <v>4.7730399605733295E-5</v>
      </c>
    </row>
    <row r="46" spans="1:10">
      <c r="A46" s="7" t="s">
        <v>617</v>
      </c>
      <c r="B46" s="7">
        <v>1083484</v>
      </c>
      <c r="C46" s="7" t="s">
        <v>249</v>
      </c>
      <c r="D46" s="7" t="s">
        <v>201</v>
      </c>
      <c r="E46" s="7" t="s">
        <v>23</v>
      </c>
      <c r="F46" s="22">
        <v>1778</v>
      </c>
      <c r="G46" s="22">
        <v>2029</v>
      </c>
      <c r="H46" s="22">
        <v>36.08</v>
      </c>
      <c r="I46" s="15">
        <v>0</v>
      </c>
      <c r="J46" s="15">
        <f>H46/סיכום!$B$42</f>
        <v>4.6305803113064188E-5</v>
      </c>
    </row>
    <row r="47" spans="1:10">
      <c r="A47" s="7" t="s">
        <v>618</v>
      </c>
      <c r="B47" s="7">
        <v>260018</v>
      </c>
      <c r="C47" s="7" t="s">
        <v>619</v>
      </c>
      <c r="D47" s="7" t="s">
        <v>391</v>
      </c>
      <c r="E47" s="7" t="s">
        <v>23</v>
      </c>
      <c r="F47" s="22">
        <v>33727</v>
      </c>
      <c r="G47" s="22">
        <v>2685</v>
      </c>
      <c r="H47" s="22">
        <v>905.57</v>
      </c>
      <c r="I47" s="15">
        <v>2.9999999999999997E-4</v>
      </c>
      <c r="J47" s="15">
        <f>H47/סיכום!$B$42</f>
        <v>1.162226888167892E-3</v>
      </c>
    </row>
    <row r="48" spans="1:10">
      <c r="A48" s="7" t="s">
        <v>620</v>
      </c>
      <c r="B48" s="7">
        <v>445015</v>
      </c>
      <c r="C48" s="7" t="s">
        <v>621</v>
      </c>
      <c r="D48" s="7" t="s">
        <v>391</v>
      </c>
      <c r="E48" s="7" t="s">
        <v>23</v>
      </c>
      <c r="F48" s="22">
        <v>52054</v>
      </c>
      <c r="G48" s="22">
        <v>1757</v>
      </c>
      <c r="H48" s="22">
        <v>914.59</v>
      </c>
      <c r="I48" s="15">
        <v>8.9999999999999998E-4</v>
      </c>
      <c r="J48" s="15">
        <f>H48/סיכום!$B$42</f>
        <v>1.173803338946158E-3</v>
      </c>
    </row>
    <row r="49" spans="1:10" ht="13.5" thickBot="1">
      <c r="A49" s="6" t="s">
        <v>622</v>
      </c>
      <c r="B49" s="6"/>
      <c r="C49" s="6"/>
      <c r="D49" s="6"/>
      <c r="E49" s="6"/>
      <c r="F49" s="24">
        <f>SUM(F31:F48)</f>
        <v>498245.64</v>
      </c>
      <c r="G49" s="35"/>
      <c r="H49" s="24">
        <f>SUM(H31:H48)</f>
        <v>9846.43</v>
      </c>
      <c r="I49" s="16"/>
      <c r="J49" s="17">
        <f>SUM(J31:J48)</f>
        <v>1.2637107786767424E-2</v>
      </c>
    </row>
    <row r="50" spans="1:10" ht="13.5" thickTop="1"/>
    <row r="51" spans="1:10">
      <c r="A51" s="6" t="s">
        <v>623</v>
      </c>
      <c r="B51" s="6"/>
      <c r="C51" s="6"/>
      <c r="D51" s="6"/>
      <c r="E51" s="6"/>
      <c r="F51" s="35"/>
      <c r="G51" s="35"/>
      <c r="H51" s="35"/>
      <c r="I51" s="16"/>
      <c r="J51" s="16"/>
    </row>
    <row r="52" spans="1:10">
      <c r="A52" s="7" t="s">
        <v>624</v>
      </c>
      <c r="B52" s="7">
        <v>1080753</v>
      </c>
      <c r="C52" s="7" t="s">
        <v>625</v>
      </c>
      <c r="D52" s="7" t="s">
        <v>298</v>
      </c>
      <c r="E52" s="7" t="s">
        <v>23</v>
      </c>
      <c r="F52" s="22">
        <v>26084</v>
      </c>
      <c r="G52" s="22">
        <v>1718</v>
      </c>
      <c r="H52" s="22">
        <v>448.12</v>
      </c>
      <c r="I52" s="15">
        <v>2.5999999999999999E-3</v>
      </c>
      <c r="J52" s="15">
        <f>H52/סיכום!$B$42</f>
        <v>5.7512628855394476E-4</v>
      </c>
    </row>
    <row r="53" spans="1:10">
      <c r="A53" s="7" t="s">
        <v>626</v>
      </c>
      <c r="B53" s="7">
        <v>1094283</v>
      </c>
      <c r="C53" s="7" t="s">
        <v>627</v>
      </c>
      <c r="D53" s="7" t="s">
        <v>298</v>
      </c>
      <c r="E53" s="7" t="s">
        <v>23</v>
      </c>
      <c r="F53" s="22">
        <v>3499</v>
      </c>
      <c r="G53" s="22">
        <v>956.4</v>
      </c>
      <c r="H53" s="22">
        <v>33.46</v>
      </c>
      <c r="I53" s="15">
        <v>2.9999999999999997E-4</v>
      </c>
      <c r="J53" s="15">
        <f>H53/סיכום!$B$42</f>
        <v>4.294324202225964E-5</v>
      </c>
    </row>
    <row r="54" spans="1:10">
      <c r="A54" s="7" t="s">
        <v>628</v>
      </c>
      <c r="B54" s="7">
        <v>354019</v>
      </c>
      <c r="C54" s="7" t="s">
        <v>629</v>
      </c>
      <c r="D54" s="7" t="s">
        <v>298</v>
      </c>
      <c r="E54" s="7" t="s">
        <v>23</v>
      </c>
      <c r="F54" s="22">
        <v>3790</v>
      </c>
      <c r="G54" s="22">
        <v>1215</v>
      </c>
      <c r="H54" s="22">
        <v>46.05</v>
      </c>
      <c r="I54" s="15">
        <v>5.0000000000000001E-4</v>
      </c>
      <c r="J54" s="15">
        <f>H54/סיכום!$B$42</f>
        <v>5.9101503141812802E-5</v>
      </c>
    </row>
    <row r="55" spans="1:10">
      <c r="A55" s="7" t="s">
        <v>630</v>
      </c>
      <c r="B55" s="7">
        <v>314013</v>
      </c>
      <c r="C55" s="7" t="s">
        <v>630</v>
      </c>
      <c r="D55" s="7" t="s">
        <v>337</v>
      </c>
      <c r="E55" s="7" t="s">
        <v>23</v>
      </c>
      <c r="F55" s="22">
        <v>1971</v>
      </c>
      <c r="G55" s="22">
        <v>11370</v>
      </c>
      <c r="H55" s="22">
        <v>224.1</v>
      </c>
      <c r="I55" s="15">
        <v>4.0000000000000002E-4</v>
      </c>
      <c r="J55" s="15">
        <f>H55/סיכום!$B$42</f>
        <v>2.87614481087519E-4</v>
      </c>
    </row>
    <row r="56" spans="1:10">
      <c r="A56" s="7" t="s">
        <v>631</v>
      </c>
      <c r="B56" s="7">
        <v>415018</v>
      </c>
      <c r="C56" s="7" t="s">
        <v>378</v>
      </c>
      <c r="D56" s="7" t="s">
        <v>197</v>
      </c>
      <c r="E56" s="7" t="s">
        <v>23</v>
      </c>
      <c r="F56" s="22">
        <v>7988</v>
      </c>
      <c r="G56" s="22">
        <v>12.2</v>
      </c>
      <c r="H56" s="22">
        <v>0.97</v>
      </c>
      <c r="I56" s="15">
        <v>2.0000000000000001E-4</v>
      </c>
      <c r="J56" s="15">
        <f>H56/סיכום!$B$42</f>
        <v>1.2449176557558832E-6</v>
      </c>
    </row>
    <row r="57" spans="1:10">
      <c r="A57" s="7" t="s">
        <v>322</v>
      </c>
      <c r="B57" s="7">
        <v>1104488</v>
      </c>
      <c r="C57" s="7" t="s">
        <v>322</v>
      </c>
      <c r="D57" s="7" t="s">
        <v>197</v>
      </c>
      <c r="E57" s="7" t="s">
        <v>23</v>
      </c>
      <c r="F57" s="22">
        <v>56594</v>
      </c>
      <c r="G57" s="22">
        <v>1440</v>
      </c>
      <c r="H57" s="22">
        <v>814.95</v>
      </c>
      <c r="I57" s="15">
        <v>2.3999999999999998E-3</v>
      </c>
      <c r="J57" s="15">
        <f>H57/סיכום!$B$42</f>
        <v>1.0459233438744919E-3</v>
      </c>
    </row>
    <row r="58" spans="1:10">
      <c r="A58" s="7" t="s">
        <v>632</v>
      </c>
      <c r="B58" s="7">
        <v>1109917</v>
      </c>
      <c r="C58" s="7" t="s">
        <v>364</v>
      </c>
      <c r="D58" s="7" t="s">
        <v>197</v>
      </c>
      <c r="E58" s="7" t="s">
        <v>23</v>
      </c>
      <c r="F58" s="22">
        <v>18070.47</v>
      </c>
      <c r="G58" s="22">
        <v>21.3</v>
      </c>
      <c r="H58" s="22">
        <v>3.85</v>
      </c>
      <c r="I58" s="15">
        <v>0</v>
      </c>
      <c r="J58" s="15">
        <f>H58/סיכום!$B$42</f>
        <v>4.9411680151135574E-6</v>
      </c>
    </row>
    <row r="59" spans="1:10">
      <c r="A59" s="7" t="s">
        <v>633</v>
      </c>
      <c r="B59" s="7">
        <v>528018</v>
      </c>
      <c r="C59" s="7" t="s">
        <v>634</v>
      </c>
      <c r="D59" s="7" t="s">
        <v>587</v>
      </c>
      <c r="E59" s="7" t="s">
        <v>23</v>
      </c>
      <c r="F59" s="22">
        <v>8840</v>
      </c>
      <c r="G59" s="22">
        <v>4015</v>
      </c>
      <c r="H59" s="22">
        <v>354.93</v>
      </c>
      <c r="I59" s="15">
        <v>8.9999999999999998E-4</v>
      </c>
      <c r="J59" s="15">
        <f>H59/סיכום!$B$42</f>
        <v>4.5552435418292334E-4</v>
      </c>
    </row>
    <row r="60" spans="1:10">
      <c r="A60" s="7" t="s">
        <v>635</v>
      </c>
      <c r="B60" s="7">
        <v>168013</v>
      </c>
      <c r="C60" s="7" t="s">
        <v>636</v>
      </c>
      <c r="D60" s="7" t="s">
        <v>587</v>
      </c>
      <c r="E60" s="7" t="s">
        <v>23</v>
      </c>
      <c r="F60" s="22">
        <v>2500</v>
      </c>
      <c r="G60" s="22">
        <v>18680</v>
      </c>
      <c r="H60" s="22">
        <v>467</v>
      </c>
      <c r="I60" s="15">
        <v>6.9999999999999999E-4</v>
      </c>
      <c r="J60" s="15">
        <f>H60/סיכום!$B$42</f>
        <v>5.9935726313195613E-4</v>
      </c>
    </row>
    <row r="61" spans="1:10">
      <c r="A61" s="7" t="s">
        <v>637</v>
      </c>
      <c r="B61" s="7">
        <v>399014</v>
      </c>
      <c r="C61" s="7" t="s">
        <v>638</v>
      </c>
      <c r="D61" s="7" t="s">
        <v>612</v>
      </c>
      <c r="E61" s="7" t="s">
        <v>23</v>
      </c>
      <c r="F61" s="22">
        <v>18845</v>
      </c>
      <c r="G61" s="22">
        <v>2067</v>
      </c>
      <c r="H61" s="22">
        <v>389.53</v>
      </c>
      <c r="I61" s="15">
        <v>2.8E-3</v>
      </c>
      <c r="J61" s="15">
        <f>H61/סיכום!$B$42</f>
        <v>4.9993069530576196E-4</v>
      </c>
    </row>
    <row r="62" spans="1:10">
      <c r="A62" s="7" t="s">
        <v>639</v>
      </c>
      <c r="B62" s="7">
        <v>315010</v>
      </c>
      <c r="C62" s="7" t="s">
        <v>640</v>
      </c>
      <c r="D62" s="7" t="s">
        <v>612</v>
      </c>
      <c r="E62" s="7" t="s">
        <v>23</v>
      </c>
      <c r="F62" s="22">
        <v>9002</v>
      </c>
      <c r="G62" s="22">
        <v>5930</v>
      </c>
      <c r="H62" s="22">
        <v>533.82000000000005</v>
      </c>
      <c r="I62" s="15">
        <v>1E-3</v>
      </c>
      <c r="J62" s="15">
        <f>H62/סיכום!$B$42</f>
        <v>6.8511540515010891E-4</v>
      </c>
    </row>
    <row r="63" spans="1:10">
      <c r="A63" s="7" t="s">
        <v>641</v>
      </c>
      <c r="B63" s="7">
        <v>1080324</v>
      </c>
      <c r="C63" s="7" t="s">
        <v>642</v>
      </c>
      <c r="D63" s="7" t="s">
        <v>501</v>
      </c>
      <c r="E63" s="7" t="s">
        <v>23</v>
      </c>
      <c r="F63" s="22">
        <v>22908</v>
      </c>
      <c r="G63" s="22">
        <v>3121</v>
      </c>
      <c r="H63" s="22">
        <v>714.96</v>
      </c>
      <c r="I63" s="15">
        <v>1.6000000000000001E-3</v>
      </c>
      <c r="J63" s="15">
        <f>H63/סיכום!$B$42</f>
        <v>9.1759415171054255E-4</v>
      </c>
    </row>
    <row r="64" spans="1:10">
      <c r="A64" s="7" t="s">
        <v>643</v>
      </c>
      <c r="B64" s="7">
        <v>384016</v>
      </c>
      <c r="C64" s="7" t="s">
        <v>644</v>
      </c>
      <c r="D64" s="7" t="s">
        <v>501</v>
      </c>
      <c r="E64" s="7" t="s">
        <v>23</v>
      </c>
      <c r="F64" s="22">
        <v>62246</v>
      </c>
      <c r="G64" s="22">
        <v>1020</v>
      </c>
      <c r="H64" s="22">
        <v>634.91</v>
      </c>
      <c r="I64" s="15">
        <v>2E-3</v>
      </c>
      <c r="J64" s="15">
        <f>H64/סיכום!$B$42</f>
        <v>8.1485635960409052E-4</v>
      </c>
    </row>
    <row r="65" spans="1:10">
      <c r="A65" s="7" t="s">
        <v>645</v>
      </c>
      <c r="B65" s="7">
        <v>797035</v>
      </c>
      <c r="C65" s="7" t="s">
        <v>646</v>
      </c>
      <c r="D65" s="7" t="s">
        <v>501</v>
      </c>
      <c r="E65" s="7" t="s">
        <v>23</v>
      </c>
      <c r="F65" s="22">
        <v>3552</v>
      </c>
      <c r="G65" s="22">
        <v>25240</v>
      </c>
      <c r="H65" s="22">
        <v>896.52</v>
      </c>
      <c r="I65" s="15">
        <v>1.2999999999999999E-3</v>
      </c>
      <c r="J65" s="15">
        <f>H65/סיכום!$B$42</f>
        <v>1.150611934781716E-3</v>
      </c>
    </row>
    <row r="66" spans="1:10">
      <c r="A66" s="7" t="s">
        <v>647</v>
      </c>
      <c r="B66" s="7">
        <v>1091651</v>
      </c>
      <c r="C66" s="7" t="s">
        <v>648</v>
      </c>
      <c r="D66" s="7" t="s">
        <v>649</v>
      </c>
      <c r="E66" s="7" t="s">
        <v>23</v>
      </c>
      <c r="F66" s="22">
        <v>5000</v>
      </c>
      <c r="G66" s="22">
        <v>3138</v>
      </c>
      <c r="H66" s="22">
        <v>156.9</v>
      </c>
      <c r="I66" s="15">
        <v>2.0000000000000001E-4</v>
      </c>
      <c r="J66" s="15">
        <f>H66/סיכום!$B$42</f>
        <v>2.0136863936917327E-4</v>
      </c>
    </row>
    <row r="67" spans="1:10">
      <c r="A67" s="7" t="s">
        <v>650</v>
      </c>
      <c r="B67" s="7">
        <v>1091065</v>
      </c>
      <c r="C67" s="7" t="s">
        <v>650</v>
      </c>
      <c r="D67" s="7" t="s">
        <v>649</v>
      </c>
      <c r="E67" s="7" t="s">
        <v>23</v>
      </c>
      <c r="F67" s="22">
        <v>45906</v>
      </c>
      <c r="G67" s="22">
        <v>825.5</v>
      </c>
      <c r="H67" s="22">
        <v>378.95</v>
      </c>
      <c r="I67" s="15">
        <v>4.0000000000000002E-4</v>
      </c>
      <c r="J67" s="15">
        <f>H67/סיכום!$B$42</f>
        <v>4.8635210891617725E-4</v>
      </c>
    </row>
    <row r="68" spans="1:10">
      <c r="A68" s="7" t="s">
        <v>651</v>
      </c>
      <c r="B68" s="7">
        <v>568014</v>
      </c>
      <c r="C68" s="7" t="s">
        <v>651</v>
      </c>
      <c r="D68" s="7" t="s">
        <v>649</v>
      </c>
      <c r="E68" s="7" t="s">
        <v>23</v>
      </c>
      <c r="F68" s="22">
        <v>1956</v>
      </c>
      <c r="G68" s="22">
        <v>2884</v>
      </c>
      <c r="H68" s="22">
        <v>56.41</v>
      </c>
      <c r="I68" s="15">
        <v>2.0000000000000001E-4</v>
      </c>
      <c r="J68" s="15">
        <f>H68/סיכום!$B$42</f>
        <v>7.2397737073391096E-5</v>
      </c>
    </row>
    <row r="69" spans="1:10">
      <c r="A69" s="7" t="s">
        <v>652</v>
      </c>
      <c r="B69" s="7">
        <v>813014</v>
      </c>
      <c r="C69" s="7" t="s">
        <v>653</v>
      </c>
      <c r="D69" s="7" t="s">
        <v>354</v>
      </c>
      <c r="E69" s="7" t="s">
        <v>23</v>
      </c>
      <c r="F69" s="22">
        <v>5035</v>
      </c>
      <c r="G69" s="22">
        <v>12910</v>
      </c>
      <c r="H69" s="22">
        <v>650.02</v>
      </c>
      <c r="I69" s="15">
        <v>4.0000000000000002E-4</v>
      </c>
      <c r="J69" s="15">
        <f>H69/סיכום!$B$42</f>
        <v>8.3424883978808163E-4</v>
      </c>
    </row>
    <row r="70" spans="1:10">
      <c r="A70" s="7" t="s">
        <v>654</v>
      </c>
      <c r="B70" s="7">
        <v>1080456</v>
      </c>
      <c r="C70" s="7" t="s">
        <v>655</v>
      </c>
      <c r="D70" s="7" t="s">
        <v>354</v>
      </c>
      <c r="E70" s="7" t="s">
        <v>23</v>
      </c>
      <c r="F70" s="22">
        <v>14992</v>
      </c>
      <c r="G70" s="22">
        <v>2738</v>
      </c>
      <c r="H70" s="22">
        <v>410.48</v>
      </c>
      <c r="I70" s="15">
        <v>1.9E-3</v>
      </c>
      <c r="J70" s="15">
        <f>H70/סיכום!$B$42</f>
        <v>5.2681834982956177E-4</v>
      </c>
    </row>
    <row r="71" spans="1:10">
      <c r="A71" s="7" t="s">
        <v>656</v>
      </c>
      <c r="B71" s="7">
        <v>382010</v>
      </c>
      <c r="C71" s="7" t="s">
        <v>657</v>
      </c>
      <c r="D71" s="7" t="s">
        <v>391</v>
      </c>
      <c r="E71" s="7" t="s">
        <v>23</v>
      </c>
      <c r="F71" s="22">
        <v>80008</v>
      </c>
      <c r="G71" s="22">
        <v>589.4</v>
      </c>
      <c r="H71" s="22">
        <v>471.57</v>
      </c>
      <c r="I71" s="15">
        <v>1.5E-3</v>
      </c>
      <c r="J71" s="15">
        <f>H71/סיכום!$B$42</f>
        <v>6.0522249373690909E-4</v>
      </c>
    </row>
    <row r="72" spans="1:10">
      <c r="A72" s="7" t="s">
        <v>658</v>
      </c>
      <c r="B72" s="7">
        <v>477018</v>
      </c>
      <c r="C72" s="7" t="s">
        <v>659</v>
      </c>
      <c r="D72" s="7" t="s">
        <v>391</v>
      </c>
      <c r="E72" s="7" t="s">
        <v>23</v>
      </c>
      <c r="F72" s="22">
        <v>12434</v>
      </c>
      <c r="G72" s="22">
        <v>700</v>
      </c>
      <c r="H72" s="22">
        <v>87.04</v>
      </c>
      <c r="I72" s="15">
        <v>1.1000000000000001E-3</v>
      </c>
      <c r="J72" s="15">
        <f>H72/סיכום!$B$42</f>
        <v>1.1170889974947638E-4</v>
      </c>
    </row>
    <row r="73" spans="1:10">
      <c r="A73" s="7" t="s">
        <v>660</v>
      </c>
      <c r="B73" s="7">
        <v>578013</v>
      </c>
      <c r="C73" s="7" t="s">
        <v>661</v>
      </c>
      <c r="D73" s="7" t="s">
        <v>662</v>
      </c>
      <c r="E73" s="7" t="s">
        <v>23</v>
      </c>
      <c r="F73" s="22">
        <v>7000</v>
      </c>
      <c r="G73" s="22">
        <v>6381</v>
      </c>
      <c r="H73" s="22">
        <v>446.67</v>
      </c>
      <c r="I73" s="15">
        <v>1.5E-3</v>
      </c>
      <c r="J73" s="15">
        <f>H73/סיכום!$B$42</f>
        <v>5.7326532917162929E-4</v>
      </c>
    </row>
    <row r="74" spans="1:10" ht="13.5" thickBot="1">
      <c r="A74" s="6" t="s">
        <v>663</v>
      </c>
      <c r="B74" s="6"/>
      <c r="C74" s="6"/>
      <c r="D74" s="6"/>
      <c r="E74" s="6"/>
      <c r="F74" s="24">
        <f>SUM(F52:F73)</f>
        <v>418220.47</v>
      </c>
      <c r="G74" s="35"/>
      <c r="H74" s="24">
        <f>SUM(H52:H73)</f>
        <v>8221.2099999999973</v>
      </c>
      <c r="I74" s="16"/>
      <c r="J74" s="17">
        <f>SUM(J52:J73)</f>
        <v>1.0551267505852396E-2</v>
      </c>
    </row>
    <row r="75" spans="1:10" ht="13.5" thickTop="1"/>
    <row r="76" spans="1:10">
      <c r="A76" s="6" t="s">
        <v>664</v>
      </c>
      <c r="B76" s="6"/>
      <c r="C76" s="6"/>
      <c r="D76" s="6"/>
      <c r="E76" s="6"/>
      <c r="F76" s="35"/>
      <c r="G76" s="35"/>
      <c r="H76" s="35"/>
      <c r="I76" s="16"/>
      <c r="J76" s="16"/>
    </row>
    <row r="77" spans="1:10" ht="13.5" thickBot="1">
      <c r="A77" s="6" t="s">
        <v>665</v>
      </c>
      <c r="B77" s="6"/>
      <c r="C77" s="6"/>
      <c r="D77" s="6"/>
      <c r="E77" s="6"/>
      <c r="F77" s="24">
        <v>0</v>
      </c>
      <c r="G77" s="35"/>
      <c r="H77" s="24">
        <v>0</v>
      </c>
      <c r="I77" s="16"/>
      <c r="J77" s="17">
        <f>H77/סיכום!$B$42</f>
        <v>0</v>
      </c>
    </row>
    <row r="78" spans="1:10" ht="13.5" thickTop="1"/>
    <row r="79" spans="1:10">
      <c r="A79" s="6" t="s">
        <v>666</v>
      </c>
      <c r="B79" s="6"/>
      <c r="C79" s="6"/>
      <c r="D79" s="6"/>
      <c r="E79" s="6"/>
      <c r="F79" s="35"/>
      <c r="G79" s="35"/>
      <c r="H79" s="35"/>
      <c r="I79" s="16"/>
      <c r="J79" s="16"/>
    </row>
    <row r="80" spans="1:10" ht="13.5" thickBot="1">
      <c r="A80" s="6" t="s">
        <v>667</v>
      </c>
      <c r="B80" s="6"/>
      <c r="C80" s="6"/>
      <c r="D80" s="6"/>
      <c r="E80" s="6"/>
      <c r="F80" s="24">
        <v>0</v>
      </c>
      <c r="G80" s="35"/>
      <c r="H80" s="24">
        <v>0</v>
      </c>
      <c r="I80" s="16"/>
      <c r="J80" s="17">
        <f>H80/סיכום!$B$42</f>
        <v>0</v>
      </c>
    </row>
    <row r="81" spans="1:10" ht="13.5" thickTop="1"/>
    <row r="82" spans="1:10" ht="13.5" thickBot="1">
      <c r="A82" s="4" t="s">
        <v>668</v>
      </c>
      <c r="B82" s="4"/>
      <c r="C82" s="4"/>
      <c r="D82" s="4"/>
      <c r="E82" s="4"/>
      <c r="F82" s="26">
        <f>SUM(F28+F49+F74)</f>
        <v>979484.11</v>
      </c>
      <c r="G82" s="33"/>
      <c r="H82" s="26">
        <f>SUM(H28+H49+H74)</f>
        <v>24567.93</v>
      </c>
      <c r="I82" s="30"/>
      <c r="J82" s="27">
        <f>SUM(J28+J49+J74)</f>
        <v>3.1530979198324365E-2</v>
      </c>
    </row>
    <row r="83" spans="1:10" ht="13.5" thickTop="1"/>
    <row r="85" spans="1:10">
      <c r="A85" s="4" t="s">
        <v>669</v>
      </c>
      <c r="B85" s="4"/>
      <c r="C85" s="4"/>
      <c r="D85" s="4"/>
      <c r="E85" s="4"/>
      <c r="F85" s="33"/>
      <c r="G85" s="33"/>
      <c r="H85" s="33"/>
      <c r="I85" s="30"/>
      <c r="J85" s="30"/>
    </row>
    <row r="86" spans="1:10">
      <c r="A86" s="6" t="s">
        <v>670</v>
      </c>
      <c r="B86" s="6"/>
      <c r="C86" s="6"/>
      <c r="D86" s="6"/>
      <c r="E86" s="6"/>
      <c r="F86" s="35"/>
      <c r="G86" s="35"/>
      <c r="H86" s="35"/>
      <c r="I86" s="16"/>
      <c r="J86" s="16"/>
    </row>
    <row r="87" spans="1:10">
      <c r="A87" s="7" t="s">
        <v>671</v>
      </c>
      <c r="B87" s="7" t="s">
        <v>672</v>
      </c>
      <c r="C87" s="7" t="s">
        <v>671</v>
      </c>
      <c r="D87" s="7" t="s">
        <v>197</v>
      </c>
      <c r="E87" s="7" t="s">
        <v>58</v>
      </c>
      <c r="F87" s="22">
        <v>137091.93</v>
      </c>
      <c r="G87" s="22">
        <v>228</v>
      </c>
      <c r="H87" s="22">
        <v>312.57</v>
      </c>
      <c r="I87" s="15">
        <v>0.13109999999999999</v>
      </c>
      <c r="J87" s="15">
        <f>H87/סיכום!$B$42</f>
        <v>4.0115867181403754E-4</v>
      </c>
    </row>
    <row r="88" spans="1:10">
      <c r="A88" s="7" t="s">
        <v>673</v>
      </c>
      <c r="B88" s="7" t="s">
        <v>674</v>
      </c>
      <c r="C88" s="7" t="s">
        <v>675</v>
      </c>
      <c r="D88" s="7" t="s">
        <v>676</v>
      </c>
      <c r="E88" s="7" t="s">
        <v>30</v>
      </c>
      <c r="F88" s="22">
        <v>8003.56</v>
      </c>
      <c r="G88" s="22">
        <v>5607</v>
      </c>
      <c r="H88" s="22">
        <v>448.76</v>
      </c>
      <c r="I88" s="15">
        <v>0</v>
      </c>
      <c r="J88" s="15">
        <f>H88/סיכום!$B$42</f>
        <v>5.7594767752269088E-4</v>
      </c>
    </row>
    <row r="89" spans="1:10">
      <c r="A89" s="7" t="s">
        <v>677</v>
      </c>
      <c r="B89" s="7" t="s">
        <v>678</v>
      </c>
      <c r="C89" s="7" t="s">
        <v>677</v>
      </c>
      <c r="D89" s="7" t="s">
        <v>676</v>
      </c>
      <c r="E89" s="7" t="s">
        <v>30</v>
      </c>
      <c r="F89" s="22">
        <v>13055.37</v>
      </c>
      <c r="G89" s="22">
        <v>1641</v>
      </c>
      <c r="H89" s="22">
        <v>214.24</v>
      </c>
      <c r="I89" s="15">
        <v>0</v>
      </c>
      <c r="J89" s="15">
        <f>H89/סיכום!$B$42</f>
        <v>2.7495995728777365E-4</v>
      </c>
    </row>
    <row r="90" spans="1:10">
      <c r="A90" s="7" t="s">
        <v>679</v>
      </c>
      <c r="B90" s="7" t="s">
        <v>678</v>
      </c>
      <c r="C90" s="7" t="s">
        <v>677</v>
      </c>
      <c r="D90" s="7" t="s">
        <v>676</v>
      </c>
      <c r="E90" s="7" t="s">
        <v>30</v>
      </c>
      <c r="F90" s="22">
        <v>953.7</v>
      </c>
      <c r="G90" s="22">
        <v>1</v>
      </c>
      <c r="H90" s="22">
        <v>0.96</v>
      </c>
      <c r="I90" s="15">
        <v>0</v>
      </c>
      <c r="J90" s="15">
        <f>H90/סיכום!$B$42</f>
        <v>1.2320834531192246E-6</v>
      </c>
    </row>
    <row r="91" spans="1:10">
      <c r="A91" s="7" t="s">
        <v>680</v>
      </c>
      <c r="B91" s="7" t="s">
        <v>681</v>
      </c>
      <c r="C91" s="7" t="s">
        <v>682</v>
      </c>
      <c r="D91" s="7" t="s">
        <v>676</v>
      </c>
      <c r="E91" s="7" t="s">
        <v>30</v>
      </c>
      <c r="F91" s="22">
        <v>5316.26</v>
      </c>
      <c r="G91" s="22">
        <v>3933</v>
      </c>
      <c r="H91" s="22">
        <v>209.09</v>
      </c>
      <c r="I91" s="15">
        <v>0</v>
      </c>
      <c r="J91" s="15">
        <f>H91/סיכום!$B$42</f>
        <v>2.6835034292989443E-4</v>
      </c>
    </row>
    <row r="92" spans="1:10">
      <c r="A92" s="7" t="s">
        <v>683</v>
      </c>
      <c r="B92" s="7" t="s">
        <v>684</v>
      </c>
      <c r="C92" s="7"/>
      <c r="D92" s="7" t="s">
        <v>676</v>
      </c>
      <c r="E92" s="7" t="s">
        <v>30</v>
      </c>
      <c r="F92" s="22">
        <v>3850.11</v>
      </c>
      <c r="G92" s="22">
        <v>8541</v>
      </c>
      <c r="H92" s="22">
        <v>328.84</v>
      </c>
      <c r="I92" s="15">
        <v>0</v>
      </c>
      <c r="J92" s="15">
        <f>H92/סיכום!$B$42</f>
        <v>4.2203991950388105E-4</v>
      </c>
    </row>
    <row r="93" spans="1:10">
      <c r="A93" s="7" t="s">
        <v>685</v>
      </c>
      <c r="B93" s="7" t="s">
        <v>686</v>
      </c>
      <c r="C93" s="7" t="s">
        <v>687</v>
      </c>
      <c r="D93" s="7" t="s">
        <v>688</v>
      </c>
      <c r="E93" s="7" t="s">
        <v>30</v>
      </c>
      <c r="F93" s="22">
        <v>60648.95</v>
      </c>
      <c r="G93" s="22">
        <v>725</v>
      </c>
      <c r="H93" s="22">
        <v>439.7</v>
      </c>
      <c r="I93" s="15">
        <v>0</v>
      </c>
      <c r="J93" s="15">
        <f>H93/סיכום!$B$42</f>
        <v>5.6431988993387819E-4</v>
      </c>
    </row>
    <row r="94" spans="1:10">
      <c r="A94" s="7" t="s">
        <v>689</v>
      </c>
      <c r="B94" s="7" t="s">
        <v>690</v>
      </c>
      <c r="C94" s="7" t="s">
        <v>691</v>
      </c>
      <c r="D94" s="7" t="s">
        <v>692</v>
      </c>
      <c r="E94" s="7" t="s">
        <v>40</v>
      </c>
      <c r="F94" s="22">
        <v>20424.45</v>
      </c>
      <c r="G94" s="22">
        <v>2704.5</v>
      </c>
      <c r="H94" s="22">
        <v>552.38</v>
      </c>
      <c r="I94" s="15">
        <v>0</v>
      </c>
      <c r="J94" s="15">
        <f>H94/סיכום!$B$42</f>
        <v>7.0893568524374722E-4</v>
      </c>
    </row>
    <row r="95" spans="1:10">
      <c r="A95" s="7" t="s">
        <v>693</v>
      </c>
      <c r="B95" s="7" t="s">
        <v>694</v>
      </c>
      <c r="C95" s="7" t="s">
        <v>693</v>
      </c>
      <c r="D95" s="7" t="s">
        <v>695</v>
      </c>
      <c r="E95" s="7" t="s">
        <v>30</v>
      </c>
      <c r="F95" s="22">
        <v>8758.0300000000007</v>
      </c>
      <c r="G95" s="22">
        <v>3491</v>
      </c>
      <c r="H95" s="22">
        <v>305.74</v>
      </c>
      <c r="I95" s="15">
        <v>0</v>
      </c>
      <c r="J95" s="15">
        <f>H95/סיכום!$B$42</f>
        <v>3.9239291141319972E-4</v>
      </c>
    </row>
    <row r="96" spans="1:10">
      <c r="A96" s="7" t="s">
        <v>696</v>
      </c>
      <c r="B96" s="7" t="s">
        <v>697</v>
      </c>
      <c r="C96" s="7" t="s">
        <v>698</v>
      </c>
      <c r="D96" s="7" t="s">
        <v>695</v>
      </c>
      <c r="E96" s="7" t="s">
        <v>40</v>
      </c>
      <c r="F96" s="22">
        <v>3477.31</v>
      </c>
      <c r="G96" s="22">
        <v>18465</v>
      </c>
      <c r="H96" s="22">
        <v>642.08000000000004</v>
      </c>
      <c r="I96" s="15">
        <v>0</v>
      </c>
      <c r="J96" s="15">
        <f>H96/סיכום!$B$42</f>
        <v>8.2405848289457482E-4</v>
      </c>
    </row>
    <row r="97" spans="1:10">
      <c r="A97" s="7" t="s">
        <v>699</v>
      </c>
      <c r="B97" s="7" t="s">
        <v>700</v>
      </c>
      <c r="C97" s="7" t="s">
        <v>701</v>
      </c>
      <c r="D97" s="7" t="s">
        <v>528</v>
      </c>
      <c r="E97" s="7" t="s">
        <v>58</v>
      </c>
      <c r="F97" s="22">
        <v>389695.44</v>
      </c>
      <c r="G97" s="22">
        <v>138.5</v>
      </c>
      <c r="H97" s="22">
        <v>539.73</v>
      </c>
      <c r="I97" s="15">
        <v>2.0000000000000001E-4</v>
      </c>
      <c r="J97" s="15">
        <f>H97/סיכום!$B$42</f>
        <v>6.9270041890837411E-4</v>
      </c>
    </row>
    <row r="98" spans="1:10">
      <c r="A98" s="7" t="s">
        <v>702</v>
      </c>
      <c r="B98" s="7" t="s">
        <v>703</v>
      </c>
      <c r="C98" s="7" t="s">
        <v>702</v>
      </c>
      <c r="D98" s="7" t="s">
        <v>528</v>
      </c>
      <c r="E98" s="7" t="s">
        <v>30</v>
      </c>
      <c r="F98" s="22">
        <v>6304.07</v>
      </c>
      <c r="G98" s="22">
        <v>5816</v>
      </c>
      <c r="H98" s="22">
        <v>366.64</v>
      </c>
      <c r="I98" s="15">
        <v>0</v>
      </c>
      <c r="J98" s="15">
        <f>H98/סיכום!$B$42</f>
        <v>4.7055320547045051E-4</v>
      </c>
    </row>
    <row r="99" spans="1:10">
      <c r="A99" s="7" t="s">
        <v>704</v>
      </c>
      <c r="B99" s="7" t="s">
        <v>705</v>
      </c>
      <c r="C99" s="7" t="s">
        <v>706</v>
      </c>
      <c r="D99" s="7" t="s">
        <v>707</v>
      </c>
      <c r="E99" s="7" t="s">
        <v>30</v>
      </c>
      <c r="F99" s="22">
        <v>8808.58</v>
      </c>
      <c r="G99" s="22">
        <v>5801</v>
      </c>
      <c r="H99" s="22">
        <v>510.99</v>
      </c>
      <c r="I99" s="15">
        <v>0</v>
      </c>
      <c r="J99" s="15">
        <f>H99/סיכום!$B$42</f>
        <v>6.5581492053061723E-4</v>
      </c>
    </row>
    <row r="100" spans="1:10">
      <c r="A100" s="7" t="s">
        <v>708</v>
      </c>
      <c r="B100" s="7" t="s">
        <v>709</v>
      </c>
      <c r="C100" s="7" t="s">
        <v>708</v>
      </c>
      <c r="D100" s="7" t="s">
        <v>556</v>
      </c>
      <c r="E100" s="7" t="s">
        <v>30</v>
      </c>
      <c r="F100" s="22">
        <v>517.24</v>
      </c>
      <c r="G100" s="22">
        <v>114021</v>
      </c>
      <c r="H100" s="22">
        <v>589.76</v>
      </c>
      <c r="I100" s="15">
        <v>0</v>
      </c>
      <c r="J100" s="15">
        <f>H100/סיכום!$B$42</f>
        <v>7.5690993469957701E-4</v>
      </c>
    </row>
    <row r="101" spans="1:10">
      <c r="A101" s="7" t="s">
        <v>710</v>
      </c>
      <c r="B101" s="7" t="s">
        <v>711</v>
      </c>
      <c r="C101" s="7" t="s">
        <v>712</v>
      </c>
      <c r="D101" s="7" t="s">
        <v>556</v>
      </c>
      <c r="E101" s="7" t="s">
        <v>30</v>
      </c>
      <c r="F101" s="22">
        <v>4110.67</v>
      </c>
      <c r="G101" s="22">
        <v>6858</v>
      </c>
      <c r="H101" s="22">
        <v>281.91000000000003</v>
      </c>
      <c r="I101" s="15">
        <v>0</v>
      </c>
      <c r="J101" s="15">
        <f>H101/סיכום!$B$42</f>
        <v>3.6180900653004234E-4</v>
      </c>
    </row>
    <row r="102" spans="1:10">
      <c r="A102" s="7" t="s">
        <v>713</v>
      </c>
      <c r="B102" s="7" t="s">
        <v>714</v>
      </c>
      <c r="C102" s="7" t="s">
        <v>715</v>
      </c>
      <c r="D102" s="7" t="s">
        <v>716</v>
      </c>
      <c r="E102" s="7" t="s">
        <v>30</v>
      </c>
      <c r="F102" s="22">
        <v>3503.99</v>
      </c>
      <c r="G102" s="22">
        <v>8467</v>
      </c>
      <c r="H102" s="22">
        <v>296.68</v>
      </c>
      <c r="I102" s="15">
        <v>0</v>
      </c>
      <c r="J102" s="15">
        <f>H102/סיכום!$B$42</f>
        <v>3.8076512382438703E-4</v>
      </c>
    </row>
    <row r="103" spans="1:10">
      <c r="A103" s="7" t="s">
        <v>717</v>
      </c>
      <c r="B103" s="7" t="s">
        <v>718</v>
      </c>
      <c r="C103" s="7" t="s">
        <v>719</v>
      </c>
      <c r="D103" s="7" t="s">
        <v>716</v>
      </c>
      <c r="E103" s="7" t="s">
        <v>30</v>
      </c>
      <c r="F103" s="22">
        <v>3107.31</v>
      </c>
      <c r="G103" s="22">
        <v>6817</v>
      </c>
      <c r="H103" s="22">
        <v>211.83</v>
      </c>
      <c r="I103" s="15">
        <v>0</v>
      </c>
      <c r="J103" s="15">
        <f>H103/סיכום!$B$42</f>
        <v>2.7186691445233894E-4</v>
      </c>
    </row>
    <row r="104" spans="1:10">
      <c r="A104" s="7" t="s">
        <v>720</v>
      </c>
      <c r="B104" s="7" t="s">
        <v>721</v>
      </c>
      <c r="C104" s="7" t="s">
        <v>722</v>
      </c>
      <c r="D104" s="7" t="s">
        <v>723</v>
      </c>
      <c r="E104" s="7" t="s">
        <v>30</v>
      </c>
      <c r="F104" s="22">
        <v>1104.48</v>
      </c>
      <c r="G104" s="22">
        <v>25741</v>
      </c>
      <c r="H104" s="22">
        <v>284.3</v>
      </c>
      <c r="I104" s="15">
        <v>0</v>
      </c>
      <c r="J104" s="15">
        <f>H104/סיכום!$B$42</f>
        <v>3.6487638096020374E-4</v>
      </c>
    </row>
    <row r="105" spans="1:10">
      <c r="A105" s="7" t="s">
        <v>724</v>
      </c>
      <c r="B105" s="7" t="s">
        <v>725</v>
      </c>
      <c r="C105" s="7" t="s">
        <v>724</v>
      </c>
      <c r="D105" s="7" t="s">
        <v>723</v>
      </c>
      <c r="E105" s="7" t="s">
        <v>30</v>
      </c>
      <c r="F105" s="22">
        <v>5829.61</v>
      </c>
      <c r="G105" s="22">
        <v>9426</v>
      </c>
      <c r="H105" s="22">
        <v>549.5</v>
      </c>
      <c r="I105" s="15">
        <v>0</v>
      </c>
      <c r="J105" s="15">
        <f>H105/סיכום!$B$42</f>
        <v>7.0523943488438954E-4</v>
      </c>
    </row>
    <row r="106" spans="1:10">
      <c r="A106" s="7" t="s">
        <v>726</v>
      </c>
      <c r="B106" s="7" t="s">
        <v>727</v>
      </c>
      <c r="C106" s="7" t="s">
        <v>728</v>
      </c>
      <c r="D106" s="7" t="s">
        <v>723</v>
      </c>
      <c r="E106" s="7" t="s">
        <v>30</v>
      </c>
      <c r="F106" s="22">
        <v>10733.64</v>
      </c>
      <c r="G106" s="22">
        <v>730</v>
      </c>
      <c r="H106" s="22">
        <v>78.36</v>
      </c>
      <c r="I106" s="15">
        <v>2.0000000000000001E-4</v>
      </c>
      <c r="J106" s="15">
        <f>H106/סיכום!$B$42</f>
        <v>1.005688118608567E-4</v>
      </c>
    </row>
    <row r="107" spans="1:10">
      <c r="A107" s="7" t="s">
        <v>729</v>
      </c>
      <c r="B107" s="7" t="s">
        <v>730</v>
      </c>
      <c r="C107" s="7" t="s">
        <v>731</v>
      </c>
      <c r="D107" s="7" t="s">
        <v>723</v>
      </c>
      <c r="E107" s="7" t="s">
        <v>30</v>
      </c>
      <c r="F107" s="22">
        <v>3597.32</v>
      </c>
      <c r="G107" s="22">
        <v>9266</v>
      </c>
      <c r="H107" s="22">
        <v>333.33</v>
      </c>
      <c r="I107" s="15">
        <v>0</v>
      </c>
      <c r="J107" s="15">
        <f>H107/סיכום!$B$42</f>
        <v>4.2780247648774072E-4</v>
      </c>
    </row>
    <row r="108" spans="1:10">
      <c r="A108" s="7" t="s">
        <v>732</v>
      </c>
      <c r="B108" s="7" t="s">
        <v>733</v>
      </c>
      <c r="C108" s="7" t="s">
        <v>734</v>
      </c>
      <c r="D108" s="7" t="s">
        <v>723</v>
      </c>
      <c r="E108" s="7" t="s">
        <v>30</v>
      </c>
      <c r="F108" s="22">
        <v>16831.59</v>
      </c>
      <c r="G108" s="22">
        <v>3115</v>
      </c>
      <c r="H108" s="22">
        <v>524.29999999999995</v>
      </c>
      <c r="I108" s="15">
        <v>0</v>
      </c>
      <c r="J108" s="15">
        <f>H108/סיכום!$B$42</f>
        <v>6.7289724424000983E-4</v>
      </c>
    </row>
    <row r="109" spans="1:10">
      <c r="A109" s="7" t="s">
        <v>735</v>
      </c>
      <c r="B109" s="7" t="s">
        <v>736</v>
      </c>
      <c r="C109" s="7" t="s">
        <v>737</v>
      </c>
      <c r="D109" s="7" t="s">
        <v>723</v>
      </c>
      <c r="E109" s="7" t="s">
        <v>30</v>
      </c>
      <c r="F109" s="22">
        <v>6887.42</v>
      </c>
      <c r="G109" s="22">
        <v>4561</v>
      </c>
      <c r="H109" s="22">
        <v>314.14</v>
      </c>
      <c r="I109" s="15">
        <v>0</v>
      </c>
      <c r="J109" s="15">
        <f>H109/סיכום!$B$42</f>
        <v>4.0317364162799292E-4</v>
      </c>
    </row>
    <row r="110" spans="1:10">
      <c r="A110" s="7" t="s">
        <v>738</v>
      </c>
      <c r="B110" s="7" t="s">
        <v>739</v>
      </c>
      <c r="C110" s="7" t="s">
        <v>738</v>
      </c>
      <c r="D110" s="7" t="s">
        <v>723</v>
      </c>
      <c r="E110" s="7" t="s">
        <v>30</v>
      </c>
      <c r="F110" s="22">
        <v>77.78</v>
      </c>
      <c r="G110" s="22">
        <v>21254</v>
      </c>
      <c r="H110" s="22">
        <v>16.53</v>
      </c>
      <c r="I110" s="15">
        <v>0</v>
      </c>
      <c r="J110" s="15">
        <f>H110/סיכום!$B$42</f>
        <v>2.1214936958396649E-5</v>
      </c>
    </row>
    <row r="111" spans="1:10">
      <c r="A111" s="7" t="s">
        <v>740</v>
      </c>
      <c r="B111" s="7" t="s">
        <v>739</v>
      </c>
      <c r="C111" s="7" t="s">
        <v>738</v>
      </c>
      <c r="D111" s="7" t="s">
        <v>723</v>
      </c>
      <c r="E111" s="7" t="s">
        <v>30</v>
      </c>
      <c r="F111" s="22">
        <v>8.94</v>
      </c>
      <c r="G111" s="22">
        <v>1</v>
      </c>
      <c r="H111" s="22">
        <v>0.01</v>
      </c>
      <c r="I111" s="15">
        <v>0</v>
      </c>
      <c r="J111" s="15">
        <f>H111/סיכום!$B$42</f>
        <v>1.2834202636658589E-8</v>
      </c>
    </row>
    <row r="112" spans="1:10">
      <c r="A112" s="7" t="s">
        <v>741</v>
      </c>
      <c r="B112" s="7" t="s">
        <v>742</v>
      </c>
      <c r="C112" s="7" t="s">
        <v>741</v>
      </c>
      <c r="D112" s="7" t="s">
        <v>513</v>
      </c>
      <c r="E112" s="7" t="s">
        <v>30</v>
      </c>
      <c r="F112" s="22">
        <v>12032.57</v>
      </c>
      <c r="G112" s="22">
        <v>5411</v>
      </c>
      <c r="H112" s="22">
        <v>651.08000000000004</v>
      </c>
      <c r="I112" s="15">
        <v>0</v>
      </c>
      <c r="J112" s="15">
        <f>H112/סיכום!$B$42</f>
        <v>8.3560926526756753E-4</v>
      </c>
    </row>
    <row r="113" spans="1:10">
      <c r="A113" s="7" t="s">
        <v>505</v>
      </c>
      <c r="B113" s="7" t="s">
        <v>743</v>
      </c>
      <c r="C113" s="7" t="s">
        <v>505</v>
      </c>
      <c r="D113" s="7" t="s">
        <v>471</v>
      </c>
      <c r="E113" s="7" t="s">
        <v>30</v>
      </c>
      <c r="F113" s="22">
        <v>41460.629999999997</v>
      </c>
      <c r="G113" s="22">
        <v>1789</v>
      </c>
      <c r="H113" s="22">
        <v>741.73</v>
      </c>
      <c r="I113" s="15">
        <v>0</v>
      </c>
      <c r="J113" s="15">
        <f>H113/סיכום!$B$42</f>
        <v>9.5195131216887759E-4</v>
      </c>
    </row>
    <row r="114" spans="1:10">
      <c r="A114" s="7" t="s">
        <v>744</v>
      </c>
      <c r="B114" s="7" t="s">
        <v>745</v>
      </c>
      <c r="C114" s="7" t="s">
        <v>746</v>
      </c>
      <c r="D114" s="7" t="s">
        <v>478</v>
      </c>
      <c r="E114" s="7" t="s">
        <v>30</v>
      </c>
      <c r="F114" s="22">
        <v>7093.54</v>
      </c>
      <c r="G114" s="22">
        <v>5601</v>
      </c>
      <c r="H114" s="22">
        <v>397.31</v>
      </c>
      <c r="I114" s="15">
        <v>0</v>
      </c>
      <c r="J114" s="15">
        <f>H114/סיכום!$B$42</f>
        <v>5.099157049570824E-4</v>
      </c>
    </row>
    <row r="115" spans="1:10">
      <c r="A115" s="7" t="s">
        <v>747</v>
      </c>
      <c r="B115" s="7" t="s">
        <v>748</v>
      </c>
      <c r="C115" s="7" t="s">
        <v>749</v>
      </c>
      <c r="D115" s="7" t="s">
        <v>750</v>
      </c>
      <c r="E115" s="7" t="s">
        <v>40</v>
      </c>
      <c r="F115" s="22">
        <v>52211.55</v>
      </c>
      <c r="G115" s="22">
        <v>1217</v>
      </c>
      <c r="H115" s="22">
        <v>635.41</v>
      </c>
      <c r="I115" s="15">
        <v>1E-4</v>
      </c>
      <c r="J115" s="15">
        <f>H115/סיכום!$B$42</f>
        <v>8.1549806973592342E-4</v>
      </c>
    </row>
    <row r="116" spans="1:10">
      <c r="A116" s="7" t="s">
        <v>751</v>
      </c>
      <c r="B116" s="7" t="s">
        <v>752</v>
      </c>
      <c r="C116" s="7" t="s">
        <v>753</v>
      </c>
      <c r="D116" s="7" t="s">
        <v>545</v>
      </c>
      <c r="E116" s="7" t="s">
        <v>30</v>
      </c>
      <c r="F116" s="22">
        <v>921.69</v>
      </c>
      <c r="G116" s="22">
        <v>22797</v>
      </c>
      <c r="H116" s="22">
        <v>210.12</v>
      </c>
      <c r="I116" s="15">
        <v>0</v>
      </c>
      <c r="J116" s="15">
        <f>H116/סיכום!$B$42</f>
        <v>2.6967226580147029E-4</v>
      </c>
    </row>
    <row r="117" spans="1:10">
      <c r="A117" s="7" t="s">
        <v>754</v>
      </c>
      <c r="B117" s="7" t="s">
        <v>755</v>
      </c>
      <c r="C117" s="7" t="s">
        <v>754</v>
      </c>
      <c r="D117" s="7" t="s">
        <v>545</v>
      </c>
      <c r="E117" s="7" t="s">
        <v>30</v>
      </c>
      <c r="F117" s="22">
        <v>9913.06</v>
      </c>
      <c r="G117" s="22">
        <v>5612</v>
      </c>
      <c r="H117" s="22">
        <v>556.32000000000005</v>
      </c>
      <c r="I117" s="15">
        <v>0</v>
      </c>
      <c r="J117" s="15">
        <f>H117/סיכום!$B$42</f>
        <v>7.1399236108259068E-4</v>
      </c>
    </row>
    <row r="118" spans="1:10">
      <c r="A118" s="7" t="s">
        <v>756</v>
      </c>
      <c r="B118" s="7" t="s">
        <v>757</v>
      </c>
      <c r="C118" s="7" t="s">
        <v>758</v>
      </c>
      <c r="D118" s="7" t="s">
        <v>545</v>
      </c>
      <c r="E118" s="7" t="s">
        <v>30</v>
      </c>
      <c r="F118" s="22">
        <v>7758.55</v>
      </c>
      <c r="G118" s="22">
        <v>7802</v>
      </c>
      <c r="H118" s="22">
        <v>605.32000000000005</v>
      </c>
      <c r="I118" s="15">
        <v>0</v>
      </c>
      <c r="J118" s="15">
        <f>H118/סיכום!$B$42</f>
        <v>7.7687995400221779E-4</v>
      </c>
    </row>
    <row r="119" spans="1:10">
      <c r="A119" s="7" t="s">
        <v>759</v>
      </c>
      <c r="B119" s="7" t="s">
        <v>760</v>
      </c>
      <c r="C119" s="7" t="s">
        <v>761</v>
      </c>
      <c r="D119" s="7" t="s">
        <v>545</v>
      </c>
      <c r="E119" s="7" t="s">
        <v>30</v>
      </c>
      <c r="F119" s="22">
        <v>1691.71</v>
      </c>
      <c r="G119" s="22">
        <v>52640</v>
      </c>
      <c r="H119" s="22">
        <v>890.52</v>
      </c>
      <c r="I119" s="15">
        <v>0</v>
      </c>
      <c r="J119" s="15">
        <f>H119/סיכום!$B$42</f>
        <v>1.1429114131997207E-3</v>
      </c>
    </row>
    <row r="120" spans="1:10">
      <c r="A120" s="7" t="s">
        <v>759</v>
      </c>
      <c r="B120" s="7" t="s">
        <v>762</v>
      </c>
      <c r="C120" s="7" t="s">
        <v>763</v>
      </c>
      <c r="D120" s="7" t="s">
        <v>545</v>
      </c>
      <c r="E120" s="7" t="s">
        <v>30</v>
      </c>
      <c r="F120" s="22">
        <v>423.9</v>
      </c>
      <c r="G120" s="22">
        <v>53066</v>
      </c>
      <c r="H120" s="22">
        <v>224.95</v>
      </c>
      <c r="I120" s="15">
        <v>0</v>
      </c>
      <c r="J120" s="15">
        <f>H120/סיכום!$B$42</f>
        <v>2.8870538831163496E-4</v>
      </c>
    </row>
    <row r="121" spans="1:10">
      <c r="A121" s="7" t="s">
        <v>764</v>
      </c>
      <c r="B121" s="7" t="s">
        <v>765</v>
      </c>
      <c r="C121" s="7" t="s">
        <v>766</v>
      </c>
      <c r="D121" s="7" t="s">
        <v>545</v>
      </c>
      <c r="E121" s="7" t="s">
        <v>30</v>
      </c>
      <c r="F121" s="22">
        <v>1279.48</v>
      </c>
      <c r="G121" s="22">
        <v>16044</v>
      </c>
      <c r="H121" s="22">
        <v>205.28</v>
      </c>
      <c r="I121" s="15">
        <v>0</v>
      </c>
      <c r="J121" s="15">
        <f>H121/סיכום!$B$42</f>
        <v>2.6346051172532751E-4</v>
      </c>
    </row>
    <row r="122" spans="1:10">
      <c r="A122" s="7" t="s">
        <v>767</v>
      </c>
      <c r="B122" s="7" t="s">
        <v>768</v>
      </c>
      <c r="C122" s="7" t="s">
        <v>769</v>
      </c>
      <c r="D122" s="7" t="s">
        <v>770</v>
      </c>
      <c r="E122" s="7" t="s">
        <v>30</v>
      </c>
      <c r="F122" s="22">
        <v>5891.84</v>
      </c>
      <c r="G122" s="22">
        <v>7433</v>
      </c>
      <c r="H122" s="22">
        <v>437.94</v>
      </c>
      <c r="I122" s="15">
        <v>0</v>
      </c>
      <c r="J122" s="15">
        <f>H122/סיכום!$B$42</f>
        <v>5.6206107026982629E-4</v>
      </c>
    </row>
    <row r="123" spans="1:10">
      <c r="A123" s="7" t="s">
        <v>771</v>
      </c>
      <c r="B123" s="7" t="s">
        <v>772</v>
      </c>
      <c r="C123" s="7" t="s">
        <v>773</v>
      </c>
      <c r="D123" s="7" t="s">
        <v>491</v>
      </c>
      <c r="E123" s="7" t="s">
        <v>30</v>
      </c>
      <c r="F123" s="22">
        <v>1155.03</v>
      </c>
      <c r="G123" s="22">
        <v>60500</v>
      </c>
      <c r="H123" s="22">
        <v>698.79</v>
      </c>
      <c r="I123" s="15">
        <v>0</v>
      </c>
      <c r="J123" s="15">
        <f>H123/סיכום!$B$42</f>
        <v>8.9684124604706554E-4</v>
      </c>
    </row>
    <row r="124" spans="1:10">
      <c r="A124" s="7" t="s">
        <v>774</v>
      </c>
      <c r="B124" s="7" t="s">
        <v>775</v>
      </c>
      <c r="C124" s="7" t="s">
        <v>776</v>
      </c>
      <c r="D124" s="7" t="s">
        <v>777</v>
      </c>
      <c r="E124" s="7" t="s">
        <v>30</v>
      </c>
      <c r="F124" s="22">
        <v>9411.3799999999992</v>
      </c>
      <c r="G124" s="22">
        <v>6544</v>
      </c>
      <c r="H124" s="22">
        <v>615.88</v>
      </c>
      <c r="I124" s="15">
        <v>0</v>
      </c>
      <c r="J124" s="15">
        <f>H124/סיכום!$B$42</f>
        <v>7.9043287198652919E-4</v>
      </c>
    </row>
    <row r="125" spans="1:10">
      <c r="A125" s="7" t="s">
        <v>778</v>
      </c>
      <c r="B125" s="7" t="s">
        <v>779</v>
      </c>
      <c r="C125" s="7" t="s">
        <v>780</v>
      </c>
      <c r="D125" s="7" t="s">
        <v>781</v>
      </c>
      <c r="E125" s="7" t="s">
        <v>30</v>
      </c>
      <c r="F125" s="22">
        <v>73047.09</v>
      </c>
      <c r="G125" s="22">
        <v>3721</v>
      </c>
      <c r="H125" s="22">
        <v>2718.08</v>
      </c>
      <c r="I125" s="15">
        <v>8.0000000000000004E-4</v>
      </c>
      <c r="J125" s="15">
        <f>H125/סיכום!$B$42</f>
        <v>3.488438950264898E-3</v>
      </c>
    </row>
    <row r="126" spans="1:10">
      <c r="A126" s="7" t="s">
        <v>782</v>
      </c>
      <c r="B126" s="7" t="s">
        <v>783</v>
      </c>
      <c r="C126" s="7" t="s">
        <v>784</v>
      </c>
      <c r="D126" s="7" t="s">
        <v>781</v>
      </c>
      <c r="E126" s="7" t="s">
        <v>30</v>
      </c>
      <c r="F126" s="22">
        <v>17519.939999999999</v>
      </c>
      <c r="G126" s="22">
        <v>8005</v>
      </c>
      <c r="H126" s="22">
        <v>1402.47</v>
      </c>
      <c r="I126" s="15">
        <v>0</v>
      </c>
      <c r="J126" s="15">
        <f>H126/סיכום!$B$42</f>
        <v>1.7999584171834572E-3</v>
      </c>
    </row>
    <row r="127" spans="1:10" ht="13.5" thickBot="1">
      <c r="A127" s="6" t="s">
        <v>785</v>
      </c>
      <c r="B127" s="6"/>
      <c r="C127" s="6"/>
      <c r="D127" s="6"/>
      <c r="E127" s="6"/>
      <c r="F127" s="24">
        <f>SUM(F87:F126)</f>
        <v>964509.70999999985</v>
      </c>
      <c r="G127" s="35"/>
      <c r="H127" s="24">
        <f>SUM(H87:H126)</f>
        <v>19343.570000000003</v>
      </c>
      <c r="I127" s="16"/>
      <c r="J127" s="17">
        <f>SUM(J87:J126)</f>
        <v>2.4825929709639007E-2</v>
      </c>
    </row>
    <row r="128" spans="1:10" ht="13.5" thickTop="1"/>
    <row r="129" spans="1:10">
      <c r="A129" s="6" t="s">
        <v>786</v>
      </c>
      <c r="B129" s="6"/>
      <c r="C129" s="6"/>
      <c r="D129" s="6"/>
      <c r="E129" s="6"/>
      <c r="F129" s="35"/>
      <c r="G129" s="35"/>
      <c r="H129" s="35"/>
      <c r="I129" s="16"/>
      <c r="J129" s="16"/>
    </row>
    <row r="130" spans="1:10">
      <c r="A130" s="7" t="s">
        <v>787</v>
      </c>
      <c r="B130" s="7" t="s">
        <v>788</v>
      </c>
      <c r="C130" s="7" t="s">
        <v>789</v>
      </c>
      <c r="D130" s="7" t="s">
        <v>337</v>
      </c>
      <c r="E130" s="7" t="s">
        <v>30</v>
      </c>
      <c r="F130" s="22">
        <v>219.11</v>
      </c>
      <c r="G130" s="22">
        <v>0</v>
      </c>
      <c r="H130" s="22">
        <v>0</v>
      </c>
      <c r="I130" s="15">
        <v>0</v>
      </c>
      <c r="J130" s="15">
        <f>H130/סיכום!$B$42</f>
        <v>0</v>
      </c>
    </row>
    <row r="131" spans="1:10">
      <c r="A131" s="7" t="s">
        <v>790</v>
      </c>
      <c r="B131" s="7" t="s">
        <v>791</v>
      </c>
      <c r="C131" s="7" t="s">
        <v>792</v>
      </c>
      <c r="D131" s="7" t="s">
        <v>793</v>
      </c>
      <c r="E131" s="7" t="s">
        <v>30</v>
      </c>
      <c r="F131" s="22">
        <v>70415.67</v>
      </c>
      <c r="G131" s="22">
        <v>2766</v>
      </c>
      <c r="H131" s="22">
        <v>1947.7</v>
      </c>
      <c r="I131" s="15">
        <v>0</v>
      </c>
      <c r="J131" s="15">
        <f>H131/סיכום!$B$42</f>
        <v>2.4997176475419934E-3</v>
      </c>
    </row>
    <row r="132" spans="1:10">
      <c r="A132" s="7" t="s">
        <v>794</v>
      </c>
      <c r="B132" s="7" t="s">
        <v>795</v>
      </c>
      <c r="C132" s="7" t="s">
        <v>796</v>
      </c>
      <c r="D132" s="7" t="s">
        <v>781</v>
      </c>
      <c r="E132" s="7" t="s">
        <v>30</v>
      </c>
      <c r="F132" s="22">
        <v>3077.68</v>
      </c>
      <c r="G132" s="22">
        <v>21743</v>
      </c>
      <c r="H132" s="22">
        <v>669.18</v>
      </c>
      <c r="I132" s="15">
        <v>0</v>
      </c>
      <c r="J132" s="15">
        <f>H132/סיכום!$B$42</f>
        <v>8.5883917203991944E-4</v>
      </c>
    </row>
    <row r="133" spans="1:10">
      <c r="A133" s="7" t="s">
        <v>797</v>
      </c>
      <c r="B133" s="7" t="s">
        <v>798</v>
      </c>
      <c r="C133" s="7" t="s">
        <v>799</v>
      </c>
      <c r="D133" s="7" t="s">
        <v>781</v>
      </c>
      <c r="E133" s="7" t="s">
        <v>58</v>
      </c>
      <c r="F133" s="22">
        <v>2971.16</v>
      </c>
      <c r="G133" s="22">
        <v>651.9</v>
      </c>
      <c r="H133" s="22">
        <v>19.37</v>
      </c>
      <c r="I133" s="15">
        <v>0</v>
      </c>
      <c r="J133" s="15">
        <f>H133/סיכום!$B$42</f>
        <v>2.4859850507207688E-5</v>
      </c>
    </row>
    <row r="134" spans="1:10" ht="13.5" thickBot="1">
      <c r="A134" s="6" t="s">
        <v>800</v>
      </c>
      <c r="B134" s="6"/>
      <c r="C134" s="6"/>
      <c r="D134" s="6"/>
      <c r="E134" s="6"/>
      <c r="F134" s="24">
        <f>SUM(F130:F133)</f>
        <v>76683.62</v>
      </c>
      <c r="G134" s="35"/>
      <c r="H134" s="24">
        <f>SUM(H130:H133)</f>
        <v>2636.25</v>
      </c>
      <c r="I134" s="16"/>
      <c r="J134" s="17">
        <f>SUM(J130:J133)</f>
        <v>3.3834166700891202E-3</v>
      </c>
    </row>
    <row r="135" spans="1:10" ht="13.5" thickTop="1"/>
    <row r="136" spans="1:10" ht="13.5" thickBot="1">
      <c r="A136" s="4" t="s">
        <v>801</v>
      </c>
      <c r="B136" s="4"/>
      <c r="C136" s="4"/>
      <c r="D136" s="4"/>
      <c r="E136" s="4"/>
      <c r="F136" s="26">
        <f>SUM(F127+F134)</f>
        <v>1041193.3299999998</v>
      </c>
      <c r="G136" s="33"/>
      <c r="H136" s="26">
        <f>SUM(H127+H134)</f>
        <v>21979.820000000003</v>
      </c>
      <c r="I136" s="30"/>
      <c r="J136" s="27">
        <f>SUM(J127+J134)</f>
        <v>2.8209346379728127E-2</v>
      </c>
    </row>
    <row r="137" spans="1:10" ht="13.5" thickTop="1"/>
    <row r="139" spans="1:10" ht="13.5" thickBot="1">
      <c r="A139" s="4" t="s">
        <v>802</v>
      </c>
      <c r="B139" s="4"/>
      <c r="C139" s="4"/>
      <c r="D139" s="4"/>
      <c r="E139" s="4"/>
      <c r="F139" s="26">
        <f>SUM(F82+F136)</f>
        <v>2020677.44</v>
      </c>
      <c r="G139" s="33"/>
      <c r="H139" s="26">
        <f>SUM(H82+H136)</f>
        <v>46547.75</v>
      </c>
      <c r="I139" s="30"/>
      <c r="J139" s="27">
        <f>SUM(J82+J136)</f>
        <v>5.9740325578052492E-2</v>
      </c>
    </row>
    <row r="140" spans="1:10" ht="13.5" thickTop="1"/>
    <row r="142" spans="1:10">
      <c r="A142" s="7" t="s">
        <v>86</v>
      </c>
      <c r="B142" s="7"/>
      <c r="C142" s="7"/>
      <c r="D142" s="7"/>
      <c r="E142" s="7"/>
      <c r="F142" s="22"/>
      <c r="G142" s="22"/>
      <c r="H142" s="22"/>
      <c r="I142" s="15"/>
      <c r="J142" s="15"/>
    </row>
    <row r="146" spans="1:1">
      <c r="A146" s="2"/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32"/>
  <sheetViews>
    <sheetView rightToLeft="1" topLeftCell="D94" workbookViewId="0">
      <selection activeCell="A134" sqref="A134"/>
    </sheetView>
  </sheetViews>
  <sheetFormatPr defaultColWidth="9.140625" defaultRowHeight="12.75"/>
  <cols>
    <col min="1" max="1" width="46.7109375" customWidth="1"/>
    <col min="2" max="2" width="15.7109375" customWidth="1"/>
    <col min="3" max="3" width="35.7109375" customWidth="1"/>
    <col min="4" max="4" width="13.7109375" customWidth="1"/>
    <col min="5" max="5" width="15.7109375" style="32" customWidth="1"/>
    <col min="6" max="6" width="11.7109375" style="32" customWidth="1"/>
    <col min="7" max="7" width="13.7109375" style="32" customWidth="1"/>
    <col min="8" max="8" width="24.7109375" style="29" customWidth="1"/>
    <col min="9" max="9" width="20.7109375" style="29" customWidth="1"/>
  </cols>
  <sheetData>
    <row r="2" spans="1:9" ht="18">
      <c r="A2" s="1" t="s">
        <v>0</v>
      </c>
    </row>
    <row r="4" spans="1:9" ht="18">
      <c r="A4" s="1" t="s">
        <v>803</v>
      </c>
    </row>
    <row r="6" spans="1:9">
      <c r="A6" s="2" t="s">
        <v>2</v>
      </c>
    </row>
    <row r="8" spans="1:9" ht="15">
      <c r="A8" s="3" t="s">
        <v>3</v>
      </c>
    </row>
    <row r="11" spans="1:9">
      <c r="A11" s="4" t="s">
        <v>4</v>
      </c>
      <c r="B11" s="4" t="s">
        <v>5</v>
      </c>
      <c r="C11" s="4" t="s">
        <v>6</v>
      </c>
      <c r="D11" s="4" t="s">
        <v>9</v>
      </c>
      <c r="E11" s="33" t="s">
        <v>90</v>
      </c>
      <c r="F11" s="33" t="s">
        <v>91</v>
      </c>
      <c r="G11" s="33" t="s">
        <v>12</v>
      </c>
      <c r="H11" s="30" t="s">
        <v>92</v>
      </c>
      <c r="I11" s="30" t="s">
        <v>13</v>
      </c>
    </row>
    <row r="12" spans="1:9">
      <c r="A12" s="5"/>
      <c r="B12" s="5"/>
      <c r="C12" s="5"/>
      <c r="D12" s="5"/>
      <c r="E12" s="34" t="s">
        <v>95</v>
      </c>
      <c r="F12" s="34" t="s">
        <v>96</v>
      </c>
      <c r="G12" s="34" t="s">
        <v>15</v>
      </c>
      <c r="H12" s="31" t="s">
        <v>14</v>
      </c>
      <c r="I12" s="31" t="s">
        <v>14</v>
      </c>
    </row>
    <row r="15" spans="1:9">
      <c r="A15" s="4" t="s">
        <v>781</v>
      </c>
      <c r="B15" s="4"/>
      <c r="C15" s="4"/>
      <c r="D15" s="4"/>
      <c r="E15" s="33"/>
      <c r="F15" s="33"/>
      <c r="G15" s="33"/>
      <c r="H15" s="30"/>
      <c r="I15" s="30"/>
    </row>
    <row r="18" spans="1:9">
      <c r="A18" s="4" t="s">
        <v>804</v>
      </c>
      <c r="B18" s="4"/>
      <c r="C18" s="4"/>
      <c r="D18" s="4"/>
      <c r="E18" s="33"/>
      <c r="F18" s="33"/>
      <c r="G18" s="33"/>
      <c r="H18" s="30"/>
      <c r="I18" s="30"/>
    </row>
    <row r="19" spans="1:9">
      <c r="A19" s="6" t="s">
        <v>805</v>
      </c>
      <c r="B19" s="6"/>
      <c r="C19" s="6"/>
      <c r="D19" s="6"/>
      <c r="E19" s="35"/>
      <c r="F19" s="35"/>
      <c r="G19" s="35"/>
      <c r="H19" s="16"/>
      <c r="I19" s="16"/>
    </row>
    <row r="20" spans="1:9">
      <c r="A20" s="7" t="s">
        <v>806</v>
      </c>
      <c r="B20" s="7">
        <v>1097815</v>
      </c>
      <c r="C20" s="7" t="s">
        <v>807</v>
      </c>
      <c r="D20" s="7" t="s">
        <v>23</v>
      </c>
      <c r="E20" s="22">
        <v>223612</v>
      </c>
      <c r="F20" s="22">
        <v>1286</v>
      </c>
      <c r="G20" s="22">
        <v>2875.65</v>
      </c>
      <c r="H20" s="15">
        <v>1.9E-3</v>
      </c>
      <c r="I20" s="15">
        <f>G20/סיכום!$B$42</f>
        <v>3.6906674812107274E-3</v>
      </c>
    </row>
    <row r="21" spans="1:9">
      <c r="A21" s="7" t="s">
        <v>808</v>
      </c>
      <c r="B21" s="7">
        <v>1113752</v>
      </c>
      <c r="C21" s="7" t="s">
        <v>809</v>
      </c>
      <c r="D21" s="7" t="s">
        <v>23</v>
      </c>
      <c r="E21" s="22">
        <v>8368</v>
      </c>
      <c r="F21" s="22">
        <v>1204</v>
      </c>
      <c r="G21" s="22">
        <v>100.75</v>
      </c>
      <c r="H21" s="15">
        <v>1E-4</v>
      </c>
      <c r="I21" s="15">
        <f>G21/סיכום!$B$42</f>
        <v>1.2930459156433529E-4</v>
      </c>
    </row>
    <row r="22" spans="1:9">
      <c r="A22" s="7" t="s">
        <v>810</v>
      </c>
      <c r="B22" s="7">
        <v>1113703</v>
      </c>
      <c r="C22" s="7" t="s">
        <v>809</v>
      </c>
      <c r="D22" s="7" t="s">
        <v>23</v>
      </c>
      <c r="E22" s="22">
        <v>1764</v>
      </c>
      <c r="F22" s="22">
        <v>1464</v>
      </c>
      <c r="G22" s="22">
        <v>25.82</v>
      </c>
      <c r="H22" s="15">
        <v>0</v>
      </c>
      <c r="I22" s="15">
        <f>G22/סיכום!$B$42</f>
        <v>3.3137911207852476E-5</v>
      </c>
    </row>
    <row r="23" spans="1:9">
      <c r="A23" s="7" t="s">
        <v>811</v>
      </c>
      <c r="B23" s="7">
        <v>1113232</v>
      </c>
      <c r="C23" s="7" t="s">
        <v>809</v>
      </c>
      <c r="D23" s="7" t="s">
        <v>23</v>
      </c>
      <c r="E23" s="22">
        <v>857387</v>
      </c>
      <c r="F23" s="22">
        <v>1286</v>
      </c>
      <c r="G23" s="22">
        <v>11026</v>
      </c>
      <c r="H23" s="15">
        <v>4.1999999999999997E-3</v>
      </c>
      <c r="I23" s="15">
        <f>G23/סיכום!$B$42</f>
        <v>1.415099182717976E-2</v>
      </c>
    </row>
    <row r="24" spans="1:9">
      <c r="A24" s="7" t="s">
        <v>812</v>
      </c>
      <c r="B24" s="7">
        <v>1125327</v>
      </c>
      <c r="C24" s="7" t="s">
        <v>813</v>
      </c>
      <c r="D24" s="7" t="s">
        <v>23</v>
      </c>
      <c r="E24" s="22">
        <v>453211</v>
      </c>
      <c r="F24" s="22">
        <v>1284</v>
      </c>
      <c r="G24" s="22">
        <v>5819.23</v>
      </c>
      <c r="H24" s="15">
        <v>1.8E-3</v>
      </c>
      <c r="I24" s="15">
        <f>G24/סיכום!$B$42</f>
        <v>7.4685177009322758E-3</v>
      </c>
    </row>
    <row r="25" spans="1:9">
      <c r="A25" s="7" t="s">
        <v>814</v>
      </c>
      <c r="B25" s="7">
        <v>1125319</v>
      </c>
      <c r="C25" s="7" t="s">
        <v>813</v>
      </c>
      <c r="D25" s="7" t="s">
        <v>23</v>
      </c>
      <c r="E25" s="22">
        <v>3114</v>
      </c>
      <c r="F25" s="22">
        <v>1462</v>
      </c>
      <c r="G25" s="22">
        <v>45.53</v>
      </c>
      <c r="H25" s="15">
        <v>0</v>
      </c>
      <c r="I25" s="15">
        <f>G25/סיכום!$B$42</f>
        <v>5.8434124604706561E-5</v>
      </c>
    </row>
    <row r="26" spans="1:9">
      <c r="A26" s="7" t="s">
        <v>815</v>
      </c>
      <c r="B26" s="7">
        <v>1117266</v>
      </c>
      <c r="C26" s="7" t="s">
        <v>816</v>
      </c>
      <c r="D26" s="7" t="s">
        <v>23</v>
      </c>
      <c r="E26" s="22">
        <v>15425</v>
      </c>
      <c r="F26" s="22">
        <v>12890</v>
      </c>
      <c r="G26" s="22">
        <v>1988.28</v>
      </c>
      <c r="H26" s="15">
        <v>2.0000000000000001E-4</v>
      </c>
      <c r="I26" s="15">
        <f>G26/סיכום!$B$42</f>
        <v>2.551798841841554E-3</v>
      </c>
    </row>
    <row r="27" spans="1:9">
      <c r="A27" s="7" t="s">
        <v>817</v>
      </c>
      <c r="B27" s="7">
        <v>1091818</v>
      </c>
      <c r="C27" s="7" t="s">
        <v>818</v>
      </c>
      <c r="D27" s="7" t="s">
        <v>23</v>
      </c>
      <c r="E27" s="22">
        <v>128793</v>
      </c>
      <c r="F27" s="22">
        <v>12880</v>
      </c>
      <c r="G27" s="22">
        <v>16588.54</v>
      </c>
      <c r="H27" s="15">
        <v>3.0999999999999999E-3</v>
      </c>
      <c r="I27" s="15">
        <f>G27/סיכום!$B$42</f>
        <v>2.129006838063165E-2</v>
      </c>
    </row>
    <row r="28" spans="1:9">
      <c r="A28" s="7" t="s">
        <v>819</v>
      </c>
      <c r="B28" s="7">
        <v>1091826</v>
      </c>
      <c r="C28" s="7" t="s">
        <v>818</v>
      </c>
      <c r="D28" s="7" t="s">
        <v>23</v>
      </c>
      <c r="E28" s="22">
        <v>1764</v>
      </c>
      <c r="F28" s="22">
        <v>1463</v>
      </c>
      <c r="G28" s="22">
        <v>25.81</v>
      </c>
      <c r="H28" s="15">
        <v>0</v>
      </c>
      <c r="I28" s="15">
        <f>G28/סיכום!$B$42</f>
        <v>3.3125077005215822E-5</v>
      </c>
    </row>
    <row r="29" spans="1:9" ht="13.5" thickBot="1">
      <c r="A29" s="6" t="s">
        <v>820</v>
      </c>
      <c r="B29" s="6"/>
      <c r="C29" s="6"/>
      <c r="D29" s="6"/>
      <c r="E29" s="24">
        <f>SUM(E20:E28)</f>
        <v>1693438</v>
      </c>
      <c r="F29" s="35"/>
      <c r="G29" s="24">
        <f>SUM(G20:G28)</f>
        <v>38495.61</v>
      </c>
      <c r="H29" s="16"/>
      <c r="I29" s="17">
        <f>SUM(I20:I28)</f>
        <v>4.9406045936178075E-2</v>
      </c>
    </row>
    <row r="30" spans="1:9" ht="13.5" thickTop="1"/>
    <row r="31" spans="1:9">
      <c r="A31" s="6" t="s">
        <v>821</v>
      </c>
      <c r="B31" s="6"/>
      <c r="C31" s="6"/>
      <c r="D31" s="6"/>
      <c r="E31" s="35"/>
      <c r="F31" s="35"/>
      <c r="G31" s="35"/>
      <c r="H31" s="16"/>
      <c r="I31" s="16"/>
    </row>
    <row r="32" spans="1:9">
      <c r="A32" s="7" t="s">
        <v>822</v>
      </c>
      <c r="B32" s="7">
        <v>1107556</v>
      </c>
      <c r="C32" s="7" t="s">
        <v>807</v>
      </c>
      <c r="D32" s="7" t="s">
        <v>23</v>
      </c>
      <c r="E32" s="22">
        <v>2285</v>
      </c>
      <c r="F32" s="22">
        <v>2086</v>
      </c>
      <c r="G32" s="22">
        <v>47.67</v>
      </c>
      <c r="H32" s="15">
        <v>1E-4</v>
      </c>
      <c r="I32" s="15">
        <f>G32/סיכום!$B$42</f>
        <v>6.1180643968951494E-5</v>
      </c>
    </row>
    <row r="33" spans="1:9">
      <c r="A33" s="7" t="s">
        <v>823</v>
      </c>
      <c r="B33" s="7">
        <v>1116441</v>
      </c>
      <c r="C33" s="7" t="s">
        <v>809</v>
      </c>
      <c r="D33" s="7" t="s">
        <v>23</v>
      </c>
      <c r="E33" s="22">
        <v>479</v>
      </c>
      <c r="F33" s="22">
        <v>848.8</v>
      </c>
      <c r="G33" s="22">
        <v>4.07</v>
      </c>
      <c r="H33" s="15">
        <v>0</v>
      </c>
      <c r="I33" s="15">
        <f>G33/סיכום!$B$42</f>
        <v>5.2235204731200467E-6</v>
      </c>
    </row>
    <row r="34" spans="1:9">
      <c r="A34" s="7" t="s">
        <v>824</v>
      </c>
      <c r="B34" s="7">
        <v>1133255</v>
      </c>
      <c r="C34" s="7" t="s">
        <v>825</v>
      </c>
      <c r="D34" s="7" t="s">
        <v>23</v>
      </c>
      <c r="E34" s="22">
        <v>7140</v>
      </c>
      <c r="F34" s="22">
        <v>5010</v>
      </c>
      <c r="G34" s="22">
        <v>357.71</v>
      </c>
      <c r="H34" s="15">
        <v>5.9999999999999995E-4</v>
      </c>
      <c r="I34" s="15">
        <f>G34/סיכום!$B$42</f>
        <v>4.5909226251591436E-4</v>
      </c>
    </row>
    <row r="35" spans="1:9">
      <c r="A35" s="7" t="s">
        <v>826</v>
      </c>
      <c r="B35" s="7">
        <v>1117399</v>
      </c>
      <c r="C35" s="7" t="s">
        <v>825</v>
      </c>
      <c r="D35" s="7" t="s">
        <v>23</v>
      </c>
      <c r="E35" s="22">
        <v>85480</v>
      </c>
      <c r="F35" s="22">
        <v>8663</v>
      </c>
      <c r="G35" s="22">
        <v>7405.13</v>
      </c>
      <c r="H35" s="15">
        <v>2.5999999999999999E-3</v>
      </c>
      <c r="I35" s="15">
        <f>G35/סיכום!$B$42</f>
        <v>9.5038938970799618E-3</v>
      </c>
    </row>
    <row r="36" spans="1:9">
      <c r="A36" s="7" t="s">
        <v>827</v>
      </c>
      <c r="B36" s="7">
        <v>1129964</v>
      </c>
      <c r="C36" s="7" t="s">
        <v>825</v>
      </c>
      <c r="D36" s="7" t="s">
        <v>23</v>
      </c>
      <c r="E36" s="22">
        <v>47813</v>
      </c>
      <c r="F36" s="22">
        <v>3480</v>
      </c>
      <c r="G36" s="22">
        <v>1663.89</v>
      </c>
      <c r="H36" s="15">
        <v>1.5E-3</v>
      </c>
      <c r="I36" s="15">
        <f>G36/סיכום!$B$42</f>
        <v>2.1354701425109861E-3</v>
      </c>
    </row>
    <row r="37" spans="1:9">
      <c r="A37" s="7" t="s">
        <v>828</v>
      </c>
      <c r="B37" s="7">
        <v>1129972</v>
      </c>
      <c r="C37" s="7" t="s">
        <v>825</v>
      </c>
      <c r="D37" s="7" t="s">
        <v>23</v>
      </c>
      <c r="E37" s="22">
        <v>8797</v>
      </c>
      <c r="F37" s="22">
        <v>9129</v>
      </c>
      <c r="G37" s="22">
        <v>803.08</v>
      </c>
      <c r="H37" s="15">
        <v>1.2999999999999999E-3</v>
      </c>
      <c r="I37" s="15">
        <f>G37/סיכום!$B$42</f>
        <v>1.0306891453447781E-3</v>
      </c>
    </row>
    <row r="38" spans="1:9">
      <c r="A38" s="7" t="s">
        <v>829</v>
      </c>
      <c r="B38" s="7">
        <v>1120187</v>
      </c>
      <c r="C38" s="7" t="s">
        <v>825</v>
      </c>
      <c r="D38" s="7" t="s">
        <v>23</v>
      </c>
      <c r="E38" s="22">
        <v>4568</v>
      </c>
      <c r="F38" s="22">
        <v>4903</v>
      </c>
      <c r="G38" s="22">
        <v>223.97</v>
      </c>
      <c r="H38" s="15">
        <v>2.0000000000000001E-4</v>
      </c>
      <c r="I38" s="15">
        <f>G38/סיכום!$B$42</f>
        <v>2.8744763645324246E-4</v>
      </c>
    </row>
    <row r="39" spans="1:9">
      <c r="A39" s="7" t="s">
        <v>830</v>
      </c>
      <c r="B39" s="7">
        <v>1116060</v>
      </c>
      <c r="C39" s="7" t="s">
        <v>825</v>
      </c>
      <c r="D39" s="7" t="s">
        <v>23</v>
      </c>
      <c r="E39" s="22">
        <v>1744</v>
      </c>
      <c r="F39" s="22">
        <v>23170</v>
      </c>
      <c r="G39" s="22">
        <v>404.08</v>
      </c>
      <c r="H39" s="15">
        <v>2.9999999999999997E-4</v>
      </c>
      <c r="I39" s="15">
        <f>G39/סיכום!$B$42</f>
        <v>5.186044601421003E-4</v>
      </c>
    </row>
    <row r="40" spans="1:9">
      <c r="A40" s="7" t="s">
        <v>831</v>
      </c>
      <c r="B40" s="7">
        <v>1116904</v>
      </c>
      <c r="C40" s="7" t="s">
        <v>816</v>
      </c>
      <c r="D40" s="7" t="s">
        <v>23</v>
      </c>
      <c r="E40" s="22">
        <v>335</v>
      </c>
      <c r="F40" s="22">
        <v>16080</v>
      </c>
      <c r="G40" s="22">
        <v>53.87</v>
      </c>
      <c r="H40" s="15">
        <v>0</v>
      </c>
      <c r="I40" s="15">
        <f>G40/סיכום!$B$42</f>
        <v>6.913784960367982E-5</v>
      </c>
    </row>
    <row r="41" spans="1:9">
      <c r="A41" s="7" t="s">
        <v>832</v>
      </c>
      <c r="B41" s="7">
        <v>1095728</v>
      </c>
      <c r="C41" s="7" t="s">
        <v>818</v>
      </c>
      <c r="D41" s="7" t="s">
        <v>23</v>
      </c>
      <c r="E41" s="22">
        <v>35000</v>
      </c>
      <c r="F41" s="22">
        <v>8404</v>
      </c>
      <c r="G41" s="22">
        <v>2941.4</v>
      </c>
      <c r="H41" s="15">
        <v>2.0999999999999999E-3</v>
      </c>
      <c r="I41" s="15">
        <f>G41/סיכום!$B$42</f>
        <v>3.7750523635467579E-3</v>
      </c>
    </row>
    <row r="42" spans="1:9">
      <c r="A42" s="7" t="s">
        <v>833</v>
      </c>
      <c r="B42" s="7">
        <v>1118785</v>
      </c>
      <c r="C42" s="7" t="s">
        <v>834</v>
      </c>
      <c r="D42" s="7" t="s">
        <v>23</v>
      </c>
      <c r="E42" s="22">
        <v>1204</v>
      </c>
      <c r="F42" s="22">
        <v>2291</v>
      </c>
      <c r="G42" s="22">
        <v>27.58</v>
      </c>
      <c r="H42" s="15">
        <v>0</v>
      </c>
      <c r="I42" s="15">
        <f>G42/סיכום!$B$42</f>
        <v>3.5396730871904391E-5</v>
      </c>
    </row>
    <row r="43" spans="1:9" ht="13.5" thickBot="1">
      <c r="A43" s="6" t="s">
        <v>835</v>
      </c>
      <c r="B43" s="6"/>
      <c r="C43" s="6"/>
      <c r="D43" s="6"/>
      <c r="E43" s="24">
        <f>SUM(E32:E42)</f>
        <v>194845</v>
      </c>
      <c r="F43" s="35"/>
      <c r="G43" s="24">
        <f>SUM(G32:G42)</f>
        <v>13932.449999999999</v>
      </c>
      <c r="H43" s="16"/>
      <c r="I43" s="17">
        <f>SUM(I32:I42)</f>
        <v>1.7881188652511398E-2</v>
      </c>
    </row>
    <row r="44" spans="1:9" ht="13.5" thickTop="1"/>
    <row r="45" spans="1:9">
      <c r="A45" s="6" t="s">
        <v>836</v>
      </c>
      <c r="B45" s="6"/>
      <c r="C45" s="6"/>
      <c r="D45" s="6"/>
      <c r="E45" s="35"/>
      <c r="F45" s="35"/>
      <c r="G45" s="35"/>
      <c r="H45" s="16"/>
      <c r="I45" s="16"/>
    </row>
    <row r="46" spans="1:9">
      <c r="A46" s="7" t="s">
        <v>837</v>
      </c>
      <c r="B46" s="7">
        <v>1113760</v>
      </c>
      <c r="C46" s="7" t="s">
        <v>809</v>
      </c>
      <c r="D46" s="7" t="s">
        <v>23</v>
      </c>
      <c r="E46" s="22">
        <v>265474</v>
      </c>
      <c r="F46" s="22">
        <v>295.39</v>
      </c>
      <c r="G46" s="22">
        <v>784.18</v>
      </c>
      <c r="H46" s="15">
        <v>1.8E-3</v>
      </c>
      <c r="I46" s="15">
        <f>G46/סיכום!$B$42</f>
        <v>1.0064325023614931E-3</v>
      </c>
    </row>
    <row r="47" spans="1:9">
      <c r="A47" s="7" t="s">
        <v>838</v>
      </c>
      <c r="B47" s="7">
        <v>1116292</v>
      </c>
      <c r="C47" s="7" t="s">
        <v>809</v>
      </c>
      <c r="D47" s="7" t="s">
        <v>23</v>
      </c>
      <c r="E47" s="22">
        <v>113284</v>
      </c>
      <c r="F47" s="22">
        <v>322.26</v>
      </c>
      <c r="G47" s="22">
        <v>365.07</v>
      </c>
      <c r="H47" s="15">
        <v>8.9999999999999998E-4</v>
      </c>
      <c r="I47" s="15">
        <f>G47/סיכום!$B$42</f>
        <v>4.6853823565649514E-4</v>
      </c>
    </row>
    <row r="48" spans="1:9">
      <c r="A48" s="7" t="s">
        <v>839</v>
      </c>
      <c r="B48" s="7">
        <v>1101443</v>
      </c>
      <c r="C48" s="7" t="s">
        <v>813</v>
      </c>
      <c r="D48" s="7" t="s">
        <v>23</v>
      </c>
      <c r="E48" s="22">
        <v>158995</v>
      </c>
      <c r="F48" s="22">
        <v>310.45999999999998</v>
      </c>
      <c r="G48" s="22">
        <v>493.62</v>
      </c>
      <c r="H48" s="15">
        <v>1E-4</v>
      </c>
      <c r="I48" s="15">
        <f>G48/סיכום!$B$42</f>
        <v>6.3352191055074131E-4</v>
      </c>
    </row>
    <row r="49" spans="1:9">
      <c r="A49" s="7" t="s">
        <v>840</v>
      </c>
      <c r="B49" s="7">
        <v>1116581</v>
      </c>
      <c r="C49" s="7" t="s">
        <v>813</v>
      </c>
      <c r="D49" s="7" t="s">
        <v>23</v>
      </c>
      <c r="E49" s="22">
        <v>82449</v>
      </c>
      <c r="F49" s="22">
        <v>321.83</v>
      </c>
      <c r="G49" s="22">
        <v>265.35000000000002</v>
      </c>
      <c r="H49" s="15">
        <v>5.9999999999999995E-4</v>
      </c>
      <c r="I49" s="15">
        <f>G49/סיכום!$B$42</f>
        <v>3.4055556696373571E-4</v>
      </c>
    </row>
    <row r="50" spans="1:9">
      <c r="A50" s="7" t="s">
        <v>841</v>
      </c>
      <c r="B50" s="7">
        <v>1109420</v>
      </c>
      <c r="C50" s="7" t="s">
        <v>825</v>
      </c>
      <c r="D50" s="7" t="s">
        <v>23</v>
      </c>
      <c r="E50" s="22">
        <v>95188</v>
      </c>
      <c r="F50" s="22">
        <v>3028.52</v>
      </c>
      <c r="G50" s="22">
        <v>2882.79</v>
      </c>
      <c r="H50" s="15">
        <v>1.6000000000000001E-3</v>
      </c>
      <c r="I50" s="15">
        <f>G50/סיכום!$B$42</f>
        <v>3.6998311018933017E-3</v>
      </c>
    </row>
    <row r="51" spans="1:9">
      <c r="A51" s="7" t="s">
        <v>842</v>
      </c>
      <c r="B51" s="7">
        <v>1116326</v>
      </c>
      <c r="C51" s="7" t="s">
        <v>825</v>
      </c>
      <c r="D51" s="7" t="s">
        <v>23</v>
      </c>
      <c r="E51" s="22">
        <v>1770000</v>
      </c>
      <c r="F51" s="22">
        <v>322.35000000000002</v>
      </c>
      <c r="G51" s="22">
        <v>5705.6</v>
      </c>
      <c r="H51" s="15">
        <v>5.1999999999999998E-3</v>
      </c>
      <c r="I51" s="15">
        <f>G51/סיכום!$B$42</f>
        <v>7.3226826563719252E-3</v>
      </c>
    </row>
    <row r="52" spans="1:9">
      <c r="A52" s="7" t="s">
        <v>843</v>
      </c>
      <c r="B52" s="7">
        <v>1128529</v>
      </c>
      <c r="C52" s="7" t="s">
        <v>825</v>
      </c>
      <c r="D52" s="7" t="s">
        <v>23</v>
      </c>
      <c r="E52" s="22">
        <v>89997</v>
      </c>
      <c r="F52" s="22">
        <v>3096.75</v>
      </c>
      <c r="G52" s="22">
        <v>2786.98</v>
      </c>
      <c r="H52" s="15">
        <v>2.7000000000000001E-3</v>
      </c>
      <c r="I52" s="15">
        <f>G52/סיכום!$B$42</f>
        <v>3.5768666064314755E-3</v>
      </c>
    </row>
    <row r="53" spans="1:9">
      <c r="A53" s="7" t="s">
        <v>844</v>
      </c>
      <c r="B53" s="7">
        <v>1101633</v>
      </c>
      <c r="C53" s="7" t="s">
        <v>816</v>
      </c>
      <c r="D53" s="7" t="s">
        <v>23</v>
      </c>
      <c r="E53" s="22">
        <v>256</v>
      </c>
      <c r="F53" s="22">
        <v>3084.68</v>
      </c>
      <c r="G53" s="22">
        <v>7.9</v>
      </c>
      <c r="H53" s="15">
        <v>0</v>
      </c>
      <c r="I53" s="15">
        <f>G53/סיכום!$B$42</f>
        <v>1.0139020082960286E-5</v>
      </c>
    </row>
    <row r="54" spans="1:9">
      <c r="A54" s="7" t="s">
        <v>845</v>
      </c>
      <c r="B54" s="7">
        <v>1109412</v>
      </c>
      <c r="C54" s="7" t="s">
        <v>825</v>
      </c>
      <c r="D54" s="7" t="s">
        <v>23</v>
      </c>
      <c r="E54" s="22">
        <v>247100</v>
      </c>
      <c r="F54" s="22">
        <v>2952.47</v>
      </c>
      <c r="G54" s="22">
        <v>7295.55</v>
      </c>
      <c r="H54" s="15">
        <v>6.6E-3</v>
      </c>
      <c r="I54" s="15">
        <f>G54/סיכום!$B$42</f>
        <v>9.3632567045874582E-3</v>
      </c>
    </row>
    <row r="55" spans="1:9">
      <c r="A55" s="7" t="s">
        <v>846</v>
      </c>
      <c r="B55" s="7">
        <v>1109370</v>
      </c>
      <c r="C55" s="7" t="s">
        <v>834</v>
      </c>
      <c r="D55" s="7" t="s">
        <v>23</v>
      </c>
      <c r="E55" s="22">
        <v>26762</v>
      </c>
      <c r="F55" s="22">
        <v>3121.38</v>
      </c>
      <c r="G55" s="22">
        <v>835.34</v>
      </c>
      <c r="H55" s="15">
        <v>2.0000000000000001E-4</v>
      </c>
      <c r="I55" s="15">
        <f>G55/סיכום!$B$42</f>
        <v>1.0720922830506387E-3</v>
      </c>
    </row>
    <row r="56" spans="1:9">
      <c r="A56" s="7" t="s">
        <v>847</v>
      </c>
      <c r="B56" s="7">
        <v>1109354</v>
      </c>
      <c r="C56" s="7" t="s">
        <v>834</v>
      </c>
      <c r="D56" s="7" t="s">
        <v>23</v>
      </c>
      <c r="E56" s="22">
        <v>4122</v>
      </c>
      <c r="F56" s="22">
        <v>2984</v>
      </c>
      <c r="G56" s="22">
        <v>123</v>
      </c>
      <c r="H56" s="15">
        <v>0</v>
      </c>
      <c r="I56" s="15">
        <f>G56/סיכום!$B$42</f>
        <v>1.5786069243090066E-4</v>
      </c>
    </row>
    <row r="57" spans="1:9">
      <c r="A57" s="7" t="s">
        <v>848</v>
      </c>
      <c r="B57" s="7">
        <v>1116250</v>
      </c>
      <c r="C57" s="7" t="s">
        <v>849</v>
      </c>
      <c r="D57" s="7" t="s">
        <v>23</v>
      </c>
      <c r="E57" s="22">
        <v>2774</v>
      </c>
      <c r="F57" s="22">
        <v>3228.95</v>
      </c>
      <c r="G57" s="22">
        <v>89.57</v>
      </c>
      <c r="H57" s="15">
        <v>1E-4</v>
      </c>
      <c r="I57" s="15">
        <f>G57/סיכום!$B$42</f>
        <v>1.1495595301655098E-4</v>
      </c>
    </row>
    <row r="58" spans="1:9">
      <c r="A58" s="7" t="s">
        <v>850</v>
      </c>
      <c r="B58" s="7">
        <v>1128453</v>
      </c>
      <c r="C58" s="7" t="s">
        <v>807</v>
      </c>
      <c r="D58" s="7" t="s">
        <v>23</v>
      </c>
      <c r="E58" s="22">
        <v>15895</v>
      </c>
      <c r="F58" s="22">
        <v>3098.2</v>
      </c>
      <c r="G58" s="22">
        <v>492.46</v>
      </c>
      <c r="H58" s="15">
        <v>4.0000000000000002E-4</v>
      </c>
      <c r="I58" s="15">
        <f>G58/סיכום!$B$42</f>
        <v>6.3203314304488892E-4</v>
      </c>
    </row>
    <row r="59" spans="1:9" ht="13.5" thickBot="1">
      <c r="A59" s="6" t="s">
        <v>851</v>
      </c>
      <c r="B59" s="6"/>
      <c r="C59" s="6"/>
      <c r="D59" s="6"/>
      <c r="E59" s="24">
        <f>SUM(E46:E58)</f>
        <v>2872296</v>
      </c>
      <c r="F59" s="35"/>
      <c r="G59" s="24">
        <f>SUM(G46:G58)</f>
        <v>22127.41</v>
      </c>
      <c r="H59" s="16"/>
      <c r="I59" s="17">
        <f>SUM(I46:I58)</f>
        <v>2.8398766376442564E-2</v>
      </c>
    </row>
    <row r="60" spans="1:9" ht="13.5" thickTop="1"/>
    <row r="61" spans="1:9">
      <c r="A61" s="6" t="s">
        <v>852</v>
      </c>
      <c r="B61" s="6"/>
      <c r="C61" s="6"/>
      <c r="D61" s="6"/>
      <c r="E61" s="35"/>
      <c r="F61" s="35"/>
      <c r="G61" s="35"/>
      <c r="H61" s="16"/>
      <c r="I61" s="16"/>
    </row>
    <row r="62" spans="1:9" ht="13.5" thickBot="1">
      <c r="A62" s="6" t="s">
        <v>853</v>
      </c>
      <c r="B62" s="6"/>
      <c r="C62" s="6"/>
      <c r="D62" s="6"/>
      <c r="E62" s="24">
        <v>0</v>
      </c>
      <c r="F62" s="35"/>
      <c r="G62" s="24">
        <v>0</v>
      </c>
      <c r="H62" s="16"/>
      <c r="I62" s="17">
        <f>G62/סיכום!$B$42</f>
        <v>0</v>
      </c>
    </row>
    <row r="63" spans="1:9" ht="13.5" thickTop="1"/>
    <row r="64" spans="1:9">
      <c r="A64" s="6" t="s">
        <v>854</v>
      </c>
      <c r="B64" s="6"/>
      <c r="C64" s="6"/>
      <c r="D64" s="6"/>
      <c r="E64" s="35"/>
      <c r="F64" s="35"/>
      <c r="G64" s="35"/>
      <c r="H64" s="16"/>
      <c r="I64" s="16"/>
    </row>
    <row r="65" spans="1:9" ht="13.5" thickBot="1">
      <c r="A65" s="6" t="s">
        <v>855</v>
      </c>
      <c r="B65" s="6"/>
      <c r="C65" s="6"/>
      <c r="D65" s="6"/>
      <c r="E65" s="24">
        <v>0</v>
      </c>
      <c r="F65" s="35"/>
      <c r="G65" s="24">
        <v>0</v>
      </c>
      <c r="H65" s="16"/>
      <c r="I65" s="17">
        <f>G65/סיכום!$B$42</f>
        <v>0</v>
      </c>
    </row>
    <row r="66" spans="1:9" ht="13.5" thickTop="1"/>
    <row r="67" spans="1:9">
      <c r="A67" s="6" t="s">
        <v>856</v>
      </c>
      <c r="B67" s="6"/>
      <c r="C67" s="6"/>
      <c r="D67" s="6"/>
      <c r="E67" s="35"/>
      <c r="F67" s="35"/>
      <c r="G67" s="35"/>
      <c r="H67" s="16"/>
      <c r="I67" s="16"/>
    </row>
    <row r="68" spans="1:9" ht="13.5" thickBot="1">
      <c r="A68" s="6" t="s">
        <v>857</v>
      </c>
      <c r="B68" s="6"/>
      <c r="C68" s="6"/>
      <c r="D68" s="6"/>
      <c r="E68" s="24">
        <v>0</v>
      </c>
      <c r="F68" s="35"/>
      <c r="G68" s="24">
        <v>0</v>
      </c>
      <c r="H68" s="16"/>
      <c r="I68" s="17">
        <f>G68/סיכום!$B$42</f>
        <v>0</v>
      </c>
    </row>
    <row r="69" spans="1:9" ht="13.5" thickTop="1"/>
    <row r="70" spans="1:9" ht="13.5" thickBot="1">
      <c r="A70" s="4" t="s">
        <v>858</v>
      </c>
      <c r="B70" s="4"/>
      <c r="C70" s="4"/>
      <c r="D70" s="4"/>
      <c r="E70" s="26">
        <f>SUM(E29+E43+E59)</f>
        <v>4760579</v>
      </c>
      <c r="F70" s="33"/>
      <c r="G70" s="26">
        <f>SUM(G29+G43+G59)</f>
        <v>74555.47</v>
      </c>
      <c r="H70" s="30"/>
      <c r="I70" s="27">
        <f>SUM(I29+I43+I59)</f>
        <v>9.5686000965132037E-2</v>
      </c>
    </row>
    <row r="71" spans="1:9" ht="13.5" thickTop="1"/>
    <row r="73" spans="1:9">
      <c r="A73" s="4" t="s">
        <v>859</v>
      </c>
      <c r="B73" s="4"/>
      <c r="C73" s="4"/>
      <c r="D73" s="4"/>
      <c r="E73" s="33"/>
      <c r="F73" s="33"/>
      <c r="G73" s="33"/>
      <c r="H73" s="30"/>
      <c r="I73" s="30"/>
    </row>
    <row r="74" spans="1:9">
      <c r="A74" s="6" t="s">
        <v>860</v>
      </c>
      <c r="B74" s="6"/>
      <c r="C74" s="6"/>
      <c r="D74" s="6"/>
      <c r="E74" s="35"/>
      <c r="F74" s="35"/>
      <c r="G74" s="35"/>
      <c r="H74" s="16"/>
      <c r="I74" s="16"/>
    </row>
    <row r="75" spans="1:9">
      <c r="A75" s="7" t="s">
        <v>861</v>
      </c>
      <c r="B75" s="7" t="s">
        <v>862</v>
      </c>
      <c r="C75" s="7" t="s">
        <v>863</v>
      </c>
      <c r="D75" s="7" t="s">
        <v>40</v>
      </c>
      <c r="E75" s="22">
        <v>16441.61</v>
      </c>
      <c r="F75" s="22">
        <v>8735</v>
      </c>
      <c r="G75" s="22">
        <v>1436.17</v>
      </c>
      <c r="H75" s="15">
        <v>1E-4</v>
      </c>
      <c r="I75" s="15">
        <f>G75/סיכום!$B$42</f>
        <v>1.8432096800689967E-3</v>
      </c>
    </row>
    <row r="76" spans="1:9">
      <c r="A76" s="7" t="s">
        <v>864</v>
      </c>
      <c r="B76" s="7" t="s">
        <v>865</v>
      </c>
      <c r="C76" s="7" t="s">
        <v>866</v>
      </c>
      <c r="D76" s="7" t="s">
        <v>30</v>
      </c>
      <c r="E76" s="22">
        <v>162077.96</v>
      </c>
      <c r="F76" s="22">
        <v>1124</v>
      </c>
      <c r="G76" s="22">
        <v>1821.76</v>
      </c>
      <c r="H76" s="15">
        <v>1E-4</v>
      </c>
      <c r="I76" s="15">
        <f>G76/סיכום!$B$42</f>
        <v>2.3380836995359152E-3</v>
      </c>
    </row>
    <row r="77" spans="1:9">
      <c r="A77" s="7" t="s">
        <v>867</v>
      </c>
      <c r="B77" s="7" t="s">
        <v>868</v>
      </c>
      <c r="C77" s="7" t="s">
        <v>869</v>
      </c>
      <c r="D77" s="7" t="s">
        <v>30</v>
      </c>
      <c r="E77" s="22">
        <v>8971.92</v>
      </c>
      <c r="F77" s="22">
        <v>5529</v>
      </c>
      <c r="G77" s="22">
        <v>496.06</v>
      </c>
      <c r="H77" s="15">
        <v>0</v>
      </c>
      <c r="I77" s="15">
        <f>G77/סיכום!$B$42</f>
        <v>6.3665345599408596E-4</v>
      </c>
    </row>
    <row r="78" spans="1:9">
      <c r="A78" s="7" t="s">
        <v>870</v>
      </c>
      <c r="B78" s="7" t="s">
        <v>871</v>
      </c>
      <c r="C78" s="7" t="s">
        <v>872</v>
      </c>
      <c r="D78" s="7" t="s">
        <v>30</v>
      </c>
      <c r="E78" s="22">
        <v>9570.83</v>
      </c>
      <c r="F78" s="22">
        <v>16407</v>
      </c>
      <c r="G78" s="22">
        <v>1570.29</v>
      </c>
      <c r="H78" s="15">
        <v>2.9999999999999997E-4</v>
      </c>
      <c r="I78" s="15">
        <f>G78/סיכום!$B$42</f>
        <v>2.0153420058318617E-3</v>
      </c>
    </row>
    <row r="79" spans="1:9">
      <c r="A79" s="7" t="s">
        <v>873</v>
      </c>
      <c r="B79" s="7" t="s">
        <v>874</v>
      </c>
      <c r="C79" s="7" t="s">
        <v>875</v>
      </c>
      <c r="D79" s="7" t="s">
        <v>30</v>
      </c>
      <c r="E79" s="22">
        <v>57961.66</v>
      </c>
      <c r="F79" s="22">
        <v>2465</v>
      </c>
      <c r="G79" s="22">
        <v>1428.75</v>
      </c>
      <c r="H79" s="15">
        <v>1.4E-3</v>
      </c>
      <c r="I79" s="15">
        <f>G79/סיכום!$B$42</f>
        <v>1.833686701712596E-3</v>
      </c>
    </row>
    <row r="80" spans="1:9">
      <c r="A80" s="7" t="s">
        <v>876</v>
      </c>
      <c r="B80" s="7" t="s">
        <v>877</v>
      </c>
      <c r="C80" s="7" t="s">
        <v>878</v>
      </c>
      <c r="D80" s="7" t="s">
        <v>30</v>
      </c>
      <c r="E80" s="22">
        <v>140074</v>
      </c>
      <c r="F80" s="22">
        <v>2741</v>
      </c>
      <c r="G80" s="22">
        <v>3839.43</v>
      </c>
      <c r="H80" s="15">
        <v>5.0000000000000001E-4</v>
      </c>
      <c r="I80" s="15">
        <f>G80/סיכום!$B$42</f>
        <v>4.927602262926609E-3</v>
      </c>
    </row>
    <row r="81" spans="1:9">
      <c r="A81" s="7" t="s">
        <v>879</v>
      </c>
      <c r="B81" s="7" t="s">
        <v>880</v>
      </c>
      <c r="C81" s="7" t="s">
        <v>881</v>
      </c>
      <c r="D81" s="7" t="s">
        <v>30</v>
      </c>
      <c r="E81" s="22">
        <v>57918.879999999997</v>
      </c>
      <c r="F81" s="22">
        <v>10325</v>
      </c>
      <c r="G81" s="22">
        <v>5980.12</v>
      </c>
      <c r="H81" s="15">
        <v>0</v>
      </c>
      <c r="I81" s="15">
        <f>G81/סיכום!$B$42</f>
        <v>7.6750071871534761E-3</v>
      </c>
    </row>
    <row r="82" spans="1:9">
      <c r="A82" s="7" t="s">
        <v>882</v>
      </c>
      <c r="B82" s="7" t="s">
        <v>883</v>
      </c>
      <c r="C82" s="7" t="s">
        <v>884</v>
      </c>
      <c r="D82" s="7" t="s">
        <v>30</v>
      </c>
      <c r="E82" s="22">
        <v>75839.39</v>
      </c>
      <c r="F82" s="22">
        <v>3049</v>
      </c>
      <c r="G82" s="22">
        <v>2312.34</v>
      </c>
      <c r="H82" s="15">
        <v>2.2000000000000001E-3</v>
      </c>
      <c r="I82" s="15">
        <f>G82/סיכום!$B$42</f>
        <v>2.9677040124851126E-3</v>
      </c>
    </row>
    <row r="83" spans="1:9">
      <c r="A83" s="7" t="s">
        <v>885</v>
      </c>
      <c r="B83" s="7" t="s">
        <v>886</v>
      </c>
      <c r="C83" s="7" t="s">
        <v>887</v>
      </c>
      <c r="D83" s="7" t="s">
        <v>30</v>
      </c>
      <c r="E83" s="22">
        <v>11880.89</v>
      </c>
      <c r="F83" s="22">
        <v>7880</v>
      </c>
      <c r="G83" s="22">
        <v>936.21</v>
      </c>
      <c r="H83" s="15">
        <v>0</v>
      </c>
      <c r="I83" s="15">
        <f>G83/סיכום!$B$42</f>
        <v>1.2015508850466139E-3</v>
      </c>
    </row>
    <row r="84" spans="1:9">
      <c r="A84" s="7" t="s">
        <v>888</v>
      </c>
      <c r="B84" s="7" t="s">
        <v>889</v>
      </c>
      <c r="C84" s="7" t="s">
        <v>890</v>
      </c>
      <c r="D84" s="7" t="s">
        <v>30</v>
      </c>
      <c r="E84" s="22">
        <v>90823.71</v>
      </c>
      <c r="F84" s="22">
        <v>20554</v>
      </c>
      <c r="G84" s="22">
        <v>18667.900000000001</v>
      </c>
      <c r="H84" s="15">
        <v>0</v>
      </c>
      <c r="I84" s="15">
        <f>G84/סיכום!$B$42</f>
        <v>2.3958761140087891E-2</v>
      </c>
    </row>
    <row r="85" spans="1:9">
      <c r="A85" s="7" t="s">
        <v>891</v>
      </c>
      <c r="B85" s="7" t="s">
        <v>889</v>
      </c>
      <c r="C85" s="7" t="s">
        <v>890</v>
      </c>
      <c r="D85" s="7" t="s">
        <v>30</v>
      </c>
      <c r="E85" s="22">
        <v>77308.23</v>
      </c>
      <c r="F85" s="22">
        <v>388.9</v>
      </c>
      <c r="G85" s="22">
        <v>77.31</v>
      </c>
      <c r="H85" s="15">
        <v>0</v>
      </c>
      <c r="I85" s="15">
        <f>G85/סיכום!$B$42</f>
        <v>9.9221220584007566E-5</v>
      </c>
    </row>
    <row r="86" spans="1:9">
      <c r="A86" s="7" t="s">
        <v>892</v>
      </c>
      <c r="B86" s="7" t="s">
        <v>893</v>
      </c>
      <c r="C86" s="7" t="s">
        <v>894</v>
      </c>
      <c r="D86" s="7" t="s">
        <v>30</v>
      </c>
      <c r="E86" s="22">
        <v>121348.47</v>
      </c>
      <c r="F86" s="22">
        <v>4849</v>
      </c>
      <c r="G86" s="22">
        <v>5884.19</v>
      </c>
      <c r="H86" s="15">
        <v>2.9999999999999997E-4</v>
      </c>
      <c r="I86" s="15">
        <f>G86/סיכום!$B$42</f>
        <v>7.5518886812600099E-3</v>
      </c>
    </row>
    <row r="87" spans="1:9">
      <c r="A87" s="7" t="s">
        <v>895</v>
      </c>
      <c r="B87" s="7" t="s">
        <v>896</v>
      </c>
      <c r="C87" s="7" t="s">
        <v>897</v>
      </c>
      <c r="D87" s="7" t="s">
        <v>30</v>
      </c>
      <c r="E87" s="22">
        <v>72327.62</v>
      </c>
      <c r="F87" s="22">
        <v>4135</v>
      </c>
      <c r="G87" s="22">
        <v>2990.75</v>
      </c>
      <c r="H87" s="15">
        <v>1E-4</v>
      </c>
      <c r="I87" s="15">
        <f>G87/סיכום!$B$42</f>
        <v>3.8383891535586677E-3</v>
      </c>
    </row>
    <row r="88" spans="1:9" ht="13.5" thickBot="1">
      <c r="A88" s="6" t="s">
        <v>898</v>
      </c>
      <c r="B88" s="6"/>
      <c r="C88" s="6"/>
      <c r="D88" s="6"/>
      <c r="E88" s="24">
        <f>SUM(E75:E87)</f>
        <v>902545.16999999993</v>
      </c>
      <c r="F88" s="35"/>
      <c r="G88" s="24">
        <f>SUM(G75:G87)</f>
        <v>47441.279999999999</v>
      </c>
      <c r="H88" s="16"/>
      <c r="I88" s="17">
        <f>SUM(I75:I87)</f>
        <v>6.088710008624585E-2</v>
      </c>
    </row>
    <row r="89" spans="1:9" ht="13.5" thickTop="1"/>
    <row r="90" spans="1:9">
      <c r="A90" s="6" t="s">
        <v>899</v>
      </c>
      <c r="B90" s="6"/>
      <c r="C90" s="6"/>
      <c r="D90" s="6"/>
      <c r="E90" s="35"/>
      <c r="F90" s="35"/>
      <c r="G90" s="35"/>
      <c r="H90" s="16"/>
      <c r="I90" s="16"/>
    </row>
    <row r="91" spans="1:9" ht="13.5" thickBot="1">
      <c r="A91" s="6" t="s">
        <v>900</v>
      </c>
      <c r="B91" s="6"/>
      <c r="C91" s="6"/>
      <c r="D91" s="6"/>
      <c r="E91" s="24">
        <v>0</v>
      </c>
      <c r="F91" s="35"/>
      <c r="G91" s="24">
        <v>0</v>
      </c>
      <c r="H91" s="16"/>
      <c r="I91" s="17">
        <f>G91/סיכום!$B$42</f>
        <v>0</v>
      </c>
    </row>
    <row r="92" spans="1:9" ht="13.5" thickTop="1"/>
    <row r="93" spans="1:9">
      <c r="A93" s="6" t="s">
        <v>854</v>
      </c>
      <c r="B93" s="6"/>
      <c r="C93" s="6"/>
      <c r="D93" s="6"/>
      <c r="E93" s="35"/>
      <c r="F93" s="35"/>
      <c r="G93" s="35"/>
      <c r="H93" s="16"/>
      <c r="I93" s="16"/>
    </row>
    <row r="94" spans="1:9">
      <c r="A94" s="7" t="s">
        <v>901</v>
      </c>
      <c r="B94" s="7" t="s">
        <v>902</v>
      </c>
      <c r="C94" s="7" t="s">
        <v>903</v>
      </c>
      <c r="D94" s="7" t="s">
        <v>30</v>
      </c>
      <c r="E94" s="22">
        <v>64269.61</v>
      </c>
      <c r="F94" s="22">
        <v>7215</v>
      </c>
      <c r="G94" s="22">
        <v>4637.05</v>
      </c>
      <c r="H94" s="15">
        <v>2.0000000000000001E-4</v>
      </c>
      <c r="I94" s="15">
        <f>G94/סיכום!$B$42</f>
        <v>5.9512839336317716E-3</v>
      </c>
    </row>
    <row r="95" spans="1:9">
      <c r="A95" s="7" t="s">
        <v>904</v>
      </c>
      <c r="B95" s="7" t="s">
        <v>905</v>
      </c>
      <c r="C95" s="7" t="s">
        <v>906</v>
      </c>
      <c r="D95" s="7" t="s">
        <v>30</v>
      </c>
      <c r="E95" s="22">
        <v>64036.27</v>
      </c>
      <c r="F95" s="22">
        <v>2534</v>
      </c>
      <c r="G95" s="22">
        <v>1622.68</v>
      </c>
      <c r="H95" s="15">
        <v>2.9999999999999997E-4</v>
      </c>
      <c r="I95" s="15">
        <f>G95/סיכום!$B$42</f>
        <v>2.0825803934453159E-3</v>
      </c>
    </row>
    <row r="96" spans="1:9">
      <c r="A96" s="7" t="s">
        <v>907</v>
      </c>
      <c r="B96" s="7" t="s">
        <v>905</v>
      </c>
      <c r="C96" s="7" t="s">
        <v>906</v>
      </c>
      <c r="D96" s="7" t="s">
        <v>30</v>
      </c>
      <c r="E96" s="22">
        <v>14555.13</v>
      </c>
      <c r="F96" s="22">
        <v>388.9</v>
      </c>
      <c r="G96" s="22">
        <v>14.56</v>
      </c>
      <c r="H96" s="15">
        <v>0</v>
      </c>
      <c r="I96" s="15">
        <f>G96/סיכום!$B$42</f>
        <v>1.8686599038974909E-5</v>
      </c>
    </row>
    <row r="97" spans="1:9">
      <c r="A97" s="7" t="s">
        <v>908</v>
      </c>
      <c r="B97" s="7" t="s">
        <v>909</v>
      </c>
      <c r="C97" s="7" t="s">
        <v>910</v>
      </c>
      <c r="D97" s="7" t="s">
        <v>30</v>
      </c>
      <c r="E97" s="22">
        <v>25325.17</v>
      </c>
      <c r="F97" s="22">
        <v>7916</v>
      </c>
      <c r="G97" s="22">
        <v>2004.74</v>
      </c>
      <c r="H97" s="15">
        <v>1E-4</v>
      </c>
      <c r="I97" s="15">
        <f>G97/סיכום!$B$42</f>
        <v>2.572923939381494E-3</v>
      </c>
    </row>
    <row r="98" spans="1:9">
      <c r="A98" s="7" t="s">
        <v>911</v>
      </c>
      <c r="B98" s="7" t="s">
        <v>912</v>
      </c>
      <c r="C98" s="7" t="s">
        <v>913</v>
      </c>
      <c r="D98" s="7" t="s">
        <v>30</v>
      </c>
      <c r="E98" s="22">
        <v>104271.87</v>
      </c>
      <c r="F98" s="22">
        <v>2473</v>
      </c>
      <c r="G98" s="22">
        <v>2578.64</v>
      </c>
      <c r="H98" s="15">
        <v>0</v>
      </c>
      <c r="I98" s="15">
        <f>G98/סיכום!$B$42</f>
        <v>3.3094788286993303E-3</v>
      </c>
    </row>
    <row r="99" spans="1:9">
      <c r="A99" s="7" t="s">
        <v>914</v>
      </c>
      <c r="B99" s="7" t="s">
        <v>915</v>
      </c>
      <c r="C99" s="7" t="s">
        <v>916</v>
      </c>
      <c r="D99" s="7" t="s">
        <v>30</v>
      </c>
      <c r="E99" s="22">
        <v>19001.650000000001</v>
      </c>
      <c r="F99" s="22">
        <v>6838</v>
      </c>
      <c r="G99" s="22">
        <v>1299.33</v>
      </c>
      <c r="H99" s="15">
        <v>0</v>
      </c>
      <c r="I99" s="15">
        <f>G99/סיכום!$B$42</f>
        <v>1.6675864511889605E-3</v>
      </c>
    </row>
    <row r="100" spans="1:9">
      <c r="A100" s="7" t="s">
        <v>917</v>
      </c>
      <c r="B100" s="7" t="s">
        <v>918</v>
      </c>
      <c r="C100" s="7" t="s">
        <v>919</v>
      </c>
      <c r="D100" s="7" t="s">
        <v>30</v>
      </c>
      <c r="E100" s="22">
        <v>4134.01</v>
      </c>
      <c r="F100" s="22">
        <v>5658</v>
      </c>
      <c r="G100" s="22">
        <v>233.9</v>
      </c>
      <c r="H100" s="15">
        <v>0</v>
      </c>
      <c r="I100" s="15">
        <f>G100/סיכום!$B$42</f>
        <v>3.0019199967144442E-4</v>
      </c>
    </row>
    <row r="101" spans="1:9">
      <c r="A101" s="7" t="s">
        <v>920</v>
      </c>
      <c r="B101" s="7" t="s">
        <v>921</v>
      </c>
      <c r="C101" s="7" t="s">
        <v>922</v>
      </c>
      <c r="D101" s="7" t="s">
        <v>30</v>
      </c>
      <c r="E101" s="22">
        <v>26266.31</v>
      </c>
      <c r="F101" s="22">
        <v>2990</v>
      </c>
      <c r="G101" s="22">
        <v>785.36</v>
      </c>
      <c r="H101" s="15">
        <v>2.9999999999999997E-4</v>
      </c>
      <c r="I101" s="15">
        <f>G101/סיכום!$B$42</f>
        <v>1.0079469382726191E-3</v>
      </c>
    </row>
    <row r="102" spans="1:9">
      <c r="A102" s="7" t="s">
        <v>923</v>
      </c>
      <c r="B102" s="7" t="s">
        <v>924</v>
      </c>
      <c r="C102" s="7" t="s">
        <v>925</v>
      </c>
      <c r="D102" s="7" t="s">
        <v>30</v>
      </c>
      <c r="E102" s="22">
        <v>26266.31</v>
      </c>
      <c r="F102" s="22">
        <v>2995</v>
      </c>
      <c r="G102" s="22">
        <v>786.68</v>
      </c>
      <c r="H102" s="15">
        <v>1E-4</v>
      </c>
      <c r="I102" s="15">
        <f>G102/סיכום!$B$42</f>
        <v>1.0096410530206579E-3</v>
      </c>
    </row>
    <row r="103" spans="1:9">
      <c r="A103" s="7" t="s">
        <v>926</v>
      </c>
      <c r="B103" s="7" t="s">
        <v>927</v>
      </c>
      <c r="C103" s="7" t="s">
        <v>928</v>
      </c>
      <c r="D103" s="7" t="s">
        <v>30</v>
      </c>
      <c r="E103" s="22">
        <v>3056.75</v>
      </c>
      <c r="F103" s="22">
        <v>2390.5</v>
      </c>
      <c r="G103" s="22">
        <v>73.069999999999993</v>
      </c>
      <c r="H103" s="15">
        <v>1E-4</v>
      </c>
      <c r="I103" s="15">
        <f>G103/סיכום!$B$42</f>
        <v>9.3779518666064305E-5</v>
      </c>
    </row>
    <row r="104" spans="1:9">
      <c r="A104" s="7" t="s">
        <v>929</v>
      </c>
      <c r="B104" s="7" t="s">
        <v>930</v>
      </c>
      <c r="C104" s="7" t="s">
        <v>931</v>
      </c>
      <c r="D104" s="7" t="s">
        <v>30</v>
      </c>
      <c r="E104" s="22">
        <v>29579.73</v>
      </c>
      <c r="F104" s="22">
        <v>3169</v>
      </c>
      <c r="G104" s="22">
        <v>937.38</v>
      </c>
      <c r="H104" s="15">
        <v>2.0000000000000001E-4</v>
      </c>
      <c r="I104" s="15">
        <f>G104/סיכום!$B$42</f>
        <v>1.2030524867551028E-3</v>
      </c>
    </row>
    <row r="105" spans="1:9">
      <c r="A105" s="7" t="s">
        <v>932</v>
      </c>
      <c r="B105" s="7" t="s">
        <v>933</v>
      </c>
      <c r="C105" s="7" t="s">
        <v>932</v>
      </c>
      <c r="D105" s="7" t="s">
        <v>30</v>
      </c>
      <c r="E105" s="22">
        <v>17080.490000000002</v>
      </c>
      <c r="F105" s="22">
        <v>10168</v>
      </c>
      <c r="G105" s="22">
        <v>1736.74</v>
      </c>
      <c r="H105" s="15">
        <v>1E-4</v>
      </c>
      <c r="I105" s="15">
        <f>G105/סיכום!$B$42</f>
        <v>2.2289673087190439E-3</v>
      </c>
    </row>
    <row r="106" spans="1:9">
      <c r="A106" s="7" t="s">
        <v>934</v>
      </c>
      <c r="B106" s="7" t="s">
        <v>935</v>
      </c>
      <c r="C106" s="7" t="s">
        <v>936</v>
      </c>
      <c r="D106" s="7" t="s">
        <v>30</v>
      </c>
      <c r="E106" s="22">
        <v>25216.28</v>
      </c>
      <c r="F106" s="22">
        <v>897</v>
      </c>
      <c r="G106" s="22">
        <v>226.19</v>
      </c>
      <c r="H106" s="15">
        <v>0</v>
      </c>
      <c r="I106" s="15">
        <f>G106/סיכום!$B$42</f>
        <v>2.9029682943858064E-4</v>
      </c>
    </row>
    <row r="107" spans="1:9">
      <c r="A107" s="7" t="s">
        <v>937</v>
      </c>
      <c r="B107" s="7" t="s">
        <v>938</v>
      </c>
      <c r="C107" s="7" t="s">
        <v>939</v>
      </c>
      <c r="D107" s="7" t="s">
        <v>40</v>
      </c>
      <c r="E107" s="22">
        <v>71062.710000000006</v>
      </c>
      <c r="F107" s="22">
        <v>6367</v>
      </c>
      <c r="G107" s="22">
        <v>4524.5600000000004</v>
      </c>
      <c r="H107" s="15">
        <v>4.8999999999999998E-3</v>
      </c>
      <c r="I107" s="15">
        <f>G107/סיכום!$B$42</f>
        <v>5.8069119881719996E-3</v>
      </c>
    </row>
    <row r="108" spans="1:9">
      <c r="A108" s="7" t="s">
        <v>937</v>
      </c>
      <c r="B108" s="7" t="s">
        <v>940</v>
      </c>
      <c r="C108" s="7" t="s">
        <v>939</v>
      </c>
      <c r="D108" s="7" t="s">
        <v>40</v>
      </c>
      <c r="E108" s="22">
        <v>6146.7</v>
      </c>
      <c r="F108" s="22">
        <v>7881</v>
      </c>
      <c r="G108" s="22">
        <v>484.42</v>
      </c>
      <c r="H108" s="15">
        <v>6.9999999999999999E-4</v>
      </c>
      <c r="I108" s="15">
        <f>G108/סיכום!$B$42</f>
        <v>6.217144441250154E-4</v>
      </c>
    </row>
    <row r="109" spans="1:9">
      <c r="A109" s="7" t="s">
        <v>941</v>
      </c>
      <c r="B109" s="7" t="s">
        <v>942</v>
      </c>
      <c r="C109" s="7" t="s">
        <v>941</v>
      </c>
      <c r="D109" s="7" t="s">
        <v>30</v>
      </c>
      <c r="E109" s="22">
        <v>13872.06</v>
      </c>
      <c r="F109" s="22">
        <v>7964</v>
      </c>
      <c r="G109" s="22">
        <v>1104.77</v>
      </c>
      <c r="H109" s="15">
        <v>2.9999999999999997E-4</v>
      </c>
      <c r="I109" s="15">
        <f>G109/סיכום!$B$42</f>
        <v>1.4178842046901311E-3</v>
      </c>
    </row>
    <row r="110" spans="1:9">
      <c r="A110" s="7" t="s">
        <v>943</v>
      </c>
      <c r="B110" s="7" t="s">
        <v>942</v>
      </c>
      <c r="C110" s="7" t="s">
        <v>941</v>
      </c>
      <c r="D110" s="7" t="s">
        <v>30</v>
      </c>
      <c r="E110" s="22">
        <v>7363</v>
      </c>
      <c r="F110" s="22">
        <v>388.9</v>
      </c>
      <c r="G110" s="22">
        <v>7.36</v>
      </c>
      <c r="H110" s="15">
        <v>0</v>
      </c>
      <c r="I110" s="15">
        <f>G110/סיכום!$B$42</f>
        <v>9.4459731405807218E-6</v>
      </c>
    </row>
    <row r="111" spans="1:9">
      <c r="A111" s="7" t="s">
        <v>944</v>
      </c>
      <c r="B111" s="7" t="s">
        <v>945</v>
      </c>
      <c r="C111" s="7" t="s">
        <v>946</v>
      </c>
      <c r="D111" s="7" t="s">
        <v>30</v>
      </c>
      <c r="E111" s="22">
        <v>28206.92</v>
      </c>
      <c r="F111" s="22">
        <v>26397</v>
      </c>
      <c r="G111" s="22">
        <v>7445.78</v>
      </c>
      <c r="H111" s="15">
        <v>1E-4</v>
      </c>
      <c r="I111" s="15">
        <f>G111/סיכום!$B$42</f>
        <v>9.5560649307979799E-3</v>
      </c>
    </row>
    <row r="112" spans="1:9">
      <c r="A112" s="7" t="s">
        <v>947</v>
      </c>
      <c r="B112" s="7" t="s">
        <v>945</v>
      </c>
      <c r="C112" s="7" t="s">
        <v>946</v>
      </c>
      <c r="D112" s="7" t="s">
        <v>30</v>
      </c>
      <c r="E112" s="22">
        <v>22722.77</v>
      </c>
      <c r="F112" s="22">
        <v>388.9</v>
      </c>
      <c r="G112" s="22">
        <v>22.72</v>
      </c>
      <c r="H112" s="15">
        <v>0</v>
      </c>
      <c r="I112" s="15">
        <f>G112/סיכום!$B$42</f>
        <v>2.9159308390488313E-5</v>
      </c>
    </row>
    <row r="113" spans="1:9">
      <c r="A113" s="7" t="s">
        <v>948</v>
      </c>
      <c r="B113" s="7" t="s">
        <v>949</v>
      </c>
      <c r="C113" s="7" t="s">
        <v>928</v>
      </c>
      <c r="D113" s="7" t="s">
        <v>30</v>
      </c>
      <c r="E113" s="22">
        <v>40348.379999999997</v>
      </c>
      <c r="F113" s="22">
        <v>9601</v>
      </c>
      <c r="G113" s="22">
        <v>3873.85</v>
      </c>
      <c r="H113" s="15">
        <v>1.1000000000000001E-3</v>
      </c>
      <c r="I113" s="15">
        <f>G113/סיכום!$B$42</f>
        <v>4.9717775884019879E-3</v>
      </c>
    </row>
    <row r="114" spans="1:9">
      <c r="A114" s="7" t="s">
        <v>950</v>
      </c>
      <c r="B114" s="7" t="s">
        <v>951</v>
      </c>
      <c r="C114" s="7" t="s">
        <v>952</v>
      </c>
      <c r="D114" s="7" t="s">
        <v>30</v>
      </c>
      <c r="E114" s="22">
        <v>82283.460000000006</v>
      </c>
      <c r="F114" s="22">
        <v>5241</v>
      </c>
      <c r="G114" s="22">
        <v>4312.4799999999996</v>
      </c>
      <c r="H114" s="15">
        <v>1E-4</v>
      </c>
      <c r="I114" s="15">
        <f>G114/סיכום!$B$42</f>
        <v>5.5347242186537431E-3</v>
      </c>
    </row>
    <row r="115" spans="1:9">
      <c r="A115" s="7" t="s">
        <v>950</v>
      </c>
      <c r="B115" s="7" t="s">
        <v>953</v>
      </c>
      <c r="C115" s="7" t="s">
        <v>954</v>
      </c>
      <c r="D115" s="7" t="s">
        <v>30</v>
      </c>
      <c r="E115" s="22">
        <v>155583.32999999999</v>
      </c>
      <c r="F115" s="22">
        <v>4002</v>
      </c>
      <c r="G115" s="22">
        <v>6226.45</v>
      </c>
      <c r="H115" s="15">
        <v>0</v>
      </c>
      <c r="I115" s="15">
        <f>G115/סיכום!$B$42</f>
        <v>7.9911521007022882E-3</v>
      </c>
    </row>
    <row r="116" spans="1:9">
      <c r="A116" s="7" t="s">
        <v>955</v>
      </c>
      <c r="B116" s="7" t="s">
        <v>956</v>
      </c>
      <c r="C116" s="7" t="s">
        <v>957</v>
      </c>
      <c r="D116" s="7" t="s">
        <v>30</v>
      </c>
      <c r="E116" s="22">
        <v>66525.23</v>
      </c>
      <c r="F116" s="22">
        <v>4923</v>
      </c>
      <c r="G116" s="22">
        <v>3275.04</v>
      </c>
      <c r="H116" s="15">
        <v>1E-4</v>
      </c>
      <c r="I116" s="15">
        <f>G116/סיכום!$B$42</f>
        <v>4.2032527003162349E-3</v>
      </c>
    </row>
    <row r="117" spans="1:9" ht="13.5" thickBot="1">
      <c r="A117" s="6" t="s">
        <v>855</v>
      </c>
      <c r="B117" s="6"/>
      <c r="C117" s="6"/>
      <c r="D117" s="6"/>
      <c r="E117" s="24">
        <f>SUM(E94:E116)</f>
        <v>917174.1399999999</v>
      </c>
      <c r="F117" s="35"/>
      <c r="G117" s="24">
        <f>SUM(G94:G116)</f>
        <v>48213.749999999993</v>
      </c>
      <c r="H117" s="16"/>
      <c r="I117" s="17">
        <f>SUM(I94:I116)</f>
        <v>6.1878503737319818E-2</v>
      </c>
    </row>
    <row r="118" spans="1:9" ht="13.5" thickTop="1"/>
    <row r="119" spans="1:9">
      <c r="A119" s="6" t="s">
        <v>856</v>
      </c>
      <c r="B119" s="6"/>
      <c r="C119" s="6"/>
      <c r="D119" s="6"/>
      <c r="E119" s="35"/>
      <c r="F119" s="35"/>
      <c r="G119" s="35"/>
      <c r="H119" s="16"/>
      <c r="I119" s="16"/>
    </row>
    <row r="120" spans="1:9" ht="13.5" thickBot="1">
      <c r="A120" s="6" t="s">
        <v>857</v>
      </c>
      <c r="B120" s="6"/>
      <c r="C120" s="6"/>
      <c r="D120" s="6"/>
      <c r="E120" s="24">
        <v>0</v>
      </c>
      <c r="F120" s="35"/>
      <c r="G120" s="24">
        <v>0</v>
      </c>
      <c r="H120" s="16"/>
      <c r="I120" s="17">
        <f>G120/סיכום!$B$42</f>
        <v>0</v>
      </c>
    </row>
    <row r="121" spans="1:9" ht="13.5" thickTop="1"/>
    <row r="122" spans="1:9" ht="13.5" thickBot="1">
      <c r="A122" s="4" t="s">
        <v>958</v>
      </c>
      <c r="B122" s="4"/>
      <c r="C122" s="4"/>
      <c r="D122" s="4"/>
      <c r="E122" s="26">
        <f>SUM(E88+E117)</f>
        <v>1819719.3099999998</v>
      </c>
      <c r="F122" s="33"/>
      <c r="G122" s="26">
        <f>SUM(G88+G117)</f>
        <v>95655.03</v>
      </c>
      <c r="H122" s="30"/>
      <c r="I122" s="27">
        <f>SUM(I88+I117)</f>
        <v>0.12276560382356566</v>
      </c>
    </row>
    <row r="123" spans="1:9" ht="13.5" thickTop="1"/>
    <row r="125" spans="1:9" ht="13.5" thickBot="1">
      <c r="A125" s="4" t="s">
        <v>959</v>
      </c>
      <c r="B125" s="4"/>
      <c r="C125" s="4"/>
      <c r="D125" s="4"/>
      <c r="E125" s="26">
        <f>SUM(E70+E122)</f>
        <v>6580298.3099999996</v>
      </c>
      <c r="F125" s="33"/>
      <c r="G125" s="26">
        <f>SUM(G70+G122)</f>
        <v>170210.5</v>
      </c>
      <c r="H125" s="30"/>
      <c r="I125" s="27">
        <f>SUM(I70+I122)</f>
        <v>0.21845160478869768</v>
      </c>
    </row>
    <row r="126" spans="1:9" ht="13.5" thickTop="1"/>
    <row r="128" spans="1:9">
      <c r="A128" s="7" t="s">
        <v>86</v>
      </c>
      <c r="B128" s="7"/>
      <c r="C128" s="7"/>
      <c r="D128" s="7"/>
      <c r="E128" s="22"/>
      <c r="F128" s="22"/>
      <c r="G128" s="22"/>
      <c r="H128" s="15"/>
      <c r="I128" s="15"/>
    </row>
    <row r="132" spans="1:1">
      <c r="A132" s="2"/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0"/>
  <sheetViews>
    <sheetView rightToLeft="1" topLeftCell="A10" workbookViewId="0">
      <selection activeCell="A47" sqref="A47"/>
    </sheetView>
  </sheetViews>
  <sheetFormatPr defaultColWidth="9.140625" defaultRowHeight="12.75"/>
  <cols>
    <col min="1" max="1" width="46.7109375" customWidth="1"/>
    <col min="2" max="2" width="15.7109375" customWidth="1"/>
    <col min="3" max="3" width="20.7109375" customWidth="1"/>
    <col min="4" max="4" width="13.7109375" customWidth="1"/>
    <col min="5" max="5" width="8.7109375" customWidth="1"/>
    <col min="6" max="6" width="10.7109375" customWidth="1"/>
    <col min="7" max="7" width="13.7109375" customWidth="1"/>
    <col min="8" max="8" width="13.7109375" style="32" customWidth="1"/>
    <col min="9" max="10" width="12.7109375" style="32" customWidth="1"/>
    <col min="11" max="11" width="24.7109375" style="29" customWidth="1"/>
    <col min="12" max="12" width="20.7109375" style="29" customWidth="1"/>
  </cols>
  <sheetData>
    <row r="2" spans="1:12" ht="18">
      <c r="A2" s="1" t="s">
        <v>0</v>
      </c>
    </row>
    <row r="4" spans="1:12" ht="18">
      <c r="A4" s="1" t="s">
        <v>960</v>
      </c>
    </row>
    <row r="6" spans="1:12">
      <c r="A6" s="2" t="s">
        <v>2</v>
      </c>
    </row>
    <row r="8" spans="1:12" ht="15">
      <c r="A8" s="3" t="s">
        <v>3</v>
      </c>
    </row>
    <row r="11" spans="1:12">
      <c r="A11" s="4" t="s">
        <v>4</v>
      </c>
      <c r="B11" s="4" t="s">
        <v>5</v>
      </c>
      <c r="C11" s="4" t="s">
        <v>6</v>
      </c>
      <c r="D11" s="4" t="s">
        <v>151</v>
      </c>
      <c r="E11" s="4" t="s">
        <v>7</v>
      </c>
      <c r="F11" s="4" t="s">
        <v>8</v>
      </c>
      <c r="G11" s="4" t="s">
        <v>9</v>
      </c>
      <c r="H11" s="33" t="s">
        <v>90</v>
      </c>
      <c r="I11" s="33" t="s">
        <v>91</v>
      </c>
      <c r="J11" s="33" t="s">
        <v>12</v>
      </c>
      <c r="K11" s="30" t="s">
        <v>92</v>
      </c>
      <c r="L11" s="30" t="s">
        <v>13</v>
      </c>
    </row>
    <row r="12" spans="1:12">
      <c r="A12" s="5"/>
      <c r="B12" s="5"/>
      <c r="C12" s="5"/>
      <c r="D12" s="5"/>
      <c r="E12" s="5"/>
      <c r="F12" s="5"/>
      <c r="G12" s="5"/>
      <c r="H12" s="34" t="s">
        <v>95</v>
      </c>
      <c r="I12" s="34" t="s">
        <v>96</v>
      </c>
      <c r="J12" s="34" t="s">
        <v>15</v>
      </c>
      <c r="K12" s="31" t="s">
        <v>14</v>
      </c>
      <c r="L12" s="31" t="s">
        <v>14</v>
      </c>
    </row>
    <row r="15" spans="1:12">
      <c r="A15" s="4" t="s">
        <v>961</v>
      </c>
      <c r="B15" s="4"/>
      <c r="C15" s="4"/>
      <c r="D15" s="4"/>
      <c r="E15" s="4"/>
      <c r="F15" s="4"/>
      <c r="G15" s="4"/>
      <c r="H15" s="33"/>
      <c r="I15" s="33"/>
      <c r="J15" s="33"/>
      <c r="K15" s="30"/>
      <c r="L15" s="30"/>
    </row>
    <row r="18" spans="1:12">
      <c r="A18" s="4" t="s">
        <v>962</v>
      </c>
      <c r="B18" s="4"/>
      <c r="C18" s="4"/>
      <c r="D18" s="4"/>
      <c r="E18" s="4"/>
      <c r="F18" s="4"/>
      <c r="G18" s="4"/>
      <c r="H18" s="33"/>
      <c r="I18" s="33"/>
      <c r="J18" s="33"/>
      <c r="K18" s="30"/>
      <c r="L18" s="30"/>
    </row>
    <row r="19" spans="1:12">
      <c r="A19" s="6" t="s">
        <v>963</v>
      </c>
      <c r="B19" s="6"/>
      <c r="C19" s="6"/>
      <c r="D19" s="6"/>
      <c r="E19" s="6"/>
      <c r="F19" s="6"/>
      <c r="G19" s="6"/>
      <c r="H19" s="35"/>
      <c r="I19" s="35"/>
      <c r="J19" s="35"/>
      <c r="K19" s="16"/>
      <c r="L19" s="16"/>
    </row>
    <row r="20" spans="1:12">
      <c r="A20" s="7" t="s">
        <v>964</v>
      </c>
      <c r="B20" s="7">
        <v>61000832</v>
      </c>
      <c r="C20" s="7" t="s">
        <v>965</v>
      </c>
      <c r="D20" s="7" t="s">
        <v>793</v>
      </c>
      <c r="E20" s="36">
        <v>0</v>
      </c>
      <c r="F20" s="36">
        <v>0</v>
      </c>
      <c r="G20" s="7" t="s">
        <v>30</v>
      </c>
      <c r="H20" s="22">
        <v>762</v>
      </c>
      <c r="I20" s="22">
        <v>11029.4</v>
      </c>
      <c r="J20" s="22">
        <v>326.85000000000002</v>
      </c>
      <c r="K20" s="37">
        <v>0</v>
      </c>
      <c r="L20" s="15">
        <f>J20/סיכום!$B$42</f>
        <v>4.1948591317918601E-4</v>
      </c>
    </row>
    <row r="21" spans="1:12" ht="13.5" thickBot="1">
      <c r="A21" s="6" t="s">
        <v>966</v>
      </c>
      <c r="B21" s="6"/>
      <c r="C21" s="6"/>
      <c r="D21" s="6"/>
      <c r="E21" s="6"/>
      <c r="F21" s="6"/>
      <c r="G21" s="6"/>
      <c r="H21" s="24">
        <f>SUM(H20)</f>
        <v>762</v>
      </c>
      <c r="I21" s="35"/>
      <c r="J21" s="24">
        <f>SUM(J20)</f>
        <v>326.85000000000002</v>
      </c>
      <c r="K21" s="16"/>
      <c r="L21" s="17">
        <f>SUM(L20)</f>
        <v>4.1948591317918601E-4</v>
      </c>
    </row>
    <row r="22" spans="1:12" ht="13.5" thickTop="1"/>
    <row r="23" spans="1:12" ht="13.5" thickBot="1">
      <c r="A23" s="4" t="s">
        <v>967</v>
      </c>
      <c r="B23" s="4"/>
      <c r="C23" s="4"/>
      <c r="D23" s="4"/>
      <c r="E23" s="4"/>
      <c r="F23" s="4"/>
      <c r="G23" s="4"/>
      <c r="H23" s="26">
        <f>SUM(H21)</f>
        <v>762</v>
      </c>
      <c r="I23" s="33"/>
      <c r="J23" s="26">
        <f>SUM(J21)</f>
        <v>326.85000000000002</v>
      </c>
      <c r="K23" s="30"/>
      <c r="L23" s="27">
        <f>SUM(L21)</f>
        <v>4.1948591317918601E-4</v>
      </c>
    </row>
    <row r="24" spans="1:12" ht="13.5" thickTop="1"/>
    <row r="26" spans="1:12">
      <c r="A26" s="4" t="s">
        <v>968</v>
      </c>
      <c r="B26" s="4"/>
      <c r="C26" s="4"/>
      <c r="D26" s="4"/>
      <c r="E26" s="4"/>
      <c r="F26" s="4"/>
      <c r="G26" s="4"/>
      <c r="H26" s="33"/>
      <c r="I26" s="33"/>
      <c r="J26" s="33"/>
      <c r="K26" s="30"/>
      <c r="L26" s="30"/>
    </row>
    <row r="27" spans="1:12">
      <c r="A27" s="6" t="s">
        <v>969</v>
      </c>
      <c r="B27" s="6"/>
      <c r="C27" s="6"/>
      <c r="D27" s="6"/>
      <c r="E27" s="6"/>
      <c r="F27" s="6"/>
      <c r="G27" s="6"/>
      <c r="H27" s="35"/>
      <c r="I27" s="35"/>
      <c r="J27" s="35"/>
      <c r="K27" s="16"/>
      <c r="L27" s="16"/>
    </row>
    <row r="28" spans="1:12">
      <c r="A28" s="7" t="s">
        <v>970</v>
      </c>
      <c r="B28" s="7" t="s">
        <v>971</v>
      </c>
      <c r="C28" s="7" t="s">
        <v>972</v>
      </c>
      <c r="D28" s="7" t="s">
        <v>793</v>
      </c>
      <c r="E28" s="36">
        <v>0</v>
      </c>
      <c r="F28" s="36">
        <v>0</v>
      </c>
      <c r="G28" s="7" t="s">
        <v>40</v>
      </c>
      <c r="H28" s="22">
        <v>220.15</v>
      </c>
      <c r="I28" s="22">
        <v>101827</v>
      </c>
      <c r="J28" s="22">
        <v>1059.1199999999999</v>
      </c>
      <c r="K28" s="15">
        <v>0</v>
      </c>
      <c r="L28" s="15">
        <f>J28/סיכום!$B$42</f>
        <v>1.3592960696537843E-3</v>
      </c>
    </row>
    <row r="29" spans="1:12">
      <c r="A29" s="7" t="s">
        <v>973</v>
      </c>
      <c r="B29" s="7" t="s">
        <v>974</v>
      </c>
      <c r="C29" s="7" t="s">
        <v>973</v>
      </c>
      <c r="D29" s="7" t="s">
        <v>975</v>
      </c>
      <c r="E29" s="36">
        <v>0</v>
      </c>
      <c r="F29" s="36">
        <v>0</v>
      </c>
      <c r="G29" s="7" t="s">
        <v>30</v>
      </c>
      <c r="H29" s="22">
        <v>383924.54</v>
      </c>
      <c r="I29" s="22">
        <v>98.81</v>
      </c>
      <c r="J29" s="22">
        <v>1475.31</v>
      </c>
      <c r="K29" s="15">
        <v>1.95E-2</v>
      </c>
      <c r="L29" s="15">
        <f>J29/סיכום!$B$42</f>
        <v>1.8934427491888784E-3</v>
      </c>
    </row>
    <row r="30" spans="1:12">
      <c r="A30" s="7" t="s">
        <v>976</v>
      </c>
      <c r="B30" s="7" t="s">
        <v>977</v>
      </c>
      <c r="C30" s="7" t="s">
        <v>978</v>
      </c>
      <c r="D30" s="7" t="s">
        <v>793</v>
      </c>
      <c r="E30" s="36">
        <v>0</v>
      </c>
      <c r="F30" s="36">
        <v>0</v>
      </c>
      <c r="G30" s="7" t="s">
        <v>30</v>
      </c>
      <c r="H30" s="22">
        <v>428.72</v>
      </c>
      <c r="I30" s="22">
        <v>107161</v>
      </c>
      <c r="J30" s="22">
        <v>1786.69</v>
      </c>
      <c r="K30" s="15">
        <v>4.0000000000000002E-4</v>
      </c>
      <c r="L30" s="15">
        <f>J30/סיכום!$B$42</f>
        <v>2.2930741508891536E-3</v>
      </c>
    </row>
    <row r="31" spans="1:12">
      <c r="A31" s="7" t="s">
        <v>979</v>
      </c>
      <c r="B31" s="7" t="s">
        <v>980</v>
      </c>
      <c r="C31" s="7" t="s">
        <v>981</v>
      </c>
      <c r="D31" s="7" t="s">
        <v>793</v>
      </c>
      <c r="E31" s="36">
        <v>0</v>
      </c>
      <c r="F31" s="36">
        <v>0</v>
      </c>
      <c r="G31" s="7" t="s">
        <v>30</v>
      </c>
      <c r="H31" s="22">
        <v>3221.06</v>
      </c>
      <c r="I31" s="22">
        <v>11950.72</v>
      </c>
      <c r="J31" s="22">
        <v>1497.03</v>
      </c>
      <c r="K31" s="15">
        <v>1.2999999999999999E-3</v>
      </c>
      <c r="L31" s="15">
        <f>J31/סיכום!$B$42</f>
        <v>1.9213186373157008E-3</v>
      </c>
    </row>
    <row r="32" spans="1:12">
      <c r="A32" s="7" t="s">
        <v>982</v>
      </c>
      <c r="B32" s="7" t="s">
        <v>983</v>
      </c>
      <c r="C32" s="7" t="s">
        <v>984</v>
      </c>
      <c r="D32" s="7" t="s">
        <v>985</v>
      </c>
      <c r="E32" s="36">
        <v>0</v>
      </c>
      <c r="F32" s="36">
        <v>0</v>
      </c>
      <c r="G32" s="7" t="s">
        <v>30</v>
      </c>
      <c r="H32" s="22">
        <v>9300</v>
      </c>
      <c r="I32" s="22">
        <v>11855</v>
      </c>
      <c r="J32" s="22">
        <v>4287.68</v>
      </c>
      <c r="K32" s="15">
        <v>1E-4</v>
      </c>
      <c r="L32" s="15">
        <f>J32/סיכום!$B$42</f>
        <v>5.5028953961148309E-3</v>
      </c>
    </row>
    <row r="33" spans="1:12">
      <c r="A33" s="7" t="s">
        <v>986</v>
      </c>
      <c r="B33" s="7" t="s">
        <v>987</v>
      </c>
      <c r="C33" s="7" t="s">
        <v>988</v>
      </c>
      <c r="D33" s="7" t="s">
        <v>793</v>
      </c>
      <c r="E33" s="36">
        <v>0</v>
      </c>
      <c r="F33" s="36">
        <v>0</v>
      </c>
      <c r="G33" s="7" t="s">
        <v>30</v>
      </c>
      <c r="H33" s="22">
        <v>152269.60999999999</v>
      </c>
      <c r="I33" s="22">
        <v>1377</v>
      </c>
      <c r="J33" s="22">
        <v>2096.75</v>
      </c>
      <c r="K33" s="15">
        <v>2.0000000000000001E-4</v>
      </c>
      <c r="L33" s="15">
        <f>J33/סיכום!$B$42</f>
        <v>2.69101143784139E-3</v>
      </c>
    </row>
    <row r="34" spans="1:12">
      <c r="A34" s="7" t="s">
        <v>989</v>
      </c>
      <c r="B34" s="7" t="s">
        <v>990</v>
      </c>
      <c r="C34" s="7" t="s">
        <v>991</v>
      </c>
      <c r="D34" s="7" t="s">
        <v>337</v>
      </c>
      <c r="E34" s="36">
        <v>0</v>
      </c>
      <c r="F34" s="36">
        <v>0</v>
      </c>
      <c r="G34" s="7" t="s">
        <v>30</v>
      </c>
      <c r="H34" s="22">
        <v>4523.38</v>
      </c>
      <c r="I34" s="22">
        <v>1612</v>
      </c>
      <c r="J34" s="22">
        <v>283.57</v>
      </c>
      <c r="K34" s="15">
        <v>0</v>
      </c>
      <c r="L34" s="15">
        <f>J34/סיכום!$B$42</f>
        <v>3.6393948416772764E-4</v>
      </c>
    </row>
    <row r="35" spans="1:12">
      <c r="A35" s="7" t="s">
        <v>992</v>
      </c>
      <c r="B35" s="7" t="s">
        <v>993</v>
      </c>
      <c r="C35" s="7" t="s">
        <v>994</v>
      </c>
      <c r="D35" s="7" t="s">
        <v>793</v>
      </c>
      <c r="E35" s="36">
        <v>0</v>
      </c>
      <c r="F35" s="36">
        <v>0</v>
      </c>
      <c r="G35" s="7" t="s">
        <v>30</v>
      </c>
      <c r="H35" s="22">
        <v>13467</v>
      </c>
      <c r="I35" s="22">
        <v>1451</v>
      </c>
      <c r="J35" s="22">
        <v>759.93</v>
      </c>
      <c r="K35" s="15">
        <v>5.0000000000000001E-4</v>
      </c>
      <c r="L35" s="15">
        <f>J35/סיכום!$B$42</f>
        <v>9.753095609675961E-4</v>
      </c>
    </row>
    <row r="36" spans="1:12">
      <c r="A36" s="7" t="s">
        <v>995</v>
      </c>
      <c r="B36" s="7" t="s">
        <v>996</v>
      </c>
      <c r="C36" s="7" t="s">
        <v>997</v>
      </c>
      <c r="D36" s="7" t="s">
        <v>337</v>
      </c>
      <c r="E36" s="36">
        <v>0</v>
      </c>
      <c r="F36" s="36">
        <v>0</v>
      </c>
      <c r="G36" s="7" t="s">
        <v>30</v>
      </c>
      <c r="H36" s="22">
        <v>32318.93</v>
      </c>
      <c r="I36" s="22">
        <v>2628</v>
      </c>
      <c r="J36" s="22">
        <v>3303.09</v>
      </c>
      <c r="K36" s="15">
        <v>2.2000000000000001E-3</v>
      </c>
      <c r="L36" s="15">
        <f>J36/סיכום!$B$42</f>
        <v>4.2392526387120622E-3</v>
      </c>
    </row>
    <row r="37" spans="1:12">
      <c r="A37" s="7" t="s">
        <v>998</v>
      </c>
      <c r="B37" s="7" t="s">
        <v>999</v>
      </c>
      <c r="C37" s="7" t="s">
        <v>1000</v>
      </c>
      <c r="D37" s="7" t="s">
        <v>793</v>
      </c>
      <c r="E37" s="7"/>
      <c r="F37" s="7"/>
      <c r="G37" s="7" t="s">
        <v>30</v>
      </c>
      <c r="H37" s="22">
        <v>318</v>
      </c>
      <c r="I37" s="22">
        <v>116969.8</v>
      </c>
      <c r="J37" s="22">
        <v>1446.57</v>
      </c>
      <c r="K37" s="15">
        <v>0</v>
      </c>
      <c r="L37" s="15">
        <f>J37/סיכום!$B$42</f>
        <v>1.8565572508111214E-3</v>
      </c>
    </row>
    <row r="38" spans="1:12" ht="13.5" thickBot="1">
      <c r="A38" s="6" t="s">
        <v>1001</v>
      </c>
      <c r="B38" s="6"/>
      <c r="C38" s="6"/>
      <c r="D38" s="6"/>
      <c r="E38" s="6"/>
      <c r="F38" s="6"/>
      <c r="G38" s="6"/>
      <c r="H38" s="24">
        <f>SUM(H28:H37)</f>
        <v>599991.39</v>
      </c>
      <c r="I38" s="35"/>
      <c r="J38" s="24">
        <f>SUM(J28:J37)</f>
        <v>17995.739999999998</v>
      </c>
      <c r="K38" s="16"/>
      <c r="L38" s="17">
        <f>SUM(L28:L37)</f>
        <v>2.309609737566224E-2</v>
      </c>
    </row>
    <row r="39" spans="1:12" ht="13.5" thickTop="1"/>
    <row r="40" spans="1:12" ht="13.5" thickBot="1">
      <c r="A40" s="4" t="s">
        <v>1002</v>
      </c>
      <c r="B40" s="4"/>
      <c r="C40" s="4"/>
      <c r="D40" s="4"/>
      <c r="E40" s="4"/>
      <c r="F40" s="4"/>
      <c r="G40" s="4"/>
      <c r="H40" s="26">
        <f>SUM(H38)</f>
        <v>599991.39</v>
      </c>
      <c r="I40" s="33"/>
      <c r="J40" s="26">
        <f>SUM(J38)</f>
        <v>17995.739999999998</v>
      </c>
      <c r="K40" s="30"/>
      <c r="L40" s="27">
        <f>SUM(L38)</f>
        <v>2.309609737566224E-2</v>
      </c>
    </row>
    <row r="41" spans="1:12" ht="13.5" thickTop="1"/>
    <row r="43" spans="1:12" ht="13.5" thickBot="1">
      <c r="A43" s="4" t="s">
        <v>1003</v>
      </c>
      <c r="B43" s="4"/>
      <c r="C43" s="4"/>
      <c r="D43" s="4"/>
      <c r="E43" s="4"/>
      <c r="F43" s="4"/>
      <c r="G43" s="4"/>
      <c r="H43" s="26">
        <f>SUM(H23+H40)</f>
        <v>600753.39</v>
      </c>
      <c r="I43" s="33"/>
      <c r="J43" s="26">
        <f>SUM(J23+J40)</f>
        <v>18322.589999999997</v>
      </c>
      <c r="K43" s="30"/>
      <c r="L43" s="27">
        <f>SUM(L23+L40)</f>
        <v>2.3515583288841426E-2</v>
      </c>
    </row>
    <row r="44" spans="1:12" ht="13.5" thickTop="1"/>
    <row r="46" spans="1:12">
      <c r="A46" s="7" t="s">
        <v>86</v>
      </c>
      <c r="B46" s="7"/>
      <c r="C46" s="7"/>
      <c r="D46" s="7"/>
      <c r="E46" s="7"/>
      <c r="F46" s="7"/>
      <c r="G46" s="7"/>
      <c r="H46" s="22"/>
      <c r="I46" s="22"/>
      <c r="J46" s="22"/>
      <c r="K46" s="15"/>
      <c r="L46" s="15"/>
    </row>
    <row r="50" spans="1:1">
      <c r="A50" s="2"/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9"/>
  <sheetViews>
    <sheetView rightToLeft="1" workbookViewId="0">
      <selection activeCell="F42" sqref="F42"/>
    </sheetView>
  </sheetViews>
  <sheetFormatPr defaultColWidth="9.140625" defaultRowHeight="12.75"/>
  <cols>
    <col min="1" max="1" width="27.7109375" customWidth="1"/>
    <col min="2" max="2" width="12.7109375" customWidth="1"/>
    <col min="3" max="3" width="8.7109375" customWidth="1"/>
    <col min="4" max="6" width="11.7109375" customWidth="1"/>
    <col min="7" max="7" width="9.7109375" customWidth="1"/>
    <col min="8" max="8" width="11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1004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151</v>
      </c>
      <c r="E11" s="4" t="s">
        <v>9</v>
      </c>
      <c r="F11" s="4" t="s">
        <v>90</v>
      </c>
      <c r="G11" s="4" t="s">
        <v>91</v>
      </c>
      <c r="H11" s="4" t="s">
        <v>12</v>
      </c>
      <c r="I11" s="4" t="s">
        <v>92</v>
      </c>
      <c r="J11" s="4" t="s">
        <v>13</v>
      </c>
    </row>
    <row r="12" spans="1:10">
      <c r="A12" s="5"/>
      <c r="B12" s="5"/>
      <c r="C12" s="5"/>
      <c r="D12" s="5"/>
      <c r="E12" s="5"/>
      <c r="F12" s="5" t="s">
        <v>95</v>
      </c>
      <c r="G12" s="5" t="s">
        <v>96</v>
      </c>
      <c r="H12" s="5" t="s">
        <v>15</v>
      </c>
      <c r="I12" s="5" t="s">
        <v>14</v>
      </c>
      <c r="J12" s="5" t="s">
        <v>14</v>
      </c>
    </row>
    <row r="15" spans="1:10">
      <c r="A15" s="4" t="s">
        <v>1005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1006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1006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13.5" thickBot="1">
      <c r="A20" s="6" t="s">
        <v>1007</v>
      </c>
      <c r="B20" s="6"/>
      <c r="C20" s="6"/>
      <c r="D20" s="6"/>
      <c r="E20" s="6"/>
      <c r="F20" s="23">
        <v>0</v>
      </c>
      <c r="G20" s="6"/>
      <c r="H20" s="23">
        <v>0</v>
      </c>
      <c r="I20" s="6"/>
      <c r="J20" s="17">
        <f>H20/סיכום!$B$42</f>
        <v>0</v>
      </c>
    </row>
    <row r="21" spans="1:10" ht="13.5" thickTop="1"/>
    <row r="22" spans="1:10" ht="13.5" thickBot="1">
      <c r="A22" s="4" t="s">
        <v>1007</v>
      </c>
      <c r="B22" s="4"/>
      <c r="C22" s="4"/>
      <c r="D22" s="4"/>
      <c r="E22" s="4"/>
      <c r="F22" s="25">
        <v>0</v>
      </c>
      <c r="G22" s="4"/>
      <c r="H22" s="25">
        <v>0</v>
      </c>
      <c r="I22" s="4"/>
      <c r="J22" s="27">
        <v>0</v>
      </c>
    </row>
    <row r="23" spans="1:10" ht="13.5" thickTop="1"/>
    <row r="25" spans="1:10">
      <c r="A25" s="4" t="s">
        <v>1008</v>
      </c>
      <c r="B25" s="4"/>
      <c r="C25" s="4"/>
      <c r="D25" s="4"/>
      <c r="E25" s="4"/>
      <c r="F25" s="4"/>
      <c r="G25" s="4"/>
      <c r="H25" s="4"/>
      <c r="I25" s="4"/>
      <c r="J25" s="4"/>
    </row>
    <row r="26" spans="1:10">
      <c r="A26" s="6" t="s">
        <v>1008</v>
      </c>
      <c r="B26" s="6"/>
      <c r="C26" s="6"/>
      <c r="D26" s="6"/>
      <c r="E26" s="6"/>
      <c r="F26" s="6"/>
      <c r="G26" s="6"/>
      <c r="H26" s="6"/>
      <c r="I26" s="6"/>
      <c r="J26" s="6"/>
    </row>
    <row r="27" spans="1:10" ht="13.5" thickBot="1">
      <c r="A27" s="6" t="s">
        <v>1009</v>
      </c>
      <c r="B27" s="6"/>
      <c r="C27" s="6"/>
      <c r="D27" s="6"/>
      <c r="E27" s="6"/>
      <c r="F27" s="23">
        <v>0</v>
      </c>
      <c r="G27" s="6"/>
      <c r="H27" s="23">
        <v>0</v>
      </c>
      <c r="I27" s="6"/>
      <c r="J27" s="17">
        <f>H27/סיכום!$B$42</f>
        <v>0</v>
      </c>
    </row>
    <row r="28" spans="1:10" ht="13.5" thickTop="1"/>
    <row r="29" spans="1:10" ht="13.5" thickBot="1">
      <c r="A29" s="4" t="s">
        <v>1009</v>
      </c>
      <c r="B29" s="4"/>
      <c r="C29" s="4"/>
      <c r="D29" s="4"/>
      <c r="E29" s="4"/>
      <c r="F29" s="25">
        <v>0</v>
      </c>
      <c r="G29" s="4"/>
      <c r="H29" s="25">
        <v>0</v>
      </c>
      <c r="I29" s="4"/>
      <c r="J29" s="27">
        <v>0</v>
      </c>
    </row>
    <row r="30" spans="1:10" ht="13.5" thickTop="1"/>
    <row r="32" spans="1:10" ht="13.5" thickBot="1">
      <c r="A32" s="4" t="s">
        <v>1010</v>
      </c>
      <c r="B32" s="4"/>
      <c r="C32" s="4"/>
      <c r="D32" s="4"/>
      <c r="E32" s="4"/>
      <c r="F32" s="25">
        <v>0</v>
      </c>
      <c r="G32" s="4"/>
      <c r="H32" s="25">
        <v>0</v>
      </c>
      <c r="I32" s="4"/>
      <c r="J32" s="27">
        <v>0</v>
      </c>
    </row>
    <row r="33" spans="1:10" ht="13.5" thickTop="1"/>
    <row r="35" spans="1:10">
      <c r="A35" s="7" t="s">
        <v>86</v>
      </c>
      <c r="B35" s="7"/>
      <c r="C35" s="7"/>
      <c r="D35" s="7"/>
      <c r="E35" s="7"/>
      <c r="F35" s="7"/>
      <c r="G35" s="7"/>
      <c r="H35" s="7"/>
      <c r="I35" s="7"/>
      <c r="J35" s="7"/>
    </row>
    <row r="39" spans="1:10">
      <c r="A39" s="2"/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2"/>
  <sheetViews>
    <sheetView rightToLeft="1" topLeftCell="A34" workbookViewId="0">
      <selection activeCell="B67" sqref="B67"/>
    </sheetView>
  </sheetViews>
  <sheetFormatPr defaultColWidth="9.140625" defaultRowHeight="12.75"/>
  <cols>
    <col min="1" max="1" width="37.7109375" customWidth="1"/>
    <col min="2" max="2" width="12.7109375" customWidth="1"/>
    <col min="3" max="3" width="8.7109375" customWidth="1"/>
    <col min="4" max="4" width="24.7109375" customWidth="1"/>
    <col min="5" max="5" width="11.7109375" customWidth="1"/>
    <col min="6" max="6" width="11.7109375" style="32" customWidth="1"/>
    <col min="7" max="7" width="12.7109375" style="32" customWidth="1"/>
    <col min="8" max="8" width="11.7109375" style="32" customWidth="1"/>
    <col min="9" max="9" width="24.7109375" style="29" customWidth="1"/>
    <col min="10" max="10" width="20.7109375" style="29" customWidth="1"/>
  </cols>
  <sheetData>
    <row r="2" spans="1:10" ht="18">
      <c r="A2" s="1" t="s">
        <v>0</v>
      </c>
    </row>
    <row r="4" spans="1:10" ht="18">
      <c r="A4" s="1" t="s">
        <v>1011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151</v>
      </c>
      <c r="E11" s="4" t="s">
        <v>9</v>
      </c>
      <c r="F11" s="33" t="s">
        <v>90</v>
      </c>
      <c r="G11" s="33" t="s">
        <v>91</v>
      </c>
      <c r="H11" s="33" t="s">
        <v>12</v>
      </c>
      <c r="I11" s="30" t="s">
        <v>92</v>
      </c>
      <c r="J11" s="30" t="s">
        <v>13</v>
      </c>
    </row>
    <row r="12" spans="1:10">
      <c r="A12" s="5"/>
      <c r="B12" s="5"/>
      <c r="C12" s="5"/>
      <c r="D12" s="5"/>
      <c r="E12" s="5"/>
      <c r="F12" s="34" t="s">
        <v>95</v>
      </c>
      <c r="G12" s="34" t="s">
        <v>96</v>
      </c>
      <c r="H12" s="34" t="s">
        <v>15</v>
      </c>
      <c r="I12" s="31" t="s">
        <v>14</v>
      </c>
      <c r="J12" s="31" t="s">
        <v>14</v>
      </c>
    </row>
    <row r="15" spans="1:10">
      <c r="A15" s="4" t="s">
        <v>1012</v>
      </c>
      <c r="B15" s="4"/>
      <c r="C15" s="4"/>
      <c r="D15" s="4"/>
      <c r="E15" s="4"/>
      <c r="F15" s="33"/>
      <c r="G15" s="33"/>
      <c r="H15" s="33"/>
      <c r="I15" s="30"/>
      <c r="J15" s="30"/>
    </row>
    <row r="18" spans="1:10">
      <c r="A18" s="4" t="s">
        <v>1013</v>
      </c>
      <c r="B18" s="4"/>
      <c r="C18" s="4"/>
      <c r="D18" s="4"/>
      <c r="E18" s="4"/>
      <c r="F18" s="33"/>
      <c r="G18" s="33"/>
      <c r="H18" s="33"/>
      <c r="I18" s="30"/>
      <c r="J18" s="30"/>
    </row>
    <row r="19" spans="1:10">
      <c r="A19" s="6" t="s">
        <v>1014</v>
      </c>
      <c r="B19" s="6"/>
      <c r="C19" s="6"/>
      <c r="D19" s="6"/>
      <c r="E19" s="6"/>
      <c r="F19" s="35"/>
      <c r="G19" s="35"/>
      <c r="H19" s="35"/>
      <c r="I19" s="16"/>
      <c r="J19" s="16"/>
    </row>
    <row r="20" spans="1:10">
      <c r="A20" s="7" t="s">
        <v>1015</v>
      </c>
      <c r="B20" s="7">
        <v>81250045</v>
      </c>
      <c r="C20" s="36">
        <v>0</v>
      </c>
      <c r="D20" s="7" t="s">
        <v>1016</v>
      </c>
      <c r="E20" s="7" t="s">
        <v>23</v>
      </c>
      <c r="F20" s="22">
        <v>108</v>
      </c>
      <c r="G20" s="22">
        <v>266100</v>
      </c>
      <c r="H20" s="22">
        <v>287.39</v>
      </c>
      <c r="I20" s="37">
        <v>0</v>
      </c>
      <c r="J20" s="15">
        <f>H20/סיכום!$B$42</f>
        <v>3.6884214957493119E-4</v>
      </c>
    </row>
    <row r="21" spans="1:10">
      <c r="A21" s="7" t="s">
        <v>1017</v>
      </c>
      <c r="B21" s="7">
        <v>81250417</v>
      </c>
      <c r="C21" s="36">
        <v>0</v>
      </c>
      <c r="D21" s="7" t="s">
        <v>1016</v>
      </c>
      <c r="E21" s="7" t="s">
        <v>23</v>
      </c>
      <c r="F21" s="22">
        <v>-108</v>
      </c>
      <c r="G21" s="22">
        <v>107000</v>
      </c>
      <c r="H21" s="22">
        <v>-115.56</v>
      </c>
      <c r="I21" s="37">
        <v>0</v>
      </c>
      <c r="J21" s="15">
        <f>H21/סיכום!$B$42</f>
        <v>-1.4831204566922667E-4</v>
      </c>
    </row>
    <row r="22" spans="1:10" ht="13.5" thickBot="1">
      <c r="A22" s="6" t="s">
        <v>1018</v>
      </c>
      <c r="B22" s="6"/>
      <c r="C22" s="6"/>
      <c r="D22" s="6"/>
      <c r="E22" s="6"/>
      <c r="F22" s="24">
        <f>SUM(F20:F21)</f>
        <v>0</v>
      </c>
      <c r="G22" s="35"/>
      <c r="H22" s="24">
        <f>SUM(H20:H21)</f>
        <v>171.82999999999998</v>
      </c>
      <c r="I22" s="16"/>
      <c r="J22" s="17">
        <f>SUM(J20:J21)</f>
        <v>2.2053010390570452E-4</v>
      </c>
    </row>
    <row r="23" spans="1:10" ht="13.5" thickTop="1"/>
    <row r="24" spans="1:10">
      <c r="A24" s="6" t="s">
        <v>1019</v>
      </c>
      <c r="B24" s="6"/>
      <c r="C24" s="6"/>
      <c r="D24" s="6"/>
      <c r="E24" s="6"/>
      <c r="F24" s="35"/>
      <c r="G24" s="35"/>
      <c r="H24" s="35"/>
      <c r="I24" s="16"/>
      <c r="J24" s="16"/>
    </row>
    <row r="25" spans="1:10" ht="13.5" thickBot="1">
      <c r="A25" s="6" t="s">
        <v>1020</v>
      </c>
      <c r="B25" s="6"/>
      <c r="C25" s="6"/>
      <c r="D25" s="6"/>
      <c r="E25" s="6"/>
      <c r="F25" s="24">
        <v>0</v>
      </c>
      <c r="G25" s="35"/>
      <c r="H25" s="24">
        <v>0</v>
      </c>
      <c r="I25" s="16"/>
      <c r="J25" s="17">
        <f>H25/סיכום!$B$42</f>
        <v>0</v>
      </c>
    </row>
    <row r="26" spans="1:10" ht="13.5" thickTop="1"/>
    <row r="27" spans="1:10">
      <c r="A27" s="6" t="s">
        <v>1021</v>
      </c>
      <c r="B27" s="6"/>
      <c r="C27" s="6"/>
      <c r="D27" s="6"/>
      <c r="E27" s="6"/>
      <c r="F27" s="35"/>
      <c r="G27" s="35"/>
      <c r="H27" s="35"/>
      <c r="I27" s="16"/>
      <c r="J27" s="16"/>
    </row>
    <row r="28" spans="1:10" ht="13.5" thickBot="1">
      <c r="A28" s="6" t="s">
        <v>1022</v>
      </c>
      <c r="B28" s="6"/>
      <c r="C28" s="6"/>
      <c r="D28" s="6"/>
      <c r="E28" s="6"/>
      <c r="F28" s="24">
        <v>0</v>
      </c>
      <c r="G28" s="35"/>
      <c r="H28" s="24">
        <v>0</v>
      </c>
      <c r="I28" s="16"/>
      <c r="J28" s="17">
        <f>H28/סיכום!$B$42</f>
        <v>0</v>
      </c>
    </row>
    <row r="29" spans="1:10" ht="13.5" thickTop="1"/>
    <row r="30" spans="1:10">
      <c r="A30" s="6" t="s">
        <v>1023</v>
      </c>
      <c r="B30" s="6"/>
      <c r="C30" s="6"/>
      <c r="D30" s="6"/>
      <c r="E30" s="6"/>
      <c r="F30" s="35"/>
      <c r="G30" s="35"/>
      <c r="H30" s="35"/>
      <c r="I30" s="16"/>
      <c r="J30" s="16"/>
    </row>
    <row r="31" spans="1:10" ht="13.5" thickBot="1">
      <c r="A31" s="6" t="s">
        <v>1024</v>
      </c>
      <c r="B31" s="6"/>
      <c r="C31" s="6"/>
      <c r="D31" s="6"/>
      <c r="E31" s="6"/>
      <c r="F31" s="24">
        <v>0</v>
      </c>
      <c r="G31" s="35"/>
      <c r="H31" s="24">
        <v>0</v>
      </c>
      <c r="I31" s="16"/>
      <c r="J31" s="17">
        <f>H31/סיכום!$B$42</f>
        <v>0</v>
      </c>
    </row>
    <row r="32" spans="1:10" ht="13.5" thickTop="1"/>
    <row r="33" spans="1:10" ht="13.5" thickBot="1">
      <c r="A33" s="4" t="s">
        <v>1025</v>
      </c>
      <c r="B33" s="4"/>
      <c r="C33" s="4"/>
      <c r="D33" s="4"/>
      <c r="E33" s="4"/>
      <c r="F33" s="26">
        <f>+F52</f>
        <v>0</v>
      </c>
      <c r="G33" s="33"/>
      <c r="H33" s="26">
        <f>SUM(H22+H25+H28+H31)</f>
        <v>171.82999999999998</v>
      </c>
      <c r="I33" s="30"/>
      <c r="J33" s="27">
        <f>SUM(J22+J25+J28+J31)</f>
        <v>2.2053010390570452E-4</v>
      </c>
    </row>
    <row r="34" spans="1:10" ht="13.5" thickTop="1"/>
    <row r="36" spans="1:10">
      <c r="A36" s="4" t="s">
        <v>1026</v>
      </c>
      <c r="B36" s="4"/>
      <c r="C36" s="4"/>
      <c r="D36" s="4"/>
      <c r="E36" s="4"/>
      <c r="F36" s="33"/>
      <c r="G36" s="33"/>
      <c r="H36" s="33"/>
      <c r="I36" s="30"/>
      <c r="J36" s="30"/>
    </row>
    <row r="37" spans="1:10">
      <c r="A37" s="6" t="s">
        <v>1014</v>
      </c>
      <c r="B37" s="6"/>
      <c r="C37" s="6"/>
      <c r="D37" s="6"/>
      <c r="E37" s="6"/>
      <c r="F37" s="35"/>
      <c r="G37" s="35"/>
      <c r="H37" s="35"/>
      <c r="I37" s="16"/>
      <c r="J37" s="16"/>
    </row>
    <row r="38" spans="1:10" ht="13.5" thickBot="1">
      <c r="A38" s="6" t="s">
        <v>1018</v>
      </c>
      <c r="B38" s="6"/>
      <c r="C38" s="6"/>
      <c r="D38" s="6"/>
      <c r="E38" s="6"/>
      <c r="F38" s="24">
        <v>0</v>
      </c>
      <c r="G38" s="35"/>
      <c r="H38" s="24">
        <v>0</v>
      </c>
      <c r="I38" s="16"/>
      <c r="J38" s="17">
        <f>H38/סיכום!$B$42</f>
        <v>0</v>
      </c>
    </row>
    <row r="39" spans="1:10" ht="13.5" thickTop="1"/>
    <row r="40" spans="1:10">
      <c r="A40" s="6" t="s">
        <v>1027</v>
      </c>
      <c r="B40" s="6"/>
      <c r="C40" s="6"/>
      <c r="D40" s="6"/>
      <c r="E40" s="6"/>
      <c r="F40" s="35"/>
      <c r="G40" s="35"/>
      <c r="H40" s="35"/>
      <c r="I40" s="16"/>
      <c r="J40" s="16"/>
    </row>
    <row r="41" spans="1:10" ht="13.5" thickBot="1">
      <c r="A41" s="6" t="s">
        <v>1028</v>
      </c>
      <c r="B41" s="6"/>
      <c r="C41" s="6"/>
      <c r="D41" s="6"/>
      <c r="E41" s="6"/>
      <c r="F41" s="24">
        <v>0</v>
      </c>
      <c r="G41" s="35"/>
      <c r="H41" s="24">
        <v>0</v>
      </c>
      <c r="I41" s="16"/>
      <c r="J41" s="17">
        <f>H41/סיכום!$B$42</f>
        <v>0</v>
      </c>
    </row>
    <row r="42" spans="1:10" ht="13.5" thickTop="1"/>
    <row r="43" spans="1:10">
      <c r="A43" s="6" t="s">
        <v>1021</v>
      </c>
      <c r="B43" s="6"/>
      <c r="C43" s="6"/>
      <c r="D43" s="6"/>
      <c r="E43" s="6"/>
      <c r="F43" s="35"/>
      <c r="G43" s="35"/>
      <c r="H43" s="35"/>
      <c r="I43" s="16"/>
      <c r="J43" s="16"/>
    </row>
    <row r="44" spans="1:10" ht="13.5" thickBot="1">
      <c r="A44" s="6" t="s">
        <v>1022</v>
      </c>
      <c r="B44" s="6"/>
      <c r="C44" s="6"/>
      <c r="D44" s="6"/>
      <c r="E44" s="6"/>
      <c r="F44" s="24">
        <v>0</v>
      </c>
      <c r="G44" s="35"/>
      <c r="H44" s="24">
        <v>0</v>
      </c>
      <c r="I44" s="16"/>
      <c r="J44" s="17">
        <f>H44/סיכום!$B$42</f>
        <v>0</v>
      </c>
    </row>
    <row r="45" spans="1:10" ht="13.5" thickTop="1"/>
    <row r="46" spans="1:10">
      <c r="A46" s="6" t="s">
        <v>1029</v>
      </c>
      <c r="B46" s="6"/>
      <c r="C46" s="6"/>
      <c r="D46" s="6"/>
      <c r="E46" s="6"/>
      <c r="F46" s="35"/>
      <c r="G46" s="35"/>
      <c r="H46" s="35"/>
      <c r="I46" s="16"/>
      <c r="J46" s="16"/>
    </row>
    <row r="47" spans="1:10" ht="13.5" thickBot="1">
      <c r="A47" s="6" t="s">
        <v>1030</v>
      </c>
      <c r="B47" s="6"/>
      <c r="C47" s="6"/>
      <c r="D47" s="6"/>
      <c r="E47" s="6"/>
      <c r="F47" s="24">
        <v>0</v>
      </c>
      <c r="G47" s="35"/>
      <c r="H47" s="24">
        <v>0</v>
      </c>
      <c r="I47" s="16"/>
      <c r="J47" s="17">
        <f>H47/סיכום!$B$42</f>
        <v>0</v>
      </c>
    </row>
    <row r="48" spans="1:10" ht="13.5" thickTop="1"/>
    <row r="49" spans="1:10">
      <c r="A49" s="6" t="s">
        <v>1023</v>
      </c>
      <c r="B49" s="6"/>
      <c r="C49" s="6"/>
      <c r="D49" s="6"/>
      <c r="E49" s="6"/>
      <c r="F49" s="35"/>
      <c r="G49" s="35"/>
      <c r="H49" s="35"/>
      <c r="I49" s="16"/>
      <c r="J49" s="16"/>
    </row>
    <row r="50" spans="1:10" ht="13.5" thickBot="1">
      <c r="A50" s="6" t="s">
        <v>1024</v>
      </c>
      <c r="B50" s="6"/>
      <c r="C50" s="6"/>
      <c r="D50" s="6"/>
      <c r="E50" s="6"/>
      <c r="F50" s="24">
        <v>0</v>
      </c>
      <c r="G50" s="35"/>
      <c r="H50" s="24">
        <v>0</v>
      </c>
      <c r="I50" s="16"/>
      <c r="J50" s="17">
        <f>H50/סיכום!$B$42</f>
        <v>0</v>
      </c>
    </row>
    <row r="51" spans="1:10" ht="13.5" thickTop="1"/>
    <row r="52" spans="1:10" ht="13.5" thickBot="1">
      <c r="A52" s="4" t="s">
        <v>1031</v>
      </c>
      <c r="B52" s="4"/>
      <c r="C52" s="4"/>
      <c r="D52" s="4"/>
      <c r="E52" s="4"/>
      <c r="F52" s="26">
        <v>0</v>
      </c>
      <c r="G52" s="33"/>
      <c r="H52" s="26">
        <v>0</v>
      </c>
      <c r="I52" s="30"/>
      <c r="J52" s="27">
        <v>0</v>
      </c>
    </row>
    <row r="53" spans="1:10" ht="13.5" thickTop="1"/>
    <row r="55" spans="1:10" ht="13.5" thickBot="1">
      <c r="A55" s="4" t="s">
        <v>1032</v>
      </c>
      <c r="B55" s="4"/>
      <c r="C55" s="4"/>
      <c r="D55" s="4"/>
      <c r="E55" s="4"/>
      <c r="F55" s="26">
        <f>SUM(F33+F52)</f>
        <v>0</v>
      </c>
      <c r="G55" s="33"/>
      <c r="H55" s="26">
        <f>SUM(H33+H52)</f>
        <v>171.82999999999998</v>
      </c>
      <c r="I55" s="30"/>
      <c r="J55" s="27">
        <f>SUM(J33+J52)</f>
        <v>2.2053010390570452E-4</v>
      </c>
    </row>
    <row r="56" spans="1:10" ht="13.5" thickTop="1"/>
    <row r="58" spans="1:10">
      <c r="A58" s="7" t="s">
        <v>86</v>
      </c>
      <c r="B58" s="7"/>
      <c r="C58" s="7"/>
      <c r="D58" s="7"/>
      <c r="E58" s="7"/>
      <c r="F58" s="22"/>
      <c r="G58" s="22"/>
      <c r="H58" s="22"/>
      <c r="I58" s="15"/>
      <c r="J58" s="15"/>
    </row>
    <row r="62" spans="1:10">
      <c r="A62" s="2"/>
    </row>
  </sheetData>
  <pageMargins left="0.75" right="0.75" top="1" bottom="1" header="0.5" footer="0.5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 מוצר" ma:contentTypeID="0x010100CE5CE4355347461DBBC34575176B9B7F0023CF4EEA13AF374BB32DB1F4CCECDA12" ma:contentTypeVersion="3" ma:contentTypeDescription="סוג תוכן מסמך מוצר" ma:contentTypeScope="" ma:versionID="e81affd07f5b1db3d73c7890df3d01bf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b2e9006e697b8fb0f2a7d291c23913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S_Form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S_FormDate" ma:index="8" nillable="true" ma:displayName="תאריך עדכון טופס" ma:format="DateTime" ma:internalName="PS_Form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S_Form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30FE911-1478-4373-A6A7-1F8256104061}"/>
</file>

<file path=customXml/itemProps2.xml><?xml version="1.0" encoding="utf-8"?>
<ds:datastoreItem xmlns:ds="http://schemas.openxmlformats.org/officeDocument/2006/customXml" ds:itemID="{A753A91E-C17A-43AB-9493-4F77DE679182}"/>
</file>

<file path=customXml/itemProps3.xml><?xml version="1.0" encoding="utf-8"?>
<ds:datastoreItem xmlns:ds="http://schemas.openxmlformats.org/officeDocument/2006/customXml" ds:itemID="{161D9B90-2032-41DA-A38D-0D0452223C8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26</vt:i4>
      </vt:variant>
    </vt:vector>
  </HeadingPairs>
  <TitlesOfParts>
    <vt:vector size="26" baseType="lpstr">
      <vt:lpstr>מזומנים ושווי מזומנים</vt:lpstr>
      <vt:lpstr>סחיר - תעודות התחייבות ממשלתיות</vt:lpstr>
      <vt:lpstr>סחיר - תעודות חוב מסחריות</vt:lpstr>
      <vt:lpstr>סחיר - אגח קונצרני</vt:lpstr>
      <vt:lpstr>סחיר - מניות</vt:lpstr>
      <vt:lpstr>סחיר - תעודות סל</vt:lpstr>
      <vt:lpstr>סחיר - קרנות נאמנות</vt:lpstr>
      <vt:lpstr>סחיר - כתבי אופציה</vt:lpstr>
      <vt:lpstr>סחיר - אופציות</vt:lpstr>
      <vt:lpstr>סחיר - חוזים עתידיים</vt:lpstr>
      <vt:lpstr>סחיר - מוצרים מובנים</vt:lpstr>
      <vt:lpstr>לא סחיר - תעודות התחייבות ממשלה</vt:lpstr>
      <vt:lpstr>לא סחיר - תעודות חוב מסחריות</vt:lpstr>
      <vt:lpstr>לא סחיר - אגח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</vt:lpstr>
      <vt:lpstr>זכויות מקרקעין</vt:lpstr>
      <vt:lpstr>השקעות אחרות</vt:lpstr>
      <vt:lpstr>התחייבויות להשקעה</vt:lpstr>
      <vt:lpstr>סיכום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Yaniv Lavi</cp:lastModifiedBy>
  <dcterms:created xsi:type="dcterms:W3CDTF">2015-02-10T15:33:08Z</dcterms:created>
  <dcterms:modified xsi:type="dcterms:W3CDTF">2015-03-19T08:14:23Z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0x010100CE5CE4355347461DBBC34575176B9B7F0023CF4EEA13AF374BB32DB1F4CCECDA12</vt:lpwstr>
  </property>
</Properties>
</file>