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53" firstSheet="17" activeTab="20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24" i="14" l="1"/>
  <c r="G51" i="16" l="1"/>
  <c r="G53" i="16" s="1"/>
  <c r="I51" i="16"/>
  <c r="I53" i="16" s="1"/>
  <c r="C50" i="16"/>
  <c r="I47" i="16"/>
  <c r="G47" i="16"/>
  <c r="C46" i="16"/>
  <c r="C57" i="21" l="1"/>
  <c r="C55" i="21"/>
  <c r="C72" i="21" l="1"/>
  <c r="C71" i="21"/>
  <c r="C38" i="21"/>
  <c r="C37" i="21"/>
  <c r="C36" i="21"/>
  <c r="C31" i="21"/>
  <c r="C30" i="21"/>
  <c r="C29" i="25"/>
  <c r="E35" i="25"/>
  <c r="E32" i="25"/>
  <c r="E30" i="25"/>
  <c r="C28" i="25"/>
  <c r="I43" i="1" l="1"/>
  <c r="I35" i="1"/>
  <c r="I22" i="1"/>
  <c r="I57" i="1" s="1"/>
  <c r="I70" i="1" s="1"/>
  <c r="L59" i="2"/>
  <c r="J59" i="2"/>
  <c r="J32" i="2"/>
  <c r="J64" i="2" s="1"/>
  <c r="J77" i="2" s="1"/>
  <c r="L32" i="2"/>
  <c r="L64" i="2" s="1"/>
  <c r="L77" i="2" s="1"/>
  <c r="N236" i="4"/>
  <c r="N238" i="4" s="1"/>
  <c r="L236" i="4"/>
  <c r="L238" i="4" s="1"/>
  <c r="N179" i="4"/>
  <c r="L179" i="4"/>
  <c r="L144" i="4"/>
  <c r="L187" i="4" s="1"/>
  <c r="N144" i="4"/>
  <c r="N187" i="4" s="1"/>
  <c r="N241" i="4" s="1"/>
  <c r="F140" i="5"/>
  <c r="H140" i="5"/>
  <c r="F134" i="5"/>
  <c r="F142" i="5" s="1"/>
  <c r="H134" i="5"/>
  <c r="H142" i="5" s="1"/>
  <c r="H89" i="5"/>
  <c r="H145" i="5" s="1"/>
  <c r="H81" i="5"/>
  <c r="F81" i="5"/>
  <c r="F54" i="5"/>
  <c r="H54" i="5"/>
  <c r="F33" i="5"/>
  <c r="F89" i="5" s="1"/>
  <c r="F145" i="5" s="1"/>
  <c r="H33" i="5"/>
  <c r="E132" i="6"/>
  <c r="E127" i="6"/>
  <c r="G127" i="6"/>
  <c r="G118" i="6"/>
  <c r="G132" i="6" s="1"/>
  <c r="E62" i="6"/>
  <c r="G62" i="6"/>
  <c r="E46" i="6"/>
  <c r="G46" i="6"/>
  <c r="E31" i="6"/>
  <c r="E73" i="6" s="1"/>
  <c r="E135" i="6" s="1"/>
  <c r="G31" i="6"/>
  <c r="G73" i="6" s="1"/>
  <c r="G135" i="6" s="1"/>
  <c r="H41" i="7"/>
  <c r="H43" i="7" s="1"/>
  <c r="J41" i="7"/>
  <c r="J43" i="7" s="1"/>
  <c r="H21" i="7"/>
  <c r="H23" i="7" s="1"/>
  <c r="H46" i="7" s="1"/>
  <c r="J21" i="7"/>
  <c r="J23" i="7" s="1"/>
  <c r="F22" i="9"/>
  <c r="F33" i="9" s="1"/>
  <c r="F55" i="9" s="1"/>
  <c r="H22" i="9"/>
  <c r="H33" i="9" s="1"/>
  <c r="H55" i="9" s="1"/>
  <c r="H30" i="10"/>
  <c r="H33" i="10" s="1"/>
  <c r="F30" i="10"/>
  <c r="F33" i="10" s="1"/>
  <c r="F28" i="10"/>
  <c r="H28" i="10"/>
  <c r="J69" i="12"/>
  <c r="J80" i="12" s="1"/>
  <c r="J93" i="12" s="1"/>
  <c r="L69" i="12"/>
  <c r="L80" i="12" s="1"/>
  <c r="L93" i="12" s="1"/>
  <c r="N32" i="13"/>
  <c r="N45" i="13" s="1"/>
  <c r="L32" i="13"/>
  <c r="L45" i="13" s="1"/>
  <c r="L24" i="13"/>
  <c r="N24" i="13"/>
  <c r="L25" i="14"/>
  <c r="N25" i="14"/>
  <c r="N33" i="14" s="1"/>
  <c r="N46" i="14" s="1"/>
  <c r="L21" i="14"/>
  <c r="L33" i="14" s="1"/>
  <c r="L46" i="14" s="1"/>
  <c r="N21" i="14"/>
  <c r="G43" i="16"/>
  <c r="I43" i="16"/>
  <c r="I31" i="16"/>
  <c r="I33" i="16" s="1"/>
  <c r="I56" i="16" s="1"/>
  <c r="G31" i="16"/>
  <c r="G33" i="16" s="1"/>
  <c r="G24" i="16"/>
  <c r="I24" i="16"/>
  <c r="G46" i="19"/>
  <c r="I46" i="19"/>
  <c r="I54" i="19" s="1"/>
  <c r="I73" i="19" s="1"/>
  <c r="G41" i="19"/>
  <c r="G54" i="19" s="1"/>
  <c r="G73" i="19" s="1"/>
  <c r="I41" i="19"/>
  <c r="J74" i="21"/>
  <c r="J79" i="21" s="1"/>
  <c r="L74" i="21"/>
  <c r="L79" i="21" s="1"/>
  <c r="J58" i="21"/>
  <c r="L58" i="21"/>
  <c r="J40" i="21"/>
  <c r="L40" i="21"/>
  <c r="J21" i="21"/>
  <c r="J60" i="21" s="1"/>
  <c r="J82" i="21" s="1"/>
  <c r="L21" i="21"/>
  <c r="L60" i="21" s="1"/>
  <c r="M21" i="21"/>
  <c r="H32" i="24"/>
  <c r="H30" i="24"/>
  <c r="H24" i="24"/>
  <c r="H35" i="24" s="1"/>
  <c r="H22" i="24"/>
  <c r="J46" i="7" l="1"/>
  <c r="G56" i="16"/>
  <c r="L82" i="21"/>
  <c r="B37" i="28" s="1"/>
  <c r="L241" i="4"/>
  <c r="C202" i="4"/>
  <c r="B35" i="28"/>
  <c r="B32" i="28"/>
  <c r="B30" i="28"/>
  <c r="B29" i="28"/>
  <c r="B28" i="28"/>
  <c r="B25" i="28"/>
  <c r="B24" i="28"/>
  <c r="B22" i="28"/>
  <c r="B21" i="28"/>
  <c r="B20" i="28"/>
  <c r="B19" i="28"/>
  <c r="B17" i="28"/>
  <c r="B15" i="28"/>
  <c r="B40" i="28"/>
  <c r="B16" i="28" l="1"/>
  <c r="B27" i="28"/>
  <c r="B42" i="28" l="1"/>
  <c r="J20" i="8" s="1"/>
  <c r="K46" i="16" l="1"/>
  <c r="K50" i="16"/>
  <c r="I102" i="6"/>
  <c r="N28" i="12"/>
  <c r="I61" i="6"/>
  <c r="C16" i="28"/>
  <c r="P51" i="20"/>
  <c r="M77" i="21"/>
  <c r="J139" i="5"/>
  <c r="L38" i="7"/>
  <c r="C27" i="28"/>
  <c r="I36" i="6"/>
  <c r="N44" i="12"/>
  <c r="J117" i="5"/>
  <c r="M68" i="21"/>
  <c r="P27" i="13"/>
  <c r="I56" i="6"/>
  <c r="L37" i="7"/>
  <c r="I23" i="6"/>
  <c r="I105" i="6"/>
  <c r="N29" i="12"/>
  <c r="J101" i="5"/>
  <c r="J129" i="5"/>
  <c r="M39" i="21"/>
  <c r="P30" i="13"/>
  <c r="K47" i="16"/>
  <c r="I124" i="6"/>
  <c r="I89" i="6"/>
  <c r="P29" i="11"/>
  <c r="P42" i="20"/>
  <c r="N59" i="12"/>
  <c r="C40" i="28"/>
  <c r="K45" i="18"/>
  <c r="C32" i="28"/>
  <c r="P57" i="20"/>
  <c r="N78" i="12"/>
  <c r="I86" i="6"/>
  <c r="P26" i="11"/>
  <c r="I43" i="6"/>
  <c r="I125" i="6"/>
  <c r="N45" i="12"/>
  <c r="J124" i="5"/>
  <c r="P231" i="4"/>
  <c r="J44" i="19"/>
  <c r="J35" i="19"/>
  <c r="J31" i="19"/>
  <c r="J27" i="19"/>
  <c r="J39" i="19"/>
  <c r="J30" i="19"/>
  <c r="J40" i="19"/>
  <c r="J37" i="19"/>
  <c r="J33" i="19"/>
  <c r="J25" i="19"/>
  <c r="J45" i="19"/>
  <c r="J32" i="19"/>
  <c r="J24" i="19"/>
  <c r="J38" i="19"/>
  <c r="J34" i="19"/>
  <c r="J26" i="19"/>
  <c r="J29" i="19"/>
  <c r="J23" i="19"/>
  <c r="J36" i="19"/>
  <c r="J28" i="19"/>
  <c r="J64" i="5"/>
  <c r="J65" i="5"/>
  <c r="J96" i="5"/>
  <c r="J112" i="5"/>
  <c r="J130" i="5"/>
  <c r="J95" i="5"/>
  <c r="J103" i="5"/>
  <c r="J111" i="5"/>
  <c r="J119" i="5"/>
  <c r="J128" i="5"/>
  <c r="J131" i="5"/>
  <c r="N52" i="12"/>
  <c r="N43" i="12"/>
  <c r="N35" i="12"/>
  <c r="N27" i="12"/>
  <c r="P51" i="11"/>
  <c r="P23" i="11"/>
  <c r="J28" i="9"/>
  <c r="L36" i="7"/>
  <c r="I121" i="6"/>
  <c r="I111" i="6"/>
  <c r="I103" i="6"/>
  <c r="I95" i="6"/>
  <c r="I87" i="6"/>
  <c r="I79" i="6"/>
  <c r="I59" i="6"/>
  <c r="I51" i="6"/>
  <c r="I41" i="6"/>
  <c r="I29" i="6"/>
  <c r="I21" i="6"/>
  <c r="N50" i="12"/>
  <c r="N42" i="12"/>
  <c r="N34" i="12"/>
  <c r="N26" i="12"/>
  <c r="P48" i="11"/>
  <c r="P20" i="11"/>
  <c r="J25" i="9"/>
  <c r="L35" i="7"/>
  <c r="L29" i="7"/>
  <c r="I116" i="6"/>
  <c r="I108" i="6"/>
  <c r="I100" i="6"/>
  <c r="I92" i="6"/>
  <c r="I84" i="6"/>
  <c r="I68" i="6"/>
  <c r="I54" i="6"/>
  <c r="I42" i="6"/>
  <c r="I34" i="6"/>
  <c r="I24" i="6"/>
  <c r="J137" i="5"/>
  <c r="N60" i="12"/>
  <c r="P37" i="13"/>
  <c r="K32" i="18"/>
  <c r="P19" i="14"/>
  <c r="K27" i="17"/>
  <c r="K26" i="18"/>
  <c r="M72" i="21"/>
  <c r="M32" i="21"/>
  <c r="J65" i="19"/>
  <c r="M30" i="21"/>
  <c r="M38" i="21"/>
  <c r="M29" i="22"/>
  <c r="C21" i="28"/>
  <c r="C29" i="28"/>
  <c r="C37" i="28"/>
  <c r="C18" i="28"/>
  <c r="C26" i="28"/>
  <c r="C34" i="28"/>
  <c r="N53" i="12"/>
  <c r="N61" i="12"/>
  <c r="N75" i="12"/>
  <c r="P40" i="13"/>
  <c r="P36" i="14"/>
  <c r="K23" i="16"/>
  <c r="K24" i="16" s="1"/>
  <c r="K23" i="18"/>
  <c r="K51" i="18"/>
  <c r="J68" i="19"/>
  <c r="P48" i="20"/>
  <c r="M33" i="21"/>
  <c r="M43" i="21"/>
  <c r="M65" i="21"/>
  <c r="M26" i="22"/>
  <c r="I21" i="24"/>
  <c r="M49" i="21"/>
  <c r="J66" i="5"/>
  <c r="J69" i="5"/>
  <c r="J100" i="5"/>
  <c r="J116" i="5"/>
  <c r="J77" i="5"/>
  <c r="J97" i="5"/>
  <c r="J105" i="5"/>
  <c r="J113" i="5"/>
  <c r="J121" i="5"/>
  <c r="J132" i="5"/>
  <c r="I29" i="24"/>
  <c r="I30" i="24" s="1"/>
  <c r="I32" i="24" s="1"/>
  <c r="N49" i="12"/>
  <c r="N41" i="12"/>
  <c r="N33" i="12"/>
  <c r="N25" i="12"/>
  <c r="P45" i="11"/>
  <c r="J50" i="9"/>
  <c r="J20" i="9"/>
  <c r="L34" i="7"/>
  <c r="L28" i="7"/>
  <c r="I117" i="6"/>
  <c r="I109" i="6"/>
  <c r="I101" i="6"/>
  <c r="I93" i="6"/>
  <c r="I85" i="6"/>
  <c r="I71" i="6"/>
  <c r="I57" i="6"/>
  <c r="I49" i="6"/>
  <c r="I39" i="6"/>
  <c r="I27" i="6"/>
  <c r="J138" i="5"/>
  <c r="N48" i="12"/>
  <c r="N40" i="12"/>
  <c r="N32" i="12"/>
  <c r="N24" i="12"/>
  <c r="P42" i="11"/>
  <c r="J47" i="9"/>
  <c r="J21" i="9"/>
  <c r="L33" i="7"/>
  <c r="I130" i="6"/>
  <c r="I114" i="6"/>
  <c r="I106" i="6"/>
  <c r="I98" i="6"/>
  <c r="I90" i="6"/>
  <c r="I82" i="6"/>
  <c r="I60" i="6"/>
  <c r="I52" i="6"/>
  <c r="I40" i="6"/>
  <c r="I30" i="6"/>
  <c r="I22" i="6"/>
  <c r="N66" i="12"/>
  <c r="N64" i="12"/>
  <c r="J20" i="15"/>
  <c r="P35" i="20"/>
  <c r="P37" i="14"/>
  <c r="M36" i="21"/>
  <c r="K48" i="18"/>
  <c r="K42" i="18"/>
  <c r="M52" i="21"/>
  <c r="P29" i="20"/>
  <c r="M34" i="21"/>
  <c r="M46" i="21"/>
  <c r="H30" i="23"/>
  <c r="C23" i="28"/>
  <c r="C31" i="28"/>
  <c r="C39" i="28"/>
  <c r="C20" i="28"/>
  <c r="C28" i="28"/>
  <c r="C36" i="28"/>
  <c r="N55" i="12"/>
  <c r="N63" i="12"/>
  <c r="N85" i="12"/>
  <c r="P20" i="14"/>
  <c r="P21" i="14" s="1"/>
  <c r="P38" i="14"/>
  <c r="K27" i="16"/>
  <c r="K29" i="18"/>
  <c r="P26" i="20"/>
  <c r="P54" i="20"/>
  <c r="M35" i="21"/>
  <c r="M71" i="21"/>
  <c r="M37" i="21"/>
  <c r="K39" i="18"/>
  <c r="P20" i="13"/>
  <c r="C30" i="28"/>
  <c r="M56" i="21"/>
  <c r="P45" i="20"/>
  <c r="K38" i="16"/>
  <c r="N68" i="12"/>
  <c r="I58" i="6"/>
  <c r="I104" i="6"/>
  <c r="L39" i="7"/>
  <c r="N30" i="12"/>
  <c r="I25" i="6"/>
  <c r="I45" i="6"/>
  <c r="I91" i="6"/>
  <c r="I107" i="6"/>
  <c r="L20" i="7"/>
  <c r="L21" i="7" s="1"/>
  <c r="L23" i="7" s="1"/>
  <c r="L40" i="7"/>
  <c r="P35" i="11"/>
  <c r="N31" i="12"/>
  <c r="N47" i="12"/>
  <c r="J127" i="5"/>
  <c r="J115" i="5"/>
  <c r="J99" i="5"/>
  <c r="J120" i="5"/>
  <c r="J73" i="5"/>
  <c r="H23" i="23"/>
  <c r="M57" i="21"/>
  <c r="M31" i="21"/>
  <c r="J62" i="19"/>
  <c r="K51" i="16"/>
  <c r="P28" i="14"/>
  <c r="N67" i="12"/>
  <c r="N51" i="12"/>
  <c r="C24" i="28"/>
  <c r="C35" i="28"/>
  <c r="C19" i="28"/>
  <c r="I20" i="24"/>
  <c r="J49" i="19"/>
  <c r="M24" i="21"/>
  <c r="K30" i="16"/>
  <c r="K31" i="16" s="1"/>
  <c r="J27" i="8"/>
  <c r="N56" i="12"/>
  <c r="I26" i="6"/>
  <c r="I44" i="6"/>
  <c r="I78" i="6"/>
  <c r="I94" i="6"/>
  <c r="I110" i="6"/>
  <c r="L30" i="7"/>
  <c r="J31" i="9"/>
  <c r="P54" i="11"/>
  <c r="N36" i="12"/>
  <c r="N54" i="12"/>
  <c r="I35" i="6"/>
  <c r="I53" i="6"/>
  <c r="I81" i="6"/>
  <c r="I97" i="6"/>
  <c r="I113" i="6"/>
  <c r="J38" i="9"/>
  <c r="P57" i="11"/>
  <c r="N37" i="12"/>
  <c r="N58" i="12"/>
  <c r="J125" i="5"/>
  <c r="J109" i="5"/>
  <c r="J87" i="5"/>
  <c r="J108" i="5"/>
  <c r="J126" i="5"/>
  <c r="J78" i="5"/>
  <c r="H33" i="23"/>
  <c r="M73" i="21"/>
  <c r="P32" i="20"/>
  <c r="J27" i="15"/>
  <c r="N57" i="12"/>
  <c r="C15" i="28"/>
  <c r="C25" i="28"/>
  <c r="P23" i="20"/>
  <c r="N88" i="12"/>
  <c r="I20" i="6"/>
  <c r="I38" i="6"/>
  <c r="I88" i="6"/>
  <c r="I126" i="6"/>
  <c r="P32" i="11"/>
  <c r="N46" i="12"/>
  <c r="I65" i="6"/>
  <c r="M32" i="22"/>
  <c r="M55" i="21"/>
  <c r="M27" i="21"/>
  <c r="J52" i="19"/>
  <c r="K41" i="16"/>
  <c r="K43" i="16" s="1"/>
  <c r="P24" i="14"/>
  <c r="P25" i="14" s="1"/>
  <c r="P33" i="14" s="1"/>
  <c r="P46" i="14" s="1"/>
  <c r="N65" i="12"/>
  <c r="C38" i="28"/>
  <c r="C22" i="28"/>
  <c r="C33" i="28"/>
  <c r="C17" i="28"/>
  <c r="M23" i="22"/>
  <c r="M39" i="22"/>
  <c r="J59" i="19"/>
  <c r="J30" i="15"/>
  <c r="K42" i="16"/>
  <c r="P23" i="13"/>
  <c r="P24" i="13" s="1"/>
  <c r="P32" i="13" s="1"/>
  <c r="P45" i="13" s="1"/>
  <c r="I28" i="6"/>
  <c r="I50" i="6"/>
  <c r="I80" i="6"/>
  <c r="I96" i="6"/>
  <c r="I112" i="6"/>
  <c r="L31" i="7"/>
  <c r="J41" i="9"/>
  <c r="N20" i="12"/>
  <c r="N38" i="12"/>
  <c r="N62" i="12"/>
  <c r="I37" i="6"/>
  <c r="I55" i="6"/>
  <c r="I83" i="6"/>
  <c r="I99" i="6"/>
  <c r="I115" i="6"/>
  <c r="L32" i="7"/>
  <c r="J44" i="9"/>
  <c r="N23" i="12"/>
  <c r="N39" i="12"/>
  <c r="N72" i="12"/>
  <c r="J123" i="5"/>
  <c r="J107" i="5"/>
  <c r="J79" i="5"/>
  <c r="J104" i="5"/>
  <c r="J94" i="5"/>
  <c r="J61" i="5"/>
  <c r="J110" i="5"/>
  <c r="J122" i="5"/>
  <c r="J50" i="5"/>
  <c r="J45" i="5"/>
  <c r="J68" i="5"/>
  <c r="J84" i="5"/>
  <c r="J75" i="5"/>
  <c r="J71" i="5"/>
  <c r="J67" i="5"/>
  <c r="J63" i="5"/>
  <c r="J59" i="5"/>
  <c r="J118" i="5"/>
  <c r="J102" i="5"/>
  <c r="J76" i="5"/>
  <c r="J80" i="5"/>
  <c r="J58" i="5"/>
  <c r="J114" i="5"/>
  <c r="J51" i="5"/>
  <c r="J49" i="5"/>
  <c r="J36" i="5"/>
  <c r="J72" i="5"/>
  <c r="J106" i="5"/>
  <c r="J70" i="5"/>
  <c r="J62" i="5"/>
  <c r="J52" i="5"/>
  <c r="J48" i="5"/>
  <c r="J74" i="5"/>
  <c r="J57" i="5"/>
  <c r="J47" i="5"/>
  <c r="J98" i="5"/>
  <c r="J42" i="5"/>
  <c r="J41" i="5"/>
  <c r="J39" i="5"/>
  <c r="J60" i="5"/>
  <c r="J44" i="5"/>
  <c r="J40" i="5"/>
  <c r="J46" i="5"/>
  <c r="J38" i="5"/>
  <c r="J32" i="5"/>
  <c r="J37" i="5"/>
  <c r="J28" i="5"/>
  <c r="J27" i="5"/>
  <c r="J20" i="5"/>
  <c r="J30" i="5"/>
  <c r="J53" i="5"/>
  <c r="J43" i="5"/>
  <c r="J23" i="5"/>
  <c r="J22" i="5"/>
  <c r="P233" i="4"/>
  <c r="J31" i="5"/>
  <c r="J25" i="5"/>
  <c r="J21" i="5"/>
  <c r="J26" i="5"/>
  <c r="J29" i="5"/>
  <c r="P235" i="4"/>
  <c r="J133" i="5"/>
  <c r="J24" i="5"/>
  <c r="P234" i="4"/>
  <c r="P230" i="4"/>
  <c r="P228" i="4"/>
  <c r="P226" i="4"/>
  <c r="P224" i="4"/>
  <c r="P222" i="4"/>
  <c r="P220" i="4"/>
  <c r="P218" i="4"/>
  <c r="P216" i="4"/>
  <c r="P214" i="4"/>
  <c r="P212" i="4"/>
  <c r="P210" i="4"/>
  <c r="P208" i="4"/>
  <c r="P206" i="4"/>
  <c r="P204" i="4"/>
  <c r="P202" i="4"/>
  <c r="P200" i="4"/>
  <c r="P198" i="4"/>
  <c r="P196" i="4"/>
  <c r="P192" i="4"/>
  <c r="P182" i="4"/>
  <c r="P178" i="4"/>
  <c r="P176" i="4"/>
  <c r="P174" i="4"/>
  <c r="P172" i="4"/>
  <c r="P170" i="4"/>
  <c r="P168" i="4"/>
  <c r="P166" i="4"/>
  <c r="P164" i="4"/>
  <c r="P162" i="4"/>
  <c r="P160" i="4"/>
  <c r="P158" i="4"/>
  <c r="P156" i="4"/>
  <c r="P154" i="4"/>
  <c r="P152" i="4"/>
  <c r="P150" i="4"/>
  <c r="P148" i="4"/>
  <c r="P142" i="4"/>
  <c r="P140" i="4"/>
  <c r="P138" i="4"/>
  <c r="P136" i="4"/>
  <c r="P134" i="4"/>
  <c r="P132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2" i="4"/>
  <c r="P90" i="4"/>
  <c r="P88" i="4"/>
  <c r="P86" i="4"/>
  <c r="P84" i="4"/>
  <c r="P82" i="4"/>
  <c r="P80" i="4"/>
  <c r="P78" i="4"/>
  <c r="P76" i="4"/>
  <c r="P74" i="4"/>
  <c r="P72" i="4"/>
  <c r="P70" i="4"/>
  <c r="P68" i="4"/>
  <c r="P66" i="4"/>
  <c r="P64" i="4"/>
  <c r="P62" i="4"/>
  <c r="P60" i="4"/>
  <c r="P58" i="4"/>
  <c r="P56" i="4"/>
  <c r="P54" i="4"/>
  <c r="P52" i="4"/>
  <c r="P232" i="4"/>
  <c r="P229" i="4"/>
  <c r="P227" i="4"/>
  <c r="P225" i="4"/>
  <c r="P223" i="4"/>
  <c r="P221" i="4"/>
  <c r="P219" i="4"/>
  <c r="P217" i="4"/>
  <c r="P215" i="4"/>
  <c r="P213" i="4"/>
  <c r="P211" i="4"/>
  <c r="P209" i="4"/>
  <c r="P207" i="4"/>
  <c r="P205" i="4"/>
  <c r="P203" i="4"/>
  <c r="P201" i="4"/>
  <c r="P199" i="4"/>
  <c r="P197" i="4"/>
  <c r="P195" i="4"/>
  <c r="P185" i="4"/>
  <c r="P177" i="4"/>
  <c r="P175" i="4"/>
  <c r="P173" i="4"/>
  <c r="P171" i="4"/>
  <c r="P169" i="4"/>
  <c r="P167" i="4"/>
  <c r="P165" i="4"/>
  <c r="P163" i="4"/>
  <c r="P161" i="4"/>
  <c r="P159" i="4"/>
  <c r="P157" i="4"/>
  <c r="P155" i="4"/>
  <c r="P153" i="4"/>
  <c r="P151" i="4"/>
  <c r="P149" i="4"/>
  <c r="P147" i="4"/>
  <c r="P143" i="4"/>
  <c r="P141" i="4"/>
  <c r="P139" i="4"/>
  <c r="P137" i="4"/>
  <c r="P135" i="4"/>
  <c r="P133" i="4"/>
  <c r="P131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93" i="4"/>
  <c r="P91" i="4"/>
  <c r="P89" i="4"/>
  <c r="P87" i="4"/>
  <c r="P85" i="4"/>
  <c r="P83" i="4"/>
  <c r="P81" i="4"/>
  <c r="P79" i="4"/>
  <c r="P77" i="4"/>
  <c r="P75" i="4"/>
  <c r="P73" i="4"/>
  <c r="P71" i="4"/>
  <c r="P69" i="4"/>
  <c r="P67" i="4"/>
  <c r="P65" i="4"/>
  <c r="P63" i="4"/>
  <c r="P61" i="4"/>
  <c r="P59" i="4"/>
  <c r="P57" i="4"/>
  <c r="P55" i="4"/>
  <c r="P53" i="4"/>
  <c r="P51" i="4"/>
  <c r="P49" i="4"/>
  <c r="P47" i="4"/>
  <c r="P45" i="4"/>
  <c r="P43" i="4"/>
  <c r="P41" i="4"/>
  <c r="P39" i="4"/>
  <c r="P37" i="4"/>
  <c r="P35" i="4"/>
  <c r="P33" i="4"/>
  <c r="P31" i="4"/>
  <c r="P29" i="4"/>
  <c r="P27" i="4"/>
  <c r="P25" i="4"/>
  <c r="P23" i="4"/>
  <c r="P21" i="4"/>
  <c r="P39" i="3"/>
  <c r="P29" i="3"/>
  <c r="P23" i="3"/>
  <c r="N72" i="2"/>
  <c r="N62" i="2"/>
  <c r="N58" i="2"/>
  <c r="N56" i="2"/>
  <c r="N54" i="2"/>
  <c r="N52" i="2"/>
  <c r="N50" i="2"/>
  <c r="N48" i="2"/>
  <c r="N46" i="2"/>
  <c r="N44" i="2"/>
  <c r="N42" i="2"/>
  <c r="N40" i="2"/>
  <c r="N38" i="2"/>
  <c r="N36" i="2"/>
  <c r="N30" i="2"/>
  <c r="N28" i="2"/>
  <c r="N26" i="2"/>
  <c r="N24" i="2"/>
  <c r="N22" i="2"/>
  <c r="N20" i="2"/>
  <c r="J62" i="1"/>
  <c r="J52" i="1"/>
  <c r="J46" i="1"/>
  <c r="J42" i="1"/>
  <c r="J40" i="1"/>
  <c r="J38" i="1"/>
  <c r="J34" i="1"/>
  <c r="J32" i="1"/>
  <c r="J30" i="1"/>
  <c r="J28" i="1"/>
  <c r="J26" i="1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36" i="3"/>
  <c r="P26" i="3"/>
  <c r="P20" i="3"/>
  <c r="N69" i="2"/>
  <c r="N57" i="2"/>
  <c r="N55" i="2"/>
  <c r="N53" i="2"/>
  <c r="N51" i="2"/>
  <c r="N49" i="2"/>
  <c r="N47" i="2"/>
  <c r="N45" i="2"/>
  <c r="N43" i="2"/>
  <c r="N41" i="2"/>
  <c r="N39" i="2"/>
  <c r="N37" i="2"/>
  <c r="N35" i="2"/>
  <c r="N31" i="2"/>
  <c r="N29" i="2"/>
  <c r="N27" i="2"/>
  <c r="N25" i="2"/>
  <c r="N23" i="2"/>
  <c r="N21" i="2"/>
  <c r="J65" i="1"/>
  <c r="J55" i="1"/>
  <c r="J49" i="1"/>
  <c r="J41" i="1"/>
  <c r="J39" i="1"/>
  <c r="J33" i="1"/>
  <c r="J31" i="1"/>
  <c r="J29" i="1"/>
  <c r="J27" i="1"/>
  <c r="J25" i="1"/>
  <c r="J21" i="1"/>
  <c r="J20" i="1"/>
  <c r="K53" i="16" l="1"/>
  <c r="J22" i="9"/>
  <c r="J33" i="9" s="1"/>
  <c r="J55" i="9" s="1"/>
  <c r="K33" i="16"/>
  <c r="J140" i="5"/>
  <c r="I118" i="6"/>
  <c r="M58" i="21"/>
  <c r="C42" i="28"/>
  <c r="M74" i="21"/>
  <c r="M79" i="21" s="1"/>
  <c r="I62" i="6"/>
  <c r="J41" i="19"/>
  <c r="I31" i="6"/>
  <c r="N69" i="12"/>
  <c r="N80" i="12" s="1"/>
  <c r="N93" i="12" s="1"/>
  <c r="L41" i="7"/>
  <c r="L43" i="7" s="1"/>
  <c r="L46" i="7" s="1"/>
  <c r="I46" i="6"/>
  <c r="I22" i="24"/>
  <c r="I24" i="24" s="1"/>
  <c r="I35" i="24" s="1"/>
  <c r="M40" i="21"/>
  <c r="M60" i="21" s="1"/>
  <c r="M82" i="21" s="1"/>
  <c r="I127" i="6"/>
  <c r="J46" i="19"/>
  <c r="J54" i="19" s="1"/>
  <c r="J73" i="19" s="1"/>
  <c r="J22" i="1"/>
  <c r="J81" i="5"/>
  <c r="J35" i="1"/>
  <c r="N59" i="2"/>
  <c r="P144" i="4"/>
  <c r="J134" i="5"/>
  <c r="J142" i="5" s="1"/>
  <c r="J43" i="1"/>
  <c r="N32" i="2"/>
  <c r="N64" i="2" s="1"/>
  <c r="N77" i="2" s="1"/>
  <c r="P179" i="4"/>
  <c r="J54" i="5"/>
  <c r="P236" i="4"/>
  <c r="P238" i="4" s="1"/>
  <c r="J33" i="5"/>
  <c r="K56" i="16" l="1"/>
  <c r="I132" i="6"/>
  <c r="I73" i="6"/>
  <c r="I135" i="6" s="1"/>
  <c r="J57" i="1"/>
  <c r="J70" i="1" s="1"/>
  <c r="P187" i="4"/>
  <c r="P241" i="4" s="1"/>
  <c r="J89" i="5"/>
  <c r="J145" i="5" s="1"/>
</calcChain>
</file>

<file path=xl/sharedStrings.xml><?xml version="1.0" encoding="utf-8"?>
<sst xmlns="http://schemas.openxmlformats.org/spreadsheetml/2006/main" count="3736" uniqueCount="1547">
  <si>
    <t>רשימת נכסים ליום ל-31/03/2015 בחברה פסגות פנסיה - מקיפה</t>
  </si>
  <si>
    <t>מזומנים ושווי מזומנים</t>
  </si>
  <si>
    <t>הופק ב 10:32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</si>
  <si>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</si>
  <si>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</si>
  <si>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</si>
  <si>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</si>
  <si>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</si>
  <si>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</si>
  <si>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</si>
  <si>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</si>
  <si>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</si>
  <si>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</si>
  <si>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</si>
  <si>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</si>
  <si>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</si>
  <si>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</si>
  <si>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</si>
  <si>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</si>
  <si>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</si>
  <si>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</si>
  <si>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</si>
  <si>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</si>
  <si>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</si>
  <si>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שקל לשלם (חיוב</t>
  </si>
  <si>
    <t>12-01111125</t>
  </si>
  <si>
    <t>סה"כ יתרות מזומנים ועו"ש בש"ח</t>
  </si>
  <si>
    <t>יתרות מזומנים ועו"ש נקובים במט"ח</t>
  </si>
  <si>
    <t>דולר פת"ז</t>
  </si>
  <si>
    <t>12-01000280</t>
  </si>
  <si>
    <t>דולר ארה"ב</t>
  </si>
  <si>
    <t>דולר פת"ז התחיבות</t>
  </si>
  <si>
    <t>יורו בטחונות</t>
  </si>
  <si>
    <t>12-01000652</t>
  </si>
  <si>
    <t>אירו</t>
  </si>
  <si>
    <t>יורו פת"ז</t>
  </si>
  <si>
    <t>12-01000298</t>
  </si>
  <si>
    <t>ליש"ט פת"ז</t>
  </si>
  <si>
    <t>12-01000306</t>
  </si>
  <si>
    <t>שטרלינג</t>
  </si>
  <si>
    <t>מזומן אירו</t>
  </si>
  <si>
    <t>12-00001010</t>
  </si>
  <si>
    <t>פועלים</t>
  </si>
  <si>
    <t>מזומן דולר ארה"ב</t>
  </si>
  <si>
    <t>12-00000014</t>
  </si>
  <si>
    <t>מזומן יין</t>
  </si>
  <si>
    <t>12-00001002</t>
  </si>
  <si>
    <t>יין</t>
  </si>
  <si>
    <t>מזומן פזו מקסיקני</t>
  </si>
  <si>
    <t>12-00001021</t>
  </si>
  <si>
    <t>פזו מקסיקני</t>
  </si>
  <si>
    <t>מזומן שטרלינג</t>
  </si>
  <si>
    <t>12-00001004</t>
  </si>
  <si>
    <t>סה"כ יתרות מזומנים ועו"ש נקובים במט"ח</t>
  </si>
  <si>
    <t>פח"ק/פר"י</t>
  </si>
  <si>
    <t>פר"י - 21851</t>
  </si>
  <si>
    <t>12-00010190</t>
  </si>
  <si>
    <t>פר"י - 21860</t>
  </si>
  <si>
    <t>12-00010160</t>
  </si>
  <si>
    <t>פר"י - 21878</t>
  </si>
  <si>
    <t>12-00010170</t>
  </si>
  <si>
    <t>פר"י - 21886</t>
  </si>
  <si>
    <t>12-00010180</t>
  </si>
  <si>
    <t>פר"י - 22432</t>
  </si>
  <si>
    <t>12-00010790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</si>
  <si>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</si>
  <si>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</si>
  <si>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</si>
  <si>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</si>
  <si>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</si>
  <si>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</si>
  <si>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</si>
  <si>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</si>
  <si>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</si>
  <si>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</si>
  <si>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</si>
  <si>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</si>
  <si>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</si>
  <si>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</si>
  <si>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</si>
  <si>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</si>
  <si>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</si>
  <si>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</si>
  <si>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</si>
  <si>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</si>
  <si>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</si>
  <si>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</si>
  <si>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</si>
  <si>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</si>
  <si>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</si>
  <si>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</si>
  <si>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</si>
  <si>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</si>
  <si>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5472</t>
  </si>
  <si>
    <t>RF</t>
  </si>
  <si>
    <t>גליל 5903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</si>
  <si>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</si>
  <si>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</si>
  <si>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</si>
  <si>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</si>
  <si>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</si>
  <si>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</si>
  <si>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</si>
  <si>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</si>
  <si>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</si>
  <si>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</si>
  <si>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</si>
  <si>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</si>
  <si>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 515</t>
  </si>
  <si>
    <t>מ.ק.מ 1015</t>
  </si>
  <si>
    <t>מ.ק.מ 1115</t>
  </si>
  <si>
    <t>מ.ק.מ 116</t>
  </si>
  <si>
    <t>מ.ק.מ 1215</t>
  </si>
  <si>
    <t>מ.ק.מ 216</t>
  </si>
  <si>
    <t>מ.ק.מ 316</t>
  </si>
  <si>
    <t>מ.ק.מ 425</t>
  </si>
  <si>
    <t>מ.ק.מ 615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</si>
  <si>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</si>
  <si>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</si>
  <si>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</si>
  <si>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</si>
  <si>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</si>
  <si>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</si>
  <si>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</si>
  <si>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</si>
  <si>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</si>
  <si>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</si>
  <si>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</si>
  <si>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</si>
  <si>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</si>
  <si>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</si>
  <si>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</si>
  <si>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</si>
  <si>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</si>
  <si>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</si>
  <si>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</si>
  <si>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</si>
  <si>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</si>
  <si>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</si>
  <si>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</si>
  <si>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</si>
  <si>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</si>
  <si>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</si>
  <si>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</si>
  <si>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</si>
  <si>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</si>
  <si>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</si>
  <si>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</si>
  <si>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</si>
  <si>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</si>
  <si>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</si>
  <si>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</si>
  <si>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</si>
  <si>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</si>
  <si>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</si>
  <si>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</si>
  <si>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</si>
  <si>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</si>
  <si>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</si>
  <si>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</si>
  <si>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</si>
  <si>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</si>
  <si>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</si>
  <si>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</si>
  <si>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</si>
  <si>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</si>
  <si>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</si>
  <si>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</si>
  <si>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</si>
  <si>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</si>
  <si>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</si>
  <si>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</si>
  <si>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</si>
  <si>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</si>
  <si>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</si>
  <si>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</si>
  <si>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</si>
  <si>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</si>
  <si>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פועלים סדרה 334</t>
  </si>
  <si>
    <t>פעלה.ק31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</si>
  <si>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</si>
  <si>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</si>
  <si>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</si>
  <si>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</si>
  <si>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</si>
  <si>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מימון ח'</t>
  </si>
  <si>
    <t>מזהנ.ק30</t>
  </si>
  <si>
    <t>מזרחי הנפקות הת31</t>
  </si>
  <si>
    <t>פועלים הנפ אג10</t>
  </si>
  <si>
    <t>פועלים הנפ הת14</t>
  </si>
  <si>
    <t>פועלים הנפ הת15</t>
  </si>
  <si>
    <t>בזק אג5</t>
  </si>
  <si>
    <t>בזק החברה הישראלית לתקשורת בעמ</t>
  </si>
  <si>
    <t>תקשורת ומדיה</t>
  </si>
  <si>
    <t>AA</t>
  </si>
  <si>
    <t>בינלאומי הנפקות הת20</t>
  </si>
  <si>
    <t>הראל הנפקות אג1</t>
  </si>
  <si>
    <t>הראל ביטוח מימון והנפקות בעמ</t>
  </si>
  <si>
    <t>ביטוח</t>
  </si>
  <si>
    <t>לאומי ש"ה 300</t>
  </si>
  <si>
    <t>נצבא אג5</t>
  </si>
  <si>
    <t>נצבא‎</t>
  </si>
  <si>
    <t>נדל"ן ובינוי</t>
  </si>
  <si>
    <t>נצבא החזקות ו'ר</t>
  </si>
  <si>
    <t>פועלים הנפ'</t>
  </si>
  <si>
    <t>פועלים הנפ' לקבל</t>
  </si>
  <si>
    <t>אגוד הנפקות סד' ו</t>
  </si>
  <si>
    <t>אגוד הנפקות בעמ</t>
  </si>
  <si>
    <t>AA-</t>
  </si>
  <si>
    <t>מידרוג</t>
  </si>
  <si>
    <t>אמות  השקעות סד'א</t>
  </si>
  <si>
    <t>אמות השקעות בעמ</t>
  </si>
  <si>
    <t>אמות אג3</t>
  </si>
  <si>
    <t>אמות ב' %4.8</t>
  </si>
  <si>
    <t>בינל הנפ אג6</t>
  </si>
  <si>
    <t>בינל הנפ אג6 לקבל</t>
  </si>
  <si>
    <t>גב ים אג5</t>
  </si>
  <si>
    <t>גב ים‎</t>
  </si>
  <si>
    <t>גב ים אג6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</si>
  <si>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</si>
  <si>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</si>
  <si>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</si>
  <si>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</si>
  <si>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</si>
  <si>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הת2</t>
  </si>
  <si>
    <t>דיסקונט מנפיקים בעמ</t>
  </si>
  <si>
    <t>דיסקונט מנפיקים הת8</t>
  </si>
  <si>
    <t>דסקונט מנפקים</t>
  </si>
  <si>
    <t>דסקמנ.ק4</t>
  </si>
  <si>
    <t>דקאהנ.ק7</t>
  </si>
  <si>
    <t>דקסיה ישראל הנפקות בעמ</t>
  </si>
  <si>
    <t>דקסיה ישראל סד</t>
  </si>
  <si>
    <t>הראל הנפקות אג6</t>
  </si>
  <si>
    <t>הראל הנפקות אג7</t>
  </si>
  <si>
    <t>כללביט אג3</t>
  </si>
  <si>
    <t>כללביט מימון בעמ</t>
  </si>
  <si>
    <t>כללביט מימון ז'</t>
  </si>
  <si>
    <t>מנורה הון אג1</t>
  </si>
  <si>
    <t>מנורה מבטחים גיוס הון בעמ</t>
  </si>
  <si>
    <t>מנורה מבטחים אג1</t>
  </si>
  <si>
    <t>מנורה מבטחים החזקות בעמ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</si>
  <si>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</si>
  <si>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</si>
  <si>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</si>
  <si>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</si>
  <si>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</si>
  <si>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</si>
  <si>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</si>
  <si>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</si>
  <si>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</si>
  <si>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1מזט.ק</t>
  </si>
  <si>
    <t>בנק מזרחי טפחות בעמ</t>
  </si>
  <si>
    <t>A+</t>
  </si>
  <si>
    <t>1מזט.ק לקבל</t>
  </si>
  <si>
    <t>6אלחץ.ק</t>
  </si>
  <si>
    <t>אלוני-חץ נכסים והשקעות בעמ</t>
  </si>
  <si>
    <t>אגוד הנפקות הת19</t>
  </si>
  <si>
    <t>אגוד הנפקות הת2</t>
  </si>
  <si>
    <t>ביג אג3</t>
  </si>
  <si>
    <t>ביג מרכזי קניות (2004) בעמ</t>
  </si>
  <si>
    <t>ביג אג4</t>
  </si>
  <si>
    <t>ביג אג5</t>
  </si>
  <si>
    <t>בריטיש ישראל אג1</t>
  </si>
  <si>
    <t>בריטיש-ישראל השקעות בעמ</t>
  </si>
  <si>
    <t>בריטיש ישראל אג3</t>
  </si>
  <si>
    <t>חברה לישראל אג6</t>
  </si>
  <si>
    <t>החברה לישראל בעמ</t>
  </si>
  <si>
    <t>השקעה ואחזקות</t>
  </si>
  <si>
    <t>חברה לישראל אג7</t>
  </si>
  <si>
    <t>ירושלים הנפקות סדרה ט</t>
  </si>
  <si>
    <t>ירושלים מימון והנפקות (2005) ב</t>
  </si>
  <si>
    <t>מליסרון אג8</t>
  </si>
  <si>
    <t>מליסרון בעמ</t>
  </si>
  <si>
    <t>מליסרון ט' 2020</t>
  </si>
  <si>
    <t>מליסרון ט' 2020 לקבל</t>
  </si>
  <si>
    <t>מליסרון סד' ד</t>
  </si>
  <si>
    <t>סלקום אג4</t>
  </si>
  <si>
    <t>סלקום ישראל בעמ</t>
  </si>
  <si>
    <t>סלקום אגח ו</t>
  </si>
  <si>
    <t>סלקום סדרה ח' 4</t>
  </si>
  <si>
    <t>חקלאות</t>
  </si>
  <si>
    <t>פנקס.ק1</t>
  </si>
  <si>
    <t>הפניקס אחזקות בעמ</t>
  </si>
  <si>
    <t>רבוע נדלן אג1</t>
  </si>
  <si>
    <t>רבוע כחול נדלן בעמ</t>
  </si>
  <si>
    <t>רבוע נדלן אג2</t>
  </si>
  <si>
    <t>רבוע נדלן אג3</t>
  </si>
  <si>
    <t>רבוע נדלן אג4</t>
  </si>
  <si>
    <t>שופרסל אג2</t>
  </si>
  <si>
    <t>שופרסל בעמ</t>
  </si>
  <si>
    <t>מסחר</t>
  </si>
  <si>
    <t>שיכון ובינוי אחזקות</t>
  </si>
  <si>
    <t>שיכון ובינוי בעמ</t>
  </si>
  <si>
    <t>שיכון ובנוי אג"ח 5</t>
  </si>
  <si>
    <t>5אשנכ.ק</t>
  </si>
  <si>
    <t>אשטרום נכסים בעמ</t>
  </si>
  <si>
    <t>A</t>
  </si>
  <si>
    <t>אגוד הנפקות שה1</t>
  </si>
  <si>
    <t>איי.די.או גרופ</t>
  </si>
  <si>
    <t>איידיאו אירופה</t>
  </si>
  <si>
    <t>אלרוב נדל"ן סד' א'</t>
  </si>
  <si>
    <t>אלרוב נדלן ומלונאות בעמ</t>
  </si>
  <si>
    <t>אלרוב נדלן אג"ח ג</t>
  </si>
  <si>
    <t>אפריקה ישראל נכסים</t>
  </si>
  <si>
    <t>אפריקה ישראל נכסים בעמ</t>
  </si>
  <si>
    <t>אשטרום נכסים אג7</t>
  </si>
  <si>
    <t>גירון אג3</t>
  </si>
  <si>
    <t>גירון פיתוח ובניה בעמ</t>
  </si>
  <si>
    <t>דיסקונט מנפיקים שה1</t>
  </si>
  <si>
    <t>דקסיה סד' יג'</t>
  </si>
  <si>
    <t>ישפרו אג2</t>
  </si>
  <si>
    <t>ישפרו‎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</si>
  <si>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</si>
  <si>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</si>
  <si>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</si>
  <si>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</si>
  <si>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</si>
  <si>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</si>
  <si>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</si>
  <si>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אדגר אג6</t>
  </si>
  <si>
    <t>אדגר השקעות ופיתוח בעמ</t>
  </si>
  <si>
    <t>A-</t>
  </si>
  <si>
    <t>אדגר אג8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</si>
  <si>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</si>
  <si>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</si>
  <si>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</si>
  <si>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</si>
  <si>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</si>
  <si>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</si>
  <si>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</si>
  <si>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אפריקה נכסים אג5</t>
  </si>
  <si>
    <t>אפריקה נכסים אג7</t>
  </si>
  <si>
    <t>ירושלים מימון סדרה 1</t>
  </si>
  <si>
    <t>אפריקה אגח כז</t>
  </si>
  <si>
    <t>אפריקה-ישראל להשקעות בעמ</t>
  </si>
  <si>
    <t>BBB+</t>
  </si>
  <si>
    <t>אפריקה השקעות אג26</t>
  </si>
  <si>
    <t>כלכלית אג5</t>
  </si>
  <si>
    <t>כלכלית ירושלים בעמ</t>
  </si>
  <si>
    <t>כלכלית אג7</t>
  </si>
  <si>
    <t>בזן אג2</t>
  </si>
  <si>
    <t>בתי זקוק לנפט בעמ</t>
  </si>
  <si>
    <t>כימיה גומי ופלסטיק</t>
  </si>
  <si>
    <t>BBB</t>
  </si>
  <si>
    <t>דיסקונט השקעות אג6</t>
  </si>
  <si>
    <t>דיסקונט השקעות‎</t>
  </si>
  <si>
    <t>BBB-</t>
  </si>
  <si>
    <t>פלאזה אג2</t>
  </si>
  <si>
    <t>פלאזה סנטרס אן.וי</t>
  </si>
  <si>
    <t>אדרי-אל אג2</t>
  </si>
  <si>
    <t>אדרי-אל החזקות בעמ</t>
  </si>
  <si>
    <t>B+</t>
  </si>
  <si>
    <t>פטרוכימים אג4</t>
  </si>
  <si>
    <t>מפעלים פטרוכימיים בישראל בעמ</t>
  </si>
  <si>
    <t>CC</t>
  </si>
  <si>
    <t>5חלל.ק</t>
  </si>
  <si>
    <t>חלל-תקשורת בעמ</t>
  </si>
  <si>
    <t>אורתם סהר אג4</t>
  </si>
  <si>
    <t>אורתם סהר הנדסה בעמ</t>
  </si>
  <si>
    <t>דור אלון אג2</t>
  </si>
  <si>
    <t>דור אלון אנרגיה בישראל (1988)</t>
  </si>
  <si>
    <t>דלק אנרגיה אג3</t>
  </si>
  <si>
    <t>דלק מערכות אנרגיה בעמ</t>
  </si>
  <si>
    <t>חיפושי נפט וגז</t>
  </si>
  <si>
    <t>דלק אנרגיה אג5</t>
  </si>
  <si>
    <t>חבס אג4</t>
  </si>
  <si>
    <t>חבס ח.צ. השקעות )0691( בעמ</t>
  </si>
  <si>
    <t>חלל אג2</t>
  </si>
  <si>
    <t>יאיר אג2</t>
  </si>
  <si>
    <t>ב.יאיר חברה קבלנית לעבודות בני</t>
  </si>
  <si>
    <t>נפטא אג1</t>
  </si>
  <si>
    <t>נפטא</t>
  </si>
  <si>
    <t>סה"כ אגרות חוב קונצרניות צמודות</t>
  </si>
  <si>
    <t>אגרות חוב קונצרניות לא צמודות</t>
  </si>
  <si>
    <t>מזרחי הנפקות אג34</t>
  </si>
  <si>
    <t>פועלים הנפקות אג29</t>
  </si>
  <si>
    <t>פועלים הנפקות אג30</t>
  </si>
  <si>
    <t>אלביט מערכות אג1</t>
  </si>
  <si>
    <t>אלביט מערכות‎</t>
  </si>
  <si>
    <t>טכנולוגיה</t>
  </si>
  <si>
    <t>לאומי למימון סד</t>
  </si>
  <si>
    <t>פועלים הנפ אג11</t>
  </si>
  <si>
    <t>פועלים הנפ הת16</t>
  </si>
  <si>
    <t>תעשיה אוירית ד'</t>
  </si>
  <si>
    <t>התעשיה האוירית לישראל בעמ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</si>
  <si>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</si>
  <si>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</si>
  <si>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</si>
  <si>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</si>
  <si>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</si>
  <si>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וילאר אג5</t>
  </si>
  <si>
    <t>וילאר אינטרנשיונל בעמ</t>
  </si>
  <si>
    <t>כללביט אג6</t>
  </si>
  <si>
    <t>פניקס הון אג3</t>
  </si>
  <si>
    <t>פרטנר אג5</t>
  </si>
  <si>
    <t>אגוד הנפקות הת18</t>
  </si>
  <si>
    <t>אגוד הנפקות הת3</t>
  </si>
  <si>
    <t>דלק קבוצה אג16</t>
  </si>
  <si>
    <t>חברה לישראל אג9</t>
  </si>
  <si>
    <t>סלקום אג5</t>
  </si>
  <si>
    <t>סלקום אגח ז</t>
  </si>
  <si>
    <t>סלקום סד' ט' 25</t>
  </si>
  <si>
    <t>פז נפט אג3</t>
  </si>
  <si>
    <t>פז חברת הנפט בעמ</t>
  </si>
  <si>
    <t>שופרסל אג3</t>
  </si>
  <si>
    <t>אבגול אג2</t>
  </si>
  <si>
    <t>אבגול תעשיות 1953 בעמ</t>
  </si>
  <si>
    <t>תעשיה</t>
  </si>
  <si>
    <t>אלבר אג12</t>
  </si>
  <si>
    <t>ויליפוד אג4</t>
  </si>
  <si>
    <t>וילי פוד השקעות בעמ</t>
  </si>
  <si>
    <t>נייר חדרה אג5</t>
  </si>
  <si>
    <t>נייר חדרה בעמ</t>
  </si>
  <si>
    <t>עץ דפוס ונייר</t>
  </si>
  <si>
    <t>אידיבי פתוח אג10</t>
  </si>
  <si>
    <t>אידיבי פיתוח‎</t>
  </si>
  <si>
    <t>B</t>
  </si>
  <si>
    <t>דלק אנרגיה אג4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</si>
  <si>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</si>
  <si>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</si>
  <si>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</si>
  <si>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</si>
  <si>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</si>
  <si>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</si>
  <si>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</si>
  <si>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</si>
  <si>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</si>
  <si>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</si>
  <si>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</si>
  <si>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</si>
  <si>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</si>
  <si>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</si>
  <si>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דולר אוסטרלי</t>
  </si>
  <si>
    <t>ANZ FLOAT 6/23</t>
  </si>
  <si>
    <t>AU3FN0017612</t>
  </si>
  <si>
    <t>AUST &amp; NZ BANKING GROUP</t>
  </si>
  <si>
    <t>BIDU 3.5 11/22</t>
  </si>
  <si>
    <t>BIDU</t>
  </si>
  <si>
    <t>JPM 4.25 11/18</t>
  </si>
  <si>
    <t>XS0925035692</t>
  </si>
  <si>
    <t>JPMORGAN CHASE</t>
  </si>
  <si>
    <t>דולר ניו זילנד</t>
  </si>
  <si>
    <t>WFC 4.125 08/23</t>
  </si>
  <si>
    <t>US94974BFN55</t>
  </si>
  <si>
    <t>WFC</t>
  </si>
  <si>
    <t>Banks (4010)</t>
  </si>
  <si>
    <t>EDF 5 1/4 01/29</t>
  </si>
  <si>
    <t>USF2893TAF33</t>
  </si>
  <si>
    <t>ELEC DE FRANCE</t>
  </si>
  <si>
    <t>Utilities (5510)</t>
  </si>
  <si>
    <t>GS 5 08/19</t>
  </si>
  <si>
    <t>AU3CB0218709</t>
  </si>
  <si>
    <t>GOLDMAN SACHS GP</t>
  </si>
  <si>
    <t>Diversified Financials (4020)</t>
  </si>
  <si>
    <t>JPM 3 3/8 05/01</t>
  </si>
  <si>
    <t>US46625HJJ05 US</t>
  </si>
  <si>
    <t>NDASS 4.25 22</t>
  </si>
  <si>
    <t>US65557HAD44</t>
  </si>
  <si>
    <t>NORDEA BANK AB</t>
  </si>
  <si>
    <t>PRUFIN6.5%06/49</t>
  </si>
  <si>
    <t>XS0170488992</t>
  </si>
  <si>
    <t>PRUDENTIAL PLC</t>
  </si>
  <si>
    <t>Insurance (4030)</t>
  </si>
  <si>
    <t>SRENVX 6 3/8 09</t>
  </si>
  <si>
    <t>XS0901578681</t>
  </si>
  <si>
    <t>AQUARIUS + INV S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</si>
  <si>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</si>
  <si>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</si>
  <si>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</si>
  <si>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</si>
  <si>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</si>
  <si>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</si>
  <si>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</si>
  <si>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</si>
  <si>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</si>
  <si>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</si>
  <si>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</si>
  <si>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</si>
  <si>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</si>
  <si>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</si>
  <si>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</si>
  <si>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</si>
  <si>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</si>
  <si>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</si>
  <si>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</si>
  <si>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</si>
  <si>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BAC 0 09/15/26</t>
  </si>
  <si>
    <t>US59022CAA18</t>
  </si>
  <si>
    <t>BANK OF AMERICA CORP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</si>
  <si>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</si>
  <si>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</si>
  <si>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</si>
  <si>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</si>
  <si>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</si>
  <si>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</si>
  <si>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</si>
  <si>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</si>
  <si>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</si>
  <si>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</si>
  <si>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</si>
  <si>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</si>
  <si>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</si>
  <si>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COH 4 1/4 04/01</t>
  </si>
  <si>
    <t>US189754AA23</t>
  </si>
  <si>
    <t>COACH INC</t>
  </si>
  <si>
    <t>Consumer Durables &amp; Apparel (2520)</t>
  </si>
  <si>
    <t>HSBC 5.625 LD</t>
  </si>
  <si>
    <t>US404280AR04</t>
  </si>
  <si>
    <t>HSBC HOLDINGS</t>
  </si>
  <si>
    <t>LLOYDS 5.75  25</t>
  </si>
  <si>
    <t>XS0195762991</t>
  </si>
  <si>
    <t>LLOYDS</t>
  </si>
  <si>
    <t>אג"ח חו"ל</t>
  </si>
  <si>
    <t>MS 4 7/8 11/01/</t>
  </si>
  <si>
    <t>US6174824M37</t>
  </si>
  <si>
    <t>MORGAN STANLEY</t>
  </si>
  <si>
    <t>NNGRNV 4 1/2 07</t>
  </si>
  <si>
    <t>XS1028950290</t>
  </si>
  <si>
    <t>NN GROUP NV</t>
  </si>
  <si>
    <t>NWL 4 06/22</t>
  </si>
  <si>
    <t>NWL</t>
  </si>
  <si>
    <t>Consumer Services (2530)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</si>
  <si>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</si>
  <si>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</si>
  <si>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</si>
  <si>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</si>
  <si>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</si>
  <si>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</si>
  <si>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</si>
  <si>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</si>
  <si>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</si>
  <si>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</si>
  <si>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SHBASS 12/49</t>
  </si>
  <si>
    <t>SHBASS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</si>
  <si>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</si>
  <si>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</si>
  <si>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</si>
  <si>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</si>
  <si>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</si>
  <si>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</si>
  <si>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</si>
  <si>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</si>
  <si>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</si>
  <si>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</si>
  <si>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</si>
  <si>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</si>
  <si>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</si>
  <si>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</si>
  <si>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</si>
  <si>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</si>
  <si>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</si>
  <si>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</si>
  <si>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</si>
  <si>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</si>
  <si>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</si>
  <si>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</si>
  <si>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SOCGEN 7 7/8 12</t>
  </si>
  <si>
    <t>USF8586CRW49</t>
  </si>
  <si>
    <t>SOCIETE GENERALE</t>
  </si>
  <si>
    <t>BB</t>
  </si>
  <si>
    <t>MKTLN 2 03/31/2</t>
  </si>
  <si>
    <t>XS1209164919 UK</t>
  </si>
  <si>
    <t>MARKET TECH</t>
  </si>
  <si>
    <t>Real Estate (4040)</t>
  </si>
  <si>
    <t>PRMCTY 4 11/13/</t>
  </si>
  <si>
    <t>XS1137260086</t>
  </si>
  <si>
    <t>PRIMECITY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</si>
  <si>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</si>
  <si>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</si>
  <si>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</si>
  <si>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</si>
  <si>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</si>
  <si>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</si>
  <si>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</si>
  <si>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</si>
  <si>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</si>
  <si>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גזית גלוב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</si>
  <si>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</si>
  <si>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</si>
  <si>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</si>
  <si>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</si>
  <si>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</si>
  <si>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</si>
  <si>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</si>
  <si>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טבע</t>
  </si>
  <si>
    <t>טבע‎</t>
  </si>
  <si>
    <t>כיל</t>
  </si>
  <si>
    <t>כימיקלים לישראל בעמ</t>
  </si>
  <si>
    <t>פריגו מ"ר</t>
  </si>
  <si>
    <t>פריגו קומפני</t>
  </si>
  <si>
    <t>חברה לישראל</t>
  </si>
  <si>
    <t>פז נפט</t>
  </si>
  <si>
    <t>קנון מ"ר</t>
  </si>
  <si>
    <t>קנון הולדינגס</t>
  </si>
  <si>
    <t>נייס</t>
  </si>
  <si>
    <t>נייס מערכות בעמ</t>
  </si>
  <si>
    <t>תוכנה ואינטרנט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</si>
  <si>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</si>
  <si>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</si>
  <si>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</si>
  <si>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</si>
  <si>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</si>
  <si>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</si>
  <si>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</si>
  <si>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איידיאיי ביטוח</t>
  </si>
  <si>
    <t>אדבט</t>
  </si>
  <si>
    <t>שופרסל</t>
  </si>
  <si>
    <t>אלוני חץ</t>
  </si>
  <si>
    <t>אפריקה נכסים</t>
  </si>
  <si>
    <t>אשטרום נכסים</t>
  </si>
  <si>
    <t>גב ים</t>
  </si>
  <si>
    <t>גב ים לקבל</t>
  </si>
  <si>
    <t>נכסים בנין</t>
  </si>
  <si>
    <t>נצבא</t>
  </si>
  <si>
    <t>ריט1</t>
  </si>
  <si>
    <t>שיכון ובינוי</t>
  </si>
  <si>
    <t>דלתא גליל</t>
  </si>
  <si>
    <t>דלתא-גליל תעשיות בעמ</t>
  </si>
  <si>
    <t>אופנה והלבשה</t>
  </si>
  <si>
    <t>פלסאון תעשיות</t>
  </si>
  <si>
    <t>פלסאון תעשיות בעמ</t>
  </si>
  <si>
    <t>אבגול</t>
  </si>
  <si>
    <t>סלקום</t>
  </si>
  <si>
    <t>פרטנר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</si>
  <si>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</si>
  <si>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</si>
  <si>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</si>
  <si>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</si>
  <si>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</si>
  <si>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</si>
  <si>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ברימאג</t>
  </si>
  <si>
    <t>ברימאג דיגיטל אייג בעמ</t>
  </si>
  <si>
    <t>טלסיס</t>
  </si>
  <si>
    <t>טלסיס בעמ</t>
  </si>
  <si>
    <t>דנאל כא</t>
  </si>
  <si>
    <t>חבס</t>
  </si>
  <si>
    <t>מגה אור לקבל</t>
  </si>
  <si>
    <t>פלאזה סנטר</t>
  </si>
  <si>
    <t>מעברות</t>
  </si>
  <si>
    <t>מעברות‎</t>
  </si>
  <si>
    <t>נטו</t>
  </si>
  <si>
    <t>נטו מ.ע. אחזקות בעמ</t>
  </si>
  <si>
    <t>בריל</t>
  </si>
  <si>
    <t>בריל תעשיות נעליים  בעמ</t>
  </si>
  <si>
    <t>פמס</t>
  </si>
  <si>
    <t>מפעלי פ.מ.ס. מיגון בעמ</t>
  </si>
  <si>
    <t>המלט</t>
  </si>
  <si>
    <t>המ-לט )ישראל-קנדה( בעמ</t>
  </si>
  <si>
    <t>מרחב</t>
  </si>
  <si>
    <t>מרחב-מרכז חומרי בניה וקרמיקה ב</t>
  </si>
  <si>
    <t>קליל</t>
  </si>
  <si>
    <t>קליל‎</t>
  </si>
  <si>
    <t>ארד</t>
  </si>
  <si>
    <t>ארד בעמ</t>
  </si>
  <si>
    <t>אלקטרוניקה ואופטיקה</t>
  </si>
  <si>
    <t>מיטרוניקס</t>
  </si>
  <si>
    <t>ספקטרוניקס</t>
  </si>
  <si>
    <t>סנו 1</t>
  </si>
  <si>
    <t>סנו‎</t>
  </si>
  <si>
    <t>רימוני</t>
  </si>
  <si>
    <t>רימוני תעשיות בעמ</t>
  </si>
  <si>
    <t> מץד'טפ_ למט_</t>
  </si>
  <si>
    <t>אנרגיקס</t>
  </si>
  <si>
    <t>אמת</t>
  </si>
  <si>
    <t>א.מ.ת. מיחשוב בעמ</t>
  </si>
  <si>
    <t>טלדור</t>
  </si>
  <si>
    <t>טלדור מערכות מחשבים )6891( בעמ</t>
  </si>
  <si>
    <t>אפקון תעשיות 1</t>
  </si>
  <si>
    <t>אפקון תעשיות בעמ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</si>
  <si>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</si>
  <si>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</si>
  <si>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</si>
  <si>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</si>
  <si>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</si>
  <si>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</si>
  <si>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</si>
  <si>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</si>
  <si>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</si>
  <si>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</si>
  <si>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IL0010834765</t>
  </si>
  <si>
    <t>מחשבים</t>
  </si>
  <si>
    <t>MKT LN</t>
  </si>
  <si>
    <t>GG00BSSWD59X</t>
  </si>
  <si>
    <t>BAKER HUGHES IN</t>
  </si>
  <si>
    <t>US0572241075</t>
  </si>
  <si>
    <t>BAKER HUGHES INC</t>
  </si>
  <si>
    <t>Energy (1010)</t>
  </si>
  <si>
    <t>HALLIBURTON CO</t>
  </si>
  <si>
    <t>US4062161017</t>
  </si>
  <si>
    <t>HALLIBURTON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</si>
  <si>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</si>
  <si>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</si>
  <si>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</si>
  <si>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</si>
  <si>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</si>
  <si>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</si>
  <si>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</si>
  <si>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</si>
  <si>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</si>
  <si>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</si>
  <si>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</si>
  <si>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Capital Goods (2010)</t>
  </si>
  <si>
    <t>DEUTSCHE POST A</t>
  </si>
  <si>
    <t>DE0005552004</t>
  </si>
  <si>
    <t>DEUTSCHE POST-RG</t>
  </si>
  <si>
    <t>Transportation (2030)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</si>
  <si>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</si>
  <si>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</si>
  <si>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</si>
  <si>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</si>
  <si>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</si>
  <si>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</si>
  <si>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</si>
  <si>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</si>
  <si>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</si>
  <si>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LAS VEGAS SANDS</t>
  </si>
  <si>
    <t>US5178341070</t>
  </si>
  <si>
    <t>COMCAST CORP</t>
  </si>
  <si>
    <t>US20030N1019</t>
  </si>
  <si>
    <t>COMCAST CORP-A</t>
  </si>
  <si>
    <t>Media (2540)</t>
  </si>
  <si>
    <t>COMCAST CORP לקבל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</si>
  <si>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</si>
  <si>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</si>
  <si>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</si>
  <si>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</si>
  <si>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</si>
  <si>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</si>
  <si>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</si>
  <si>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</si>
  <si>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</si>
  <si>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</si>
  <si>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</si>
  <si>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</si>
  <si>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</si>
  <si>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</si>
  <si>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</si>
  <si>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</si>
  <si>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</si>
  <si>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</si>
  <si>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MACROCURE LTD</t>
  </si>
  <si>
    <t>IL0011329435</t>
  </si>
  <si>
    <t>MACRO CURE</t>
  </si>
  <si>
    <t>NOVARTIS AG לקבל</t>
  </si>
  <si>
    <t>US66987V1098</t>
  </si>
  <si>
    <t>NOVARTIS AG-ADR</t>
  </si>
  <si>
    <t>PFIZER INC</t>
  </si>
  <si>
    <t>US7170811035</t>
  </si>
  <si>
    <t>pfizer</t>
  </si>
  <si>
    <t>SANOFI</t>
  </si>
  <si>
    <t>US80105N1054</t>
  </si>
  <si>
    <t>SANOFI-ADR</t>
  </si>
  <si>
    <t>SHIRE PLC</t>
  </si>
  <si>
    <t>US82481R1068</t>
  </si>
  <si>
    <t>SHIRE PLC לקבל</t>
  </si>
  <si>
    <t>US1729674242</t>
  </si>
  <si>
    <t>US0605051046</t>
  </si>
  <si>
    <t>AMERICAN INTERN</t>
  </si>
  <si>
    <t>US0268747849</t>
  </si>
  <si>
    <t>AMERICAN INTERNA</t>
  </si>
  <si>
    <t>GRAND CITY PROP</t>
  </si>
  <si>
    <t>LU0775917882</t>
  </si>
  <si>
    <t>GRAND CITY PROPE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</si>
  <si>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</si>
  <si>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</si>
  <si>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</si>
  <si>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</si>
  <si>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</si>
  <si>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</si>
  <si>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</si>
  <si>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</si>
  <si>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</si>
  <si>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</si>
  <si>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</si>
  <si>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US38259P5089</t>
  </si>
  <si>
    <t>GOOGLE INC-A</t>
  </si>
  <si>
    <t>INTERNATIONAL B</t>
  </si>
  <si>
    <t>US4592001014</t>
  </si>
  <si>
    <t>IBM</t>
  </si>
  <si>
    <t>QUALCOMM INC</t>
  </si>
  <si>
    <t>US7475251036</t>
  </si>
  <si>
    <t>QUALCOMM</t>
  </si>
  <si>
    <t>Technology Hardware &amp; Equipment (4520)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</si>
  <si>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</si>
  <si>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</si>
  <si>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</si>
  <si>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</si>
  <si>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</si>
  <si>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</si>
  <si>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</si>
  <si>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</si>
  <si>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</si>
  <si>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CHINA MOBILE  LTD SP ADR לקבל</t>
  </si>
  <si>
    <t>US16941M1099</t>
  </si>
  <si>
    <t>CHINA MOBILE COMM CORP</t>
  </si>
  <si>
    <t>MICHAEL KORS HO</t>
  </si>
  <si>
    <t>VGG607541015</t>
  </si>
  <si>
    <t>MICHAEL KORS HOIDINGS</t>
  </si>
  <si>
    <t>MERCK &amp; CO INC</t>
  </si>
  <si>
    <t>US58933Y1055</t>
  </si>
  <si>
    <t>MERCK INC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</si>
  <si>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</si>
  <si>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</si>
  <si>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</si>
  <si>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</si>
  <si>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</si>
  <si>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</si>
  <si>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</si>
  <si>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</si>
  <si>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</si>
  <si>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בנקים</t>
  </si>
  <si>
    <t>הראל סל בעמ</t>
  </si>
  <si>
    <t>הראל סל תא 25</t>
  </si>
  <si>
    <t>הראל סל תא 75</t>
  </si>
  <si>
    <t>הראל סל תא100</t>
  </si>
  <si>
    <t>מבט תא75 (*)</t>
  </si>
  <si>
    <t>פסגות מוצרי מדדים בעמ</t>
  </si>
  <si>
    <t>מט100.ס2 (*)</t>
  </si>
  <si>
    <t>מט25.ס1 (*)</t>
  </si>
  <si>
    <t>קסם תא 100</t>
  </si>
  <si>
    <t>קסם תעודות סל ומוצרי מדדים בעמ</t>
  </si>
  <si>
    <t>תכלית תא 100</t>
  </si>
  <si>
    <t>תכלית תעודות סל בעמ</t>
  </si>
  <si>
    <t>תכלית תא 25</t>
  </si>
  <si>
    <t>סה"כ תעודות סל שמחקות מדדי מניות בישראל</t>
  </si>
  <si>
    <t>תעודות סל שמחקות מדדי מניות בחו"ל</t>
  </si>
  <si>
    <t>אינדקס סל יח</t>
  </si>
  <si>
    <t>הראל סל 500S&amp;P</t>
  </si>
  <si>
    <t>פסגות מדד קפג (*)</t>
  </si>
  <si>
    <t>פסגות תעודות סל מדדים בעמ</t>
  </si>
  <si>
    <t>פסגות סל 500S&amp;P (*)</t>
  </si>
  <si>
    <t>פסגות סל 600 STOXX E (*)</t>
  </si>
  <si>
    <t>פסגות סל Retail (*)</t>
  </si>
  <si>
    <t>פסגות מוצרי מטח בעמ</t>
  </si>
  <si>
    <t>פסגות סל US BUYBACK (*)</t>
  </si>
  <si>
    <t>פסגות סל ראסל 2000 (*)</t>
  </si>
  <si>
    <t>פסגות סל שקלי 500 S&amp; (*)</t>
  </si>
  <si>
    <t>קסם נאסדק 100</t>
  </si>
  <si>
    <t>תכלית נסדק</t>
  </si>
  <si>
    <t>תכלית שקלי 500S&amp;P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</si>
  <si>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</si>
  <si>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</si>
  <si>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</si>
  <si>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</si>
  <si>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</si>
  <si>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</si>
  <si>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</si>
  <si>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</si>
  <si>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</si>
  <si>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בונד תשו (*)</t>
  </si>
  <si>
    <t>קסם תל בונד</t>
  </si>
  <si>
    <t>תאמ4.ס12 (*)</t>
  </si>
  <si>
    <t>תכלית תל בונד 20 REI</t>
  </si>
  <si>
    <t>תכלית תל בונד 40 REI</t>
  </si>
  <si>
    <t>תכלית תל בונד שקלי</t>
  </si>
  <si>
    <t>תכלית גלובל בעמ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</si>
  <si>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</si>
  <si>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</si>
  <si>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</si>
  <si>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</si>
  <si>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</si>
  <si>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</si>
  <si>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</si>
  <si>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</si>
  <si>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</si>
  <si>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</si>
  <si>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</si>
  <si>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</si>
  <si>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</si>
  <si>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</si>
  <si>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</si>
  <si>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</si>
  <si>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</si>
  <si>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DEUTSCHE X-TRAC</t>
  </si>
  <si>
    <t>US2330518794</t>
  </si>
  <si>
    <t>DEUTSCHE X TRACKERS</t>
  </si>
  <si>
    <t>EGSHARES EMERGI</t>
  </si>
  <si>
    <t>US2684617796</t>
  </si>
  <si>
    <t>EGS EM CONSUMER</t>
  </si>
  <si>
    <t>ENERGY SELECT S</t>
  </si>
  <si>
    <t>US81369Y5069</t>
  </si>
  <si>
    <t>SPDR-ENERGY SEL</t>
  </si>
  <si>
    <t>GUGGENHEIM S&amp;P</t>
  </si>
  <si>
    <t>US78355W1062</t>
  </si>
  <si>
    <t>GUGGEHEIM S&amp;P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</si>
  <si>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</si>
  <si>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</si>
  <si>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</si>
  <si>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</si>
  <si>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</si>
  <si>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</si>
  <si>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JAP</t>
  </si>
  <si>
    <t>US4642868487</t>
  </si>
  <si>
    <t>ISHARES MSCI JPN</t>
  </si>
  <si>
    <t>ISHARES MSCI AL</t>
  </si>
  <si>
    <t>US4642881829</t>
  </si>
  <si>
    <t>ISHARES MSCI</t>
  </si>
  <si>
    <t>ISHARES MSCI IN</t>
  </si>
  <si>
    <t>US46429B5984</t>
  </si>
  <si>
    <t>ISHARES MSCI NE</t>
  </si>
  <si>
    <t>US4642868149</t>
  </si>
  <si>
    <t>SPDR S&amp;P RETAIL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</si>
  <si>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</si>
  <si>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</si>
  <si>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</si>
  <si>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</si>
  <si>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</si>
  <si>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</si>
  <si>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 RUSSELL</t>
  </si>
  <si>
    <t>US4642876308</t>
  </si>
  <si>
    <t>ISHARES-BRAZIL</t>
  </si>
  <si>
    <t>US4642864007</t>
  </si>
  <si>
    <t>ISHARES MSCI BRA</t>
  </si>
  <si>
    <t>ISHARES-DJ US T</t>
  </si>
  <si>
    <t>US4642871929</t>
  </si>
  <si>
    <t>ISHARES TRANSPOR</t>
  </si>
  <si>
    <t>ISHARES-FRANCE</t>
  </si>
  <si>
    <t>US4642867075</t>
  </si>
  <si>
    <t>ISHARES MSCI FRA</t>
  </si>
  <si>
    <t>ISHARES-GERMANY</t>
  </si>
  <si>
    <t>US4642868065</t>
  </si>
  <si>
    <t>ISHARES MSCI GER</t>
  </si>
  <si>
    <t>ISHARES-UK</t>
  </si>
  <si>
    <t>US4642866994</t>
  </si>
  <si>
    <t>ISHARES MSCI UNI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</si>
  <si>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</si>
  <si>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</si>
  <si>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</si>
  <si>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</si>
  <si>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</si>
  <si>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</si>
  <si>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</si>
  <si>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</si>
  <si>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</si>
  <si>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</si>
  <si>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POWERSHRES)PBJ</t>
  </si>
  <si>
    <t>US7395X8496</t>
  </si>
  <si>
    <t>POWERSH-FOOD&amp;BEV</t>
  </si>
  <si>
    <t>SOURCE STOXX EU</t>
  </si>
  <si>
    <t>IE00B5MTXJ97</t>
  </si>
  <si>
    <t>SOURCE STOXX EUR</t>
  </si>
  <si>
    <t>IE00B60SWW18</t>
  </si>
  <si>
    <t>SPDR DIVIDE -SDY</t>
  </si>
  <si>
    <t>US78464A7634</t>
  </si>
  <si>
    <t>BAC</t>
  </si>
  <si>
    <t>SPDR S&amp;P CHINA</t>
  </si>
  <si>
    <t>US78463X4007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</si>
  <si>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</si>
  <si>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</si>
  <si>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</si>
  <si>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</si>
  <si>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</si>
  <si>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</si>
  <si>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</si>
  <si>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</si>
  <si>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</si>
  <si>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</si>
  <si>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</si>
  <si>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</si>
  <si>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</si>
  <si>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</si>
  <si>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</si>
  <si>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</si>
  <si>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</si>
  <si>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US9220428588</t>
  </si>
  <si>
    <t>VANGUARD FTSE EM</t>
  </si>
  <si>
    <t>US9220428745</t>
  </si>
  <si>
    <t>VANGUARD FTSE EU</t>
  </si>
  <si>
    <t>WISDOMTREE JAPA</t>
  </si>
  <si>
    <t>US97717W8516</t>
  </si>
  <si>
    <t>WISDOMTREE JPN H</t>
  </si>
  <si>
    <t>iShare FTSE 100 IFT</t>
  </si>
  <si>
    <t>IE0005042456</t>
  </si>
  <si>
    <t>ISHR FTSE 100-I</t>
  </si>
  <si>
    <t>סה"כ תעודות סל שמחקות מדדי מניות</t>
  </si>
  <si>
    <t>תעודות סל שמחקות מדדים אחרים</t>
  </si>
  <si>
    <t>סה"כ תעודות סל שמחקות מדדים אחרים</t>
  </si>
  <si>
    <t>FINANC SPDR</t>
  </si>
  <si>
    <t>US81369Y605</t>
  </si>
  <si>
    <t>SPDR-FINL SELECT</t>
  </si>
  <si>
    <t>HEALTH CARE SEL</t>
  </si>
  <si>
    <t>US81369Y2090</t>
  </si>
  <si>
    <t>SPDR-HEALTH CARE</t>
  </si>
  <si>
    <t>WISDOMTREE EURO</t>
  </si>
  <si>
    <t>US97717X7012</t>
  </si>
  <si>
    <t>WISDOM TREE EUROPE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</si>
  <si>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</si>
  <si>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</si>
  <si>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</si>
  <si>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</si>
  <si>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</si>
  <si>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</si>
  <si>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</si>
  <si>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</si>
  <si>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</si>
  <si>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</si>
  <si>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</si>
  <si>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</si>
  <si>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</si>
  <si>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</si>
  <si>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</si>
  <si>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</si>
  <si>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</si>
  <si>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</si>
  <si>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</si>
  <si>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</si>
  <si>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CIM FUND VIII</t>
  </si>
  <si>
    <t>XS5444FF1111</t>
  </si>
  <si>
    <t>קרן נדלן</t>
  </si>
  <si>
    <t>CREDIT SUISSE N</t>
  </si>
  <si>
    <t>LU0635707705</t>
  </si>
  <si>
    <t>CS-NOVA G SL-MB$</t>
  </si>
  <si>
    <t>FIRS TIME</t>
  </si>
  <si>
    <t>XS222DDXXXX0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</si>
  <si>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</si>
  <si>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</si>
  <si>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</si>
  <si>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</si>
  <si>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</si>
  <si>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</si>
  <si>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</si>
  <si>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</si>
  <si>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</si>
  <si>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PICTET - JAPANE</t>
  </si>
  <si>
    <t>LU0155301467</t>
  </si>
  <si>
    <t>PICTET</t>
  </si>
  <si>
    <t>PIMCO )PIMGAII(</t>
  </si>
  <si>
    <t>IE00B4QHG263</t>
  </si>
  <si>
    <t>PIMCO-G INV-IAH</t>
  </si>
  <si>
    <t>ROBECO CAPITAL</t>
  </si>
  <si>
    <t>LU0398248921</t>
  </si>
  <si>
    <t>ROB-HY BD-I$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</si>
  <si>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</si>
  <si>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</si>
  <si>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</si>
  <si>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</si>
  <si>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</si>
  <si>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</si>
  <si>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</si>
  <si>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</si>
  <si>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</si>
  <si>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</si>
  <si>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</si>
  <si>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</si>
  <si>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</si>
  <si>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</si>
  <si>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</si>
  <si>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</si>
  <si>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</si>
  <si>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</si>
  <si>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</si>
  <si>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</si>
  <si>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</si>
  <si>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</si>
  <si>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</si>
  <si>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</si>
  <si>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</si>
  <si>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</si>
  <si>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1620 APR</t>
  </si>
  <si>
    <t>מניות ואופציות מעו"ף</t>
  </si>
  <si>
    <t>P 1620 APR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</si>
  <si>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</si>
  <si>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</si>
  <si>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</si>
  <si>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</si>
  <si>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</si>
  <si>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</si>
  <si>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</si>
  <si>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</si>
  <si>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</si>
  <si>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</si>
  <si>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</si>
  <si>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</si>
  <si>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</si>
  <si>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</si>
  <si>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</si>
  <si>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</si>
  <si>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</si>
  <si>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</si>
  <si>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</si>
  <si>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</si>
  <si>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</si>
  <si>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</si>
  <si>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</si>
  <si>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</si>
  <si>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VGM5 INDEX</t>
  </si>
  <si>
    <t>חוזים ואופציות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</si>
  <si>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</si>
  <si>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</si>
  <si>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</si>
  <si>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</si>
  <si>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</si>
  <si>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</si>
  <si>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</si>
  <si>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</si>
  <si>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</si>
  <si>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</si>
  <si>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</si>
  <si>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</si>
  <si>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</si>
  <si>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</si>
  <si>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</si>
  <si>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</si>
  <si>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</si>
  <si>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</si>
  <si>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</si>
  <si>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</si>
  <si>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</si>
  <si>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</si>
  <si>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</si>
  <si>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</si>
  <si>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</si>
  <si>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</si>
  <si>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</si>
  <si>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</si>
  <si>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</si>
  <si>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</si>
  <si>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</si>
  <si>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</si>
  <si>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</si>
  <si>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</si>
  <si>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</si>
  <si>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</si>
  <si>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</si>
  <si>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</si>
  <si>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</si>
  <si>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</si>
  <si>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</si>
  <si>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</si>
  <si>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</si>
  <si>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</si>
  <si>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</si>
  <si>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</si>
  <si>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</si>
  <si>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</si>
  <si>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</si>
  <si>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</si>
  <si>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</si>
  <si>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</si>
  <si>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</si>
  <si>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</si>
  <si>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</si>
  <si>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</si>
  <si>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</si>
  <si>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</si>
  <si>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</si>
  <si>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</si>
  <si>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</si>
  <si>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</si>
  <si>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</si>
  <si>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</si>
  <si>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</si>
  <si>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</si>
  <si>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</si>
  <si>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</si>
  <si>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</si>
  <si>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</si>
  <si>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</si>
  <si>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</si>
  <si>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</si>
  <si>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</si>
  <si>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</si>
  <si>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</si>
  <si>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</si>
  <si>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</si>
  <si>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</si>
  <si>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</si>
  <si>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</si>
  <si>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</si>
  <si>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</si>
  <si>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</si>
  <si>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</si>
  <si>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</si>
  <si>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</si>
  <si>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</si>
  <si>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</si>
  <si>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</si>
  <si>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</si>
  <si>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</si>
  <si>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</si>
  <si>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</si>
  <si>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</si>
  <si>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</si>
  <si>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</si>
  <si>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</si>
  <si>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</si>
  <si>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</si>
  <si>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</si>
  <si>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</si>
  <si>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</si>
  <si>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</si>
  <si>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</si>
  <si>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</si>
  <si>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</si>
  <si>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</si>
  <si>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</si>
  <si>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</si>
  <si>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</si>
  <si>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</si>
  <si>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</si>
  <si>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</si>
  <si>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</si>
  <si>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</si>
  <si>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</si>
  <si>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</si>
  <si>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</si>
  <si>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</si>
  <si>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</si>
  <si>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</si>
  <si>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</si>
  <si>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</si>
  <si>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</si>
  <si>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</si>
  <si>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</si>
  <si>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</si>
  <si>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</si>
  <si>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</si>
  <si>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</si>
  <si>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</si>
  <si>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</si>
  <si>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</si>
  <si>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</si>
  <si>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</si>
  <si>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</si>
  <si>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</si>
  <si>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ריט 1</t>
  </si>
  <si>
    <t>ריט 1 נדלן</t>
  </si>
  <si>
    <t>28/08/2014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</si>
  <si>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</si>
  <si>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</si>
  <si>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</si>
  <si>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</si>
  <si>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</si>
  <si>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</si>
  <si>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</si>
  <si>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</si>
  <si>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</si>
  <si>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</si>
  <si>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</si>
  <si>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</si>
  <si>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</si>
  <si>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</si>
  <si>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</si>
  <si>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חבס אג"ח 12</t>
  </si>
  <si>
    <t>29/05/2007</t>
  </si>
  <si>
    <t>סה"כ אג"ח קונצרני צמוד מדד</t>
  </si>
  <si>
    <t>אג"ח קונצרני לא צמוד</t>
  </si>
  <si>
    <t>אמקור סד' א 022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</si>
  <si>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</si>
  <si>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</si>
  <si>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</si>
  <si>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</si>
  <si>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</si>
  <si>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</si>
  <si>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</si>
  <si>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</si>
  <si>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</si>
  <si>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</si>
  <si>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</si>
  <si>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</si>
  <si>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</si>
  <si>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</si>
  <si>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</si>
  <si>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</si>
  <si>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</si>
  <si>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</si>
  <si>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</si>
  <si>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</si>
  <si>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</si>
  <si>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</si>
  <si>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</si>
  <si>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</si>
  <si>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</si>
  <si>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</si>
  <si>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</si>
  <si>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</si>
  <si>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אלפא</t>
  </si>
  <si>
    <t>קרן גידור</t>
  </si>
  <si>
    <t>12/04/2007</t>
  </si>
  <si>
    <t>סה"כ קרנות גידור</t>
  </si>
  <si>
    <t>קרנות נדל"ן</t>
  </si>
  <si>
    <t>סה"כ קרנות נדל"ן</t>
  </si>
  <si>
    <t>קרנות השקעה אחרות</t>
  </si>
  <si>
    <t>ARES SPECIAL SI</t>
  </si>
  <si>
    <t>קרן השקעה</t>
  </si>
  <si>
    <t>סה"כ קרנות השקעה אחרות</t>
  </si>
  <si>
    <t>סה"כ קרנות השקעה ל"ס בישראל</t>
  </si>
  <si>
    <t>קרנות השקעה ל"ס בחו"ל</t>
  </si>
  <si>
    <t>GOLDEN TREE PS</t>
  </si>
  <si>
    <t>XS222555XXX1</t>
  </si>
  <si>
    <t>THIRD POINT</t>
  </si>
  <si>
    <t>XS522255XXXX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</si>
  <si>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</si>
  <si>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</si>
  <si>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</si>
  <si>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</si>
  <si>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</si>
  <si>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</si>
  <si>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</si>
  <si>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</si>
  <si>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</si>
  <si>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</si>
  <si>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</si>
  <si>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</si>
  <si>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</si>
  <si>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</si>
  <si>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</si>
  <si>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</si>
  <si>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</si>
  <si>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</si>
  <si>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</si>
  <si>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</si>
  <si>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</si>
  <si>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</si>
  <si>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</si>
  <si>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</si>
  <si>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</si>
  <si>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</si>
  <si>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</si>
  <si>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</si>
  <si>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</si>
  <si>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</si>
  <si>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</si>
  <si>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</si>
  <si>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</si>
  <si>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</si>
  <si>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</si>
  <si>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</si>
  <si>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16/09FW4.03050$</t>
  </si>
  <si>
    <t>פועלים‎</t>
  </si>
  <si>
    <t>11/03/2015</t>
  </si>
  <si>
    <t>E16/04FW4.68450</t>
  </si>
  <si>
    <t>9/04/2015</t>
  </si>
  <si>
    <t>E16/04FW4.71400</t>
  </si>
  <si>
    <t>26/08/2014</t>
  </si>
  <si>
    <t>E16/04FW4.85030</t>
  </si>
  <si>
    <t>E16/09FW4.34700</t>
  </si>
  <si>
    <t>10/03/2015</t>
  </si>
  <si>
    <t>FX FORWARD</t>
  </si>
  <si>
    <t>24/10/2014</t>
  </si>
  <si>
    <t>FX SWAP</t>
  </si>
  <si>
    <t>12/06/2014</t>
  </si>
  <si>
    <t>16/01/2014</t>
  </si>
  <si>
    <t>5/06/2014</t>
  </si>
  <si>
    <t>10/04/2014</t>
  </si>
  <si>
    <t>21/05/2014</t>
  </si>
  <si>
    <t>Y19/11FW.032610</t>
  </si>
  <si>
    <t>19/11/2014</t>
  </si>
  <si>
    <t>Y22/10FW.034905</t>
  </si>
  <si>
    <t>22/10/2014</t>
  </si>
  <si>
    <t>סה"כ חוזים ₪ / מט"ח</t>
  </si>
  <si>
    <t>חוזים מט"ח/ מט"ח</t>
  </si>
  <si>
    <t>בראקליס 2026</t>
  </si>
  <si>
    <t>שונות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</si>
  <si>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</si>
  <si>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</si>
  <si>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</si>
  <si>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</si>
  <si>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</si>
  <si>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</si>
  <si>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</si>
  <si>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</si>
  <si>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</si>
  <si>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</si>
  <si>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</si>
  <si>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</si>
  <si>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</si>
  <si>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</si>
  <si>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</si>
  <si>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</si>
  <si>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</si>
  <si>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</si>
  <si>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</si>
  <si>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</si>
  <si>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</si>
  <si>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</si>
  <si>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</si>
  <si>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</si>
  <si>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</si>
  <si>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</si>
  <si>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</si>
  <si>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</si>
  <si>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</si>
  <si>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</si>
  <si>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</si>
  <si>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ALON-B2</t>
  </si>
  <si>
    <t>מגלים סולאר אנר</t>
  </si>
  <si>
    <t>ORBOTECH INC</t>
  </si>
  <si>
    <t>ORBOTECH</t>
  </si>
  <si>
    <t>יורוקום נדלן 1</t>
  </si>
  <si>
    <t>יורוקום נדל"ן 1</t>
  </si>
  <si>
    <t>יורוקום נדלן 2</t>
  </si>
  <si>
    <t>יורוקום נדל"ן 2</t>
  </si>
  <si>
    <t>יורוקום נדלן 3</t>
  </si>
  <si>
    <t>יורוקום נדל"ן 3</t>
  </si>
  <si>
    <t>גלובוס מקס משיכ</t>
  </si>
  <si>
    <t>אלדן הלוואה 016</t>
  </si>
  <si>
    <t>אלדן תחבורה בע"מ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</si>
  <si>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</si>
  <si>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</si>
  <si>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</si>
  <si>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</si>
  <si>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</si>
  <si>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</si>
  <si>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</si>
  <si>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</si>
  <si>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</si>
  <si>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</si>
  <si>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הלו</t>
  </si>
  <si>
    <t>חמית הנפקות 12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</si>
  <si>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</si>
  <si>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</si>
  <si>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</si>
  <si>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</si>
  <si>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</si>
  <si>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</si>
  <si>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</si>
  <si>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</si>
  <si>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</si>
  <si>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US</t>
  </si>
  <si>
    <t>ALON-B</t>
  </si>
  <si>
    <t>XSGG222DDD22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</si>
  <si>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</si>
  <si>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</si>
  <si>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</si>
  <si>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</si>
  <si>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</si>
  <si>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</si>
  <si>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</si>
  <si>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</si>
  <si>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</si>
  <si>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</si>
  <si>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</si>
  <si>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</si>
  <si>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</si>
  <si>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</si>
  <si>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</si>
  <si>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</si>
  <si>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</si>
  <si>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</si>
  <si>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</si>
  <si>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</si>
  <si>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</si>
  <si>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</si>
  <si>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</si>
  <si>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</si>
  <si>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</si>
  <si>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</si>
  <si>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</si>
  <si>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</si>
  <si>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</si>
  <si>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</si>
  <si>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</si>
  <si>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</si>
  <si>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</si>
  <si>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</si>
  <si>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</si>
  <si>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</si>
  <si>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</si>
  <si>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</si>
  <si>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</si>
  <si>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</si>
  <si>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</si>
  <si>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התחייבות  נכות</t>
  </si>
  <si>
    <t>סה"כ השקעות אחרות בישראל</t>
  </si>
  <si>
    <t>השקעות אחרות בחו"ל</t>
  </si>
  <si>
    <t>S&amp;P500 EMINI FU</t>
  </si>
  <si>
    <t>ESM5 INDEX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</si>
  <si>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</si>
  <si>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</si>
  <si>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</si>
  <si>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</si>
  <si>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</si>
  <si>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</si>
  <si>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</si>
  <si>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</si>
  <si>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</si>
  <si>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</si>
  <si>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</si>
  <si>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</si>
  <si>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</si>
  <si>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</si>
  <si>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פסגות פנסיה - מקיפה, מספר אישור: 1531, קידוד: 513765347-00000000001531,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</si>
  <si>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</si>
  <si>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</si>
  <si>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</si>
  <si>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</si>
  <si>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</si>
  <si>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</si>
  <si>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</si>
  <si>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</si>
  <si>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</si>
  <si>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</si>
  <si>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</si>
  <si>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</si>
  <si>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</si>
  <si>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</si>
  <si>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</si>
  <si>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</si>
  <si>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</si>
  <si>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</si>
  <si>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</si>
  <si>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</si>
  <si>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</si>
  <si>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</si>
  <si>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</si>
  <si>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</si>
  <si>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</si>
  <si>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</si>
  <si>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</si>
  <si>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</si>
  <si>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</si>
  <si>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</si>
  <si>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</si>
  <si>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</si>
  <si>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</si>
  <si>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</si>
  <si>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</si>
  <si>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</si>
  <si>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</si>
  <si>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</si>
  <si>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</si>
  <si>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</si>
  <si>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</si>
  <si>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</si>
  <si>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</si>
  <si>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</si>
  <si>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</si>
  <si>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</si>
  <si>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</si>
  <si>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</si>
  <si>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</si>
  <si>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</si>
  <si>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</si>
  <si>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</si>
  <si>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</si>
  <si>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</si>
  <si>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  שונות  </t>
  </si>
  <si>
    <t xml:space="preserve">  לא מדורג  </t>
  </si>
  <si>
    <t>US056752AB41</t>
  </si>
  <si>
    <t>US482480AE03</t>
  </si>
  <si>
    <t>US651229AM82</t>
  </si>
  <si>
    <t>xs1194054166</t>
  </si>
  <si>
    <t xml:space="preserve">לא מדורג </t>
  </si>
  <si>
    <t>לא מדורג</t>
  </si>
  <si>
    <t>מזרחי לונדון השק</t>
  </si>
  <si>
    <t xml:space="preserve">קרן השקעה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</si>
</sst>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,##0.00_ ;\-#,##0.00\ "/>
  </numFmts>
  <fonts count="13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  <family val="2"/>
    </font>
    <font>
      <sz val="10"/>
      <color indexed="8"/>
      <name val="Ariel"/>
    </font>
    <font>
      <sz val="10"/>
      <name val="Arial"/>
      <family val="2"/>
    </font>
    <font>
      <sz val="10"/>
      <color indexed="12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0" fontId="9" fillId="0" borderId="0" xfId="0" applyFont="1" applyAlignment="1">
      <alignment horizontal="right" readingOrder="2"/>
    </xf>
    <xf numFmtId="43" fontId="9" fillId="0" borderId="0" xfId="1" applyFont="1" applyAlignment="1">
      <alignment horizontal="right" readingOrder="2"/>
    </xf>
    <xf numFmtId="43" fontId="10" fillId="0" borderId="0" xfId="3" applyFont="1"/>
    <xf numFmtId="10" fontId="9" fillId="0" borderId="0" xfId="1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10" fontId="4" fillId="0" borderId="4" xfId="2" applyNumberFormat="1" applyFont="1" applyBorder="1" applyAlignment="1">
      <alignment horizontal="right" readingOrder="2"/>
    </xf>
    <xf numFmtId="10" fontId="0" fillId="0" borderId="0" xfId="2" applyNumberFormat="1" applyFont="1"/>
    <xf numFmtId="10" fontId="4" fillId="0" borderId="0" xfId="2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10" fontId="5" fillId="0" borderId="4" xfId="2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10" fontId="0" fillId="0" borderId="4" xfId="0" applyNumberFormat="1" applyBorder="1"/>
    <xf numFmtId="4" fontId="0" fillId="0" borderId="4" xfId="0" applyNumberFormat="1" applyBorder="1"/>
    <xf numFmtId="14" fontId="11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11" fillId="0" borderId="0" xfId="1" applyNumberFormat="1" applyFont="1" applyAlignment="1">
      <alignment horizontal="right" readingOrder="2"/>
    </xf>
    <xf numFmtId="43" fontId="5" fillId="0" borderId="0" xfId="1" applyFont="1" applyAlignment="1">
      <alignment horizontal="right" readingOrder="2"/>
    </xf>
    <xf numFmtId="43" fontId="5" fillId="0" borderId="4" xfId="1" applyFont="1" applyBorder="1" applyAlignment="1">
      <alignment horizontal="right" readingOrder="2"/>
    </xf>
    <xf numFmtId="43" fontId="0" fillId="0" borderId="0" xfId="1" applyFont="1"/>
    <xf numFmtId="43" fontId="4" fillId="0" borderId="4" xfId="1" applyFont="1" applyBorder="1" applyAlignment="1">
      <alignment horizontal="right" readingOrder="2"/>
    </xf>
    <xf numFmtId="166" fontId="6" fillId="0" borderId="0" xfId="1" applyNumberFormat="1" applyFont="1" applyAlignment="1">
      <alignment horizontal="right" readingOrder="2"/>
    </xf>
  </cellXfs>
  <cellStyles count="6">
    <cellStyle name="Comma" xfId="1" builtinId="3"/>
    <cellStyle name="Comma 2" xfId="3"/>
    <cellStyle name="Normal" xfId="0" builtinId="0"/>
    <cellStyle name="Normal 2" xfId="5"/>
    <cellStyle name="Normal 9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rightToLeft="1" workbookViewId="0">
      <selection activeCell="A34" sqref="A34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4.7109375" customWidth="1"/>
    <col min="7" max="7" width="14.7109375" style="39" customWidth="1"/>
    <col min="8" max="8" width="16.7109375" style="39" customWidth="1"/>
    <col min="9" max="9" width="12.7109375" style="42" customWidth="1"/>
    <col min="10" max="10" width="20.7109375" style="39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0" t="s">
        <v>10</v>
      </c>
      <c r="H11" s="20" t="s">
        <v>11</v>
      </c>
      <c r="I11" s="43" t="s">
        <v>12</v>
      </c>
      <c r="J11" s="20" t="s">
        <v>13</v>
      </c>
    </row>
    <row r="12" spans="1:10">
      <c r="A12" s="5"/>
      <c r="B12" s="5"/>
      <c r="C12" s="5"/>
      <c r="D12" s="5"/>
      <c r="E12" s="5"/>
      <c r="F12" s="5"/>
      <c r="G12" s="40" t="s">
        <v>14</v>
      </c>
      <c r="H12" s="40" t="s">
        <v>14</v>
      </c>
      <c r="I12" s="44" t="s">
        <v>15</v>
      </c>
      <c r="J12" s="40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0"/>
      <c r="H15" s="20"/>
      <c r="I15" s="43"/>
      <c r="J15" s="20"/>
    </row>
    <row r="18" spans="1:10">
      <c r="A18" s="4" t="s">
        <v>17</v>
      </c>
      <c r="B18" s="4"/>
      <c r="C18" s="4"/>
      <c r="D18" s="4"/>
      <c r="E18" s="4"/>
      <c r="F18" s="4"/>
      <c r="G18" s="20"/>
      <c r="H18" s="20"/>
      <c r="I18" s="43"/>
      <c r="J18" s="20"/>
    </row>
    <row r="19" spans="1:10">
      <c r="A19" s="6" t="s">
        <v>18</v>
      </c>
      <c r="B19" s="6"/>
      <c r="C19" s="6"/>
      <c r="D19" s="6"/>
      <c r="E19" s="6"/>
      <c r="F19" s="6"/>
      <c r="G19" s="18"/>
      <c r="H19" s="18"/>
      <c r="I19" s="45"/>
      <c r="J19" s="18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35">
        <v>0</v>
      </c>
      <c r="F20" s="7" t="s">
        <v>23</v>
      </c>
      <c r="G20" s="41">
        <v>0</v>
      </c>
      <c r="H20" s="41">
        <v>0</v>
      </c>
      <c r="I20" s="26">
        <v>6469.32</v>
      </c>
      <c r="J20" s="17">
        <f>I20/סיכום!$B$42</f>
        <v>7.3484069052252663E-3</v>
      </c>
    </row>
    <row r="21" spans="1:10">
      <c r="A21" s="7" t="s">
        <v>24</v>
      </c>
      <c r="B21" s="7" t="s">
        <v>25</v>
      </c>
      <c r="C21" s="7" t="s">
        <v>21</v>
      </c>
      <c r="D21" s="7" t="s">
        <v>22</v>
      </c>
      <c r="E21" s="35">
        <v>0</v>
      </c>
      <c r="F21" s="7" t="s">
        <v>23</v>
      </c>
      <c r="G21" s="41">
        <v>0</v>
      </c>
      <c r="H21" s="41">
        <v>0</v>
      </c>
      <c r="I21" s="26">
        <v>-899.75</v>
      </c>
      <c r="J21" s="17">
        <f>I21/סיכום!$B$42</f>
        <v>-1.0220129956435039E-3</v>
      </c>
    </row>
    <row r="22" spans="1:10" ht="13.5" thickBot="1">
      <c r="A22" s="6" t="s">
        <v>26</v>
      </c>
      <c r="B22" s="6"/>
      <c r="C22" s="6"/>
      <c r="D22" s="6"/>
      <c r="E22" s="6"/>
      <c r="F22" s="6"/>
      <c r="G22" s="18"/>
      <c r="H22" s="18"/>
      <c r="I22" s="27">
        <f>SUM(I20:I21)</f>
        <v>5569.57</v>
      </c>
      <c r="J22" s="19">
        <f>SUM(J20:J21)</f>
        <v>6.3263939095817619E-3</v>
      </c>
    </row>
    <row r="23" spans="1:10" ht="13.5" thickTop="1"/>
    <row r="24" spans="1:10">
      <c r="A24" s="6" t="s">
        <v>27</v>
      </c>
      <c r="B24" s="6"/>
      <c r="C24" s="6"/>
      <c r="D24" s="6"/>
      <c r="E24" s="6"/>
      <c r="F24" s="6"/>
      <c r="G24" s="18"/>
      <c r="H24" s="18"/>
      <c r="I24" s="45"/>
      <c r="J24" s="18"/>
    </row>
    <row r="25" spans="1:10">
      <c r="A25" s="7" t="s">
        <v>28</v>
      </c>
      <c r="B25" s="7" t="s">
        <v>29</v>
      </c>
      <c r="C25" s="7" t="s">
        <v>21</v>
      </c>
      <c r="D25" s="7" t="s">
        <v>22</v>
      </c>
      <c r="E25" s="35">
        <v>0</v>
      </c>
      <c r="F25" s="7" t="s">
        <v>30</v>
      </c>
      <c r="G25" s="41">
        <v>0</v>
      </c>
      <c r="H25" s="41">
        <v>0</v>
      </c>
      <c r="I25" s="26">
        <v>3711.34</v>
      </c>
      <c r="J25" s="17">
        <f>I25/סיכום!$B$42</f>
        <v>4.2156573617688937E-3</v>
      </c>
    </row>
    <row r="26" spans="1:10">
      <c r="A26" s="7" t="s">
        <v>31</v>
      </c>
      <c r="B26" s="7">
        <v>1000363</v>
      </c>
      <c r="C26" s="35">
        <v>0</v>
      </c>
      <c r="D26" s="35">
        <v>0</v>
      </c>
      <c r="E26" s="35">
        <v>0</v>
      </c>
      <c r="F26" s="7" t="s">
        <v>30</v>
      </c>
      <c r="G26" s="41">
        <v>0</v>
      </c>
      <c r="H26" s="41">
        <v>0</v>
      </c>
      <c r="I26" s="26">
        <v>0</v>
      </c>
      <c r="J26" s="17">
        <f>I26/סיכום!$B$42</f>
        <v>0</v>
      </c>
    </row>
    <row r="27" spans="1:10">
      <c r="A27" s="7" t="s">
        <v>32</v>
      </c>
      <c r="B27" s="7" t="s">
        <v>33</v>
      </c>
      <c r="C27" s="7" t="s">
        <v>21</v>
      </c>
      <c r="D27" s="7" t="s">
        <v>22</v>
      </c>
      <c r="E27" s="35">
        <v>0</v>
      </c>
      <c r="F27" s="7" t="s">
        <v>34</v>
      </c>
      <c r="G27" s="41">
        <v>0</v>
      </c>
      <c r="H27" s="41">
        <v>0</v>
      </c>
      <c r="I27" s="26">
        <v>510.46</v>
      </c>
      <c r="J27" s="17">
        <f>I27/סיכום!$B$42</f>
        <v>5.7982412198519923E-4</v>
      </c>
    </row>
    <row r="28" spans="1:10">
      <c r="A28" s="7" t="s">
        <v>35</v>
      </c>
      <c r="B28" s="7" t="s">
        <v>36</v>
      </c>
      <c r="C28" s="7" t="s">
        <v>21</v>
      </c>
      <c r="D28" s="7" t="s">
        <v>22</v>
      </c>
      <c r="E28" s="35">
        <v>0</v>
      </c>
      <c r="F28" s="7" t="s">
        <v>34</v>
      </c>
      <c r="G28" s="41">
        <v>0</v>
      </c>
      <c r="H28" s="41">
        <v>0</v>
      </c>
      <c r="I28" s="26">
        <v>905.38</v>
      </c>
      <c r="J28" s="17">
        <f>I28/סיכום!$B$42</f>
        <v>1.0284080311149938E-3</v>
      </c>
    </row>
    <row r="29" spans="1:10">
      <c r="A29" s="7" t="s">
        <v>37</v>
      </c>
      <c r="B29" s="7" t="s">
        <v>38</v>
      </c>
      <c r="C29" s="7" t="s">
        <v>21</v>
      </c>
      <c r="D29" s="7" t="s">
        <v>22</v>
      </c>
      <c r="E29" s="35">
        <v>0</v>
      </c>
      <c r="F29" s="7" t="s">
        <v>39</v>
      </c>
      <c r="G29" s="41">
        <v>0</v>
      </c>
      <c r="H29" s="41">
        <v>0</v>
      </c>
      <c r="I29" s="26">
        <v>46.16</v>
      </c>
      <c r="J29" s="17">
        <f>I29/סיכום!$B$42</f>
        <v>5.2432475553102684E-5</v>
      </c>
    </row>
    <row r="30" spans="1:10">
      <c r="A30" s="7" t="s">
        <v>40</v>
      </c>
      <c r="B30" s="7" t="s">
        <v>41</v>
      </c>
      <c r="C30" s="7" t="s">
        <v>42</v>
      </c>
      <c r="D30" s="7" t="s">
        <v>22</v>
      </c>
      <c r="E30" s="35">
        <v>0</v>
      </c>
      <c r="F30" s="7" t="s">
        <v>34</v>
      </c>
      <c r="G30" s="41">
        <v>0</v>
      </c>
      <c r="H30" s="41">
        <v>0</v>
      </c>
      <c r="I30" s="26">
        <v>1440.93</v>
      </c>
      <c r="J30" s="17">
        <f>I30/סיכום!$B$42</f>
        <v>1.636731520769763E-3</v>
      </c>
    </row>
    <row r="31" spans="1:10">
      <c r="A31" s="7" t="s">
        <v>43</v>
      </c>
      <c r="B31" s="7" t="s">
        <v>44</v>
      </c>
      <c r="C31" s="7" t="s">
        <v>42</v>
      </c>
      <c r="D31" s="7" t="s">
        <v>22</v>
      </c>
      <c r="E31" s="35">
        <v>0</v>
      </c>
      <c r="F31" s="7" t="s">
        <v>30</v>
      </c>
      <c r="G31" s="41">
        <v>0</v>
      </c>
      <c r="H31" s="41">
        <v>0</v>
      </c>
      <c r="I31" s="26">
        <v>311.88</v>
      </c>
      <c r="J31" s="17">
        <f>I31/סיכום!$B$42</f>
        <v>3.5425997563911756E-4</v>
      </c>
    </row>
    <row r="32" spans="1:10">
      <c r="A32" s="7" t="s">
        <v>45</v>
      </c>
      <c r="B32" s="7" t="s">
        <v>46</v>
      </c>
      <c r="C32" s="7" t="s">
        <v>42</v>
      </c>
      <c r="D32" s="7" t="s">
        <v>22</v>
      </c>
      <c r="E32" s="35">
        <v>0</v>
      </c>
      <c r="F32" s="7" t="s">
        <v>47</v>
      </c>
      <c r="G32" s="41">
        <v>0</v>
      </c>
      <c r="H32" s="41">
        <v>0</v>
      </c>
      <c r="I32" s="26">
        <v>0</v>
      </c>
      <c r="J32" s="17">
        <f>I32/סיכום!$B$42</f>
        <v>0</v>
      </c>
    </row>
    <row r="33" spans="1:10">
      <c r="A33" s="7" t="s">
        <v>48</v>
      </c>
      <c r="B33" s="7" t="s">
        <v>49</v>
      </c>
      <c r="C33" s="7" t="s">
        <v>42</v>
      </c>
      <c r="D33" s="7" t="s">
        <v>22</v>
      </c>
      <c r="E33" s="35">
        <v>0</v>
      </c>
      <c r="F33" s="7" t="s">
        <v>50</v>
      </c>
      <c r="G33" s="41">
        <v>0</v>
      </c>
      <c r="H33" s="41">
        <v>0</v>
      </c>
      <c r="I33" s="26">
        <v>0</v>
      </c>
      <c r="J33" s="17">
        <f>I33/סיכום!$B$42</f>
        <v>0</v>
      </c>
    </row>
    <row r="34" spans="1:10">
      <c r="A34" s="7" t="s">
        <v>51</v>
      </c>
      <c r="B34" s="7" t="s">
        <v>52</v>
      </c>
      <c r="C34" s="7" t="s">
        <v>42</v>
      </c>
      <c r="D34" s="7" t="s">
        <v>22</v>
      </c>
      <c r="E34" s="35">
        <v>0</v>
      </c>
      <c r="F34" s="7" t="s">
        <v>39</v>
      </c>
      <c r="G34" s="41">
        <v>0</v>
      </c>
      <c r="H34" s="41">
        <v>0</v>
      </c>
      <c r="I34" s="26">
        <v>646.94000000000005</v>
      </c>
      <c r="J34" s="17">
        <f>I34/סיכום!$B$42</f>
        <v>7.3484977760667803E-4</v>
      </c>
    </row>
    <row r="35" spans="1:10" ht="13.5" thickBot="1">
      <c r="A35" s="6" t="s">
        <v>53</v>
      </c>
      <c r="B35" s="6"/>
      <c r="C35" s="6"/>
      <c r="D35" s="6"/>
      <c r="E35" s="6"/>
      <c r="F35" s="6"/>
      <c r="G35" s="18"/>
      <c r="H35" s="18"/>
      <c r="I35" s="27">
        <f>SUM(I25:I34)</f>
        <v>7573.09</v>
      </c>
      <c r="J35" s="19">
        <f>SUM(J25:J34)</f>
        <v>8.602163264437749E-3</v>
      </c>
    </row>
    <row r="36" spans="1:10" ht="13.5" thickTop="1"/>
    <row r="37" spans="1:10">
      <c r="A37" s="6" t="s">
        <v>54</v>
      </c>
      <c r="B37" s="6"/>
      <c r="C37" s="6"/>
      <c r="D37" s="6"/>
      <c r="E37" s="6"/>
      <c r="F37" s="6"/>
      <c r="G37" s="18"/>
      <c r="H37" s="18"/>
      <c r="I37" s="45"/>
      <c r="J37" s="18"/>
    </row>
    <row r="38" spans="1:10">
      <c r="A38" s="7" t="s">
        <v>55</v>
      </c>
      <c r="B38" s="7" t="s">
        <v>56</v>
      </c>
      <c r="C38" s="7" t="s">
        <v>21</v>
      </c>
      <c r="D38" s="7" t="s">
        <v>22</v>
      </c>
      <c r="E38" s="35">
        <v>0</v>
      </c>
      <c r="F38" s="7" t="s">
        <v>23</v>
      </c>
      <c r="G38" s="41">
        <v>0</v>
      </c>
      <c r="H38" s="41">
        <v>0</v>
      </c>
      <c r="I38" s="26">
        <v>26126.69</v>
      </c>
      <c r="J38" s="17">
        <f>I38/סיכום!$B$42</f>
        <v>2.967692882817358E-2</v>
      </c>
    </row>
    <row r="39" spans="1:10">
      <c r="A39" s="7" t="s">
        <v>57</v>
      </c>
      <c r="B39" s="7" t="s">
        <v>58</v>
      </c>
      <c r="C39" s="7" t="s">
        <v>21</v>
      </c>
      <c r="D39" s="7" t="s">
        <v>22</v>
      </c>
      <c r="E39" s="35">
        <v>0</v>
      </c>
      <c r="F39" s="7" t="s">
        <v>23</v>
      </c>
      <c r="G39" s="41">
        <v>0</v>
      </c>
      <c r="H39" s="41">
        <v>0</v>
      </c>
      <c r="I39" s="26">
        <v>1627.13</v>
      </c>
      <c r="J39" s="17">
        <f>I39/סיכום!$B$42</f>
        <v>1.8482334043916809E-3</v>
      </c>
    </row>
    <row r="40" spans="1:10">
      <c r="A40" s="7" t="s">
        <v>59</v>
      </c>
      <c r="B40" s="7" t="s">
        <v>60</v>
      </c>
      <c r="C40" s="7" t="s">
        <v>21</v>
      </c>
      <c r="D40" s="7" t="s">
        <v>22</v>
      </c>
      <c r="E40" s="35">
        <v>0</v>
      </c>
      <c r="F40" s="7" t="s">
        <v>23</v>
      </c>
      <c r="G40" s="41">
        <v>0</v>
      </c>
      <c r="H40" s="41">
        <v>0</v>
      </c>
      <c r="I40" s="26">
        <v>361.64</v>
      </c>
      <c r="J40" s="17">
        <f>I40/סיכום!$B$42</f>
        <v>4.1078163906031317E-4</v>
      </c>
    </row>
    <row r="41" spans="1:10">
      <c r="A41" s="7" t="s">
        <v>61</v>
      </c>
      <c r="B41" s="7" t="s">
        <v>62</v>
      </c>
      <c r="C41" s="7" t="s">
        <v>21</v>
      </c>
      <c r="D41" s="7" t="s">
        <v>22</v>
      </c>
      <c r="E41" s="35">
        <v>0</v>
      </c>
      <c r="F41" s="7" t="s">
        <v>23</v>
      </c>
      <c r="G41" s="41">
        <v>0</v>
      </c>
      <c r="H41" s="41">
        <v>0</v>
      </c>
      <c r="I41" s="26">
        <v>2260.4899999999998</v>
      </c>
      <c r="J41" s="17">
        <f>I41/סיכום!$B$42</f>
        <v>2.5676578566514968E-3</v>
      </c>
    </row>
    <row r="42" spans="1:10">
      <c r="A42" s="7" t="s">
        <v>63</v>
      </c>
      <c r="B42" s="7" t="s">
        <v>64</v>
      </c>
      <c r="C42" s="7" t="s">
        <v>21</v>
      </c>
      <c r="D42" s="7" t="s">
        <v>22</v>
      </c>
      <c r="E42" s="35">
        <v>0</v>
      </c>
      <c r="F42" s="7" t="s">
        <v>23</v>
      </c>
      <c r="G42" s="41">
        <v>0</v>
      </c>
      <c r="H42" s="41">
        <v>0</v>
      </c>
      <c r="I42" s="26">
        <v>366.78</v>
      </c>
      <c r="J42" s="17">
        <f>I42/סיכום!$B$42</f>
        <v>4.1662009062753475E-4</v>
      </c>
    </row>
    <row r="43" spans="1:10" ht="13.5" thickBot="1">
      <c r="A43" s="6" t="s">
        <v>65</v>
      </c>
      <c r="B43" s="6"/>
      <c r="C43" s="6"/>
      <c r="D43" s="6"/>
      <c r="E43" s="6"/>
      <c r="F43" s="6"/>
      <c r="G43" s="18"/>
      <c r="H43" s="18"/>
      <c r="I43" s="27">
        <f>SUM(I38:I42)</f>
        <v>30742.729999999996</v>
      </c>
      <c r="J43" s="19">
        <f>SUM(J38:J42)</f>
        <v>3.4920221818904598E-2</v>
      </c>
    </row>
    <row r="44" spans="1:10" ht="13.5" thickTop="1"/>
    <row r="45" spans="1:10">
      <c r="A45" s="6" t="s">
        <v>66</v>
      </c>
      <c r="B45" s="6"/>
      <c r="C45" s="6"/>
      <c r="D45" s="6"/>
      <c r="E45" s="6"/>
      <c r="F45" s="6"/>
      <c r="G45" s="18"/>
      <c r="H45" s="18"/>
      <c r="I45" s="45"/>
      <c r="J45" s="18"/>
    </row>
    <row r="46" spans="1:10" ht="13.5" thickBot="1">
      <c r="A46" s="6" t="s">
        <v>67</v>
      </c>
      <c r="B46" s="6"/>
      <c r="C46" s="6"/>
      <c r="D46" s="6"/>
      <c r="E46" s="6"/>
      <c r="F46" s="6"/>
      <c r="G46" s="18"/>
      <c r="H46" s="18"/>
      <c r="I46" s="27">
        <v>0</v>
      </c>
      <c r="J46" s="19">
        <f>I46/סיכום!$B$42</f>
        <v>0</v>
      </c>
    </row>
    <row r="47" spans="1:10" ht="13.5" thickTop="1"/>
    <row r="48" spans="1:10">
      <c r="A48" s="6" t="s">
        <v>68</v>
      </c>
      <c r="B48" s="6"/>
      <c r="C48" s="6"/>
      <c r="D48" s="6"/>
      <c r="E48" s="6"/>
      <c r="F48" s="6"/>
      <c r="G48" s="18"/>
      <c r="H48" s="18"/>
      <c r="I48" s="45"/>
      <c r="J48" s="18"/>
    </row>
    <row r="49" spans="1:10" ht="13.5" thickBot="1">
      <c r="A49" s="6" t="s">
        <v>69</v>
      </c>
      <c r="B49" s="6"/>
      <c r="C49" s="6"/>
      <c r="D49" s="6"/>
      <c r="E49" s="6"/>
      <c r="F49" s="6"/>
      <c r="G49" s="18"/>
      <c r="H49" s="18"/>
      <c r="I49" s="27">
        <v>0</v>
      </c>
      <c r="J49" s="19">
        <f>I49/סיכום!$B$42</f>
        <v>0</v>
      </c>
    </row>
    <row r="50" spans="1:10" ht="13.5" thickTop="1"/>
    <row r="51" spans="1:10">
      <c r="A51" s="6" t="s">
        <v>70</v>
      </c>
      <c r="B51" s="6"/>
      <c r="C51" s="6"/>
      <c r="D51" s="6"/>
      <c r="E51" s="6"/>
      <c r="F51" s="6"/>
      <c r="G51" s="18"/>
      <c r="H51" s="18"/>
      <c r="I51" s="45"/>
      <c r="J51" s="18"/>
    </row>
    <row r="52" spans="1:10" ht="13.5" thickBot="1">
      <c r="A52" s="6" t="s">
        <v>71</v>
      </c>
      <c r="B52" s="6"/>
      <c r="C52" s="6"/>
      <c r="D52" s="6"/>
      <c r="E52" s="6"/>
      <c r="F52" s="6"/>
      <c r="G52" s="18"/>
      <c r="H52" s="18"/>
      <c r="I52" s="27">
        <v>0</v>
      </c>
      <c r="J52" s="19">
        <f>I52/סיכום!$B$42</f>
        <v>0</v>
      </c>
    </row>
    <row r="53" spans="1:10" ht="13.5" thickTop="1"/>
    <row r="54" spans="1:10">
      <c r="A54" s="6" t="s">
        <v>72</v>
      </c>
      <c r="B54" s="6"/>
      <c r="C54" s="6"/>
      <c r="D54" s="6"/>
      <c r="E54" s="6"/>
      <c r="F54" s="6"/>
      <c r="G54" s="18"/>
      <c r="H54" s="18"/>
      <c r="I54" s="45"/>
      <c r="J54" s="18"/>
    </row>
    <row r="55" spans="1:10" ht="13.5" thickBot="1">
      <c r="A55" s="6" t="s">
        <v>73</v>
      </c>
      <c r="B55" s="6"/>
      <c r="C55" s="6"/>
      <c r="D55" s="6"/>
      <c r="E55" s="6"/>
      <c r="F55" s="6"/>
      <c r="G55" s="18"/>
      <c r="H55" s="18"/>
      <c r="I55" s="27">
        <v>0</v>
      </c>
      <c r="J55" s="19">
        <f>I55/סיכום!$B$42</f>
        <v>0</v>
      </c>
    </row>
    <row r="56" spans="1:10" ht="13.5" thickTop="1"/>
    <row r="57" spans="1:10" ht="13.5" thickBot="1">
      <c r="A57" s="4" t="s">
        <v>74</v>
      </c>
      <c r="B57" s="4"/>
      <c r="C57" s="4"/>
      <c r="D57" s="4"/>
      <c r="E57" s="4"/>
      <c r="F57" s="4"/>
      <c r="G57" s="20"/>
      <c r="H57" s="20"/>
      <c r="I57" s="28">
        <f>SUM(I22+I35+I43)</f>
        <v>43885.39</v>
      </c>
      <c r="J57" s="21">
        <f>SUM(J22+J35+J43)</f>
        <v>4.9848778992924107E-2</v>
      </c>
    </row>
    <row r="58" spans="1:10" ht="13.5" thickTop="1"/>
    <row r="60" spans="1:10">
      <c r="A60" s="4" t="s">
        <v>75</v>
      </c>
      <c r="B60" s="4"/>
      <c r="C60" s="4"/>
      <c r="D60" s="4"/>
      <c r="E60" s="4"/>
      <c r="F60" s="4"/>
      <c r="G60" s="20"/>
      <c r="H60" s="20"/>
      <c r="I60" s="43"/>
      <c r="J60" s="20"/>
    </row>
    <row r="61" spans="1:10">
      <c r="A61" s="6" t="s">
        <v>27</v>
      </c>
      <c r="B61" s="6"/>
      <c r="C61" s="6"/>
      <c r="D61" s="6"/>
      <c r="E61" s="6"/>
      <c r="F61" s="6"/>
      <c r="G61" s="18"/>
      <c r="H61" s="18"/>
      <c r="I61" s="45"/>
      <c r="J61" s="18"/>
    </row>
    <row r="62" spans="1:10" ht="13.5" thickBot="1">
      <c r="A62" s="6" t="s">
        <v>53</v>
      </c>
      <c r="B62" s="6"/>
      <c r="C62" s="6"/>
      <c r="D62" s="6"/>
      <c r="E62" s="6"/>
      <c r="F62" s="6"/>
      <c r="G62" s="18"/>
      <c r="H62" s="18"/>
      <c r="I62" s="27">
        <v>0</v>
      </c>
      <c r="J62" s="19">
        <f>I62/סיכום!$B$42</f>
        <v>0</v>
      </c>
    </row>
    <row r="63" spans="1:10" ht="13.5" thickTop="1"/>
    <row r="64" spans="1:10">
      <c r="A64" s="6" t="s">
        <v>72</v>
      </c>
      <c r="B64" s="6"/>
      <c r="C64" s="6"/>
      <c r="D64" s="6"/>
      <c r="E64" s="6"/>
      <c r="F64" s="6"/>
      <c r="G64" s="18"/>
      <c r="H64" s="18"/>
      <c r="I64" s="45"/>
      <c r="J64" s="18"/>
    </row>
    <row r="65" spans="1:10" ht="13.5" thickBot="1">
      <c r="A65" s="6" t="s">
        <v>73</v>
      </c>
      <c r="B65" s="6"/>
      <c r="C65" s="6"/>
      <c r="D65" s="6"/>
      <c r="E65" s="6"/>
      <c r="F65" s="6"/>
      <c r="G65" s="18"/>
      <c r="H65" s="18"/>
      <c r="I65" s="27">
        <v>0</v>
      </c>
      <c r="J65" s="19">
        <f>I65/סיכום!$B$42</f>
        <v>0</v>
      </c>
    </row>
    <row r="66" spans="1:10" ht="13.5" thickTop="1"/>
    <row r="67" spans="1:10" ht="13.5" thickBot="1">
      <c r="A67" s="4" t="s">
        <v>76</v>
      </c>
      <c r="B67" s="4"/>
      <c r="C67" s="4"/>
      <c r="D67" s="4"/>
      <c r="E67" s="4"/>
      <c r="F67" s="4"/>
      <c r="G67" s="20"/>
      <c r="H67" s="20"/>
      <c r="I67" s="28">
        <v>0</v>
      </c>
      <c r="J67" s="21">
        <v>0</v>
      </c>
    </row>
    <row r="68" spans="1:10" ht="13.5" thickTop="1"/>
    <row r="70" spans="1:10" ht="13.5" thickBot="1">
      <c r="A70" s="4" t="s">
        <v>77</v>
      </c>
      <c r="B70" s="4"/>
      <c r="C70" s="4"/>
      <c r="D70" s="4"/>
      <c r="E70" s="4"/>
      <c r="F70" s="4"/>
      <c r="G70" s="20"/>
      <c r="H70" s="20"/>
      <c r="I70" s="28">
        <f>SUM(I57)</f>
        <v>43885.39</v>
      </c>
      <c r="J70" s="21">
        <f>SUM(J57)</f>
        <v>4.9848778992924107E-2</v>
      </c>
    </row>
    <row r="71" spans="1:10" ht="13.5" thickTop="1"/>
    <row r="73" spans="1:10">
      <c r="A73" s="7" t="s">
        <v>78</v>
      </c>
      <c r="B73" s="7"/>
      <c r="C73" s="7"/>
      <c r="D73" s="7"/>
      <c r="E73" s="7"/>
      <c r="F73" s="7"/>
      <c r="G73" s="17"/>
      <c r="H73" s="17"/>
      <c r="I73" s="26"/>
      <c r="J73" s="17"/>
    </row>
    <row r="77" spans="1:10">
      <c r="A77" s="2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rightToLeft="1" workbookViewId="0">
      <selection activeCell="E38" sqref="E38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7.7109375" customWidth="1"/>
    <col min="5" max="5" width="11.7109375" customWidth="1"/>
    <col min="6" max="7" width="11.7109375" style="42" customWidth="1"/>
    <col min="8" max="8" width="9.140625" style="42"/>
  </cols>
  <sheetData>
    <row r="2" spans="1:8" ht="18">
      <c r="A2" s="1" t="s">
        <v>0</v>
      </c>
    </row>
    <row r="4" spans="1:8" ht="18">
      <c r="A4" s="1" t="s">
        <v>1076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3" t="s">
        <v>83</v>
      </c>
      <c r="G11" s="43" t="s">
        <v>84</v>
      </c>
      <c r="H11" s="43" t="s">
        <v>12</v>
      </c>
    </row>
    <row r="12" spans="1:8" ht="13.5" thickBot="1">
      <c r="A12" s="5"/>
      <c r="B12" s="5"/>
      <c r="C12" s="5"/>
      <c r="D12" s="5"/>
      <c r="E12" s="5"/>
      <c r="F12" s="44" t="s">
        <v>88</v>
      </c>
      <c r="G12" s="44" t="s">
        <v>89</v>
      </c>
      <c r="H12" s="44" t="s">
        <v>15</v>
      </c>
    </row>
    <row r="13" spans="1:8" ht="13.5" thickTop="1"/>
    <row r="15" spans="1:8">
      <c r="A15" s="4" t="s">
        <v>1077</v>
      </c>
      <c r="B15" s="4"/>
      <c r="C15" s="4"/>
      <c r="D15" s="4"/>
      <c r="E15" s="4"/>
      <c r="F15" s="43"/>
      <c r="G15" s="43"/>
      <c r="H15" s="43"/>
    </row>
    <row r="18" spans="1:8">
      <c r="A18" s="4" t="s">
        <v>1078</v>
      </c>
      <c r="B18" s="4"/>
      <c r="C18" s="4"/>
      <c r="D18" s="4"/>
      <c r="E18" s="4"/>
      <c r="F18" s="43"/>
      <c r="G18" s="43"/>
      <c r="H18" s="43"/>
    </row>
    <row r="19" spans="1:8">
      <c r="A19" s="6" t="s">
        <v>1079</v>
      </c>
      <c r="B19" s="6"/>
      <c r="C19" s="6"/>
      <c r="D19" s="6"/>
      <c r="E19" s="6"/>
      <c r="F19" s="45"/>
      <c r="G19" s="45"/>
      <c r="H19" s="45"/>
    </row>
    <row r="20" spans="1:8" ht="13.5" thickBot="1">
      <c r="A20" s="6" t="s">
        <v>1080</v>
      </c>
      <c r="B20" s="6"/>
      <c r="C20" s="6"/>
      <c r="D20" s="6"/>
      <c r="E20" s="6"/>
      <c r="F20" s="27">
        <v>0</v>
      </c>
      <c r="G20" s="45"/>
      <c r="H20" s="27">
        <v>0</v>
      </c>
    </row>
    <row r="21" spans="1:8" ht="13.5" thickTop="1"/>
    <row r="22" spans="1:8" ht="13.5" thickBot="1">
      <c r="A22" s="4" t="s">
        <v>1081</v>
      </c>
      <c r="B22" s="4"/>
      <c r="C22" s="4"/>
      <c r="D22" s="4"/>
      <c r="E22" s="4"/>
      <c r="F22" s="28">
        <v>0</v>
      </c>
      <c r="G22" s="43"/>
      <c r="H22" s="28">
        <v>0</v>
      </c>
    </row>
    <row r="23" spans="1:8" ht="13.5" thickTop="1"/>
    <row r="25" spans="1:8">
      <c r="A25" s="4" t="s">
        <v>1082</v>
      </c>
      <c r="B25" s="4"/>
      <c r="C25" s="4"/>
      <c r="D25" s="4"/>
      <c r="E25" s="4"/>
      <c r="F25" s="43"/>
      <c r="G25" s="43"/>
      <c r="H25" s="43"/>
    </row>
    <row r="26" spans="1:8">
      <c r="A26" s="6" t="s">
        <v>1083</v>
      </c>
      <c r="B26" s="6"/>
      <c r="C26" s="6"/>
      <c r="D26" s="6"/>
      <c r="E26" s="6"/>
      <c r="F26" s="45"/>
      <c r="G26" s="45"/>
      <c r="H26" s="45"/>
    </row>
    <row r="27" spans="1:8">
      <c r="A27" s="7" t="s">
        <v>1084</v>
      </c>
      <c r="B27" s="7" t="s">
        <v>1085</v>
      </c>
      <c r="C27" s="35">
        <v>0</v>
      </c>
      <c r="D27" s="7" t="s">
        <v>1086</v>
      </c>
      <c r="E27" s="7" t="s">
        <v>34</v>
      </c>
      <c r="F27" s="26">
        <v>179.49</v>
      </c>
      <c r="G27" s="26">
        <v>12000</v>
      </c>
      <c r="H27" s="26">
        <v>21.54</v>
      </c>
    </row>
    <row r="28" spans="1:8" ht="13.5" thickBot="1">
      <c r="A28" s="6" t="s">
        <v>1087</v>
      </c>
      <c r="B28" s="6"/>
      <c r="C28" s="6"/>
      <c r="D28" s="6"/>
      <c r="E28" s="6"/>
      <c r="F28" s="27">
        <f>SUM(F27)</f>
        <v>179.49</v>
      </c>
      <c r="G28" s="45"/>
      <c r="H28" s="27">
        <f>SUM(H27)</f>
        <v>21.54</v>
      </c>
    </row>
    <row r="29" spans="1:8" ht="13.5" thickTop="1"/>
    <row r="30" spans="1:8" ht="13.5" thickBot="1">
      <c r="A30" s="4" t="s">
        <v>1088</v>
      </c>
      <c r="B30" s="4"/>
      <c r="C30" s="4"/>
      <c r="D30" s="4"/>
      <c r="E30" s="4"/>
      <c r="F30" s="28">
        <f>SUM(F28)</f>
        <v>179.49</v>
      </c>
      <c r="G30" s="43"/>
      <c r="H30" s="28">
        <f>SUM(H28)</f>
        <v>21.54</v>
      </c>
    </row>
    <row r="31" spans="1:8" ht="13.5" thickTop="1"/>
    <row r="33" spans="1:8" ht="13.5" thickBot="1">
      <c r="A33" s="4" t="s">
        <v>1089</v>
      </c>
      <c r="B33" s="4"/>
      <c r="C33" s="4"/>
      <c r="D33" s="4"/>
      <c r="E33" s="4"/>
      <c r="F33" s="28">
        <f>SUM(F30)</f>
        <v>179.49</v>
      </c>
      <c r="G33" s="43"/>
      <c r="H33" s="28">
        <f>SUM(H30)</f>
        <v>21.54</v>
      </c>
    </row>
    <row r="34" spans="1:8" ht="13.5" thickTop="1"/>
    <row r="36" spans="1:8">
      <c r="A36" s="7" t="s">
        <v>78</v>
      </c>
      <c r="B36" s="7"/>
      <c r="C36" s="7"/>
      <c r="D36" s="7"/>
      <c r="E36" s="7"/>
      <c r="F36" s="26"/>
      <c r="G36" s="26"/>
      <c r="H36" s="26"/>
    </row>
    <row r="40" spans="1:8">
      <c r="A40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G19" workbookViewId="0">
      <selection activeCell="K43" sqref="K4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1090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1091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4" t="s">
        <v>10</v>
      </c>
      <c r="K11" s="4" t="s">
        <v>11</v>
      </c>
      <c r="L11" s="4" t="s">
        <v>83</v>
      </c>
      <c r="M11" s="4" t="s">
        <v>84</v>
      </c>
      <c r="N11" s="4" t="s">
        <v>12</v>
      </c>
      <c r="O11" s="4" t="s">
        <v>85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5" t="s">
        <v>14</v>
      </c>
      <c r="K12" s="5" t="s">
        <v>14</v>
      </c>
      <c r="L12" s="5" t="s">
        <v>88</v>
      </c>
      <c r="M12" s="5" t="s">
        <v>89</v>
      </c>
      <c r="N12" s="5" t="s">
        <v>15</v>
      </c>
      <c r="O12" s="5" t="s">
        <v>14</v>
      </c>
      <c r="P12" s="5" t="s">
        <v>14</v>
      </c>
    </row>
    <row r="15" spans="1:16">
      <c r="A15" s="4" t="s">
        <v>1092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1095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7">
        <v>0</v>
      </c>
      <c r="M20" s="6"/>
      <c r="N20" s="37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1096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1097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7">
        <v>0</v>
      </c>
      <c r="M23" s="6"/>
      <c r="N23" s="37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1098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7">
        <v>0</v>
      </c>
      <c r="M26" s="6"/>
      <c r="N26" s="37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1100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1101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7">
        <v>0</v>
      </c>
      <c r="M29" s="6"/>
      <c r="N29" s="37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1102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1103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37">
        <v>0</v>
      </c>
      <c r="M32" s="6"/>
      <c r="N32" s="37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1104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1105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37">
        <v>0</v>
      </c>
      <c r="M35" s="6"/>
      <c r="N35" s="37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1106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8">
        <v>0</v>
      </c>
      <c r="M37" s="4"/>
      <c r="N37" s="38">
        <v>0</v>
      </c>
      <c r="O37" s="4"/>
      <c r="P37" s="21">
        <v>0</v>
      </c>
    </row>
    <row r="38" spans="1:16" ht="13.5" thickTop="1"/>
    <row r="40" spans="1:16">
      <c r="A40" s="4" t="s">
        <v>1107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1094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1095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37">
        <v>0</v>
      </c>
      <c r="M42" s="6"/>
      <c r="N42" s="37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1096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1097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37">
        <v>0</v>
      </c>
      <c r="M45" s="6"/>
      <c r="N45" s="37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1098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1099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7">
        <v>0</v>
      </c>
      <c r="M48" s="6"/>
      <c r="N48" s="37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1100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1101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37">
        <v>0</v>
      </c>
      <c r="M51" s="6"/>
      <c r="N51" s="37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1102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1103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37">
        <v>0</v>
      </c>
      <c r="M54" s="6"/>
      <c r="N54" s="37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1104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1105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37">
        <v>0</v>
      </c>
      <c r="M57" s="6"/>
      <c r="N57" s="37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1108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8">
        <v>0</v>
      </c>
      <c r="M59" s="4"/>
      <c r="N59" s="38">
        <v>0</v>
      </c>
      <c r="O59" s="4"/>
      <c r="P59" s="21">
        <v>0</v>
      </c>
    </row>
    <row r="60" spans="1:16" ht="13.5" thickTop="1"/>
    <row r="62" spans="1:16" ht="13.5" thickBot="1">
      <c r="A62" s="4" t="s">
        <v>1109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8">
        <v>0</v>
      </c>
      <c r="M62" s="4"/>
      <c r="N62" s="38">
        <v>0</v>
      </c>
      <c r="O62" s="4"/>
      <c r="P62" s="21">
        <v>0</v>
      </c>
    </row>
    <row r="63" spans="1:16" ht="13.5" thickTop="1"/>
    <row r="65" spans="1:16">
      <c r="A65" s="7" t="s">
        <v>78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79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"/>
  <sheetViews>
    <sheetView rightToLeft="1" topLeftCell="A70" workbookViewId="0"/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9" customWidth="1"/>
    <col min="9" max="9" width="16.7109375" style="39" customWidth="1"/>
    <col min="10" max="10" width="17.7109375" style="42" customWidth="1"/>
    <col min="11" max="11" width="9.7109375" style="42" customWidth="1"/>
    <col min="12" max="12" width="13.7109375" style="42" customWidth="1"/>
    <col min="13" max="13" width="24.7109375" style="39" customWidth="1"/>
    <col min="14" max="14" width="20.7109375" style="39" customWidth="1"/>
  </cols>
  <sheetData>
    <row r="2" spans="1:14" ht="18">
      <c r="A2" s="1" t="s">
        <v>0</v>
      </c>
    </row>
    <row r="4" spans="1:14" ht="18">
      <c r="A4" s="1" t="s">
        <v>1110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81</v>
      </c>
      <c r="F11" s="4" t="s">
        <v>82</v>
      </c>
      <c r="G11" s="4" t="s">
        <v>9</v>
      </c>
      <c r="H11" s="20" t="s">
        <v>10</v>
      </c>
      <c r="I11" s="20" t="s">
        <v>11</v>
      </c>
      <c r="J11" s="43" t="s">
        <v>83</v>
      </c>
      <c r="K11" s="43" t="s">
        <v>84</v>
      </c>
      <c r="L11" s="43" t="s">
        <v>1111</v>
      </c>
      <c r="M11" s="20" t="s">
        <v>85</v>
      </c>
      <c r="N11" s="20" t="s">
        <v>13</v>
      </c>
    </row>
    <row r="12" spans="1:14">
      <c r="A12" s="5"/>
      <c r="B12" s="5"/>
      <c r="C12" s="5"/>
      <c r="D12" s="5"/>
      <c r="E12" s="5" t="s">
        <v>86</v>
      </c>
      <c r="F12" s="5" t="s">
        <v>87</v>
      </c>
      <c r="G12" s="5"/>
      <c r="H12" s="40" t="s">
        <v>14</v>
      </c>
      <c r="I12" s="40" t="s">
        <v>14</v>
      </c>
      <c r="J12" s="44" t="s">
        <v>88</v>
      </c>
      <c r="K12" s="44" t="s">
        <v>89</v>
      </c>
      <c r="L12" s="44" t="s">
        <v>15</v>
      </c>
      <c r="M12" s="40" t="s">
        <v>14</v>
      </c>
      <c r="N12" s="40" t="s">
        <v>14</v>
      </c>
    </row>
    <row r="15" spans="1:14">
      <c r="A15" s="4" t="s">
        <v>90</v>
      </c>
      <c r="B15" s="4"/>
      <c r="C15" s="4"/>
      <c r="D15" s="4"/>
      <c r="E15" s="4"/>
      <c r="F15" s="4"/>
      <c r="G15" s="4"/>
      <c r="H15" s="20"/>
      <c r="I15" s="20"/>
      <c r="J15" s="43"/>
      <c r="K15" s="43"/>
      <c r="L15" s="43"/>
      <c r="M15" s="20"/>
      <c r="N15" s="20"/>
    </row>
    <row r="18" spans="1:14">
      <c r="A18" s="4" t="s">
        <v>1112</v>
      </c>
      <c r="B18" s="4"/>
      <c r="C18" s="4"/>
      <c r="D18" s="4"/>
      <c r="E18" s="4"/>
      <c r="F18" s="4"/>
      <c r="G18" s="4"/>
      <c r="H18" s="20"/>
      <c r="I18" s="20"/>
      <c r="J18" s="43"/>
      <c r="K18" s="43"/>
      <c r="L18" s="43"/>
      <c r="M18" s="20"/>
      <c r="N18" s="20"/>
    </row>
    <row r="19" spans="1:14">
      <c r="A19" s="6" t="s">
        <v>1113</v>
      </c>
      <c r="B19" s="6"/>
      <c r="C19" s="6"/>
      <c r="D19" s="6"/>
      <c r="E19" s="6"/>
      <c r="F19" s="6"/>
      <c r="G19" s="6"/>
      <c r="H19" s="18"/>
      <c r="I19" s="18"/>
      <c r="J19" s="45"/>
      <c r="K19" s="45"/>
      <c r="L19" s="45"/>
      <c r="M19" s="18"/>
      <c r="N19" s="18"/>
    </row>
    <row r="20" spans="1:14" ht="13.5" thickBot="1">
      <c r="A20" s="6" t="s">
        <v>1114</v>
      </c>
      <c r="B20" s="6"/>
      <c r="C20" s="6"/>
      <c r="D20" s="6"/>
      <c r="E20" s="6"/>
      <c r="F20" s="6"/>
      <c r="G20" s="6"/>
      <c r="H20" s="18"/>
      <c r="I20" s="18"/>
      <c r="J20" s="27">
        <v>0</v>
      </c>
      <c r="K20" s="45"/>
      <c r="L20" s="27">
        <v>0</v>
      </c>
      <c r="M20" s="18"/>
      <c r="N20" s="19">
        <f>L20/סיכום!$B$42</f>
        <v>0</v>
      </c>
    </row>
    <row r="21" spans="1:14" ht="13.5" thickTop="1"/>
    <row r="22" spans="1:14">
      <c r="A22" s="6" t="s">
        <v>1115</v>
      </c>
      <c r="B22" s="6"/>
      <c r="C22" s="6"/>
      <c r="D22" s="6"/>
      <c r="E22" s="6"/>
      <c r="F22" s="6"/>
      <c r="G22" s="6"/>
      <c r="H22" s="18"/>
      <c r="I22" s="18"/>
      <c r="J22" s="45"/>
      <c r="K22" s="45"/>
      <c r="L22" s="45"/>
      <c r="M22" s="18"/>
      <c r="N22" s="18"/>
    </row>
    <row r="23" spans="1:14">
      <c r="A23" s="7" t="s">
        <v>1116</v>
      </c>
      <c r="B23" s="7">
        <v>8287914</v>
      </c>
      <c r="C23" s="7" t="s">
        <v>94</v>
      </c>
      <c r="D23" s="35">
        <v>0</v>
      </c>
      <c r="E23" s="7" t="s">
        <v>1117</v>
      </c>
      <c r="F23" s="7">
        <v>9.2200000000000006</v>
      </c>
      <c r="G23" s="7" t="s">
        <v>23</v>
      </c>
      <c r="H23" s="17">
        <v>4.8000000000000001E-2</v>
      </c>
      <c r="I23" s="17">
        <v>4.8599999999999997E-2</v>
      </c>
      <c r="J23" s="26">
        <v>2749000</v>
      </c>
      <c r="K23" s="26">
        <v>101.96</v>
      </c>
      <c r="L23" s="26">
        <v>2802.84</v>
      </c>
      <c r="M23" s="17">
        <v>0.1057</v>
      </c>
      <c r="N23" s="17">
        <f>L23/סיכום!$B$42</f>
        <v>3.1837053678348865E-3</v>
      </c>
    </row>
    <row r="24" spans="1:14">
      <c r="A24" s="7" t="s">
        <v>1118</v>
      </c>
      <c r="B24" s="7">
        <v>8287831</v>
      </c>
      <c r="C24" s="7" t="s">
        <v>94</v>
      </c>
      <c r="D24" s="35">
        <v>0</v>
      </c>
      <c r="E24" s="7" t="s">
        <v>1119</v>
      </c>
      <c r="F24" s="7">
        <v>8.77</v>
      </c>
      <c r="G24" s="7" t="s">
        <v>23</v>
      </c>
      <c r="H24" s="17">
        <v>4.8000000000000001E-2</v>
      </c>
      <c r="I24" s="17">
        <v>4.8599999999999997E-2</v>
      </c>
      <c r="J24" s="26">
        <v>1320000</v>
      </c>
      <c r="K24" s="26">
        <v>103.84</v>
      </c>
      <c r="L24" s="26">
        <v>1370.63</v>
      </c>
      <c r="M24" s="17">
        <v>0.04</v>
      </c>
      <c r="N24" s="17">
        <f>L24/סיכום!$B$42</f>
        <v>1.5568787687900594E-3</v>
      </c>
    </row>
    <row r="25" spans="1:14">
      <c r="A25" s="7" t="s">
        <v>1120</v>
      </c>
      <c r="B25" s="7">
        <v>8287815</v>
      </c>
      <c r="C25" s="7" t="s">
        <v>94</v>
      </c>
      <c r="D25" s="35">
        <v>0</v>
      </c>
      <c r="E25" s="7" t="s">
        <v>1121</v>
      </c>
      <c r="F25" s="7">
        <v>8.81</v>
      </c>
      <c r="G25" s="7" t="s">
        <v>23</v>
      </c>
      <c r="H25" s="17">
        <v>4.8000000000000001E-2</v>
      </c>
      <c r="I25" s="17">
        <v>4.8500000000000001E-2</v>
      </c>
      <c r="J25" s="26">
        <v>1478000</v>
      </c>
      <c r="K25" s="26">
        <v>102.4</v>
      </c>
      <c r="L25" s="26">
        <v>1513.54</v>
      </c>
      <c r="M25" s="17">
        <v>3.2000000000000002E-3</v>
      </c>
      <c r="N25" s="17">
        <f>L25/סיכום!$B$42</f>
        <v>1.7192081682981595E-3</v>
      </c>
    </row>
    <row r="26" spans="1:14">
      <c r="A26" s="7" t="s">
        <v>1122</v>
      </c>
      <c r="B26" s="7">
        <v>8287823</v>
      </c>
      <c r="C26" s="7" t="s">
        <v>94</v>
      </c>
      <c r="D26" s="35">
        <v>0</v>
      </c>
      <c r="E26" s="7" t="s">
        <v>1123</v>
      </c>
      <c r="F26" s="7">
        <v>8.9</v>
      </c>
      <c r="G26" s="7" t="s">
        <v>23</v>
      </c>
      <c r="H26" s="17">
        <v>4.8000000000000001E-2</v>
      </c>
      <c r="I26" s="17">
        <v>4.8500000000000001E-2</v>
      </c>
      <c r="J26" s="26">
        <v>1143000</v>
      </c>
      <c r="K26" s="26">
        <v>102.33</v>
      </c>
      <c r="L26" s="26">
        <v>1169.58</v>
      </c>
      <c r="M26" s="17">
        <v>2.0799999999999999E-2</v>
      </c>
      <c r="N26" s="17">
        <f>L26/סיכום!$B$42</f>
        <v>1.3285089852122583E-3</v>
      </c>
    </row>
    <row r="27" spans="1:14">
      <c r="A27" s="7" t="s">
        <v>1124</v>
      </c>
      <c r="B27" s="7">
        <v>8287948</v>
      </c>
      <c r="C27" s="7" t="s">
        <v>94</v>
      </c>
      <c r="D27" s="35">
        <v>0</v>
      </c>
      <c r="E27" s="7" t="s">
        <v>1125</v>
      </c>
      <c r="F27" s="7">
        <v>9.4700000000000006</v>
      </c>
      <c r="G27" s="7" t="s">
        <v>23</v>
      </c>
      <c r="H27" s="17">
        <v>4.8000000000000001E-2</v>
      </c>
      <c r="I27" s="17">
        <v>4.8500000000000001E-2</v>
      </c>
      <c r="J27" s="26">
        <v>6057000</v>
      </c>
      <c r="K27" s="26">
        <v>100.95</v>
      </c>
      <c r="L27" s="26">
        <v>6114.49</v>
      </c>
      <c r="M27" s="17">
        <v>4.0000000000000001E-3</v>
      </c>
      <c r="N27" s="17">
        <f>L27/סיכום!$B$42</f>
        <v>6.9453606465487618E-3</v>
      </c>
    </row>
    <row r="28" spans="1:14">
      <c r="A28" s="7" t="s">
        <v>1126</v>
      </c>
      <c r="B28" s="7">
        <v>8287963</v>
      </c>
      <c r="C28" s="7" t="s">
        <v>94</v>
      </c>
      <c r="D28" s="35">
        <v>0</v>
      </c>
      <c r="E28" s="7" t="s">
        <v>1127</v>
      </c>
      <c r="F28" s="7">
        <v>9.41</v>
      </c>
      <c r="G28" s="7" t="s">
        <v>23</v>
      </c>
      <c r="H28" s="17">
        <v>4.8000000000000001E-2</v>
      </c>
      <c r="I28" s="17">
        <v>4.8599999999999997E-2</v>
      </c>
      <c r="J28" s="26">
        <v>10306000</v>
      </c>
      <c r="K28" s="26">
        <v>101.96</v>
      </c>
      <c r="L28" s="26">
        <v>10507.94</v>
      </c>
      <c r="M28" s="17">
        <v>6.1999999999999998E-3</v>
      </c>
      <c r="N28" s="17">
        <f>L28/סיכום!$B$42</f>
        <v>1.1935816879624564E-2</v>
      </c>
    </row>
    <row r="29" spans="1:14">
      <c r="A29" s="7" t="s">
        <v>1128</v>
      </c>
      <c r="B29" s="7">
        <v>8287971</v>
      </c>
      <c r="C29" s="7" t="s">
        <v>94</v>
      </c>
      <c r="D29" s="35">
        <v>0</v>
      </c>
      <c r="E29" s="7" t="s">
        <v>1129</v>
      </c>
      <c r="F29" s="7">
        <v>9.5</v>
      </c>
      <c r="G29" s="7" t="s">
        <v>23</v>
      </c>
      <c r="H29" s="17">
        <v>4.8000000000000001E-2</v>
      </c>
      <c r="I29" s="17">
        <v>4.8500000000000001E-2</v>
      </c>
      <c r="J29" s="26">
        <v>4621000</v>
      </c>
      <c r="K29" s="26">
        <v>101.56</v>
      </c>
      <c r="L29" s="26">
        <v>4693.32</v>
      </c>
      <c r="M29" s="17">
        <v>2.3E-3</v>
      </c>
      <c r="N29" s="17">
        <f>L29/סיכום!$B$42</f>
        <v>5.3310742236327537E-3</v>
      </c>
    </row>
    <row r="30" spans="1:14">
      <c r="A30" s="7" t="s">
        <v>1130</v>
      </c>
      <c r="B30" s="7">
        <v>8287997</v>
      </c>
      <c r="C30" s="7" t="s">
        <v>94</v>
      </c>
      <c r="D30" s="35">
        <v>0</v>
      </c>
      <c r="E30" s="7" t="s">
        <v>1131</v>
      </c>
      <c r="F30" s="7">
        <v>9.66</v>
      </c>
      <c r="G30" s="7" t="s">
        <v>23</v>
      </c>
      <c r="H30" s="17">
        <v>4.8000000000000001E-2</v>
      </c>
      <c r="I30" s="17">
        <v>4.8500000000000001E-2</v>
      </c>
      <c r="J30" s="26">
        <v>6383000</v>
      </c>
      <c r="K30" s="26">
        <v>100.76</v>
      </c>
      <c r="L30" s="26">
        <v>6431.69</v>
      </c>
      <c r="M30" s="17">
        <v>2.2000000000000001E-3</v>
      </c>
      <c r="N30" s="17">
        <f>L30/סיכום!$B$42</f>
        <v>7.3056635331485058E-3</v>
      </c>
    </row>
    <row r="31" spans="1:14">
      <c r="A31" s="7" t="s">
        <v>1132</v>
      </c>
      <c r="B31" s="7">
        <v>8288052</v>
      </c>
      <c r="C31" s="7" t="s">
        <v>94</v>
      </c>
      <c r="D31" s="35">
        <v>0</v>
      </c>
      <c r="E31" s="7" t="s">
        <v>1133</v>
      </c>
      <c r="F31" s="7">
        <v>9.93</v>
      </c>
      <c r="G31" s="7" t="s">
        <v>23</v>
      </c>
      <c r="H31" s="17">
        <v>4.8000000000000001E-2</v>
      </c>
      <c r="I31" s="17">
        <v>4.8500000000000001E-2</v>
      </c>
      <c r="J31" s="26">
        <v>7152000</v>
      </c>
      <c r="K31" s="26">
        <v>100.76</v>
      </c>
      <c r="L31" s="26">
        <v>7206.55</v>
      </c>
      <c r="M31" s="17">
        <v>6.3E-3</v>
      </c>
      <c r="N31" s="17">
        <f>L31/סיכום!$B$42</f>
        <v>8.1858157863347533E-3</v>
      </c>
    </row>
    <row r="32" spans="1:14">
      <c r="A32" s="7" t="s">
        <v>1134</v>
      </c>
      <c r="B32" s="7">
        <v>8287781</v>
      </c>
      <c r="C32" s="7" t="s">
        <v>94</v>
      </c>
      <c r="D32" s="35">
        <v>0</v>
      </c>
      <c r="E32" s="7" t="s">
        <v>1135</v>
      </c>
      <c r="F32" s="7">
        <v>8.56</v>
      </c>
      <c r="G32" s="7" t="s">
        <v>23</v>
      </c>
      <c r="H32" s="17">
        <v>4.8000000000000001E-2</v>
      </c>
      <c r="I32" s="17">
        <v>4.8599999999999997E-2</v>
      </c>
      <c r="J32" s="26">
        <v>300000</v>
      </c>
      <c r="K32" s="26">
        <v>105.14</v>
      </c>
      <c r="L32" s="26">
        <v>315.41000000000003</v>
      </c>
      <c r="M32" s="17">
        <v>5.9999999999999995E-4</v>
      </c>
      <c r="N32" s="17">
        <f>L32/סיכום!$B$42</f>
        <v>3.5826965152088648E-4</v>
      </c>
    </row>
    <row r="33" spans="1:14">
      <c r="A33" s="7" t="s">
        <v>1136</v>
      </c>
      <c r="B33" s="7">
        <v>8287898</v>
      </c>
      <c r="C33" s="7" t="s">
        <v>94</v>
      </c>
      <c r="D33" s="35">
        <v>0</v>
      </c>
      <c r="E33" s="7" t="s">
        <v>1137</v>
      </c>
      <c r="F33" s="7">
        <v>9.0500000000000007</v>
      </c>
      <c r="G33" s="7" t="s">
        <v>23</v>
      </c>
      <c r="H33" s="17">
        <v>4.8000000000000001E-2</v>
      </c>
      <c r="I33" s="17">
        <v>4.8599999999999997E-2</v>
      </c>
      <c r="J33" s="26">
        <v>3941000</v>
      </c>
      <c r="K33" s="26">
        <v>104.05</v>
      </c>
      <c r="L33" s="26">
        <v>4100.55</v>
      </c>
      <c r="M33" s="17">
        <v>4.7000000000000002E-3</v>
      </c>
      <c r="N33" s="17">
        <f>L33/סיכום!$B$42</f>
        <v>4.6577553645856858E-3</v>
      </c>
    </row>
    <row r="34" spans="1:14">
      <c r="A34" s="7" t="s">
        <v>1138</v>
      </c>
      <c r="B34" s="7">
        <v>8287906</v>
      </c>
      <c r="C34" s="7" t="s">
        <v>94</v>
      </c>
      <c r="D34" s="35">
        <v>0</v>
      </c>
      <c r="E34" s="7" t="s">
        <v>1139</v>
      </c>
      <c r="F34" s="7">
        <v>9.1300000000000008</v>
      </c>
      <c r="G34" s="7" t="s">
        <v>23</v>
      </c>
      <c r="H34" s="17">
        <v>4.8000000000000001E-2</v>
      </c>
      <c r="I34" s="17">
        <v>4.8599999999999997E-2</v>
      </c>
      <c r="J34" s="26">
        <v>4088000</v>
      </c>
      <c r="K34" s="26">
        <v>103.22</v>
      </c>
      <c r="L34" s="26">
        <v>4219.78</v>
      </c>
      <c r="M34" s="17">
        <v>6.6E-3</v>
      </c>
      <c r="N34" s="17">
        <f>L34/סיכום!$B$42</f>
        <v>4.7931869950058855E-3</v>
      </c>
    </row>
    <row r="35" spans="1:14">
      <c r="A35" s="7" t="s">
        <v>1140</v>
      </c>
      <c r="B35" s="7">
        <v>8287922</v>
      </c>
      <c r="C35" s="7" t="s">
        <v>94</v>
      </c>
      <c r="D35" s="35">
        <v>0</v>
      </c>
      <c r="E35" s="7" t="s">
        <v>1141</v>
      </c>
      <c r="F35" s="7">
        <v>9.3000000000000007</v>
      </c>
      <c r="G35" s="7" t="s">
        <v>23</v>
      </c>
      <c r="H35" s="17">
        <v>4.8000000000000001E-2</v>
      </c>
      <c r="I35" s="17">
        <v>4.8599999999999997E-2</v>
      </c>
      <c r="J35" s="26">
        <v>3845000</v>
      </c>
      <c r="K35" s="26">
        <v>101.55</v>
      </c>
      <c r="L35" s="26">
        <v>3904.58</v>
      </c>
      <c r="M35" s="17">
        <v>3.2000000000000001E-2</v>
      </c>
      <c r="N35" s="17">
        <f>L35/סיכום!$B$42</f>
        <v>4.4351558794439713E-3</v>
      </c>
    </row>
    <row r="36" spans="1:14">
      <c r="A36" s="7" t="s">
        <v>1142</v>
      </c>
      <c r="B36" s="7">
        <v>8287930</v>
      </c>
      <c r="C36" s="7" t="s">
        <v>94</v>
      </c>
      <c r="D36" s="35">
        <v>0</v>
      </c>
      <c r="E36" s="7" t="s">
        <v>1143</v>
      </c>
      <c r="F36" s="7">
        <v>9.3800000000000008</v>
      </c>
      <c r="G36" s="7" t="s">
        <v>23</v>
      </c>
      <c r="H36" s="17">
        <v>4.8000000000000001E-2</v>
      </c>
      <c r="I36" s="17">
        <v>4.8599999999999997E-2</v>
      </c>
      <c r="J36" s="26">
        <v>6308000</v>
      </c>
      <c r="K36" s="26">
        <v>101.43</v>
      </c>
      <c r="L36" s="26">
        <v>6398.15</v>
      </c>
      <c r="M36" s="17">
        <v>5.7999999999999996E-3</v>
      </c>
      <c r="N36" s="17">
        <f>L36/סיכום!$B$42</f>
        <v>7.2675659328441068E-3</v>
      </c>
    </row>
    <row r="37" spans="1:14">
      <c r="A37" s="7" t="s">
        <v>1144</v>
      </c>
      <c r="B37" s="7">
        <v>8288060</v>
      </c>
      <c r="C37" s="7" t="s">
        <v>94</v>
      </c>
      <c r="D37" s="35">
        <v>0</v>
      </c>
      <c r="E37" s="7" t="s">
        <v>1145</v>
      </c>
      <c r="F37" s="7">
        <v>10.02</v>
      </c>
      <c r="G37" s="7" t="s">
        <v>23</v>
      </c>
      <c r="H37" s="17">
        <v>4.8000000000000001E-2</v>
      </c>
      <c r="I37" s="17">
        <v>4.8500000000000001E-2</v>
      </c>
      <c r="J37" s="26">
        <v>4696000</v>
      </c>
      <c r="K37" s="26">
        <v>100.39</v>
      </c>
      <c r="L37" s="26">
        <v>4714.53</v>
      </c>
      <c r="M37" s="17">
        <v>4.3E-3</v>
      </c>
      <c r="N37" s="17">
        <f>L37/סיכום!$B$42</f>
        <v>5.355166355488934E-3</v>
      </c>
    </row>
    <row r="38" spans="1:14">
      <c r="A38" s="7" t="s">
        <v>1146</v>
      </c>
      <c r="B38" s="7">
        <v>8287799</v>
      </c>
      <c r="C38" s="7" t="s">
        <v>94</v>
      </c>
      <c r="D38" s="35">
        <v>0</v>
      </c>
      <c r="E38" s="7" t="s">
        <v>1147</v>
      </c>
      <c r="F38" s="7">
        <v>8.64</v>
      </c>
      <c r="G38" s="7" t="s">
        <v>23</v>
      </c>
      <c r="H38" s="17">
        <v>4.8000000000000001E-2</v>
      </c>
      <c r="I38" s="17">
        <v>4.8500000000000001E-2</v>
      </c>
      <c r="J38" s="26">
        <v>1000000</v>
      </c>
      <c r="K38" s="26">
        <v>104.13</v>
      </c>
      <c r="L38" s="26">
        <v>1041.3399999999999</v>
      </c>
      <c r="M38" s="17">
        <v>1.47E-2</v>
      </c>
      <c r="N38" s="17">
        <f>L38/סיכום!$B$42</f>
        <v>1.1828430262666367E-3</v>
      </c>
    </row>
    <row r="39" spans="1:14">
      <c r="A39" s="7" t="s">
        <v>1148</v>
      </c>
      <c r="B39" s="7">
        <v>8287807</v>
      </c>
      <c r="C39" s="7" t="s">
        <v>94</v>
      </c>
      <c r="D39" s="35">
        <v>0</v>
      </c>
      <c r="E39" s="7" t="s">
        <v>1147</v>
      </c>
      <c r="F39" s="7">
        <v>8.73</v>
      </c>
      <c r="G39" s="7" t="s">
        <v>23</v>
      </c>
      <c r="H39" s="17">
        <v>4.8000000000000001E-2</v>
      </c>
      <c r="I39" s="17">
        <v>4.8599999999999997E-2</v>
      </c>
      <c r="J39" s="26">
        <v>940000</v>
      </c>
      <c r="K39" s="26">
        <v>103.22</v>
      </c>
      <c r="L39" s="26">
        <v>970.23</v>
      </c>
      <c r="M39" s="17">
        <v>1.04E-2</v>
      </c>
      <c r="N39" s="17">
        <f>L39/סיכום!$B$42</f>
        <v>1.1020702070166123E-3</v>
      </c>
    </row>
    <row r="40" spans="1:14">
      <c r="A40" s="7" t="s">
        <v>1149</v>
      </c>
      <c r="B40" s="7">
        <v>8287849</v>
      </c>
      <c r="C40" s="7" t="s">
        <v>94</v>
      </c>
      <c r="D40" s="35">
        <v>0</v>
      </c>
      <c r="E40" s="7" t="s">
        <v>1150</v>
      </c>
      <c r="F40" s="7">
        <v>8.85</v>
      </c>
      <c r="G40" s="7" t="s">
        <v>23</v>
      </c>
      <c r="H40" s="17">
        <v>4.8000000000000001E-2</v>
      </c>
      <c r="I40" s="17">
        <v>4.8599999999999997E-2</v>
      </c>
      <c r="J40" s="26">
        <v>1297000</v>
      </c>
      <c r="K40" s="26">
        <v>103.62</v>
      </c>
      <c r="L40" s="26">
        <v>1343.96</v>
      </c>
      <c r="M40" s="17">
        <v>1.5E-3</v>
      </c>
      <c r="N40" s="17">
        <f>L40/סיכום!$B$42</f>
        <v>1.5265847020006042E-3</v>
      </c>
    </row>
    <row r="41" spans="1:14">
      <c r="A41" s="7" t="s">
        <v>1151</v>
      </c>
      <c r="B41" s="7">
        <v>8287856</v>
      </c>
      <c r="C41" s="7" t="s">
        <v>94</v>
      </c>
      <c r="D41" s="35">
        <v>0</v>
      </c>
      <c r="E41" s="7" t="s">
        <v>1152</v>
      </c>
      <c r="F41" s="7">
        <v>8.93</v>
      </c>
      <c r="G41" s="7" t="s">
        <v>23</v>
      </c>
      <c r="H41" s="17">
        <v>4.8000000000000001E-2</v>
      </c>
      <c r="I41" s="17">
        <v>4.8500000000000001E-2</v>
      </c>
      <c r="J41" s="26">
        <v>1258000</v>
      </c>
      <c r="K41" s="26">
        <v>103.13</v>
      </c>
      <c r="L41" s="26">
        <v>1297.42</v>
      </c>
      <c r="M41" s="17">
        <v>4.8399999999999999E-2</v>
      </c>
      <c r="N41" s="17">
        <f>L41/סיכום!$B$42</f>
        <v>1.4737205899503141E-3</v>
      </c>
    </row>
    <row r="42" spans="1:14">
      <c r="A42" s="7" t="s">
        <v>1153</v>
      </c>
      <c r="B42" s="7">
        <v>8287864</v>
      </c>
      <c r="C42" s="7" t="s">
        <v>94</v>
      </c>
      <c r="D42" s="35">
        <v>0</v>
      </c>
      <c r="E42" s="7" t="s">
        <v>1154</v>
      </c>
      <c r="F42" s="7">
        <v>9.02</v>
      </c>
      <c r="G42" s="7" t="s">
        <v>23</v>
      </c>
      <c r="H42" s="17">
        <v>4.8000000000000001E-2</v>
      </c>
      <c r="I42" s="17">
        <v>4.8599999999999997E-2</v>
      </c>
      <c r="J42" s="26">
        <v>2717000</v>
      </c>
      <c r="K42" s="26">
        <v>102.82</v>
      </c>
      <c r="L42" s="26">
        <v>2793.59</v>
      </c>
      <c r="M42" s="17">
        <v>5.7000000000000002E-3</v>
      </c>
      <c r="N42" s="17">
        <f>L42/סיכום!$B$42</f>
        <v>3.1731984267849254E-3</v>
      </c>
    </row>
    <row r="43" spans="1:14">
      <c r="A43" s="7" t="s">
        <v>1155</v>
      </c>
      <c r="B43" s="7">
        <v>8287872</v>
      </c>
      <c r="C43" s="7" t="s">
        <v>94</v>
      </c>
      <c r="D43" s="35">
        <v>0</v>
      </c>
      <c r="E43" s="7" t="s">
        <v>1156</v>
      </c>
      <c r="F43" s="7">
        <v>9.1</v>
      </c>
      <c r="G43" s="7" t="s">
        <v>23</v>
      </c>
      <c r="H43" s="17">
        <v>4.8000000000000001E-2</v>
      </c>
      <c r="I43" s="17">
        <v>4.8500000000000001E-2</v>
      </c>
      <c r="J43" s="26">
        <v>3593000</v>
      </c>
      <c r="K43" s="26">
        <v>102.4</v>
      </c>
      <c r="L43" s="26">
        <v>3679.39</v>
      </c>
      <c r="M43" s="17">
        <v>2.8E-3</v>
      </c>
      <c r="N43" s="17">
        <f>L43/סיכום!$B$42</f>
        <v>4.1793658194395691E-3</v>
      </c>
    </row>
    <row r="44" spans="1:14">
      <c r="A44" s="7" t="s">
        <v>1157</v>
      </c>
      <c r="B44" s="7">
        <v>8287880</v>
      </c>
      <c r="C44" s="7" t="s">
        <v>94</v>
      </c>
      <c r="D44" s="35">
        <v>0</v>
      </c>
      <c r="E44" s="7" t="s">
        <v>1158</v>
      </c>
      <c r="F44" s="7">
        <v>9.18</v>
      </c>
      <c r="G44" s="7" t="s">
        <v>23</v>
      </c>
      <c r="H44" s="17">
        <v>4.8000000000000001E-2</v>
      </c>
      <c r="I44" s="17">
        <v>4.8500000000000001E-2</v>
      </c>
      <c r="J44" s="26">
        <v>4088000</v>
      </c>
      <c r="K44" s="26">
        <v>102.03</v>
      </c>
      <c r="L44" s="26">
        <v>4171</v>
      </c>
      <c r="M44" s="17">
        <v>5.7000000000000002E-3</v>
      </c>
      <c r="N44" s="17">
        <f>L44/סיכום!$B$42</f>
        <v>4.7377784993932262E-3</v>
      </c>
    </row>
    <row r="45" spans="1:14">
      <c r="A45" s="7" t="s">
        <v>1159</v>
      </c>
      <c r="B45" s="7">
        <v>8287989</v>
      </c>
      <c r="C45" s="7" t="s">
        <v>94</v>
      </c>
      <c r="D45" s="35">
        <v>0</v>
      </c>
      <c r="E45" s="7" t="s">
        <v>1160</v>
      </c>
      <c r="F45" s="7">
        <v>9.58</v>
      </c>
      <c r="G45" s="7" t="s">
        <v>23</v>
      </c>
      <c r="H45" s="17">
        <v>4.8000000000000001E-2</v>
      </c>
      <c r="I45" s="17">
        <v>4.8500000000000001E-2</v>
      </c>
      <c r="J45" s="26">
        <v>6187000</v>
      </c>
      <c r="K45" s="26">
        <v>101.36</v>
      </c>
      <c r="L45" s="26">
        <v>6270.95</v>
      </c>
      <c r="M45" s="17">
        <v>3.3999999999999998E-3</v>
      </c>
      <c r="N45" s="17">
        <f>L45/סיכום!$B$42</f>
        <v>7.1230812948381564E-3</v>
      </c>
    </row>
    <row r="46" spans="1:14">
      <c r="A46" s="7" t="s">
        <v>1161</v>
      </c>
      <c r="B46" s="7">
        <v>8288003</v>
      </c>
      <c r="C46" s="7" t="s">
        <v>94</v>
      </c>
      <c r="D46" s="35">
        <v>0</v>
      </c>
      <c r="E46" s="7" t="s">
        <v>1162</v>
      </c>
      <c r="F46" s="7">
        <v>9.74</v>
      </c>
      <c r="G46" s="7" t="s">
        <v>23</v>
      </c>
      <c r="H46" s="17">
        <v>4.8000000000000001E-2</v>
      </c>
      <c r="I46" s="17">
        <v>4.8500000000000001E-2</v>
      </c>
      <c r="J46" s="26">
        <v>5605000</v>
      </c>
      <c r="K46" s="26">
        <v>100.56</v>
      </c>
      <c r="L46" s="26">
        <v>5636.65</v>
      </c>
      <c r="M46" s="17">
        <v>4.1999999999999997E-3</v>
      </c>
      <c r="N46" s="17">
        <f>L46/סיכום!$B$42</f>
        <v>6.40258911019056E-3</v>
      </c>
    </row>
    <row r="47" spans="1:14">
      <c r="A47" s="7" t="s">
        <v>1163</v>
      </c>
      <c r="B47" s="7">
        <v>8288011</v>
      </c>
      <c r="C47" s="7" t="s">
        <v>94</v>
      </c>
      <c r="D47" s="35">
        <v>0</v>
      </c>
      <c r="E47" s="7" t="s">
        <v>1164</v>
      </c>
      <c r="F47" s="7">
        <v>9.6</v>
      </c>
      <c r="G47" s="7" t="s">
        <v>23</v>
      </c>
      <c r="H47" s="17">
        <v>4.8000000000000001E-2</v>
      </c>
      <c r="I47" s="17">
        <v>4.8599999999999997E-2</v>
      </c>
      <c r="J47" s="26">
        <v>5238000</v>
      </c>
      <c r="K47" s="26">
        <v>102.54</v>
      </c>
      <c r="L47" s="26">
        <v>5371.08</v>
      </c>
      <c r="M47" s="17">
        <v>4.1999999999999997E-3</v>
      </c>
      <c r="N47" s="17">
        <f>L47/סיכום!$B$42</f>
        <v>6.1009319929323826E-3</v>
      </c>
    </row>
    <row r="48" spans="1:14">
      <c r="A48" s="7" t="s">
        <v>1165</v>
      </c>
      <c r="B48" s="7">
        <v>8288029</v>
      </c>
      <c r="C48" s="7" t="s">
        <v>94</v>
      </c>
      <c r="D48" s="35">
        <v>0</v>
      </c>
      <c r="E48" s="7" t="s">
        <v>1166</v>
      </c>
      <c r="F48" s="7">
        <v>9.68</v>
      </c>
      <c r="G48" s="7" t="s">
        <v>23</v>
      </c>
      <c r="H48" s="17">
        <v>4.8000000000000001E-2</v>
      </c>
      <c r="I48" s="17">
        <v>4.8599999999999997E-2</v>
      </c>
      <c r="J48" s="26">
        <v>7839000</v>
      </c>
      <c r="K48" s="26">
        <v>101.96</v>
      </c>
      <c r="L48" s="26">
        <v>7992.6</v>
      </c>
      <c r="M48" s="17">
        <v>4.7000000000000002E-3</v>
      </c>
      <c r="N48" s="17">
        <f>L48/סיכום!$B$42</f>
        <v>9.0786785984776561E-3</v>
      </c>
    </row>
    <row r="49" spans="1:14">
      <c r="A49" s="7" t="s">
        <v>1167</v>
      </c>
      <c r="B49" s="7">
        <v>8288037</v>
      </c>
      <c r="C49" s="7" t="s">
        <v>94</v>
      </c>
      <c r="D49" s="35">
        <v>0</v>
      </c>
      <c r="E49" s="7" t="s">
        <v>1168</v>
      </c>
      <c r="F49" s="7">
        <v>9.77</v>
      </c>
      <c r="G49" s="7" t="s">
        <v>23</v>
      </c>
      <c r="H49" s="17">
        <v>4.8000000000000001E-2</v>
      </c>
      <c r="I49" s="17">
        <v>4.8500000000000001E-2</v>
      </c>
      <c r="J49" s="26">
        <v>7534000</v>
      </c>
      <c r="K49" s="26">
        <v>101.56</v>
      </c>
      <c r="L49" s="26">
        <v>7651.9</v>
      </c>
      <c r="M49" s="17">
        <v>3.3E-3</v>
      </c>
      <c r="N49" s="17">
        <f>L49/סיכום!$B$42</f>
        <v>8.691682402183416E-3</v>
      </c>
    </row>
    <row r="50" spans="1:14">
      <c r="A50" s="7" t="s">
        <v>1169</v>
      </c>
      <c r="B50" s="7">
        <v>8288045</v>
      </c>
      <c r="C50" s="7" t="s">
        <v>94</v>
      </c>
      <c r="D50" s="35">
        <v>0</v>
      </c>
      <c r="E50" s="7" t="s">
        <v>1170</v>
      </c>
      <c r="F50" s="7">
        <v>9.85</v>
      </c>
      <c r="G50" s="7" t="s">
        <v>23</v>
      </c>
      <c r="H50" s="17">
        <v>4.8000000000000001E-2</v>
      </c>
      <c r="I50" s="17">
        <v>4.8599999999999997E-2</v>
      </c>
      <c r="J50" s="26">
        <v>3961000</v>
      </c>
      <c r="K50" s="26">
        <v>101.17</v>
      </c>
      <c r="L50" s="26">
        <v>4007.36</v>
      </c>
      <c r="M50" s="17">
        <v>5.1000000000000004E-3</v>
      </c>
      <c r="N50" s="17">
        <f>L50/סיכום!$B$42</f>
        <v>4.5519021930780241E-3</v>
      </c>
    </row>
    <row r="51" spans="1:14">
      <c r="A51" s="7" t="s">
        <v>1171</v>
      </c>
      <c r="B51" s="7">
        <v>8288078</v>
      </c>
      <c r="C51" s="7" t="s">
        <v>94</v>
      </c>
      <c r="D51" s="35">
        <v>0</v>
      </c>
      <c r="E51" s="7" t="s">
        <v>1172</v>
      </c>
      <c r="F51" s="7">
        <v>9.86</v>
      </c>
      <c r="G51" s="7" t="s">
        <v>23</v>
      </c>
      <c r="H51" s="17">
        <v>4.8000000000000001E-2</v>
      </c>
      <c r="I51" s="17">
        <v>4.8599999999999997E-2</v>
      </c>
      <c r="J51" s="26">
        <v>8568000</v>
      </c>
      <c r="K51" s="26">
        <v>102.38</v>
      </c>
      <c r="L51" s="26">
        <v>8771.94</v>
      </c>
      <c r="M51" s="17">
        <v>5.1999999999999998E-3</v>
      </c>
      <c r="N51" s="17">
        <f>L51/סיכום!$B$42</f>
        <v>9.96391961878864E-3</v>
      </c>
    </row>
    <row r="52" spans="1:14">
      <c r="A52" s="7" t="s">
        <v>1173</v>
      </c>
      <c r="B52" s="7">
        <v>8288086</v>
      </c>
      <c r="C52" s="7" t="s">
        <v>94</v>
      </c>
      <c r="D52" s="35">
        <v>0</v>
      </c>
      <c r="E52" s="7" t="s">
        <v>1174</v>
      </c>
      <c r="F52" s="7">
        <v>9.94</v>
      </c>
      <c r="G52" s="7" t="s">
        <v>23</v>
      </c>
      <c r="H52" s="17">
        <v>4.8000000000000001E-2</v>
      </c>
      <c r="I52" s="17">
        <v>4.8599999999999997E-2</v>
      </c>
      <c r="J52" s="26">
        <v>7408000</v>
      </c>
      <c r="K52" s="26">
        <v>101.96</v>
      </c>
      <c r="L52" s="26">
        <v>7553.16</v>
      </c>
      <c r="M52" s="17">
        <v>2.7000000000000001E-3</v>
      </c>
      <c r="N52" s="17">
        <f>L52/סיכום!$B$42</f>
        <v>8.5795250660457775E-3</v>
      </c>
    </row>
    <row r="53" spans="1:14">
      <c r="A53" s="7" t="s">
        <v>1175</v>
      </c>
      <c r="B53" s="7">
        <v>8288094</v>
      </c>
      <c r="C53" s="7" t="s">
        <v>94</v>
      </c>
      <c r="D53" s="35">
        <v>0</v>
      </c>
      <c r="E53" s="7" t="s">
        <v>1176</v>
      </c>
      <c r="F53" s="7">
        <v>10.029999999999999</v>
      </c>
      <c r="G53" s="7" t="s">
        <v>23</v>
      </c>
      <c r="H53" s="17">
        <v>4.8000000000000001E-2</v>
      </c>
      <c r="I53" s="17">
        <v>4.8500000000000001E-2</v>
      </c>
      <c r="J53" s="26">
        <v>7110000</v>
      </c>
      <c r="K53" s="26">
        <v>101.58</v>
      </c>
      <c r="L53" s="26">
        <v>7222.2</v>
      </c>
      <c r="M53" s="17">
        <v>3.3E-3</v>
      </c>
      <c r="N53" s="17">
        <f>L53/סיכום!$B$42</f>
        <v>8.2035923947057672E-3</v>
      </c>
    </row>
    <row r="54" spans="1:14">
      <c r="A54" s="7" t="s">
        <v>1177</v>
      </c>
      <c r="B54" s="7">
        <v>8288102</v>
      </c>
      <c r="C54" s="7" t="s">
        <v>94</v>
      </c>
      <c r="D54" s="35">
        <v>0</v>
      </c>
      <c r="E54" s="7" t="s">
        <v>1178</v>
      </c>
      <c r="F54" s="7">
        <v>10.11</v>
      </c>
      <c r="G54" s="7" t="s">
        <v>23</v>
      </c>
      <c r="H54" s="17">
        <v>4.8000000000000001E-2</v>
      </c>
      <c r="I54" s="17">
        <v>4.8599999999999997E-2</v>
      </c>
      <c r="J54" s="26">
        <v>6789000</v>
      </c>
      <c r="K54" s="26">
        <v>101.17</v>
      </c>
      <c r="L54" s="26">
        <v>6868.46</v>
      </c>
      <c r="M54" s="17">
        <v>3.0999999999999999E-3</v>
      </c>
      <c r="N54" s="17">
        <f>L54/סיכום!$B$42</f>
        <v>7.8017842512448808E-3</v>
      </c>
    </row>
    <row r="55" spans="1:14">
      <c r="A55" s="7" t="s">
        <v>1179</v>
      </c>
      <c r="B55" s="7">
        <v>8288144</v>
      </c>
      <c r="C55" s="7" t="s">
        <v>94</v>
      </c>
      <c r="D55" s="35">
        <v>0</v>
      </c>
      <c r="E55" s="7" t="s">
        <v>1180</v>
      </c>
      <c r="F55" s="7">
        <v>10.199999999999999</v>
      </c>
      <c r="G55" s="7" t="s">
        <v>23</v>
      </c>
      <c r="H55" s="17">
        <v>4.8000000000000001E-2</v>
      </c>
      <c r="I55" s="17">
        <v>4.8599999999999997E-2</v>
      </c>
      <c r="J55" s="26">
        <v>3691000</v>
      </c>
      <c r="K55" s="26">
        <v>101.96</v>
      </c>
      <c r="L55" s="26">
        <v>3763.32</v>
      </c>
      <c r="M55" s="17">
        <v>2.3E-3</v>
      </c>
      <c r="N55" s="17">
        <f>L55/סיכום!$B$42</f>
        <v>4.2747006910420805E-3</v>
      </c>
    </row>
    <row r="56" spans="1:14">
      <c r="A56" s="7" t="s">
        <v>1181</v>
      </c>
      <c r="B56" s="7">
        <v>8288151</v>
      </c>
      <c r="C56" s="7" t="s">
        <v>94</v>
      </c>
      <c r="D56" s="35">
        <v>0</v>
      </c>
      <c r="E56" s="7" t="s">
        <v>1182</v>
      </c>
      <c r="F56" s="7">
        <v>10.28</v>
      </c>
      <c r="G56" s="7" t="s">
        <v>23</v>
      </c>
      <c r="H56" s="17">
        <v>4.8000000000000001E-2</v>
      </c>
      <c r="I56" s="17">
        <v>4.8500000000000001E-2</v>
      </c>
      <c r="J56" s="26">
        <v>7874000</v>
      </c>
      <c r="K56" s="26">
        <v>101.58</v>
      </c>
      <c r="L56" s="26">
        <v>7998.26</v>
      </c>
      <c r="M56" s="17">
        <v>6.3E-3</v>
      </c>
      <c r="N56" s="17">
        <f>L56/סיכום!$B$42</f>
        <v>9.0851077105147133E-3</v>
      </c>
    </row>
    <row r="57" spans="1:14">
      <c r="A57" s="7" t="s">
        <v>1183</v>
      </c>
      <c r="B57" s="7">
        <v>8288169</v>
      </c>
      <c r="C57" s="7" t="s">
        <v>94</v>
      </c>
      <c r="D57" s="35">
        <v>0</v>
      </c>
      <c r="E57" s="7" t="s">
        <v>1184</v>
      </c>
      <c r="F57" s="7">
        <v>10.37</v>
      </c>
      <c r="G57" s="7" t="s">
        <v>23</v>
      </c>
      <c r="H57" s="17">
        <v>4.8000000000000001E-2</v>
      </c>
      <c r="I57" s="17">
        <v>4.8599999999999997E-2</v>
      </c>
      <c r="J57" s="26">
        <v>3600000</v>
      </c>
      <c r="K57" s="26">
        <v>101.17</v>
      </c>
      <c r="L57" s="26">
        <v>3642.13</v>
      </c>
      <c r="M57" s="17">
        <v>1.5E-3</v>
      </c>
      <c r="N57" s="17">
        <f>L57/סיכום!$B$42</f>
        <v>4.1370427250048076E-3</v>
      </c>
    </row>
    <row r="58" spans="1:14">
      <c r="A58" s="7" t="s">
        <v>1185</v>
      </c>
      <c r="B58" s="7">
        <v>8288177</v>
      </c>
      <c r="C58" s="7" t="s">
        <v>94</v>
      </c>
      <c r="D58" s="35">
        <v>0</v>
      </c>
      <c r="E58" s="7" t="s">
        <v>1186</v>
      </c>
      <c r="F58" s="7">
        <v>10.45</v>
      </c>
      <c r="G58" s="7" t="s">
        <v>23</v>
      </c>
      <c r="H58" s="17">
        <v>4.8000000000000001E-2</v>
      </c>
      <c r="I58" s="17">
        <v>4.8599999999999997E-2</v>
      </c>
      <c r="J58" s="26">
        <v>8688000</v>
      </c>
      <c r="K58" s="26">
        <v>100.76</v>
      </c>
      <c r="L58" s="26">
        <v>8754.27</v>
      </c>
      <c r="M58" s="17">
        <v>5.0000000000000001E-3</v>
      </c>
      <c r="N58" s="17">
        <f>L58/סיכום!$B$42</f>
        <v>9.9438485216694177E-3</v>
      </c>
    </row>
    <row r="59" spans="1:14">
      <c r="A59" s="7" t="s">
        <v>1187</v>
      </c>
      <c r="B59" s="7">
        <v>8288185</v>
      </c>
      <c r="C59" s="7" t="s">
        <v>94</v>
      </c>
      <c r="D59" s="35">
        <v>0</v>
      </c>
      <c r="E59" s="7" t="s">
        <v>1188</v>
      </c>
      <c r="F59" s="7">
        <v>10.54</v>
      </c>
      <c r="G59" s="7" t="s">
        <v>23</v>
      </c>
      <c r="H59" s="17">
        <v>4.8000000000000001E-2</v>
      </c>
      <c r="I59" s="17">
        <v>4.8500000000000001E-2</v>
      </c>
      <c r="J59" s="26">
        <v>10585000</v>
      </c>
      <c r="K59" s="26">
        <v>100.39</v>
      </c>
      <c r="L59" s="26">
        <v>10626.76</v>
      </c>
      <c r="M59" s="17">
        <v>5.5999999999999999E-3</v>
      </c>
      <c r="N59" s="17">
        <f>L59/סיכום!$B$42</f>
        <v>1.207078279698201E-2</v>
      </c>
    </row>
    <row r="60" spans="1:14">
      <c r="A60" s="7" t="s">
        <v>1189</v>
      </c>
      <c r="B60" s="7">
        <v>8288219</v>
      </c>
      <c r="C60" s="7" t="s">
        <v>94</v>
      </c>
      <c r="D60" s="35">
        <v>0</v>
      </c>
      <c r="E60" s="7" t="s">
        <v>1190</v>
      </c>
      <c r="F60" s="7">
        <v>10.54</v>
      </c>
      <c r="G60" s="7" t="s">
        <v>23</v>
      </c>
      <c r="H60" s="17">
        <v>4.8000000000000001E-2</v>
      </c>
      <c r="I60" s="17">
        <v>4.8500000000000001E-2</v>
      </c>
      <c r="J60" s="26">
        <v>8609000</v>
      </c>
      <c r="K60" s="26">
        <v>101.58</v>
      </c>
      <c r="L60" s="26">
        <v>8744.86</v>
      </c>
      <c r="M60" s="17">
        <v>8.6E-3</v>
      </c>
      <c r="N60" s="17">
        <f>L60/סיכום!$B$42</f>
        <v>9.9331598389364294E-3</v>
      </c>
    </row>
    <row r="61" spans="1:14">
      <c r="A61" s="7" t="s">
        <v>1191</v>
      </c>
      <c r="B61" s="7">
        <v>8288227</v>
      </c>
      <c r="C61" s="7" t="s">
        <v>94</v>
      </c>
      <c r="D61" s="35">
        <v>0</v>
      </c>
      <c r="E61" s="7" t="s">
        <v>1192</v>
      </c>
      <c r="F61" s="7">
        <v>10.62</v>
      </c>
      <c r="G61" s="7" t="s">
        <v>23</v>
      </c>
      <c r="H61" s="17">
        <v>4.8000000000000001E-2</v>
      </c>
      <c r="I61" s="17">
        <v>4.8500000000000001E-2</v>
      </c>
      <c r="J61" s="26">
        <v>4277000</v>
      </c>
      <c r="K61" s="26">
        <v>101.17</v>
      </c>
      <c r="L61" s="26">
        <v>4327.0600000000004</v>
      </c>
      <c r="M61" s="17">
        <v>4.2799999999999998E-2</v>
      </c>
      <c r="N61" s="17">
        <f>L61/סיכום!$B$42</f>
        <v>4.9150447934750551E-3</v>
      </c>
    </row>
    <row r="62" spans="1:14">
      <c r="A62" s="7" t="s">
        <v>1193</v>
      </c>
      <c r="B62" s="7">
        <v>8288235</v>
      </c>
      <c r="C62" s="7" t="s">
        <v>94</v>
      </c>
      <c r="D62" s="35">
        <v>0</v>
      </c>
      <c r="E62" s="7" t="s">
        <v>1194</v>
      </c>
      <c r="F62" s="7">
        <v>10.71</v>
      </c>
      <c r="G62" s="7" t="s">
        <v>23</v>
      </c>
      <c r="H62" s="17">
        <v>4.8000000000000001E-2</v>
      </c>
      <c r="I62" s="17">
        <v>4.8500000000000001E-2</v>
      </c>
      <c r="J62" s="26">
        <v>10674000</v>
      </c>
      <c r="K62" s="26">
        <v>100.76</v>
      </c>
      <c r="L62" s="26">
        <v>10755.41</v>
      </c>
      <c r="M62" s="17">
        <v>5.3E-3</v>
      </c>
      <c r="N62" s="17">
        <f>L62/סיכום!$B$42</f>
        <v>1.2216914468990385E-2</v>
      </c>
    </row>
    <row r="63" spans="1:14">
      <c r="A63" s="7" t="s">
        <v>1195</v>
      </c>
      <c r="B63" s="7">
        <v>8288243</v>
      </c>
      <c r="C63" s="7" t="s">
        <v>94</v>
      </c>
      <c r="D63" s="35">
        <v>0</v>
      </c>
      <c r="E63" s="7" t="s">
        <v>1196</v>
      </c>
      <c r="F63" s="7">
        <v>10.78</v>
      </c>
      <c r="G63" s="7" t="s">
        <v>23</v>
      </c>
      <c r="H63" s="17">
        <v>4.8000000000000001E-2</v>
      </c>
      <c r="I63" s="17">
        <v>4.8599999999999997E-2</v>
      </c>
      <c r="J63" s="26">
        <v>11838000</v>
      </c>
      <c r="K63" s="26">
        <v>100.39</v>
      </c>
      <c r="L63" s="26">
        <v>11884.7</v>
      </c>
      <c r="M63" s="17">
        <v>0</v>
      </c>
      <c r="N63" s="17">
        <f>L63/סיכום!$B$42</f>
        <v>1.3499658626645572E-2</v>
      </c>
    </row>
    <row r="64" spans="1:14">
      <c r="A64" s="7" t="s">
        <v>1197</v>
      </c>
      <c r="B64" s="7">
        <v>8288110</v>
      </c>
      <c r="C64" s="7" t="s">
        <v>94</v>
      </c>
      <c r="D64" s="35">
        <v>0</v>
      </c>
      <c r="E64" s="7" t="s">
        <v>1198</v>
      </c>
      <c r="F64" s="7">
        <v>10.199999999999999</v>
      </c>
      <c r="G64" s="7" t="s">
        <v>23</v>
      </c>
      <c r="H64" s="17">
        <v>4.8000000000000001E-2</v>
      </c>
      <c r="I64" s="17">
        <v>4.8599999999999997E-2</v>
      </c>
      <c r="J64" s="26">
        <v>6065000</v>
      </c>
      <c r="K64" s="26">
        <v>100.75</v>
      </c>
      <c r="L64" s="26">
        <v>6110.46</v>
      </c>
      <c r="M64" s="17">
        <v>3.5999999999999999E-3</v>
      </c>
      <c r="N64" s="17">
        <f>L64/סיכום!$B$42</f>
        <v>6.9407830279075364E-3</v>
      </c>
    </row>
    <row r="65" spans="1:14">
      <c r="A65" s="7" t="s">
        <v>1199</v>
      </c>
      <c r="B65" s="7">
        <v>8288128</v>
      </c>
      <c r="C65" s="7" t="s">
        <v>94</v>
      </c>
      <c r="D65" s="35">
        <v>0</v>
      </c>
      <c r="E65" s="7" t="s">
        <v>1200</v>
      </c>
      <c r="F65" s="7">
        <v>10.28</v>
      </c>
      <c r="G65" s="7" t="s">
        <v>23</v>
      </c>
      <c r="H65" s="17">
        <v>4.8000000000000001E-2</v>
      </c>
      <c r="I65" s="17">
        <v>4.8500000000000001E-2</v>
      </c>
      <c r="J65" s="26">
        <v>8197000</v>
      </c>
      <c r="K65" s="26">
        <v>100.38</v>
      </c>
      <c r="L65" s="26">
        <v>8228.26</v>
      </c>
      <c r="M65" s="17">
        <v>4.1999999999999997E-3</v>
      </c>
      <c r="N65" s="17">
        <f>L65/סיכום!$B$42</f>
        <v>9.3463613798650935E-3</v>
      </c>
    </row>
    <row r="66" spans="1:14">
      <c r="A66" s="7" t="s">
        <v>1201</v>
      </c>
      <c r="B66" s="7">
        <v>8288136</v>
      </c>
      <c r="C66" s="7" t="s">
        <v>94</v>
      </c>
      <c r="D66" s="35">
        <v>0</v>
      </c>
      <c r="E66" s="7" t="s">
        <v>1202</v>
      </c>
      <c r="F66" s="7">
        <v>10.119999999999999</v>
      </c>
      <c r="G66" s="7" t="s">
        <v>23</v>
      </c>
      <c r="H66" s="17">
        <v>4.8000000000000001E-2</v>
      </c>
      <c r="I66" s="17">
        <v>4.8599999999999997E-2</v>
      </c>
      <c r="J66" s="26">
        <v>6630000</v>
      </c>
      <c r="K66" s="26">
        <v>102.38</v>
      </c>
      <c r="L66" s="26">
        <v>6787.81</v>
      </c>
      <c r="M66" s="17">
        <v>2.5000000000000001E-3</v>
      </c>
      <c r="N66" s="17">
        <f>L66/סיכום!$B$42</f>
        <v>7.7101750841444107E-3</v>
      </c>
    </row>
    <row r="67" spans="1:14">
      <c r="A67" s="7" t="s">
        <v>1203</v>
      </c>
      <c r="B67" s="7">
        <v>8288193</v>
      </c>
      <c r="C67" s="7" t="s">
        <v>94</v>
      </c>
      <c r="D67" s="35">
        <v>0</v>
      </c>
      <c r="E67" s="7" t="s">
        <v>1204</v>
      </c>
      <c r="F67" s="7">
        <v>10.37</v>
      </c>
      <c r="G67" s="7" t="s">
        <v>23</v>
      </c>
      <c r="H67" s="17">
        <v>4.8000000000000001E-2</v>
      </c>
      <c r="I67" s="17">
        <v>4.8500000000000001E-2</v>
      </c>
      <c r="J67" s="26">
        <v>7041000</v>
      </c>
      <c r="K67" s="26">
        <v>102.38</v>
      </c>
      <c r="L67" s="26">
        <v>7208.6</v>
      </c>
      <c r="M67" s="17">
        <v>3.8999999999999998E-3</v>
      </c>
      <c r="N67" s="17">
        <f>L67/סיכום!$B$42</f>
        <v>8.1881443516485276E-3</v>
      </c>
    </row>
    <row r="68" spans="1:14">
      <c r="A68" s="7" t="s">
        <v>1205</v>
      </c>
      <c r="B68" s="7">
        <v>8288201</v>
      </c>
      <c r="C68" s="7" t="s">
        <v>94</v>
      </c>
      <c r="D68" s="35">
        <v>0</v>
      </c>
      <c r="E68" s="7" t="s">
        <v>1206</v>
      </c>
      <c r="F68" s="7">
        <v>10.46</v>
      </c>
      <c r="G68" s="7" t="s">
        <v>23</v>
      </c>
      <c r="H68" s="17">
        <v>4.8000000000000001E-2</v>
      </c>
      <c r="I68" s="17">
        <v>4.8500000000000001E-2</v>
      </c>
      <c r="J68" s="26">
        <v>6565000</v>
      </c>
      <c r="K68" s="26">
        <v>101.97</v>
      </c>
      <c r="L68" s="26">
        <v>6694.5</v>
      </c>
      <c r="M68" s="17">
        <v>6.6E-3</v>
      </c>
      <c r="N68" s="17">
        <f>L68/סיכום!$B$42</f>
        <v>7.6041856063744796E-3</v>
      </c>
    </row>
    <row r="69" spans="1:14" ht="13.5" thickBot="1">
      <c r="A69" s="6" t="s">
        <v>1207</v>
      </c>
      <c r="B69" s="6"/>
      <c r="C69" s="6"/>
      <c r="D69" s="6"/>
      <c r="E69" s="6"/>
      <c r="F69" s="6">
        <v>9.94</v>
      </c>
      <c r="G69" s="6"/>
      <c r="H69" s="18"/>
      <c r="I69" s="18">
        <v>4.8500000000000001E-2</v>
      </c>
      <c r="J69" s="27">
        <f>SUM(J23:J68)</f>
        <v>249853000</v>
      </c>
      <c r="K69" s="45"/>
      <c r="L69" s="27">
        <f>SUM(L23:L68)</f>
        <v>253633.21000000005</v>
      </c>
      <c r="M69" s="18"/>
      <c r="N69" s="19">
        <f>SUM(N23:N68)</f>
        <v>0.2880982903548519</v>
      </c>
    </row>
    <row r="70" spans="1:14" ht="13.5" thickTop="1"/>
    <row r="71" spans="1:14">
      <c r="A71" s="6" t="s">
        <v>1208</v>
      </c>
      <c r="B71" s="6"/>
      <c r="C71" s="6"/>
      <c r="D71" s="6"/>
      <c r="E71" s="6"/>
      <c r="F71" s="6"/>
      <c r="G71" s="6"/>
      <c r="H71" s="18"/>
      <c r="I71" s="18"/>
      <c r="J71" s="45"/>
      <c r="K71" s="45"/>
      <c r="L71" s="45"/>
      <c r="M71" s="18"/>
      <c r="N71" s="18"/>
    </row>
    <row r="72" spans="1:14" ht="13.5" thickBot="1">
      <c r="A72" s="6" t="s">
        <v>1209</v>
      </c>
      <c r="B72" s="6"/>
      <c r="C72" s="6"/>
      <c r="D72" s="6"/>
      <c r="E72" s="6"/>
      <c r="F72" s="6"/>
      <c r="G72" s="6"/>
      <c r="H72" s="18"/>
      <c r="I72" s="18"/>
      <c r="J72" s="27">
        <v>0</v>
      </c>
      <c r="K72" s="45"/>
      <c r="L72" s="27">
        <v>0</v>
      </c>
      <c r="M72" s="18"/>
      <c r="N72" s="19">
        <f>L72/סיכום!$B$42</f>
        <v>0</v>
      </c>
    </row>
    <row r="73" spans="1:14" ht="13.5" thickTop="1"/>
    <row r="74" spans="1:14">
      <c r="A74" s="6" t="s">
        <v>1210</v>
      </c>
      <c r="B74" s="6"/>
      <c r="C74" s="6"/>
      <c r="D74" s="6"/>
      <c r="E74" s="6"/>
      <c r="F74" s="6"/>
      <c r="G74" s="6"/>
      <c r="H74" s="18"/>
      <c r="I74" s="18"/>
      <c r="J74" s="45"/>
      <c r="K74" s="45"/>
      <c r="L74" s="45"/>
      <c r="M74" s="18"/>
      <c r="N74" s="18"/>
    </row>
    <row r="75" spans="1:14" ht="13.5" thickBot="1">
      <c r="A75" s="6" t="s">
        <v>1211</v>
      </c>
      <c r="B75" s="6"/>
      <c r="C75" s="6"/>
      <c r="D75" s="6"/>
      <c r="E75" s="6"/>
      <c r="F75" s="6"/>
      <c r="G75" s="6"/>
      <c r="H75" s="18"/>
      <c r="I75" s="18"/>
      <c r="J75" s="27">
        <v>0</v>
      </c>
      <c r="K75" s="45"/>
      <c r="L75" s="27">
        <v>0</v>
      </c>
      <c r="M75" s="18"/>
      <c r="N75" s="19">
        <f>L75/סיכום!$B$42</f>
        <v>0</v>
      </c>
    </row>
    <row r="76" spans="1:14" ht="13.5" thickTop="1"/>
    <row r="77" spans="1:14">
      <c r="A77" s="6" t="s">
        <v>1212</v>
      </c>
      <c r="B77" s="6"/>
      <c r="C77" s="6"/>
      <c r="D77" s="6"/>
      <c r="E77" s="6"/>
      <c r="F77" s="6"/>
      <c r="G77" s="6"/>
      <c r="H77" s="18"/>
      <c r="I77" s="18"/>
      <c r="J77" s="45"/>
      <c r="K77" s="45"/>
      <c r="L77" s="45"/>
      <c r="M77" s="18"/>
      <c r="N77" s="18"/>
    </row>
    <row r="78" spans="1:14" ht="13.5" thickBot="1">
      <c r="A78" s="6" t="s">
        <v>1213</v>
      </c>
      <c r="B78" s="6"/>
      <c r="C78" s="6"/>
      <c r="D78" s="6"/>
      <c r="E78" s="6"/>
      <c r="F78" s="6"/>
      <c r="G78" s="6"/>
      <c r="H78" s="18"/>
      <c r="I78" s="18"/>
      <c r="J78" s="27">
        <v>0</v>
      </c>
      <c r="K78" s="45"/>
      <c r="L78" s="27">
        <v>0</v>
      </c>
      <c r="M78" s="18"/>
      <c r="N78" s="19">
        <f>L78/סיכום!$B$42</f>
        <v>0</v>
      </c>
    </row>
    <row r="79" spans="1:14" ht="13.5" thickTop="1"/>
    <row r="80" spans="1:14" ht="13.5" thickBot="1">
      <c r="A80" s="4" t="s">
        <v>1214</v>
      </c>
      <c r="B80" s="4"/>
      <c r="C80" s="4"/>
      <c r="D80" s="4"/>
      <c r="E80" s="4"/>
      <c r="F80" s="4">
        <v>9.94</v>
      </c>
      <c r="G80" s="4"/>
      <c r="H80" s="20"/>
      <c r="I80" s="20">
        <v>4.8500000000000001E-2</v>
      </c>
      <c r="J80" s="28">
        <f>SUM(J69)</f>
        <v>249853000</v>
      </c>
      <c r="K80" s="43"/>
      <c r="L80" s="28">
        <f>SUM(L69)</f>
        <v>253633.21000000005</v>
      </c>
      <c r="M80" s="20"/>
      <c r="N80" s="21">
        <f>SUM(N69)</f>
        <v>0.2880982903548519</v>
      </c>
    </row>
    <row r="81" spans="1:14" ht="13.5" thickTop="1"/>
    <row r="83" spans="1:14">
      <c r="A83" s="4" t="s">
        <v>1215</v>
      </c>
      <c r="B83" s="4"/>
      <c r="C83" s="4"/>
      <c r="D83" s="4"/>
      <c r="E83" s="4"/>
      <c r="F83" s="4"/>
      <c r="G83" s="4"/>
      <c r="H83" s="20"/>
      <c r="I83" s="20"/>
      <c r="J83" s="43"/>
      <c r="K83" s="43"/>
      <c r="L83" s="43"/>
      <c r="M83" s="20"/>
      <c r="N83" s="20"/>
    </row>
    <row r="84" spans="1:14">
      <c r="A84" s="6" t="s">
        <v>137</v>
      </c>
      <c r="B84" s="6"/>
      <c r="C84" s="6"/>
      <c r="D84" s="6"/>
      <c r="E84" s="6"/>
      <c r="F84" s="6"/>
      <c r="G84" s="6"/>
      <c r="H84" s="18"/>
      <c r="I84" s="18"/>
      <c r="J84" s="45"/>
      <c r="K84" s="45"/>
      <c r="L84" s="45"/>
      <c r="M84" s="18"/>
      <c r="N84" s="18"/>
    </row>
    <row r="85" spans="1:14" ht="13.5" thickBot="1">
      <c r="A85" s="6" t="s">
        <v>138</v>
      </c>
      <c r="B85" s="6"/>
      <c r="C85" s="6"/>
      <c r="D85" s="6"/>
      <c r="E85" s="6"/>
      <c r="F85" s="6"/>
      <c r="G85" s="6"/>
      <c r="H85" s="18"/>
      <c r="I85" s="18"/>
      <c r="J85" s="27">
        <v>0</v>
      </c>
      <c r="K85" s="45"/>
      <c r="L85" s="27">
        <v>0</v>
      </c>
      <c r="M85" s="18"/>
      <c r="N85" s="19">
        <f>L85/סיכום!$B$42</f>
        <v>0</v>
      </c>
    </row>
    <row r="86" spans="1:14" ht="13.5" thickTop="1"/>
    <row r="87" spans="1:14">
      <c r="A87" s="6" t="s">
        <v>1216</v>
      </c>
      <c r="B87" s="6"/>
      <c r="C87" s="6"/>
      <c r="D87" s="6"/>
      <c r="E87" s="6"/>
      <c r="F87" s="6"/>
      <c r="G87" s="6"/>
      <c r="H87" s="18"/>
      <c r="I87" s="18"/>
      <c r="J87" s="45"/>
      <c r="K87" s="45"/>
      <c r="L87" s="45"/>
      <c r="M87" s="18"/>
      <c r="N87" s="18"/>
    </row>
    <row r="88" spans="1:14" ht="13.5" thickBot="1">
      <c r="A88" s="6" t="s">
        <v>1217</v>
      </c>
      <c r="B88" s="6"/>
      <c r="C88" s="6"/>
      <c r="D88" s="6"/>
      <c r="E88" s="6"/>
      <c r="F88" s="6"/>
      <c r="G88" s="6"/>
      <c r="H88" s="18"/>
      <c r="I88" s="18"/>
      <c r="J88" s="27">
        <v>0</v>
      </c>
      <c r="K88" s="45"/>
      <c r="L88" s="27">
        <v>0</v>
      </c>
      <c r="M88" s="18"/>
      <c r="N88" s="19">
        <f>L88/סיכום!$B$42</f>
        <v>0</v>
      </c>
    </row>
    <row r="89" spans="1:14" ht="13.5" thickTop="1"/>
    <row r="90" spans="1:14" ht="13.5" thickBot="1">
      <c r="A90" s="4" t="s">
        <v>1218</v>
      </c>
      <c r="B90" s="4"/>
      <c r="C90" s="4"/>
      <c r="D90" s="4"/>
      <c r="E90" s="4"/>
      <c r="F90" s="4"/>
      <c r="G90" s="4"/>
      <c r="H90" s="20"/>
      <c r="I90" s="20"/>
      <c r="J90" s="28">
        <v>0</v>
      </c>
      <c r="K90" s="43"/>
      <c r="L90" s="28">
        <v>0</v>
      </c>
      <c r="M90" s="20"/>
      <c r="N90" s="21">
        <v>0</v>
      </c>
    </row>
    <row r="91" spans="1:14" ht="13.5" thickTop="1"/>
    <row r="93" spans="1:14" ht="13.5" thickBot="1">
      <c r="A93" s="4" t="s">
        <v>142</v>
      </c>
      <c r="B93" s="4"/>
      <c r="C93" s="4"/>
      <c r="D93" s="4"/>
      <c r="E93" s="4"/>
      <c r="F93" s="4">
        <v>9.94</v>
      </c>
      <c r="G93" s="4"/>
      <c r="H93" s="20"/>
      <c r="I93" s="20">
        <v>4.8500000000000001E-2</v>
      </c>
      <c r="J93" s="28">
        <f>SUM(J80)</f>
        <v>249853000</v>
      </c>
      <c r="K93" s="43"/>
      <c r="L93" s="28">
        <f>SUM(L80)</f>
        <v>253633.21000000005</v>
      </c>
      <c r="M93" s="20"/>
      <c r="N93" s="21">
        <f>SUM(N80)</f>
        <v>0.2880982903548519</v>
      </c>
    </row>
    <row r="94" spans="1:14" ht="13.5" thickTop="1"/>
    <row r="96" spans="1:14">
      <c r="A96" s="7" t="s">
        <v>78</v>
      </c>
      <c r="B96" s="7"/>
      <c r="C96" s="7"/>
      <c r="D96" s="7"/>
      <c r="E96" s="7"/>
      <c r="F96" s="7"/>
      <c r="G96" s="7"/>
      <c r="H96" s="17"/>
      <c r="I96" s="17"/>
      <c r="J96" s="26"/>
      <c r="K96" s="26"/>
      <c r="L96" s="26"/>
      <c r="M96" s="17"/>
      <c r="N96" s="17"/>
    </row>
    <row r="100" spans="1:1">
      <c r="A100" s="2" t="s">
        <v>79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workbookViewId="0">
      <selection activeCell="D32" sqref="D32"/>
    </sheetView>
  </sheetViews>
  <sheetFormatPr defaultColWidth="9.140625" defaultRowHeight="12.75"/>
  <cols>
    <col min="1" max="1" width="47.7109375" customWidth="1"/>
    <col min="2" max="2" width="12.7109375" customWidth="1"/>
    <col min="3" max="3" width="13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9" customWidth="1"/>
    <col min="11" max="11" width="16.7109375" style="39" customWidth="1"/>
    <col min="12" max="12" width="13.7109375" style="42" customWidth="1"/>
    <col min="13" max="13" width="9.7109375" style="42" customWidth="1"/>
    <col min="14" max="14" width="12.7109375" style="42" customWidth="1"/>
    <col min="15" max="15" width="24.7109375" style="39" customWidth="1"/>
    <col min="16" max="16" width="20.7109375" style="39" customWidth="1"/>
  </cols>
  <sheetData>
    <row r="2" spans="1:16" ht="18">
      <c r="A2" s="1" t="s">
        <v>0</v>
      </c>
    </row>
    <row r="4" spans="1:16" ht="18">
      <c r="A4" s="1" t="s">
        <v>1219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144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20" t="s">
        <v>10</v>
      </c>
      <c r="K11" s="20" t="s">
        <v>11</v>
      </c>
      <c r="L11" s="43" t="s">
        <v>83</v>
      </c>
      <c r="M11" s="43" t="s">
        <v>84</v>
      </c>
      <c r="N11" s="43" t="s">
        <v>1111</v>
      </c>
      <c r="O11" s="20" t="s">
        <v>85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40" t="s">
        <v>14</v>
      </c>
      <c r="K12" s="40" t="s">
        <v>14</v>
      </c>
      <c r="L12" s="44" t="s">
        <v>88</v>
      </c>
      <c r="M12" s="44" t="s">
        <v>89</v>
      </c>
      <c r="N12" s="44" t="s">
        <v>15</v>
      </c>
      <c r="O12" s="40" t="s">
        <v>14</v>
      </c>
      <c r="P12" s="40" t="s">
        <v>14</v>
      </c>
    </row>
    <row r="15" spans="1:16">
      <c r="A15" s="4" t="s">
        <v>1220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43"/>
      <c r="M15" s="43"/>
      <c r="N15" s="43"/>
      <c r="O15" s="20"/>
      <c r="P15" s="20"/>
    </row>
    <row r="18" spans="1:16">
      <c r="A18" s="4" t="s">
        <v>1221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43"/>
      <c r="M18" s="43"/>
      <c r="N18" s="43"/>
      <c r="O18" s="20"/>
      <c r="P18" s="20"/>
    </row>
    <row r="19" spans="1:16">
      <c r="A19" s="6" t="s">
        <v>1222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45"/>
      <c r="M19" s="45"/>
      <c r="N19" s="45"/>
      <c r="O19" s="18"/>
      <c r="P19" s="18"/>
    </row>
    <row r="20" spans="1:16" ht="13.5" thickBot="1">
      <c r="A20" s="6" t="s">
        <v>1223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27">
        <v>0</v>
      </c>
      <c r="M20" s="45"/>
      <c r="N20" s="27">
        <v>0</v>
      </c>
      <c r="O20" s="18"/>
      <c r="P20" s="19">
        <f>N20/סיכום!$B$42</f>
        <v>0</v>
      </c>
    </row>
    <row r="21" spans="1:16" ht="13.5" thickTop="1"/>
    <row r="22" spans="1:16">
      <c r="A22" s="6" t="s">
        <v>1224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45"/>
      <c r="M22" s="45"/>
      <c r="N22" s="45"/>
      <c r="O22" s="18"/>
      <c r="P22" s="18"/>
    </row>
    <row r="23" spans="1:16">
      <c r="A23" s="7" t="s">
        <v>1225</v>
      </c>
      <c r="B23" s="7">
        <v>200212611</v>
      </c>
      <c r="C23" s="7" t="s">
        <v>1226</v>
      </c>
      <c r="D23" s="7" t="s">
        <v>202</v>
      </c>
      <c r="E23" s="35" t="s">
        <v>1544</v>
      </c>
      <c r="F23" s="35">
        <v>0</v>
      </c>
      <c r="G23" s="7" t="s">
        <v>1227</v>
      </c>
      <c r="H23" s="7">
        <v>2.2799999999999998</v>
      </c>
      <c r="I23" s="7" t="s">
        <v>23</v>
      </c>
      <c r="J23" s="41">
        <v>0</v>
      </c>
      <c r="K23" s="17">
        <v>-5.0000000000000001E-4</v>
      </c>
      <c r="L23" s="26">
        <v>176000</v>
      </c>
      <c r="M23" s="26">
        <v>100.12</v>
      </c>
      <c r="N23" s="26">
        <v>176.21</v>
      </c>
      <c r="O23" s="17">
        <v>1E-3</v>
      </c>
      <c r="P23" s="17">
        <f>N23/סיכום!$B$42</f>
        <v>2.0015438728795984E-4</v>
      </c>
    </row>
    <row r="24" spans="1:16" ht="13.5" thickBot="1">
      <c r="A24" s="6" t="s">
        <v>1228</v>
      </c>
      <c r="B24" s="6"/>
      <c r="C24" s="6"/>
      <c r="D24" s="6"/>
      <c r="E24" s="6"/>
      <c r="F24" s="6"/>
      <c r="G24" s="6"/>
      <c r="H24" s="6">
        <v>2.2799999999999998</v>
      </c>
      <c r="I24" s="6"/>
      <c r="J24" s="18"/>
      <c r="K24" s="18">
        <v>-5.0000000000000001E-4</v>
      </c>
      <c r="L24" s="27">
        <f>SUM(L23)</f>
        <v>176000</v>
      </c>
      <c r="M24" s="45"/>
      <c r="N24" s="27">
        <f>SUM(N23)</f>
        <v>176.21</v>
      </c>
      <c r="O24" s="18"/>
      <c r="P24" s="19">
        <f>SUM(P23)</f>
        <v>2.0015438728795984E-4</v>
      </c>
    </row>
    <row r="25" spans="1:16" ht="13.5" thickTop="1"/>
    <row r="26" spans="1:16">
      <c r="A26" s="6" t="s">
        <v>151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45"/>
      <c r="M26" s="45"/>
      <c r="N26" s="45"/>
      <c r="O26" s="18"/>
      <c r="P26" s="18"/>
    </row>
    <row r="27" spans="1:16" ht="13.5" thickBot="1">
      <c r="A27" s="6" t="s">
        <v>152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27">
        <v>0</v>
      </c>
      <c r="M27" s="45"/>
      <c r="N27" s="27">
        <v>0</v>
      </c>
      <c r="O27" s="18"/>
      <c r="P27" s="19">
        <f>N27/סיכום!$B$42</f>
        <v>0</v>
      </c>
    </row>
    <row r="28" spans="1:16" ht="13.5" thickTop="1"/>
    <row r="29" spans="1:16">
      <c r="A29" s="6" t="s">
        <v>1229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45"/>
      <c r="M29" s="45"/>
      <c r="N29" s="45"/>
      <c r="O29" s="18"/>
      <c r="P29" s="18"/>
    </row>
    <row r="30" spans="1:16" ht="13.5" thickBot="1">
      <c r="A30" s="6" t="s">
        <v>1230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27">
        <v>0</v>
      </c>
      <c r="M30" s="45"/>
      <c r="N30" s="27">
        <v>0</v>
      </c>
      <c r="O30" s="18"/>
      <c r="P30" s="19">
        <f>N30/סיכום!$B$42</f>
        <v>0</v>
      </c>
    </row>
    <row r="31" spans="1:16" ht="13.5" thickTop="1"/>
    <row r="32" spans="1:16" ht="13.5" thickBot="1">
      <c r="A32" s="4" t="s">
        <v>1231</v>
      </c>
      <c r="B32" s="4"/>
      <c r="C32" s="4"/>
      <c r="D32" s="4"/>
      <c r="E32" s="4"/>
      <c r="F32" s="4"/>
      <c r="G32" s="4"/>
      <c r="H32" s="4">
        <v>2.2799999999999998</v>
      </c>
      <c r="I32" s="4"/>
      <c r="J32" s="20"/>
      <c r="K32" s="20">
        <v>-5.0000000000000001E-4</v>
      </c>
      <c r="L32" s="28">
        <f>SUM(L24)</f>
        <v>176000</v>
      </c>
      <c r="M32" s="43"/>
      <c r="N32" s="28">
        <f>SUM(N24)</f>
        <v>176.21</v>
      </c>
      <c r="O32" s="20"/>
      <c r="P32" s="21">
        <f>SUM(P24)</f>
        <v>2.0015438728795984E-4</v>
      </c>
    </row>
    <row r="33" spans="1:16" ht="13.5" thickTop="1"/>
    <row r="35" spans="1:16">
      <c r="A35" s="4" t="s">
        <v>1232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43"/>
      <c r="M35" s="43"/>
      <c r="N35" s="43"/>
      <c r="O35" s="20"/>
      <c r="P35" s="20"/>
    </row>
    <row r="36" spans="1:16">
      <c r="A36" s="6" t="s">
        <v>1233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45"/>
      <c r="M36" s="45"/>
      <c r="N36" s="45"/>
      <c r="O36" s="18"/>
      <c r="P36" s="18"/>
    </row>
    <row r="37" spans="1:16" ht="13.5" thickBot="1">
      <c r="A37" s="6" t="s">
        <v>1234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27">
        <v>0</v>
      </c>
      <c r="M37" s="45"/>
      <c r="N37" s="27">
        <v>0</v>
      </c>
      <c r="O37" s="18"/>
      <c r="P37" s="19">
        <f>N37/סיכום!$B$42</f>
        <v>0</v>
      </c>
    </row>
    <row r="38" spans="1:16" ht="13.5" thickTop="1"/>
    <row r="39" spans="1:16">
      <c r="A39" s="6" t="s">
        <v>1235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45"/>
      <c r="M39" s="45"/>
      <c r="N39" s="45"/>
      <c r="O39" s="18"/>
      <c r="P39" s="18"/>
    </row>
    <row r="40" spans="1:16" ht="13.5" thickBot="1">
      <c r="A40" s="6" t="s">
        <v>1236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27">
        <v>0</v>
      </c>
      <c r="M40" s="45"/>
      <c r="N40" s="27">
        <v>0</v>
      </c>
      <c r="O40" s="18"/>
      <c r="P40" s="19">
        <f>N40/סיכום!$B$42</f>
        <v>0</v>
      </c>
    </row>
    <row r="41" spans="1:16" ht="13.5" thickTop="1"/>
    <row r="42" spans="1:16" ht="13.5" thickBot="1">
      <c r="A42" s="4" t="s">
        <v>1237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28">
        <v>0</v>
      </c>
      <c r="M42" s="43"/>
      <c r="N42" s="28">
        <v>0</v>
      </c>
      <c r="O42" s="20"/>
      <c r="P42" s="21">
        <v>0</v>
      </c>
    </row>
    <row r="43" spans="1:16" ht="13.5" thickTop="1"/>
    <row r="45" spans="1:16" ht="13.5" thickBot="1">
      <c r="A45" s="4" t="s">
        <v>1238</v>
      </c>
      <c r="B45" s="4"/>
      <c r="C45" s="4"/>
      <c r="D45" s="4"/>
      <c r="E45" s="4"/>
      <c r="F45" s="4"/>
      <c r="G45" s="4"/>
      <c r="H45" s="4">
        <v>2.2799999999999998</v>
      </c>
      <c r="I45" s="4"/>
      <c r="J45" s="20"/>
      <c r="K45" s="20">
        <v>-5.0000000000000001E-4</v>
      </c>
      <c r="L45" s="28">
        <f>SUM(L32)</f>
        <v>176000</v>
      </c>
      <c r="M45" s="43"/>
      <c r="N45" s="28">
        <f>SUM(N32)</f>
        <v>176.21</v>
      </c>
      <c r="O45" s="20"/>
      <c r="P45" s="21">
        <f>SUM(P32)</f>
        <v>2.0015438728795984E-4</v>
      </c>
    </row>
    <row r="46" spans="1:16" ht="13.5" thickTop="1"/>
    <row r="48" spans="1:16">
      <c r="A48" s="7" t="s">
        <v>78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26"/>
      <c r="M48" s="26"/>
      <c r="N48" s="26"/>
      <c r="O48" s="17"/>
      <c r="P48" s="17"/>
    </row>
    <row r="52" spans="1:1">
      <c r="A52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workbookViewId="0">
      <selection activeCell="C34" sqref="C34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39" customWidth="1"/>
    <col min="11" max="11" width="16.7109375" style="39" customWidth="1"/>
    <col min="12" max="12" width="13.7109375" style="42" customWidth="1"/>
    <col min="13" max="13" width="9.7109375" style="42" customWidth="1"/>
    <col min="14" max="14" width="12.7109375" style="42" customWidth="1"/>
    <col min="15" max="15" width="24.7109375" style="39" customWidth="1"/>
    <col min="16" max="16" width="20.7109375" style="39" customWidth="1"/>
  </cols>
  <sheetData>
    <row r="2" spans="1:16" ht="18">
      <c r="A2" s="1" t="s">
        <v>0</v>
      </c>
    </row>
    <row r="4" spans="1:16" ht="18">
      <c r="A4" s="1" t="s">
        <v>1239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144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20" t="s">
        <v>10</v>
      </c>
      <c r="K11" s="20" t="s">
        <v>11</v>
      </c>
      <c r="L11" s="43" t="s">
        <v>83</v>
      </c>
      <c r="M11" s="43" t="s">
        <v>84</v>
      </c>
      <c r="N11" s="43" t="s">
        <v>1111</v>
      </c>
      <c r="O11" s="20" t="s">
        <v>85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40" t="s">
        <v>14</v>
      </c>
      <c r="K12" s="40" t="s">
        <v>14</v>
      </c>
      <c r="L12" s="44" t="s">
        <v>88</v>
      </c>
      <c r="M12" s="44" t="s">
        <v>89</v>
      </c>
      <c r="N12" s="44" t="s">
        <v>15</v>
      </c>
      <c r="O12" s="40" t="s">
        <v>14</v>
      </c>
      <c r="P12" s="40" t="s">
        <v>14</v>
      </c>
    </row>
    <row r="15" spans="1:16">
      <c r="A15" s="4" t="s">
        <v>1240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43"/>
      <c r="M15" s="43"/>
      <c r="N15" s="43"/>
      <c r="O15" s="20"/>
      <c r="P15" s="20"/>
    </row>
    <row r="16" spans="1:16" ht="13.5" thickBot="1">
      <c r="L16" s="47"/>
      <c r="N16" s="47"/>
      <c r="P16" s="46"/>
    </row>
    <row r="17" spans="1:16" ht="13.5" thickTop="1"/>
    <row r="18" spans="1:16">
      <c r="A18" s="4" t="s">
        <v>1241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43"/>
      <c r="M18" s="43"/>
      <c r="N18" s="43"/>
      <c r="O18" s="20"/>
      <c r="P18" s="20"/>
    </row>
    <row r="19" spans="1:16">
      <c r="A19" s="6" t="s">
        <v>1242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45"/>
      <c r="M19" s="45"/>
      <c r="N19" s="45"/>
      <c r="O19" s="18"/>
      <c r="P19" s="18">
        <f>N19/סיכום!$B$42</f>
        <v>0</v>
      </c>
    </row>
    <row r="20" spans="1:16">
      <c r="A20" s="7" t="s">
        <v>1243</v>
      </c>
      <c r="B20" s="7">
        <v>4150090</v>
      </c>
      <c r="C20" s="7" t="s">
        <v>366</v>
      </c>
      <c r="D20" s="7" t="s">
        <v>202</v>
      </c>
      <c r="E20" s="35" t="s">
        <v>1543</v>
      </c>
      <c r="F20" s="35">
        <v>0</v>
      </c>
      <c r="G20" s="7" t="s">
        <v>1244</v>
      </c>
      <c r="H20" s="35">
        <v>0</v>
      </c>
      <c r="I20" s="7" t="s">
        <v>23</v>
      </c>
      <c r="J20" s="17">
        <v>5.5E-2</v>
      </c>
      <c r="K20" s="17">
        <v>5.5E-2</v>
      </c>
      <c r="L20" s="26">
        <v>7355</v>
      </c>
      <c r="M20" s="26">
        <v>5.2</v>
      </c>
      <c r="N20" s="26">
        <v>0.38</v>
      </c>
      <c r="O20" s="17">
        <v>1E-4</v>
      </c>
      <c r="P20" s="17">
        <f>N20/סיכום!$B$42</f>
        <v>4.3163649718758716E-7</v>
      </c>
    </row>
    <row r="21" spans="1:16" ht="13.5" thickBot="1">
      <c r="A21" s="6" t="s">
        <v>1245</v>
      </c>
      <c r="B21" s="6"/>
      <c r="C21" s="6"/>
      <c r="D21" s="6"/>
      <c r="E21" s="6"/>
      <c r="F21" s="6"/>
      <c r="G21" s="6"/>
      <c r="H21" s="6"/>
      <c r="I21" s="6"/>
      <c r="J21" s="18"/>
      <c r="K21" s="18">
        <v>5.5E-2</v>
      </c>
      <c r="L21" s="27">
        <f>SUM(L20)</f>
        <v>7355</v>
      </c>
      <c r="M21" s="45"/>
      <c r="N21" s="27">
        <f>SUM(N20)</f>
        <v>0.38</v>
      </c>
      <c r="O21" s="18"/>
      <c r="P21" s="19">
        <f>SUM(P20)</f>
        <v>4.3163649718758716E-7</v>
      </c>
    </row>
    <row r="22" spans="1:16" ht="13.5" thickTop="1"/>
    <row r="23" spans="1:16">
      <c r="A23" s="6" t="s">
        <v>1246</v>
      </c>
      <c r="B23" s="6"/>
      <c r="C23" s="6"/>
      <c r="D23" s="6"/>
      <c r="E23" s="6"/>
      <c r="F23" s="6"/>
      <c r="G23" s="6"/>
      <c r="H23" s="6"/>
      <c r="I23" s="6"/>
      <c r="J23" s="18"/>
      <c r="K23" s="18"/>
      <c r="L23" s="45"/>
      <c r="M23" s="45"/>
      <c r="N23" s="45"/>
      <c r="O23" s="18"/>
      <c r="P23" s="18"/>
    </row>
    <row r="24" spans="1:16">
      <c r="A24" s="7" t="s">
        <v>1247</v>
      </c>
      <c r="B24" s="7">
        <v>1133545</v>
      </c>
      <c r="C24" s="35" t="str">
        <f>+A24</f>
        <v>אמקור סד' א 022</v>
      </c>
      <c r="D24" s="35">
        <v>0</v>
      </c>
      <c r="E24" s="7" t="s">
        <v>296</v>
      </c>
      <c r="F24" s="7" t="s">
        <v>170</v>
      </c>
      <c r="G24" s="7" t="s">
        <v>1248</v>
      </c>
      <c r="H24" s="7">
        <v>3.34</v>
      </c>
      <c r="I24" s="7" t="s">
        <v>23</v>
      </c>
      <c r="J24" s="17">
        <v>4.7500000000000001E-2</v>
      </c>
      <c r="K24" s="17">
        <v>4.19E-2</v>
      </c>
      <c r="L24" s="26">
        <v>681000</v>
      </c>
      <c r="M24" s="26">
        <v>102.36</v>
      </c>
      <c r="N24" s="26">
        <v>697.07</v>
      </c>
      <c r="O24" s="17">
        <v>0</v>
      </c>
      <c r="P24" s="17">
        <f>N24/סיכום!$B$42</f>
        <v>7.9179171866987212E-4</v>
      </c>
    </row>
    <row r="25" spans="1:16" ht="13.5" thickBot="1">
      <c r="A25" s="6" t="s">
        <v>1249</v>
      </c>
      <c r="B25" s="6"/>
      <c r="C25" s="6"/>
      <c r="D25" s="6"/>
      <c r="E25" s="6"/>
      <c r="F25" s="6"/>
      <c r="G25" s="6"/>
      <c r="H25" s="6">
        <v>3.34</v>
      </c>
      <c r="I25" s="6"/>
      <c r="J25" s="18"/>
      <c r="K25" s="18">
        <v>4.19E-2</v>
      </c>
      <c r="L25" s="27">
        <f>SUM(L24)</f>
        <v>681000</v>
      </c>
      <c r="M25" s="45"/>
      <c r="N25" s="27">
        <f>SUM(N24)</f>
        <v>697.07</v>
      </c>
      <c r="O25" s="18"/>
      <c r="P25" s="19">
        <f>SUM(P24)</f>
        <v>7.9179171866987212E-4</v>
      </c>
    </row>
    <row r="26" spans="1:16" ht="13.5" thickTop="1"/>
    <row r="27" spans="1:16">
      <c r="A27" s="6" t="s">
        <v>1250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45"/>
      <c r="M27" s="45"/>
      <c r="N27" s="45"/>
      <c r="O27" s="18"/>
      <c r="P27" s="18"/>
    </row>
    <row r="28" spans="1:16" ht="13.5" thickBot="1">
      <c r="A28" s="6" t="s">
        <v>1251</v>
      </c>
      <c r="B28" s="6"/>
      <c r="C28" s="6"/>
      <c r="D28" s="6"/>
      <c r="E28" s="6"/>
      <c r="F28" s="6"/>
      <c r="G28" s="6"/>
      <c r="H28" s="6"/>
      <c r="I28" s="6"/>
      <c r="J28" s="18"/>
      <c r="K28" s="18"/>
      <c r="L28" s="27">
        <v>0</v>
      </c>
      <c r="M28" s="45"/>
      <c r="N28" s="27">
        <v>0</v>
      </c>
      <c r="O28" s="18"/>
      <c r="P28" s="19">
        <f>N28/סיכום!$B$42</f>
        <v>0</v>
      </c>
    </row>
    <row r="29" spans="1:16" ht="13.5" thickTop="1"/>
    <row r="30" spans="1:16" ht="13.5" thickBot="1">
      <c r="A30" s="6" t="s">
        <v>1252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27"/>
      <c r="M30" s="45"/>
      <c r="N30" s="27"/>
      <c r="O30" s="18"/>
      <c r="P30" s="19"/>
    </row>
    <row r="31" spans="1:16" ht="13.5" thickTop="1">
      <c r="A31" s="6" t="s">
        <v>1253</v>
      </c>
      <c r="B31" s="6"/>
      <c r="C31" s="6"/>
      <c r="D31" s="6"/>
      <c r="E31" s="6"/>
      <c r="F31" s="6"/>
      <c r="G31" s="6"/>
      <c r="H31" s="6"/>
      <c r="I31" s="6"/>
      <c r="J31" s="18"/>
      <c r="K31" s="18"/>
      <c r="L31" s="45">
        <v>0</v>
      </c>
      <c r="M31" s="45"/>
      <c r="N31" s="45">
        <v>0</v>
      </c>
      <c r="O31" s="18"/>
      <c r="P31" s="18">
        <v>0</v>
      </c>
    </row>
    <row r="33" spans="1:16" ht="13.5" thickBot="1">
      <c r="A33" s="4" t="s">
        <v>1254</v>
      </c>
      <c r="B33" s="4"/>
      <c r="C33" s="4"/>
      <c r="D33" s="4"/>
      <c r="E33" s="4"/>
      <c r="F33" s="4"/>
      <c r="G33" s="4"/>
      <c r="H33" s="4">
        <v>3.34</v>
      </c>
      <c r="I33" s="4"/>
      <c r="J33" s="20"/>
      <c r="K33" s="20">
        <v>4.19E-2</v>
      </c>
      <c r="L33" s="28">
        <f>SUM(L21+L25)</f>
        <v>688355</v>
      </c>
      <c r="M33" s="43"/>
      <c r="N33" s="28">
        <f>SUM(N21+N25)</f>
        <v>697.45</v>
      </c>
      <c r="O33" s="20"/>
      <c r="P33" s="21">
        <f>SUM(P21+P25)</f>
        <v>7.9222335516705971E-4</v>
      </c>
    </row>
    <row r="34" spans="1:16" ht="13.5" thickTop="1"/>
    <row r="36" spans="1:16">
      <c r="A36" s="4" t="s">
        <v>1255</v>
      </c>
      <c r="B36" s="4"/>
      <c r="C36" s="4"/>
      <c r="D36" s="4"/>
      <c r="E36" s="4"/>
      <c r="F36" s="4"/>
      <c r="G36" s="4"/>
      <c r="H36" s="4"/>
      <c r="I36" s="4"/>
      <c r="J36" s="20"/>
      <c r="K36" s="20"/>
      <c r="L36" s="43"/>
      <c r="M36" s="43"/>
      <c r="N36" s="43"/>
      <c r="O36" s="20"/>
      <c r="P36" s="20">
        <f>N36/סיכום!$B$42</f>
        <v>0</v>
      </c>
    </row>
    <row r="37" spans="1:16">
      <c r="A37" s="6" t="s">
        <v>1256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45"/>
      <c r="M37" s="45"/>
      <c r="N37" s="45"/>
      <c r="O37" s="18"/>
      <c r="P37" s="18">
        <f>N37/סיכום!$B$42</f>
        <v>0</v>
      </c>
    </row>
    <row r="38" spans="1:16" ht="13.5" thickBot="1">
      <c r="A38" s="6" t="s">
        <v>1257</v>
      </c>
      <c r="B38" s="6"/>
      <c r="C38" s="6"/>
      <c r="D38" s="6"/>
      <c r="E38" s="6"/>
      <c r="F38" s="6"/>
      <c r="G38" s="6"/>
      <c r="H38" s="6"/>
      <c r="I38" s="6"/>
      <c r="J38" s="18"/>
      <c r="K38" s="18"/>
      <c r="L38" s="27">
        <v>0</v>
      </c>
      <c r="M38" s="45"/>
      <c r="N38" s="27">
        <v>0</v>
      </c>
      <c r="O38" s="18"/>
      <c r="P38" s="19">
        <f>N38/סיכום!$B$42</f>
        <v>0</v>
      </c>
    </row>
    <row r="39" spans="1:16" ht="13.5" thickTop="1"/>
    <row r="40" spans="1:16" ht="13.5" thickBot="1">
      <c r="A40" s="6" t="s">
        <v>1258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27"/>
      <c r="M40" s="45"/>
      <c r="N40" s="27"/>
      <c r="O40" s="18"/>
      <c r="P40" s="19"/>
    </row>
    <row r="41" spans="1:16" ht="13.5" thickTop="1">
      <c r="A41" s="6" t="s">
        <v>1259</v>
      </c>
      <c r="B41" s="6"/>
      <c r="C41" s="6"/>
      <c r="D41" s="6"/>
      <c r="E41" s="6"/>
      <c r="F41" s="6"/>
      <c r="G41" s="6"/>
      <c r="H41" s="6"/>
      <c r="I41" s="6"/>
      <c r="J41" s="18"/>
      <c r="K41" s="18"/>
      <c r="L41" s="45">
        <v>0</v>
      </c>
      <c r="M41" s="45"/>
      <c r="N41" s="45">
        <v>0</v>
      </c>
      <c r="O41" s="18"/>
      <c r="P41" s="18">
        <v>0</v>
      </c>
    </row>
    <row r="43" spans="1:16" ht="13.5" thickBot="1">
      <c r="A43" s="4" t="s">
        <v>1260</v>
      </c>
      <c r="B43" s="4"/>
      <c r="C43" s="4"/>
      <c r="D43" s="4"/>
      <c r="E43" s="4"/>
      <c r="F43" s="4"/>
      <c r="G43" s="4"/>
      <c r="H43" s="4"/>
      <c r="I43" s="4"/>
      <c r="J43" s="20"/>
      <c r="K43" s="20"/>
      <c r="L43" s="28">
        <v>0</v>
      </c>
      <c r="M43" s="43"/>
      <c r="N43" s="28">
        <v>0</v>
      </c>
      <c r="O43" s="20"/>
      <c r="P43" s="21">
        <v>0</v>
      </c>
    </row>
    <row r="44" spans="1:16" ht="13.5" thickTop="1"/>
    <row r="46" spans="1:16" ht="13.5" thickBot="1">
      <c r="A46" s="4" t="s">
        <v>1261</v>
      </c>
      <c r="B46" s="4"/>
      <c r="C46" s="4"/>
      <c r="D46" s="4"/>
      <c r="E46" s="4"/>
      <c r="F46" s="4"/>
      <c r="G46" s="4"/>
      <c r="H46" s="4">
        <v>3.34</v>
      </c>
      <c r="I46" s="4"/>
      <c r="J46" s="20"/>
      <c r="K46" s="20">
        <v>4.19E-2</v>
      </c>
      <c r="L46" s="28">
        <f>SUM(L33+L43)</f>
        <v>688355</v>
      </c>
      <c r="M46" s="43"/>
      <c r="N46" s="28">
        <f>SUM(N33+N43)</f>
        <v>697.45</v>
      </c>
      <c r="O46" s="20"/>
      <c r="P46" s="21">
        <f>SUM(P33+P43)</f>
        <v>7.9222335516705971E-4</v>
      </c>
    </row>
    <row r="47" spans="1:16" ht="13.5" thickTop="1"/>
    <row r="49" spans="1:16">
      <c r="A49" s="7" t="s">
        <v>78</v>
      </c>
      <c r="B49" s="7"/>
      <c r="C49" s="7"/>
      <c r="D49" s="7"/>
      <c r="E49" s="7"/>
      <c r="F49" s="7"/>
      <c r="G49" s="7"/>
      <c r="H49" s="7"/>
      <c r="I49" s="7"/>
      <c r="J49" s="17"/>
      <c r="K49" s="17"/>
      <c r="L49" s="26"/>
      <c r="M49" s="26"/>
      <c r="N49" s="26"/>
      <c r="O49" s="17"/>
      <c r="P49" s="17"/>
    </row>
    <row r="53" spans="1:16">
      <c r="A53" s="2" t="s">
        <v>79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B23" sqref="B23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1262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" t="s">
        <v>83</v>
      </c>
      <c r="G11" s="4" t="s">
        <v>84</v>
      </c>
      <c r="H11" s="4" t="s">
        <v>1111</v>
      </c>
      <c r="I11" s="4" t="s">
        <v>85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88</v>
      </c>
      <c r="G12" s="5" t="s">
        <v>89</v>
      </c>
      <c r="H12" s="5" t="s">
        <v>15</v>
      </c>
      <c r="I12" s="5" t="s">
        <v>14</v>
      </c>
      <c r="J12" s="5" t="s">
        <v>14</v>
      </c>
    </row>
    <row r="15" spans="1:10">
      <c r="A15" s="4" t="s">
        <v>1263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1264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572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675</v>
      </c>
      <c r="B20" s="6"/>
      <c r="C20" s="6"/>
      <c r="D20" s="6"/>
      <c r="E20" s="6"/>
      <c r="F20" s="37">
        <v>0</v>
      </c>
      <c r="G20" s="6"/>
      <c r="H20" s="37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1265</v>
      </c>
      <c r="B22" s="4"/>
      <c r="C22" s="4"/>
      <c r="D22" s="4"/>
      <c r="E22" s="4"/>
      <c r="F22" s="38">
        <v>0</v>
      </c>
      <c r="G22" s="4"/>
      <c r="H22" s="38">
        <v>0</v>
      </c>
      <c r="I22" s="4"/>
      <c r="J22" s="21">
        <v>0</v>
      </c>
    </row>
    <row r="23" spans="1:10" ht="13.5" thickTop="1"/>
    <row r="25" spans="1:10">
      <c r="A25" s="4" t="s">
        <v>1266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677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790</v>
      </c>
      <c r="B27" s="6"/>
      <c r="C27" s="6"/>
      <c r="D27" s="6"/>
      <c r="E27" s="6"/>
      <c r="F27" s="37">
        <v>0</v>
      </c>
      <c r="G27" s="6"/>
      <c r="H27" s="37">
        <v>0</v>
      </c>
      <c r="I27" s="6"/>
      <c r="J27" s="19">
        <f>H27/סיכום!$B$42</f>
        <v>0</v>
      </c>
    </row>
    <row r="28" spans="1:10" ht="13.5" thickTop="1"/>
    <row r="29" spans="1:10">
      <c r="A29" s="6" t="s">
        <v>791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801</v>
      </c>
      <c r="B30" s="6"/>
      <c r="C30" s="6"/>
      <c r="D30" s="6"/>
      <c r="E30" s="6"/>
      <c r="F30" s="37">
        <v>0</v>
      </c>
      <c r="G30" s="6"/>
      <c r="H30" s="37">
        <v>0</v>
      </c>
      <c r="I30" s="6"/>
      <c r="J30" s="19">
        <f>H30/סיכום!$B$42</f>
        <v>0</v>
      </c>
    </row>
    <row r="31" spans="1:10" ht="13.5" thickTop="1"/>
    <row r="32" spans="1:10" ht="13.5" thickBot="1">
      <c r="A32" s="4" t="s">
        <v>1267</v>
      </c>
      <c r="B32" s="4"/>
      <c r="C32" s="4"/>
      <c r="D32" s="4"/>
      <c r="E32" s="4"/>
      <c r="F32" s="38">
        <v>0</v>
      </c>
      <c r="G32" s="4"/>
      <c r="H32" s="38">
        <v>0</v>
      </c>
      <c r="I32" s="4"/>
      <c r="J32" s="21">
        <v>0</v>
      </c>
    </row>
    <row r="33" spans="1:10" ht="13.5" thickTop="1"/>
    <row r="35" spans="1:10" ht="13.5" thickBot="1">
      <c r="A35" s="4" t="s">
        <v>1268</v>
      </c>
      <c r="B35" s="4"/>
      <c r="C35" s="4"/>
      <c r="D35" s="4"/>
      <c r="E35" s="4"/>
      <c r="F35" s="38">
        <v>0</v>
      </c>
      <c r="G35" s="4"/>
      <c r="H35" s="38">
        <v>0</v>
      </c>
      <c r="I35" s="4"/>
      <c r="J35" s="21">
        <v>0</v>
      </c>
    </row>
    <row r="36" spans="1:10" ht="13.5" thickTop="1"/>
    <row r="38" spans="1:10">
      <c r="A38" s="7" t="s">
        <v>78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79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22" workbookViewId="0">
      <selection activeCell="D54" sqref="D54"/>
    </sheetView>
  </sheetViews>
  <sheetFormatPr defaultColWidth="9.140625" defaultRowHeight="12.75"/>
  <cols>
    <col min="1" max="1" width="32.7109375" customWidth="1"/>
    <col min="2" max="2" width="15.7109375" customWidth="1"/>
    <col min="3" max="3" width="17.7109375" customWidth="1"/>
    <col min="4" max="4" width="12.7109375" customWidth="1"/>
    <col min="5" max="5" width="13.7109375" customWidth="1"/>
    <col min="6" max="6" width="14.7109375" customWidth="1"/>
    <col min="7" max="7" width="15.7109375" style="42" customWidth="1"/>
    <col min="8" max="8" width="11.7109375" style="42" customWidth="1"/>
    <col min="9" max="9" width="12.7109375" style="42" customWidth="1"/>
    <col min="10" max="10" width="24.7109375" style="39" customWidth="1"/>
    <col min="11" max="11" width="20.7109375" style="39" customWidth="1"/>
  </cols>
  <sheetData>
    <row r="2" spans="1:11" ht="18">
      <c r="A2" s="1" t="s">
        <v>0</v>
      </c>
    </row>
    <row r="4" spans="1:11" ht="18">
      <c r="A4" s="1" t="s">
        <v>1269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" t="s">
        <v>81</v>
      </c>
      <c r="G11" s="43" t="s">
        <v>83</v>
      </c>
      <c r="H11" s="43" t="s">
        <v>84</v>
      </c>
      <c r="I11" s="43" t="s">
        <v>1111</v>
      </c>
      <c r="J11" s="20" t="s">
        <v>85</v>
      </c>
      <c r="K11" s="20" t="s">
        <v>13</v>
      </c>
    </row>
    <row r="12" spans="1:11">
      <c r="A12" s="5"/>
      <c r="B12" s="5"/>
      <c r="C12" s="5"/>
      <c r="D12" s="5"/>
      <c r="E12" s="5"/>
      <c r="F12" s="5" t="s">
        <v>86</v>
      </c>
      <c r="G12" s="44" t="s">
        <v>88</v>
      </c>
      <c r="H12" s="44" t="s">
        <v>89</v>
      </c>
      <c r="I12" s="44" t="s">
        <v>15</v>
      </c>
      <c r="J12" s="40" t="s">
        <v>14</v>
      </c>
      <c r="K12" s="40" t="s">
        <v>14</v>
      </c>
    </row>
    <row r="15" spans="1:11">
      <c r="A15" s="4" t="s">
        <v>1270</v>
      </c>
      <c r="B15" s="4"/>
      <c r="C15" s="4"/>
      <c r="D15" s="4"/>
      <c r="E15" s="4"/>
      <c r="F15" s="4"/>
      <c r="G15" s="43"/>
      <c r="H15" s="43"/>
      <c r="I15" s="43"/>
      <c r="J15" s="20"/>
      <c r="K15" s="20"/>
    </row>
    <row r="18" spans="1:11">
      <c r="A18" s="4" t="s">
        <v>1271</v>
      </c>
      <c r="B18" s="4"/>
      <c r="C18" s="4"/>
      <c r="D18" s="4"/>
      <c r="E18" s="4"/>
      <c r="F18" s="4"/>
      <c r="G18" s="43"/>
      <c r="H18" s="43"/>
      <c r="I18" s="43"/>
      <c r="J18" s="20"/>
      <c r="K18" s="20"/>
    </row>
    <row r="19" spans="1:11">
      <c r="A19" s="6" t="s">
        <v>1272</v>
      </c>
      <c r="B19" s="6"/>
      <c r="C19" s="6"/>
      <c r="D19" s="6"/>
      <c r="E19" s="6"/>
      <c r="F19" s="6"/>
      <c r="G19" s="45"/>
      <c r="H19" s="45"/>
      <c r="I19" s="45"/>
      <c r="J19" s="18"/>
      <c r="K19" s="18"/>
    </row>
    <row r="20" spans="1:11" ht="13.5" thickBot="1">
      <c r="A20" s="6" t="s">
        <v>1273</v>
      </c>
      <c r="B20" s="6"/>
      <c r="C20" s="6"/>
      <c r="D20" s="6"/>
      <c r="E20" s="6"/>
      <c r="F20" s="6"/>
      <c r="G20" s="27">
        <v>0</v>
      </c>
      <c r="H20" s="45"/>
      <c r="I20" s="27">
        <v>0</v>
      </c>
      <c r="J20" s="18"/>
      <c r="K20" s="19">
        <v>0</v>
      </c>
    </row>
    <row r="21" spans="1:11" ht="13.5" thickTop="1"/>
    <row r="22" spans="1:11">
      <c r="A22" s="6" t="s">
        <v>1274</v>
      </c>
      <c r="B22" s="6"/>
      <c r="C22" s="6"/>
      <c r="D22" s="6"/>
      <c r="E22" s="6"/>
      <c r="F22" s="6"/>
      <c r="G22" s="45"/>
      <c r="H22" s="45"/>
      <c r="I22" s="45"/>
      <c r="J22" s="18"/>
      <c r="K22" s="18"/>
    </row>
    <row r="23" spans="1:11">
      <c r="A23" s="7" t="s">
        <v>1275</v>
      </c>
      <c r="B23" s="7">
        <v>10035196</v>
      </c>
      <c r="C23" s="7" t="s">
        <v>1276</v>
      </c>
      <c r="D23" s="7" t="s">
        <v>1277</v>
      </c>
      <c r="E23" s="7" t="s">
        <v>23</v>
      </c>
      <c r="F23" s="7" t="s">
        <v>1278</v>
      </c>
      <c r="G23" s="26">
        <v>349127</v>
      </c>
      <c r="H23" s="26">
        <v>103.74</v>
      </c>
      <c r="I23" s="26">
        <v>362.18</v>
      </c>
      <c r="J23" s="17">
        <v>0</v>
      </c>
      <c r="K23" s="17">
        <f>I23/סיכום!$B$42</f>
        <v>4.1139501724052715E-4</v>
      </c>
    </row>
    <row r="24" spans="1:11" ht="13.5" thickBot="1">
      <c r="A24" s="6" t="s">
        <v>1279</v>
      </c>
      <c r="B24" s="6"/>
      <c r="C24" s="6"/>
      <c r="D24" s="6"/>
      <c r="E24" s="6"/>
      <c r="F24" s="6"/>
      <c r="G24" s="27">
        <f>SUM(G23)</f>
        <v>349127</v>
      </c>
      <c r="H24" s="45"/>
      <c r="I24" s="27">
        <f>SUM(I23)</f>
        <v>362.18</v>
      </c>
      <c r="J24" s="18"/>
      <c r="K24" s="19">
        <f>SUM(K23)</f>
        <v>4.1139501724052715E-4</v>
      </c>
    </row>
    <row r="25" spans="1:11" ht="13.5" thickTop="1"/>
    <row r="26" spans="1:11">
      <c r="A26" s="6" t="s">
        <v>1280</v>
      </c>
      <c r="B26" s="6"/>
      <c r="C26" s="6"/>
      <c r="D26" s="6"/>
      <c r="E26" s="6"/>
      <c r="F26" s="6"/>
      <c r="G26" s="45"/>
      <c r="H26" s="45"/>
      <c r="I26" s="45"/>
      <c r="J26" s="18"/>
      <c r="K26" s="18"/>
    </row>
    <row r="27" spans="1:11" ht="13.5" thickBot="1">
      <c r="A27" s="6" t="s">
        <v>1281</v>
      </c>
      <c r="B27" s="6"/>
      <c r="C27" s="6"/>
      <c r="D27" s="6"/>
      <c r="E27" s="6"/>
      <c r="F27" s="6"/>
      <c r="G27" s="27">
        <v>0</v>
      </c>
      <c r="H27" s="45"/>
      <c r="I27" s="27">
        <v>0</v>
      </c>
      <c r="J27" s="18"/>
      <c r="K27" s="19">
        <f>I27/סיכום!$B$42</f>
        <v>0</v>
      </c>
    </row>
    <row r="28" spans="1:11" ht="13.5" thickTop="1"/>
    <row r="29" spans="1:11">
      <c r="A29" s="6" t="s">
        <v>1282</v>
      </c>
      <c r="B29" s="6"/>
      <c r="C29" s="6"/>
      <c r="D29" s="6"/>
      <c r="E29" s="6"/>
      <c r="F29" s="6"/>
      <c r="G29" s="45"/>
      <c r="H29" s="45"/>
      <c r="I29" s="45"/>
      <c r="J29" s="18"/>
      <c r="K29" s="18"/>
    </row>
    <row r="30" spans="1:11">
      <c r="A30" s="7" t="s">
        <v>1283</v>
      </c>
      <c r="B30" s="7">
        <v>60616067</v>
      </c>
      <c r="C30" s="7">
        <v>0</v>
      </c>
      <c r="D30" s="7" t="s">
        <v>1284</v>
      </c>
      <c r="E30" s="7" t="s">
        <v>30</v>
      </c>
      <c r="F30" s="7">
        <v>0</v>
      </c>
      <c r="G30" s="26">
        <v>216363.59</v>
      </c>
      <c r="H30" s="26">
        <v>100</v>
      </c>
      <c r="I30" s="26">
        <v>216.36</v>
      </c>
      <c r="J30" s="17">
        <v>0</v>
      </c>
      <c r="K30" s="17">
        <f>I30/סיכום!$B$42</f>
        <v>2.4576019087238515E-4</v>
      </c>
    </row>
    <row r="31" spans="1:11" ht="13.5" thickBot="1">
      <c r="A31" s="6" t="s">
        <v>1285</v>
      </c>
      <c r="B31" s="6"/>
      <c r="C31" s="6"/>
      <c r="D31" s="6"/>
      <c r="E31" s="6"/>
      <c r="F31" s="6"/>
      <c r="G31" s="27">
        <f>SUM(G30)</f>
        <v>216363.59</v>
      </c>
      <c r="H31" s="45"/>
      <c r="I31" s="27">
        <f>SUM(I30)</f>
        <v>216.36</v>
      </c>
      <c r="J31" s="18"/>
      <c r="K31" s="19">
        <f>SUM(K30)</f>
        <v>2.4576019087238515E-4</v>
      </c>
    </row>
    <row r="32" spans="1:11" ht="13.5" thickTop="1"/>
    <row r="33" spans="1:11" ht="13.5" thickBot="1">
      <c r="A33" s="4" t="s">
        <v>1286</v>
      </c>
      <c r="B33" s="4"/>
      <c r="C33" s="4"/>
      <c r="D33" s="4"/>
      <c r="E33" s="4"/>
      <c r="F33" s="4"/>
      <c r="G33" s="28">
        <f>SUM(G24+G31)</f>
        <v>565490.59</v>
      </c>
      <c r="H33" s="43"/>
      <c r="I33" s="28">
        <f>SUM(I24+I31)</f>
        <v>578.54</v>
      </c>
      <c r="J33" s="20"/>
      <c r="K33" s="21">
        <f>SUM(K24+K31)</f>
        <v>6.571552081129123E-4</v>
      </c>
    </row>
    <row r="34" spans="1:11" ht="13.5" thickTop="1"/>
    <row r="36" spans="1:11">
      <c r="A36" s="4" t="s">
        <v>1287</v>
      </c>
      <c r="B36" s="4"/>
      <c r="C36" s="4"/>
      <c r="D36" s="4"/>
      <c r="E36" s="4"/>
      <c r="F36" s="4"/>
      <c r="G36" s="43"/>
      <c r="H36" s="43"/>
      <c r="I36" s="43"/>
      <c r="J36" s="20"/>
      <c r="K36" s="20"/>
    </row>
    <row r="37" spans="1:11">
      <c r="A37" s="6" t="s">
        <v>1272</v>
      </c>
      <c r="B37" s="6"/>
      <c r="C37" s="6"/>
      <c r="D37" s="6"/>
      <c r="E37" s="6"/>
      <c r="F37" s="6"/>
      <c r="G37" s="45"/>
      <c r="H37" s="45"/>
      <c r="I37" s="45"/>
      <c r="J37" s="18"/>
      <c r="K37" s="18"/>
    </row>
    <row r="38" spans="1:11" ht="13.5" thickBot="1">
      <c r="A38" s="6" t="s">
        <v>1273</v>
      </c>
      <c r="B38" s="6"/>
      <c r="C38" s="6"/>
      <c r="D38" s="6"/>
      <c r="E38" s="6"/>
      <c r="F38" s="6"/>
      <c r="G38" s="27">
        <v>0</v>
      </c>
      <c r="H38" s="45"/>
      <c r="I38" s="27">
        <v>0</v>
      </c>
      <c r="J38" s="18"/>
      <c r="K38" s="19">
        <f>I38/סיכום!$B$42</f>
        <v>0</v>
      </c>
    </row>
    <row r="39" spans="1:11" ht="13.5" thickTop="1"/>
    <row r="40" spans="1:11">
      <c r="A40" s="6" t="s">
        <v>1274</v>
      </c>
      <c r="B40" s="6"/>
      <c r="C40" s="6"/>
      <c r="D40" s="6"/>
      <c r="E40" s="6"/>
      <c r="F40" s="6"/>
      <c r="G40" s="45"/>
      <c r="H40" s="45"/>
      <c r="I40" s="45"/>
      <c r="J40" s="18"/>
      <c r="K40" s="18"/>
    </row>
    <row r="41" spans="1:11">
      <c r="A41" s="7" t="s">
        <v>1288</v>
      </c>
      <c r="B41" s="7" t="s">
        <v>1289</v>
      </c>
      <c r="C41" s="7" t="s">
        <v>1288</v>
      </c>
      <c r="D41" s="7" t="s">
        <v>1277</v>
      </c>
      <c r="E41" s="7" t="s">
        <v>30</v>
      </c>
      <c r="F41" s="7">
        <v>0</v>
      </c>
      <c r="G41" s="26">
        <v>935690.04</v>
      </c>
      <c r="H41" s="26">
        <v>134.18</v>
      </c>
      <c r="I41" s="26">
        <v>1255.51</v>
      </c>
      <c r="J41" s="17">
        <v>3.2300000000000002E-2</v>
      </c>
      <c r="K41" s="17">
        <f>I41/סיכום!$B$42</f>
        <v>1.4261156278525988E-3</v>
      </c>
    </row>
    <row r="42" spans="1:11">
      <c r="A42" s="7" t="s">
        <v>1290</v>
      </c>
      <c r="B42" s="7" t="s">
        <v>1291</v>
      </c>
      <c r="C42" s="7" t="s">
        <v>1290</v>
      </c>
      <c r="D42" s="7" t="s">
        <v>1277</v>
      </c>
      <c r="E42" s="7" t="s">
        <v>30</v>
      </c>
      <c r="F42" s="36">
        <v>0</v>
      </c>
      <c r="G42" s="26">
        <v>11263.4</v>
      </c>
      <c r="H42" s="26">
        <v>10942.97</v>
      </c>
      <c r="I42" s="26">
        <v>1232.55</v>
      </c>
      <c r="J42" s="17">
        <v>4.0000000000000002E-4</v>
      </c>
      <c r="K42" s="17">
        <f>I42/סיכום!$B$42</f>
        <v>1.4000356963383171E-3</v>
      </c>
    </row>
    <row r="43" spans="1:11" ht="13.5" thickBot="1">
      <c r="A43" s="6" t="s">
        <v>1279</v>
      </c>
      <c r="B43" s="6"/>
      <c r="C43" s="6"/>
      <c r="D43" s="6"/>
      <c r="E43" s="6"/>
      <c r="F43" s="6"/>
      <c r="G43" s="27">
        <f>SUM(G41:G42)</f>
        <v>946953.44000000006</v>
      </c>
      <c r="H43" s="45"/>
      <c r="I43" s="27">
        <f>SUM(I41:I42)</f>
        <v>2488.06</v>
      </c>
      <c r="J43" s="18"/>
      <c r="K43" s="19">
        <f>SUM(K41:K42)</f>
        <v>2.8261513241909161E-3</v>
      </c>
    </row>
    <row r="44" spans="1:11" ht="13.5" thickTop="1"/>
    <row r="45" spans="1:11">
      <c r="A45" s="6" t="s">
        <v>1280</v>
      </c>
      <c r="B45" s="6"/>
      <c r="C45" s="6"/>
      <c r="D45" s="6"/>
      <c r="E45" s="6"/>
      <c r="F45" s="6"/>
      <c r="G45" s="45"/>
      <c r="H45" s="45"/>
      <c r="I45" s="45"/>
      <c r="J45" s="18"/>
      <c r="K45" s="18"/>
    </row>
    <row r="46" spans="1:11">
      <c r="A46" s="49" t="s">
        <v>1006</v>
      </c>
      <c r="B46" s="49" t="s">
        <v>1007</v>
      </c>
      <c r="C46" s="49" t="str">
        <f>+A46</f>
        <v>CIM FUND VIII</v>
      </c>
      <c r="D46" s="49" t="s">
        <v>1008</v>
      </c>
      <c r="E46" s="49" t="s">
        <v>30</v>
      </c>
      <c r="F46" s="49">
        <v>0</v>
      </c>
      <c r="G46" s="45">
        <v>1521303.38</v>
      </c>
      <c r="H46" s="45">
        <v>102.82</v>
      </c>
      <c r="I46" s="45">
        <v>1564.2</v>
      </c>
      <c r="J46" s="18">
        <v>1.9400000000000001E-2</v>
      </c>
      <c r="K46" s="18">
        <f>I46/סיכום!B42</f>
        <v>1.7767521286863785E-3</v>
      </c>
    </row>
    <row r="47" spans="1:11" ht="13.5" thickBot="1">
      <c r="A47" s="6" t="s">
        <v>1281</v>
      </c>
      <c r="B47" s="6"/>
      <c r="C47" s="6"/>
      <c r="D47" s="6"/>
      <c r="E47" s="6"/>
      <c r="F47" s="6"/>
      <c r="G47" s="27">
        <f>+G46</f>
        <v>1521303.38</v>
      </c>
      <c r="H47" s="45"/>
      <c r="I47" s="27">
        <f>+I46</f>
        <v>1564.2</v>
      </c>
      <c r="J47" s="18"/>
      <c r="K47" s="19">
        <f>I47/סיכום!$B$42</f>
        <v>1.7767521286863785E-3</v>
      </c>
    </row>
    <row r="48" spans="1:11" ht="13.5" thickTop="1"/>
    <row r="49" spans="1:11">
      <c r="A49" s="6" t="s">
        <v>1282</v>
      </c>
      <c r="B49" s="6"/>
      <c r="C49" s="6"/>
      <c r="D49" s="6"/>
      <c r="E49" s="6"/>
      <c r="F49" s="6"/>
      <c r="G49" s="45"/>
      <c r="H49" s="45"/>
      <c r="I49" s="45"/>
      <c r="J49" s="18"/>
      <c r="K49" s="18"/>
    </row>
    <row r="50" spans="1:11">
      <c r="A50" s="49" t="s">
        <v>1012</v>
      </c>
      <c r="B50" s="49" t="s">
        <v>1013</v>
      </c>
      <c r="C50" s="49" t="str">
        <f>+A50</f>
        <v>FIRS TIME</v>
      </c>
      <c r="D50" s="49" t="s">
        <v>1546</v>
      </c>
      <c r="E50" s="49" t="s">
        <v>30</v>
      </c>
      <c r="F50" s="49">
        <v>0</v>
      </c>
      <c r="G50" s="45">
        <v>70217.789999999994</v>
      </c>
      <c r="H50" s="45">
        <v>100</v>
      </c>
      <c r="I50" s="45">
        <v>70.22</v>
      </c>
      <c r="J50" s="18">
        <v>4.0000000000000002E-4</v>
      </c>
      <c r="K50" s="18">
        <f>I50/סיכום!B42</f>
        <v>7.9761881138190445E-5</v>
      </c>
    </row>
    <row r="51" spans="1:11" ht="13.5" thickBot="1">
      <c r="A51" s="6" t="s">
        <v>1285</v>
      </c>
      <c r="B51" s="6"/>
      <c r="C51" s="6"/>
      <c r="D51" s="6"/>
      <c r="E51" s="6"/>
      <c r="F51" s="6"/>
      <c r="G51" s="27">
        <f>+G50</f>
        <v>70217.789999999994</v>
      </c>
      <c r="H51" s="45"/>
      <c r="I51" s="27">
        <f>+I50</f>
        <v>70.22</v>
      </c>
      <c r="J51" s="18"/>
      <c r="K51" s="19">
        <f>I51/סיכום!$B$42</f>
        <v>7.9761881138190445E-5</v>
      </c>
    </row>
    <row r="52" spans="1:11" ht="13.5" thickTop="1"/>
    <row r="53" spans="1:11" ht="13.5" thickBot="1">
      <c r="A53" s="4" t="s">
        <v>1292</v>
      </c>
      <c r="B53" s="4"/>
      <c r="C53" s="4"/>
      <c r="D53" s="4"/>
      <c r="E53" s="4"/>
      <c r="F53" s="4"/>
      <c r="G53" s="28">
        <f>SUM(G43)+G47+G51</f>
        <v>2538474.61</v>
      </c>
      <c r="H53" s="43"/>
      <c r="I53" s="28">
        <f>SUM(I43)+I47+I51</f>
        <v>4122.4800000000005</v>
      </c>
      <c r="J53" s="20"/>
      <c r="K53" s="21">
        <f>SUM(K43)+K47+K51</f>
        <v>4.6826653340154853E-3</v>
      </c>
    </row>
    <row r="54" spans="1:11" ht="13.5" thickTop="1"/>
    <row r="56" spans="1:11" ht="13.5" thickBot="1">
      <c r="A56" s="4" t="s">
        <v>1293</v>
      </c>
      <c r="B56" s="4"/>
      <c r="C56" s="4"/>
      <c r="D56" s="4"/>
      <c r="E56" s="4"/>
      <c r="F56" s="4"/>
      <c r="G56" s="28">
        <f>SUM(G33+G53)</f>
        <v>3103965.1999999997</v>
      </c>
      <c r="H56" s="43"/>
      <c r="I56" s="28">
        <f>SUM(I33+I53)</f>
        <v>4701.0200000000004</v>
      </c>
      <c r="J56" s="20"/>
      <c r="K56" s="21">
        <f>SUM(K33+K53)</f>
        <v>5.3398205421283981E-3</v>
      </c>
    </row>
    <row r="57" spans="1:11" ht="13.5" thickTop="1"/>
    <row r="59" spans="1:11">
      <c r="A59" s="7" t="s">
        <v>78</v>
      </c>
      <c r="B59" s="7"/>
      <c r="C59" s="7"/>
      <c r="D59" s="7"/>
      <c r="E59" s="7"/>
      <c r="F59" s="7"/>
      <c r="G59" s="26"/>
      <c r="H59" s="26"/>
      <c r="I59" s="26"/>
      <c r="J59" s="17"/>
      <c r="K59" s="17"/>
    </row>
    <row r="63" spans="1:11">
      <c r="A63" s="2" t="s">
        <v>79</v>
      </c>
    </row>
  </sheetData>
  <pageMargins left="0.75" right="0.75" top="1" bottom="1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1294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" t="s">
        <v>81</v>
      </c>
      <c r="G11" s="4" t="s">
        <v>83</v>
      </c>
      <c r="H11" s="4" t="s">
        <v>84</v>
      </c>
      <c r="I11" s="4" t="s">
        <v>1111</v>
      </c>
      <c r="J11" s="4" t="s">
        <v>85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86</v>
      </c>
      <c r="G12" s="5" t="s">
        <v>88</v>
      </c>
      <c r="H12" s="5" t="s">
        <v>89</v>
      </c>
      <c r="I12" s="5" t="s">
        <v>15</v>
      </c>
      <c r="J12" s="5" t="s">
        <v>14</v>
      </c>
      <c r="K12" s="5" t="s">
        <v>14</v>
      </c>
    </row>
    <row r="15" spans="1:11">
      <c r="A15" s="4" t="s">
        <v>1295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1296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1049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1050</v>
      </c>
      <c r="B20" s="6"/>
      <c r="C20" s="6"/>
      <c r="D20" s="6"/>
      <c r="E20" s="6"/>
      <c r="F20" s="6"/>
      <c r="G20" s="37">
        <v>0</v>
      </c>
      <c r="H20" s="6"/>
      <c r="I20" s="37">
        <v>0</v>
      </c>
      <c r="J20" s="6"/>
      <c r="K20" s="19">
        <v>0</v>
      </c>
    </row>
    <row r="21" spans="1:11" ht="13.5" thickTop="1"/>
    <row r="22" spans="1:11" ht="13.5" thickBot="1">
      <c r="A22" s="4" t="s">
        <v>1297</v>
      </c>
      <c r="B22" s="4"/>
      <c r="C22" s="4"/>
      <c r="D22" s="4"/>
      <c r="E22" s="4"/>
      <c r="F22" s="4"/>
      <c r="G22" s="38">
        <v>0</v>
      </c>
      <c r="H22" s="4"/>
      <c r="I22" s="38">
        <v>0</v>
      </c>
      <c r="J22" s="4"/>
      <c r="K22" s="21">
        <v>0</v>
      </c>
    </row>
    <row r="23" spans="1:11" ht="13.5" thickTop="1"/>
    <row r="25" spans="1:11">
      <c r="A25" s="4" t="s">
        <v>1298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1051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1052</v>
      </c>
      <c r="B27" s="6"/>
      <c r="C27" s="6"/>
      <c r="D27" s="6"/>
      <c r="E27" s="6"/>
      <c r="F27" s="6"/>
      <c r="G27" s="37">
        <v>0</v>
      </c>
      <c r="H27" s="6"/>
      <c r="I27" s="37">
        <v>0</v>
      </c>
      <c r="J27" s="6"/>
      <c r="K27" s="19">
        <f>I27/סיכום!$B$42</f>
        <v>0</v>
      </c>
    </row>
    <row r="28" spans="1:11" ht="13.5" thickTop="1"/>
    <row r="29" spans="1:11" ht="13.5" thickBot="1">
      <c r="A29" s="4" t="s">
        <v>1299</v>
      </c>
      <c r="B29" s="4"/>
      <c r="C29" s="4"/>
      <c r="D29" s="4"/>
      <c r="E29" s="4"/>
      <c r="F29" s="4"/>
      <c r="G29" s="38">
        <v>0</v>
      </c>
      <c r="H29" s="4"/>
      <c r="I29" s="38">
        <v>0</v>
      </c>
      <c r="J29" s="4"/>
      <c r="K29" s="21">
        <v>0</v>
      </c>
    </row>
    <row r="30" spans="1:11" ht="13.5" thickTop="1"/>
    <row r="32" spans="1:11" ht="13.5" thickBot="1">
      <c r="A32" s="4" t="s">
        <v>1300</v>
      </c>
      <c r="B32" s="4"/>
      <c r="C32" s="4"/>
      <c r="D32" s="4"/>
      <c r="E32" s="4"/>
      <c r="F32" s="4"/>
      <c r="G32" s="38">
        <v>0</v>
      </c>
      <c r="H32" s="4"/>
      <c r="I32" s="38">
        <v>0</v>
      </c>
      <c r="J32" s="4"/>
      <c r="K32" s="21">
        <v>0</v>
      </c>
    </row>
    <row r="33" spans="1:11" ht="13.5" thickTop="1"/>
    <row r="35" spans="1:11">
      <c r="A35" s="7" t="s">
        <v>78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2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1301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144</v>
      </c>
      <c r="E11" s="4" t="s">
        <v>81</v>
      </c>
      <c r="F11" s="4" t="s">
        <v>9</v>
      </c>
      <c r="G11" s="4" t="s">
        <v>83</v>
      </c>
      <c r="H11" s="4" t="s">
        <v>84</v>
      </c>
      <c r="I11" s="4" t="s">
        <v>1111</v>
      </c>
      <c r="J11" s="4" t="s">
        <v>85</v>
      </c>
      <c r="K11" s="4" t="s">
        <v>13</v>
      </c>
    </row>
    <row r="12" spans="1:11">
      <c r="A12" s="5"/>
      <c r="B12" s="5"/>
      <c r="C12" s="5"/>
      <c r="D12" s="5"/>
      <c r="E12" s="5" t="s">
        <v>86</v>
      </c>
      <c r="F12" s="5"/>
      <c r="G12" s="5" t="s">
        <v>88</v>
      </c>
      <c r="H12" s="5" t="s">
        <v>89</v>
      </c>
      <c r="I12" s="5" t="s">
        <v>15</v>
      </c>
      <c r="J12" s="5" t="s">
        <v>14</v>
      </c>
      <c r="K12" s="5" t="s">
        <v>14</v>
      </c>
    </row>
    <row r="15" spans="1:11">
      <c r="A15" s="4" t="s">
        <v>1302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1303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1304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1305</v>
      </c>
      <c r="B20" s="6"/>
      <c r="C20" s="6"/>
      <c r="D20" s="6"/>
      <c r="E20" s="6"/>
      <c r="F20" s="6"/>
      <c r="G20" s="37">
        <v>0</v>
      </c>
      <c r="H20" s="6"/>
      <c r="I20" s="37">
        <v>0</v>
      </c>
      <c r="J20" s="6"/>
      <c r="K20" s="19">
        <v>0</v>
      </c>
    </row>
    <row r="21" spans="1:11" ht="13.5" thickTop="1"/>
    <row r="22" spans="1:11">
      <c r="A22" s="6" t="s">
        <v>1306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1307</v>
      </c>
      <c r="B23" s="6"/>
      <c r="C23" s="6"/>
      <c r="D23" s="6"/>
      <c r="E23" s="6"/>
      <c r="F23" s="6"/>
      <c r="G23" s="37">
        <v>0</v>
      </c>
      <c r="H23" s="6"/>
      <c r="I23" s="37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1308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1309</v>
      </c>
      <c r="B26" s="6"/>
      <c r="C26" s="6"/>
      <c r="D26" s="6"/>
      <c r="E26" s="6"/>
      <c r="F26" s="6"/>
      <c r="G26" s="37">
        <v>0</v>
      </c>
      <c r="H26" s="6"/>
      <c r="I26" s="37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1310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1311</v>
      </c>
      <c r="B29" s="6"/>
      <c r="C29" s="6"/>
      <c r="D29" s="6"/>
      <c r="E29" s="6"/>
      <c r="F29" s="6"/>
      <c r="G29" s="37">
        <v>0</v>
      </c>
      <c r="H29" s="6"/>
      <c r="I29" s="37">
        <v>0</v>
      </c>
      <c r="J29" s="6"/>
      <c r="K29" s="19">
        <f>I29/סיכום!$B$42</f>
        <v>0</v>
      </c>
    </row>
    <row r="30" spans="1:11" ht="13.5" thickTop="1"/>
    <row r="31" spans="1:11">
      <c r="A31" s="6" t="s">
        <v>1312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1313</v>
      </c>
      <c r="B32" s="6"/>
      <c r="C32" s="6"/>
      <c r="D32" s="6"/>
      <c r="E32" s="6"/>
      <c r="F32" s="6"/>
      <c r="G32" s="37">
        <v>0</v>
      </c>
      <c r="H32" s="6"/>
      <c r="I32" s="37">
        <v>0</v>
      </c>
      <c r="J32" s="6"/>
      <c r="K32" s="19">
        <f>I32/סיכום!$B$42</f>
        <v>0</v>
      </c>
    </row>
    <row r="33" spans="1:11" ht="13.5" thickTop="1"/>
    <row r="34" spans="1:11" ht="13.5" thickBot="1">
      <c r="A34" s="4" t="s">
        <v>1314</v>
      </c>
      <c r="B34" s="4"/>
      <c r="C34" s="4"/>
      <c r="D34" s="4"/>
      <c r="E34" s="4"/>
      <c r="F34" s="4"/>
      <c r="G34" s="38">
        <v>0</v>
      </c>
      <c r="H34" s="4"/>
      <c r="I34" s="38">
        <v>0</v>
      </c>
      <c r="J34" s="4"/>
      <c r="K34" s="21">
        <v>0</v>
      </c>
    </row>
    <row r="35" spans="1:11" ht="13.5" thickTop="1"/>
    <row r="37" spans="1:11">
      <c r="A37" s="4" t="s">
        <v>1315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1304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1305</v>
      </c>
      <c r="B39" s="6"/>
      <c r="C39" s="6"/>
      <c r="D39" s="6"/>
      <c r="E39" s="6"/>
      <c r="F39" s="6"/>
      <c r="G39" s="37">
        <v>0</v>
      </c>
      <c r="H39" s="6"/>
      <c r="I39" s="37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1316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1317</v>
      </c>
      <c r="B42" s="6"/>
      <c r="C42" s="6"/>
      <c r="D42" s="6"/>
      <c r="E42" s="6"/>
      <c r="F42" s="6"/>
      <c r="G42" s="37">
        <v>0</v>
      </c>
      <c r="H42" s="6"/>
      <c r="I42" s="37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1310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1311</v>
      </c>
      <c r="B45" s="6"/>
      <c r="C45" s="6"/>
      <c r="D45" s="6"/>
      <c r="E45" s="6"/>
      <c r="F45" s="6"/>
      <c r="G45" s="37">
        <v>0</v>
      </c>
      <c r="H45" s="6"/>
      <c r="I45" s="37">
        <v>0</v>
      </c>
      <c r="J45" s="6"/>
      <c r="K45" s="19">
        <f>I45/סיכום!$B$42</f>
        <v>0</v>
      </c>
    </row>
    <row r="46" spans="1:11" ht="13.5" thickTop="1"/>
    <row r="47" spans="1:11">
      <c r="A47" s="6" t="s">
        <v>1318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1319</v>
      </c>
      <c r="B48" s="6"/>
      <c r="C48" s="6"/>
      <c r="D48" s="6"/>
      <c r="E48" s="6"/>
      <c r="F48" s="6"/>
      <c r="G48" s="37">
        <v>0</v>
      </c>
      <c r="H48" s="6"/>
      <c r="I48" s="37">
        <v>0</v>
      </c>
      <c r="J48" s="6"/>
      <c r="K48" s="19">
        <f>I48/סיכום!$B$42</f>
        <v>0</v>
      </c>
    </row>
    <row r="49" spans="1:11" ht="13.5" thickTop="1"/>
    <row r="50" spans="1:11">
      <c r="A50" s="6" t="s">
        <v>1312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1313</v>
      </c>
      <c r="B51" s="6"/>
      <c r="C51" s="6"/>
      <c r="D51" s="6"/>
      <c r="E51" s="6"/>
      <c r="F51" s="6"/>
      <c r="G51" s="37">
        <v>0</v>
      </c>
      <c r="H51" s="6"/>
      <c r="I51" s="37">
        <v>0</v>
      </c>
      <c r="J51" s="6"/>
      <c r="K51" s="19">
        <f>I51/סיכום!$B$42</f>
        <v>0</v>
      </c>
    </row>
    <row r="52" spans="1:11" ht="13.5" thickTop="1"/>
    <row r="53" spans="1:11" ht="13.5" thickBot="1">
      <c r="A53" s="4" t="s">
        <v>1320</v>
      </c>
      <c r="B53" s="4"/>
      <c r="C53" s="4"/>
      <c r="D53" s="4"/>
      <c r="E53" s="4"/>
      <c r="F53" s="4"/>
      <c r="G53" s="38">
        <v>0</v>
      </c>
      <c r="H53" s="4"/>
      <c r="I53" s="38">
        <v>0</v>
      </c>
      <c r="J53" s="4"/>
      <c r="K53" s="21">
        <v>0</v>
      </c>
    </row>
    <row r="54" spans="1:11" ht="13.5" thickTop="1"/>
    <row r="56" spans="1:11" ht="13.5" thickBot="1">
      <c r="A56" s="4" t="s">
        <v>1321</v>
      </c>
      <c r="B56" s="4"/>
      <c r="C56" s="4"/>
      <c r="D56" s="4"/>
      <c r="E56" s="4"/>
      <c r="F56" s="4"/>
      <c r="G56" s="38">
        <v>0</v>
      </c>
      <c r="H56" s="4"/>
      <c r="I56" s="38">
        <v>0</v>
      </c>
      <c r="J56" s="4"/>
      <c r="K56" s="21">
        <v>0</v>
      </c>
    </row>
    <row r="57" spans="1:11" ht="13.5" thickTop="1"/>
    <row r="59" spans="1:11">
      <c r="A59" s="7" t="s">
        <v>78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0"/>
  <sheetViews>
    <sheetView rightToLeft="1" topLeftCell="A13" workbookViewId="0"/>
  </sheetViews>
  <sheetFormatPr defaultColWidth="9.140625" defaultRowHeight="12.75"/>
  <cols>
    <col min="1" max="1" width="34.7109375" customWidth="1"/>
    <col min="2" max="2" width="12.7109375" customWidth="1"/>
    <col min="3" max="3" width="35.7109375" customWidth="1"/>
    <col min="4" max="4" width="11.7109375" customWidth="1"/>
    <col min="5" max="5" width="14.7109375" customWidth="1"/>
    <col min="6" max="6" width="13.7109375" customWidth="1"/>
    <col min="7" max="7" width="17.7109375" style="42" customWidth="1"/>
    <col min="8" max="8" width="9.7109375" style="42" customWidth="1"/>
    <col min="9" max="9" width="12.7109375" style="42" customWidth="1"/>
    <col min="10" max="10" width="20.7109375" style="39" customWidth="1"/>
  </cols>
  <sheetData>
    <row r="2" spans="1:10" ht="18">
      <c r="A2" s="1" t="s">
        <v>0</v>
      </c>
    </row>
    <row r="4" spans="1:10" ht="18">
      <c r="A4" s="1" t="s">
        <v>1322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144</v>
      </c>
      <c r="E11" s="4" t="s">
        <v>81</v>
      </c>
      <c r="F11" s="4" t="s">
        <v>9</v>
      </c>
      <c r="G11" s="43" t="s">
        <v>83</v>
      </c>
      <c r="H11" s="43" t="s">
        <v>84</v>
      </c>
      <c r="I11" s="43" t="s">
        <v>1111</v>
      </c>
      <c r="J11" s="20" t="s">
        <v>13</v>
      </c>
    </row>
    <row r="12" spans="1:10">
      <c r="A12" s="5"/>
      <c r="B12" s="5"/>
      <c r="C12" s="5"/>
      <c r="D12" s="5"/>
      <c r="E12" s="5" t="s">
        <v>86</v>
      </c>
      <c r="F12" s="5"/>
      <c r="G12" s="44" t="s">
        <v>88</v>
      </c>
      <c r="H12" s="44" t="s">
        <v>89</v>
      </c>
      <c r="I12" s="44" t="s">
        <v>15</v>
      </c>
      <c r="J12" s="40" t="s">
        <v>14</v>
      </c>
    </row>
    <row r="15" spans="1:10">
      <c r="A15" s="4" t="s">
        <v>1323</v>
      </c>
      <c r="B15" s="4"/>
      <c r="C15" s="4"/>
      <c r="D15" s="4"/>
      <c r="E15" s="4"/>
      <c r="F15" s="4"/>
      <c r="G15" s="43"/>
      <c r="H15" s="43"/>
      <c r="I15" s="43"/>
      <c r="J15" s="20"/>
    </row>
    <row r="18" spans="1:10">
      <c r="A18" s="4" t="s">
        <v>1324</v>
      </c>
      <c r="B18" s="4"/>
      <c r="C18" s="4"/>
      <c r="D18" s="4"/>
      <c r="E18" s="4"/>
      <c r="F18" s="4"/>
      <c r="G18" s="43"/>
      <c r="H18" s="43"/>
      <c r="I18" s="43"/>
      <c r="J18" s="20"/>
    </row>
    <row r="19" spans="1:10">
      <c r="A19" s="6" t="s">
        <v>1325</v>
      </c>
      <c r="B19" s="6"/>
      <c r="C19" s="6"/>
      <c r="D19" s="6"/>
      <c r="E19" s="6"/>
      <c r="F19" s="6"/>
      <c r="G19" s="45"/>
      <c r="H19" s="45"/>
      <c r="I19" s="45"/>
      <c r="J19" s="18"/>
    </row>
    <row r="20" spans="1:10" ht="13.5" thickBot="1">
      <c r="A20" s="6" t="s">
        <v>1326</v>
      </c>
      <c r="B20" s="6"/>
      <c r="C20" s="6"/>
      <c r="D20" s="6"/>
      <c r="E20" s="6"/>
      <c r="F20" s="6"/>
      <c r="G20" s="27">
        <v>0</v>
      </c>
      <c r="H20" s="45"/>
      <c r="I20" s="27">
        <v>0</v>
      </c>
      <c r="J20" s="19">
        <v>0</v>
      </c>
    </row>
    <row r="21" spans="1:10" ht="13.5" thickTop="1"/>
    <row r="22" spans="1:10">
      <c r="A22" s="6" t="s">
        <v>1327</v>
      </c>
      <c r="B22" s="6"/>
      <c r="C22" s="6"/>
      <c r="D22" s="6"/>
      <c r="E22" s="6"/>
      <c r="F22" s="6"/>
      <c r="G22" s="45"/>
      <c r="H22" s="45"/>
      <c r="I22" s="45"/>
      <c r="J22" s="18"/>
    </row>
    <row r="23" spans="1:10">
      <c r="A23" s="7" t="s">
        <v>1328</v>
      </c>
      <c r="B23" s="7">
        <v>9927268</v>
      </c>
      <c r="C23" s="7" t="s">
        <v>1329</v>
      </c>
      <c r="D23" s="35">
        <v>0</v>
      </c>
      <c r="E23" s="7" t="s">
        <v>1330</v>
      </c>
      <c r="F23" s="7" t="s">
        <v>23</v>
      </c>
      <c r="G23" s="26">
        <v>-1490000</v>
      </c>
      <c r="H23" s="26">
        <v>-5.82</v>
      </c>
      <c r="I23" s="26">
        <v>86.67</v>
      </c>
      <c r="J23" s="17">
        <f>I23/סיכום!$B$42</f>
        <v>9.8447197924337308E-5</v>
      </c>
    </row>
    <row r="24" spans="1:10">
      <c r="A24" s="7" t="s">
        <v>1331</v>
      </c>
      <c r="B24" s="7">
        <v>9926597</v>
      </c>
      <c r="C24" s="35">
        <v>0</v>
      </c>
      <c r="D24" s="35">
        <v>0</v>
      </c>
      <c r="E24" s="7" t="s">
        <v>1332</v>
      </c>
      <c r="F24" s="7" t="s">
        <v>23</v>
      </c>
      <c r="G24" s="26">
        <v>-400000</v>
      </c>
      <c r="H24" s="26">
        <v>-41.13</v>
      </c>
      <c r="I24" s="26">
        <v>164.51</v>
      </c>
      <c r="J24" s="17">
        <f>I24/סיכום!$B$42</f>
        <v>1.8686452671665778E-4</v>
      </c>
    </row>
    <row r="25" spans="1:10">
      <c r="A25" s="7" t="s">
        <v>1333</v>
      </c>
      <c r="B25" s="7">
        <v>9926629</v>
      </c>
      <c r="C25" s="35">
        <v>0</v>
      </c>
      <c r="D25" s="35">
        <v>0</v>
      </c>
      <c r="E25" s="7" t="s">
        <v>1334</v>
      </c>
      <c r="F25" s="7" t="s">
        <v>23</v>
      </c>
      <c r="G25" s="26">
        <v>-120000</v>
      </c>
      <c r="H25" s="26">
        <v>-44.08</v>
      </c>
      <c r="I25" s="26">
        <v>52.89</v>
      </c>
      <c r="J25" s="17">
        <f>I25/סיכום!$B$42</f>
        <v>6.0076985095398644E-5</v>
      </c>
    </row>
    <row r="26" spans="1:10">
      <c r="A26" s="7" t="s">
        <v>1335</v>
      </c>
      <c r="B26" s="7">
        <v>9926956</v>
      </c>
      <c r="C26" s="7" t="s">
        <v>575</v>
      </c>
      <c r="D26" s="35">
        <v>0</v>
      </c>
      <c r="E26" s="7" t="s">
        <v>1332</v>
      </c>
      <c r="F26" s="7" t="s">
        <v>23</v>
      </c>
      <c r="G26" s="26">
        <v>-850000</v>
      </c>
      <c r="H26" s="26">
        <v>-57.71</v>
      </c>
      <c r="I26" s="26">
        <v>490.52</v>
      </c>
      <c r="J26" s="17">
        <f>I26/סיכום!$B$42</f>
        <v>5.5717456473804009E-4</v>
      </c>
    </row>
    <row r="27" spans="1:10">
      <c r="A27" s="7" t="s">
        <v>1336</v>
      </c>
      <c r="B27" s="7">
        <v>9927264</v>
      </c>
      <c r="C27" s="7" t="s">
        <v>1329</v>
      </c>
      <c r="D27" s="35">
        <v>0</v>
      </c>
      <c r="E27" s="7" t="s">
        <v>1337</v>
      </c>
      <c r="F27" s="7" t="s">
        <v>23</v>
      </c>
      <c r="G27" s="26">
        <v>-1960000</v>
      </c>
      <c r="H27" s="26">
        <v>-7.69</v>
      </c>
      <c r="I27" s="26">
        <v>150.69999999999999</v>
      </c>
      <c r="J27" s="17">
        <f>I27/סיכום!$B$42</f>
        <v>1.7117794770044574E-4</v>
      </c>
    </row>
    <row r="28" spans="1:10">
      <c r="A28" s="7" t="s">
        <v>1338</v>
      </c>
      <c r="B28" s="7">
        <v>915730633</v>
      </c>
      <c r="C28" s="35">
        <v>0</v>
      </c>
      <c r="D28" s="35">
        <v>0</v>
      </c>
      <c r="E28" s="7" t="s">
        <v>1339</v>
      </c>
      <c r="F28" s="7" t="s">
        <v>23</v>
      </c>
      <c r="G28" s="26">
        <v>-55000000</v>
      </c>
      <c r="H28" s="26">
        <v>-0.1</v>
      </c>
      <c r="I28" s="26">
        <v>52.87</v>
      </c>
      <c r="J28" s="17">
        <f>I28/סיכום!$B$42</f>
        <v>6.0054267385020346E-5</v>
      </c>
    </row>
    <row r="29" spans="1:10">
      <c r="A29" s="7" t="s">
        <v>1340</v>
      </c>
      <c r="B29" s="7">
        <v>915754991</v>
      </c>
      <c r="C29" s="35">
        <v>0</v>
      </c>
      <c r="D29" s="35">
        <v>0</v>
      </c>
      <c r="E29" s="7" t="s">
        <v>1341</v>
      </c>
      <c r="F29" s="7" t="s">
        <v>23</v>
      </c>
      <c r="G29" s="26">
        <v>-7750000</v>
      </c>
      <c r="H29" s="26">
        <v>52.07</v>
      </c>
      <c r="I29" s="26">
        <v>-4035.51</v>
      </c>
      <c r="J29" s="17">
        <f>I29/סיכום!$B$42</f>
        <v>-4.5838773704354732E-3</v>
      </c>
    </row>
    <row r="30" spans="1:10">
      <c r="A30" s="7" t="s">
        <v>1340</v>
      </c>
      <c r="B30" s="7">
        <v>915678240</v>
      </c>
      <c r="C30" s="35">
        <v>0</v>
      </c>
      <c r="D30" s="35">
        <v>0</v>
      </c>
      <c r="E30" s="7" t="s">
        <v>1342</v>
      </c>
      <c r="F30" s="7" t="s">
        <v>23</v>
      </c>
      <c r="G30" s="26">
        <v>-100000</v>
      </c>
      <c r="H30" s="26">
        <v>-49.87</v>
      </c>
      <c r="I30" s="26">
        <v>49.87</v>
      </c>
      <c r="J30" s="17">
        <f>I30/סיכום!$B$42</f>
        <v>5.6646610828276238E-5</v>
      </c>
    </row>
    <row r="31" spans="1:10">
      <c r="A31" s="7" t="s">
        <v>1340</v>
      </c>
      <c r="B31" s="7">
        <v>915678236</v>
      </c>
      <c r="C31" s="35">
        <v>0</v>
      </c>
      <c r="D31" s="35">
        <v>0</v>
      </c>
      <c r="E31" s="7" t="s">
        <v>1342</v>
      </c>
      <c r="F31" s="7" t="s">
        <v>23</v>
      </c>
      <c r="G31" s="26">
        <v>-15000</v>
      </c>
      <c r="H31" s="26">
        <v>-49.87</v>
      </c>
      <c r="I31" s="26">
        <v>7.48</v>
      </c>
      <c r="J31" s="17">
        <f>I31/סיכום!$B$42</f>
        <v>8.496423681481979E-6</v>
      </c>
    </row>
    <row r="32" spans="1:10">
      <c r="A32" s="7" t="s">
        <v>1340</v>
      </c>
      <c r="B32" s="7">
        <v>915751241</v>
      </c>
      <c r="C32" s="35">
        <v>0</v>
      </c>
      <c r="D32" s="35">
        <v>0</v>
      </c>
      <c r="E32" s="7" t="s">
        <v>1343</v>
      </c>
      <c r="F32" s="7" t="s">
        <v>23</v>
      </c>
      <c r="G32" s="26">
        <v>-1300000</v>
      </c>
      <c r="H32" s="26">
        <v>51.14</v>
      </c>
      <c r="I32" s="26">
        <v>-664.84</v>
      </c>
      <c r="J32" s="17">
        <f>I32/סיכום!$B$42</f>
        <v>-7.5518212839525121E-4</v>
      </c>
    </row>
    <row r="33" spans="1:10">
      <c r="A33" s="7" t="s">
        <v>1340</v>
      </c>
      <c r="B33" s="7">
        <v>915754987</v>
      </c>
      <c r="C33" s="35">
        <v>0</v>
      </c>
      <c r="D33" s="35">
        <v>0</v>
      </c>
      <c r="E33" s="7" t="s">
        <v>1341</v>
      </c>
      <c r="F33" s="7" t="s">
        <v>23</v>
      </c>
      <c r="G33" s="26">
        <v>-195000</v>
      </c>
      <c r="H33" s="26">
        <v>52.07</v>
      </c>
      <c r="I33" s="26">
        <v>-101.54</v>
      </c>
      <c r="J33" s="17">
        <f>I33/סיכום!$B$42</f>
        <v>-1.1533781559059895E-4</v>
      </c>
    </row>
    <row r="34" spans="1:10">
      <c r="A34" s="7" t="s">
        <v>1340</v>
      </c>
      <c r="B34" s="7">
        <v>915678225</v>
      </c>
      <c r="C34" s="35">
        <v>0</v>
      </c>
      <c r="D34" s="35">
        <v>0</v>
      </c>
      <c r="E34" s="7" t="s">
        <v>1342</v>
      </c>
      <c r="F34" s="7" t="s">
        <v>23</v>
      </c>
      <c r="G34" s="26">
        <v>-850000</v>
      </c>
      <c r="H34" s="26">
        <v>-49.87</v>
      </c>
      <c r="I34" s="26">
        <v>423.87</v>
      </c>
      <c r="J34" s="17">
        <f>I34/סיכום!$B$42</f>
        <v>4.8146779490237517E-4</v>
      </c>
    </row>
    <row r="35" spans="1:10">
      <c r="A35" s="7" t="s">
        <v>1340</v>
      </c>
      <c r="B35" s="7">
        <v>915726180</v>
      </c>
      <c r="C35" s="35">
        <v>0</v>
      </c>
      <c r="D35" s="35">
        <v>0</v>
      </c>
      <c r="E35" s="7" t="s">
        <v>1344</v>
      </c>
      <c r="F35" s="7" t="s">
        <v>23</v>
      </c>
      <c r="G35" s="26">
        <v>-80000</v>
      </c>
      <c r="H35" s="26">
        <v>-53.14</v>
      </c>
      <c r="I35" s="26">
        <v>42.51</v>
      </c>
      <c r="J35" s="17">
        <f>I35/סיכום!$B$42</f>
        <v>4.8286493409064025E-5</v>
      </c>
    </row>
    <row r="36" spans="1:10">
      <c r="A36" s="7" t="s">
        <v>1340</v>
      </c>
      <c r="B36" s="7">
        <v>915744342</v>
      </c>
      <c r="C36" s="35">
        <v>0</v>
      </c>
      <c r="D36" s="35">
        <v>0</v>
      </c>
      <c r="E36" s="7" t="s">
        <v>1345</v>
      </c>
      <c r="F36" s="7" t="s">
        <v>23</v>
      </c>
      <c r="G36" s="26">
        <v>-1800000</v>
      </c>
      <c r="H36" s="26">
        <v>48.61</v>
      </c>
      <c r="I36" s="26">
        <v>-875.01</v>
      </c>
      <c r="J36" s="17">
        <f>I36/סיכום!$B$42</f>
        <v>-9.9391118790555428E-4</v>
      </c>
    </row>
    <row r="37" spans="1:10">
      <c r="A37" s="7" t="s">
        <v>1340</v>
      </c>
      <c r="B37" s="7">
        <v>915726195</v>
      </c>
      <c r="C37" s="35">
        <v>0</v>
      </c>
      <c r="D37" s="35">
        <v>0</v>
      </c>
      <c r="E37" s="7" t="s">
        <v>1344</v>
      </c>
      <c r="F37" s="7" t="s">
        <v>23</v>
      </c>
      <c r="G37" s="26">
        <v>-2660000</v>
      </c>
      <c r="H37" s="26">
        <v>-53.14</v>
      </c>
      <c r="I37" s="26">
        <v>1413.43</v>
      </c>
      <c r="J37" s="17">
        <f>I37/סיכום!$B$42</f>
        <v>1.6054946689996088E-3</v>
      </c>
    </row>
    <row r="38" spans="1:10">
      <c r="A38" s="7" t="s">
        <v>1340</v>
      </c>
      <c r="B38" s="7">
        <v>915726175</v>
      </c>
      <c r="C38" s="35">
        <v>0</v>
      </c>
      <c r="D38" s="35">
        <v>0</v>
      </c>
      <c r="E38" s="7" t="s">
        <v>1344</v>
      </c>
      <c r="F38" s="7" t="s">
        <v>23</v>
      </c>
      <c r="G38" s="26">
        <v>-96000</v>
      </c>
      <c r="H38" s="26">
        <v>-53.14</v>
      </c>
      <c r="I38" s="26">
        <v>51.01</v>
      </c>
      <c r="J38" s="17">
        <f>I38/סיכום!$B$42</f>
        <v>5.7941520319838999E-5</v>
      </c>
    </row>
    <row r="39" spans="1:10">
      <c r="A39" s="7" t="s">
        <v>1346</v>
      </c>
      <c r="B39" s="7">
        <v>9926916</v>
      </c>
      <c r="C39" s="7" t="s">
        <v>1329</v>
      </c>
      <c r="D39" s="35">
        <v>0</v>
      </c>
      <c r="E39" s="7" t="s">
        <v>1347</v>
      </c>
      <c r="F39" s="7" t="s">
        <v>23</v>
      </c>
      <c r="G39" s="26">
        <v>-4000000</v>
      </c>
      <c r="H39" s="26">
        <v>0.05</v>
      </c>
      <c r="I39" s="26">
        <v>-1.85</v>
      </c>
      <c r="J39" s="17">
        <f>I39/סיכום!$B$42</f>
        <v>-2.1013882099922006E-6</v>
      </c>
    </row>
    <row r="40" spans="1:10">
      <c r="A40" s="7" t="s">
        <v>1348</v>
      </c>
      <c r="B40" s="7">
        <v>9926801</v>
      </c>
      <c r="C40" s="35">
        <v>0</v>
      </c>
      <c r="D40" s="35">
        <v>0</v>
      </c>
      <c r="E40" s="7" t="s">
        <v>1349</v>
      </c>
      <c r="F40" s="7" t="s">
        <v>23</v>
      </c>
      <c r="G40" s="26">
        <v>-4000000</v>
      </c>
      <c r="H40" s="26">
        <v>-0.18</v>
      </c>
      <c r="I40" s="26">
        <v>7.22</v>
      </c>
      <c r="J40" s="17">
        <f>I40/סיכום!$B$42</f>
        <v>8.2010934465641547E-6</v>
      </c>
    </row>
    <row r="41" spans="1:10" ht="13.5" thickBot="1">
      <c r="A41" s="6" t="s">
        <v>1350</v>
      </c>
      <c r="B41" s="6"/>
      <c r="C41" s="6"/>
      <c r="D41" s="6"/>
      <c r="E41" s="6"/>
      <c r="F41" s="6"/>
      <c r="G41" s="27">
        <f>SUM(G23:G40)</f>
        <v>-82666000</v>
      </c>
      <c r="H41" s="45"/>
      <c r="I41" s="27">
        <f>SUM(I23:I40)</f>
        <v>-2685.2</v>
      </c>
      <c r="J41" s="19">
        <f>SUM(J23:J40)</f>
        <v>-3.0500797953897612E-3</v>
      </c>
    </row>
    <row r="42" spans="1:10" ht="13.5" thickTop="1"/>
    <row r="43" spans="1:10">
      <c r="A43" s="6" t="s">
        <v>1351</v>
      </c>
      <c r="B43" s="6"/>
      <c r="C43" s="6"/>
      <c r="D43" s="6"/>
      <c r="E43" s="6"/>
      <c r="F43" s="6"/>
      <c r="G43" s="45"/>
      <c r="H43" s="45"/>
      <c r="I43" s="45"/>
      <c r="J43" s="18"/>
    </row>
    <row r="44" spans="1:10">
      <c r="A44" s="7" t="s">
        <v>1352</v>
      </c>
      <c r="B44" s="7">
        <v>200101004</v>
      </c>
      <c r="C44" s="35">
        <v>0</v>
      </c>
      <c r="D44" s="7" t="s">
        <v>1353</v>
      </c>
      <c r="E44" s="7" t="s">
        <v>1354</v>
      </c>
      <c r="F44" s="7" t="s">
        <v>23</v>
      </c>
      <c r="G44" s="26">
        <v>778550.68</v>
      </c>
      <c r="H44" s="26">
        <v>131.19999999999999</v>
      </c>
      <c r="I44" s="26">
        <v>1021.43</v>
      </c>
      <c r="J44" s="17">
        <f>I44/סיכום!$B$42</f>
        <v>1.160227545585045E-3</v>
      </c>
    </row>
    <row r="45" spans="1:10">
      <c r="A45" s="7" t="s">
        <v>1355</v>
      </c>
      <c r="B45" s="7">
        <v>200101012</v>
      </c>
      <c r="C45" s="35">
        <v>0</v>
      </c>
      <c r="D45" s="7" t="s">
        <v>1353</v>
      </c>
      <c r="E45" s="7" t="s">
        <v>1182</v>
      </c>
      <c r="F45" s="7" t="s">
        <v>30</v>
      </c>
      <c r="G45" s="26">
        <v>-914494.35</v>
      </c>
      <c r="H45" s="26">
        <v>126.05</v>
      </c>
      <c r="I45" s="26">
        <v>-1152.72</v>
      </c>
      <c r="J45" s="17">
        <f>I45/סיכום!$B$42</f>
        <v>-1.3093579553633565E-3</v>
      </c>
    </row>
    <row r="46" spans="1:10" ht="13.5" thickBot="1">
      <c r="A46" s="6" t="s">
        <v>1356</v>
      </c>
      <c r="B46" s="6"/>
      <c r="C46" s="6"/>
      <c r="D46" s="6"/>
      <c r="E46" s="6"/>
      <c r="F46" s="6"/>
      <c r="G46" s="27">
        <f>SUM(G44:G45)</f>
        <v>-135943.66999999993</v>
      </c>
      <c r="H46" s="45"/>
      <c r="I46" s="27">
        <f>SUM(I44:I45)</f>
        <v>-131.29000000000008</v>
      </c>
      <c r="J46" s="19">
        <f>SUM(J44:J45)</f>
        <v>-1.4913040977831147E-4</v>
      </c>
    </row>
    <row r="47" spans="1:10" ht="13.5" thickTop="1"/>
    <row r="48" spans="1:10">
      <c r="A48" s="6" t="s">
        <v>1357</v>
      </c>
      <c r="B48" s="6"/>
      <c r="C48" s="6"/>
      <c r="D48" s="6"/>
      <c r="E48" s="6"/>
      <c r="F48" s="6"/>
      <c r="G48" s="45"/>
      <c r="H48" s="45"/>
      <c r="I48" s="45"/>
      <c r="J48" s="18"/>
    </row>
    <row r="49" spans="1:10" ht="13.5" thickBot="1">
      <c r="A49" s="6" t="s">
        <v>1358</v>
      </c>
      <c r="B49" s="6"/>
      <c r="C49" s="6"/>
      <c r="D49" s="6"/>
      <c r="E49" s="6"/>
      <c r="F49" s="6"/>
      <c r="G49" s="27">
        <v>0</v>
      </c>
      <c r="H49" s="45"/>
      <c r="I49" s="27">
        <v>0</v>
      </c>
      <c r="J49" s="19">
        <f>H49/סיכום!$B$42</f>
        <v>0</v>
      </c>
    </row>
    <row r="50" spans="1:10" ht="13.5" thickTop="1"/>
    <row r="51" spans="1:10">
      <c r="A51" s="6" t="s">
        <v>1359</v>
      </c>
      <c r="B51" s="6"/>
      <c r="C51" s="6"/>
      <c r="D51" s="6"/>
      <c r="E51" s="6"/>
      <c r="F51" s="6"/>
      <c r="G51" s="45"/>
      <c r="H51" s="45"/>
      <c r="I51" s="45"/>
      <c r="J51" s="18"/>
    </row>
    <row r="52" spans="1:10" ht="13.5" thickBot="1">
      <c r="A52" s="6" t="s">
        <v>1360</v>
      </c>
      <c r="B52" s="6"/>
      <c r="C52" s="6"/>
      <c r="D52" s="6"/>
      <c r="E52" s="6"/>
      <c r="F52" s="6"/>
      <c r="G52" s="27">
        <v>0</v>
      </c>
      <c r="H52" s="45"/>
      <c r="I52" s="27">
        <v>0</v>
      </c>
      <c r="J52" s="19">
        <f>H52/סיכום!$B$42</f>
        <v>0</v>
      </c>
    </row>
    <row r="53" spans="1:10" ht="13.5" thickTop="1"/>
    <row r="54" spans="1:10" ht="13.5" thickBot="1">
      <c r="A54" s="4" t="s">
        <v>1361</v>
      </c>
      <c r="B54" s="4"/>
      <c r="C54" s="4"/>
      <c r="D54" s="4"/>
      <c r="E54" s="4"/>
      <c r="F54" s="4"/>
      <c r="G54" s="28">
        <f>SUM(G41+G46)</f>
        <v>-82801943.670000002</v>
      </c>
      <c r="H54" s="43"/>
      <c r="I54" s="28">
        <f>SUM(I41+I46)</f>
        <v>-2816.49</v>
      </c>
      <c r="J54" s="21">
        <f>SUM(J41+J46)</f>
        <v>-3.1992102051680727E-3</v>
      </c>
    </row>
    <row r="55" spans="1:10" ht="13.5" thickTop="1"/>
    <row r="57" spans="1:10">
      <c r="A57" s="4" t="s">
        <v>1362</v>
      </c>
      <c r="B57" s="4"/>
      <c r="C57" s="4"/>
      <c r="D57" s="4"/>
      <c r="E57" s="4"/>
      <c r="F57" s="4"/>
      <c r="G57" s="43"/>
      <c r="H57" s="43"/>
      <c r="I57" s="43"/>
      <c r="J57" s="20"/>
    </row>
    <row r="58" spans="1:10">
      <c r="A58" s="6" t="s">
        <v>1325</v>
      </c>
      <c r="B58" s="6"/>
      <c r="C58" s="6"/>
      <c r="D58" s="6"/>
      <c r="E58" s="6"/>
      <c r="F58" s="6"/>
      <c r="G58" s="45"/>
      <c r="H58" s="45"/>
      <c r="I58" s="45"/>
      <c r="J58" s="18"/>
    </row>
    <row r="59" spans="1:10" ht="13.5" thickBot="1">
      <c r="A59" s="6" t="s">
        <v>1326</v>
      </c>
      <c r="B59" s="6"/>
      <c r="C59" s="6"/>
      <c r="D59" s="6"/>
      <c r="E59" s="6"/>
      <c r="F59" s="6"/>
      <c r="G59" s="27">
        <v>0</v>
      </c>
      <c r="H59" s="45"/>
      <c r="I59" s="27">
        <v>0</v>
      </c>
      <c r="J59" s="19">
        <f>H59/סיכום!$B$42</f>
        <v>0</v>
      </c>
    </row>
    <row r="60" spans="1:10" ht="13.5" thickTop="1"/>
    <row r="61" spans="1:10">
      <c r="A61" s="6" t="s">
        <v>1363</v>
      </c>
      <c r="B61" s="6"/>
      <c r="C61" s="6"/>
      <c r="D61" s="6"/>
      <c r="E61" s="6"/>
      <c r="F61" s="6"/>
      <c r="G61" s="45"/>
      <c r="H61" s="45"/>
      <c r="I61" s="45"/>
      <c r="J61" s="18"/>
    </row>
    <row r="62" spans="1:10" ht="13.5" thickBot="1">
      <c r="A62" s="6" t="s">
        <v>1364</v>
      </c>
      <c r="B62" s="6"/>
      <c r="C62" s="6"/>
      <c r="D62" s="6"/>
      <c r="E62" s="6"/>
      <c r="F62" s="6"/>
      <c r="G62" s="27">
        <v>0</v>
      </c>
      <c r="H62" s="45"/>
      <c r="I62" s="27">
        <v>0</v>
      </c>
      <c r="J62" s="19">
        <f>H62/סיכום!$B$42</f>
        <v>0</v>
      </c>
    </row>
    <row r="63" spans="1:10" ht="13.5" thickTop="1"/>
    <row r="64" spans="1:10">
      <c r="A64" s="6" t="s">
        <v>1357</v>
      </c>
      <c r="B64" s="6"/>
      <c r="C64" s="6"/>
      <c r="D64" s="6"/>
      <c r="E64" s="6"/>
      <c r="F64" s="6"/>
      <c r="G64" s="45"/>
      <c r="H64" s="45"/>
      <c r="I64" s="45"/>
      <c r="J64" s="18"/>
    </row>
    <row r="65" spans="1:10" ht="13.5" thickBot="1">
      <c r="A65" s="6" t="s">
        <v>1358</v>
      </c>
      <c r="B65" s="6"/>
      <c r="C65" s="6"/>
      <c r="D65" s="6"/>
      <c r="E65" s="6"/>
      <c r="F65" s="6"/>
      <c r="G65" s="27">
        <v>0</v>
      </c>
      <c r="H65" s="45"/>
      <c r="I65" s="27">
        <v>0</v>
      </c>
      <c r="J65" s="19">
        <f>H65/סיכום!$B$42</f>
        <v>0</v>
      </c>
    </row>
    <row r="66" spans="1:10" ht="13.5" thickTop="1"/>
    <row r="67" spans="1:10">
      <c r="A67" s="6" t="s">
        <v>1359</v>
      </c>
      <c r="B67" s="6"/>
      <c r="C67" s="6"/>
      <c r="D67" s="6"/>
      <c r="E67" s="6"/>
      <c r="F67" s="6"/>
      <c r="G67" s="45"/>
      <c r="H67" s="45"/>
      <c r="I67" s="45"/>
      <c r="J67" s="18"/>
    </row>
    <row r="68" spans="1:10" ht="13.5" thickBot="1">
      <c r="A68" s="6" t="s">
        <v>1360</v>
      </c>
      <c r="B68" s="6"/>
      <c r="C68" s="6"/>
      <c r="D68" s="6"/>
      <c r="E68" s="6"/>
      <c r="F68" s="6"/>
      <c r="G68" s="27">
        <v>0</v>
      </c>
      <c r="H68" s="45"/>
      <c r="I68" s="27">
        <v>0</v>
      </c>
      <c r="J68" s="19">
        <f>H68/סיכום!$B$42</f>
        <v>0</v>
      </c>
    </row>
    <row r="69" spans="1:10" ht="13.5" thickTop="1"/>
    <row r="70" spans="1:10" ht="13.5" thickBot="1">
      <c r="A70" s="4" t="s">
        <v>1365</v>
      </c>
      <c r="B70" s="4"/>
      <c r="C70" s="4"/>
      <c r="D70" s="4"/>
      <c r="E70" s="4"/>
      <c r="F70" s="4"/>
      <c r="G70" s="28">
        <v>0</v>
      </c>
      <c r="H70" s="43"/>
      <c r="I70" s="28">
        <v>0</v>
      </c>
      <c r="J70" s="21">
        <v>0</v>
      </c>
    </row>
    <row r="71" spans="1:10" ht="13.5" thickTop="1"/>
    <row r="73" spans="1:10" ht="13.5" thickBot="1">
      <c r="A73" s="4" t="s">
        <v>1366</v>
      </c>
      <c r="B73" s="4"/>
      <c r="C73" s="4"/>
      <c r="D73" s="4"/>
      <c r="E73" s="4"/>
      <c r="F73" s="4"/>
      <c r="G73" s="28">
        <f>SUM(G54)</f>
        <v>-82801943.670000002</v>
      </c>
      <c r="H73" s="43"/>
      <c r="I73" s="28">
        <f>SUM(I54)</f>
        <v>-2816.49</v>
      </c>
      <c r="J73" s="21">
        <f>SUM(J54)</f>
        <v>-3.1992102051680727E-3</v>
      </c>
    </row>
    <row r="74" spans="1:10" ht="13.5" thickTop="1"/>
    <row r="76" spans="1:10">
      <c r="A76" s="7" t="s">
        <v>78</v>
      </c>
      <c r="B76" s="7"/>
      <c r="C76" s="7"/>
      <c r="D76" s="7"/>
      <c r="E76" s="7"/>
      <c r="F76" s="7"/>
      <c r="G76" s="26"/>
      <c r="H76" s="26"/>
      <c r="I76" s="26"/>
      <c r="J76" s="17"/>
    </row>
    <row r="80" spans="1:10">
      <c r="A80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4"/>
  <sheetViews>
    <sheetView rightToLeft="1" topLeftCell="A13" workbookViewId="0">
      <selection activeCell="A40" sqref="A40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39" customWidth="1"/>
    <col min="9" max="9" width="16.7109375" style="39" customWidth="1"/>
    <col min="10" max="10" width="17.7109375" style="42" customWidth="1"/>
    <col min="11" max="11" width="9.7109375" style="42" customWidth="1"/>
    <col min="12" max="12" width="13.7109375" style="42" customWidth="1"/>
    <col min="13" max="13" width="24.7109375" style="39" customWidth="1"/>
    <col min="14" max="14" width="20.7109375" style="39" customWidth="1"/>
  </cols>
  <sheetData>
    <row r="2" spans="1:14" ht="18">
      <c r="A2" s="1" t="s">
        <v>0</v>
      </c>
    </row>
    <row r="4" spans="1:14" ht="18">
      <c r="A4" s="1" t="s">
        <v>80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81</v>
      </c>
      <c r="F11" s="4" t="s">
        <v>82</v>
      </c>
      <c r="G11" s="4" t="s">
        <v>9</v>
      </c>
      <c r="H11" s="20" t="s">
        <v>10</v>
      </c>
      <c r="I11" s="20" t="s">
        <v>11</v>
      </c>
      <c r="J11" s="43" t="s">
        <v>83</v>
      </c>
      <c r="K11" s="43" t="s">
        <v>84</v>
      </c>
      <c r="L11" s="43" t="s">
        <v>12</v>
      </c>
      <c r="M11" s="20" t="s">
        <v>85</v>
      </c>
      <c r="N11" s="20" t="s">
        <v>13</v>
      </c>
    </row>
    <row r="12" spans="1:14">
      <c r="A12" s="5"/>
      <c r="B12" s="5"/>
      <c r="C12" s="5"/>
      <c r="D12" s="5"/>
      <c r="E12" s="5" t="s">
        <v>86</v>
      </c>
      <c r="F12" s="5" t="s">
        <v>87</v>
      </c>
      <c r="G12" s="5"/>
      <c r="H12" s="40" t="s">
        <v>14</v>
      </c>
      <c r="I12" s="40" t="s">
        <v>14</v>
      </c>
      <c r="J12" s="44" t="s">
        <v>88</v>
      </c>
      <c r="K12" s="44" t="s">
        <v>89</v>
      </c>
      <c r="L12" s="44" t="s">
        <v>15</v>
      </c>
      <c r="M12" s="40" t="s">
        <v>14</v>
      </c>
      <c r="N12" s="40" t="s">
        <v>14</v>
      </c>
    </row>
    <row r="15" spans="1:14">
      <c r="A15" s="4" t="s">
        <v>90</v>
      </c>
      <c r="B15" s="4"/>
      <c r="C15" s="4"/>
      <c r="D15" s="4"/>
      <c r="E15" s="4"/>
      <c r="F15" s="4"/>
      <c r="G15" s="4"/>
      <c r="H15" s="20"/>
      <c r="I15" s="20"/>
      <c r="J15" s="43"/>
      <c r="K15" s="43"/>
      <c r="L15" s="43"/>
      <c r="M15" s="20"/>
      <c r="N15" s="20"/>
    </row>
    <row r="18" spans="1:14">
      <c r="A18" s="4" t="s">
        <v>91</v>
      </c>
      <c r="B18" s="4"/>
      <c r="C18" s="4"/>
      <c r="D18" s="4"/>
      <c r="E18" s="4"/>
      <c r="F18" s="4"/>
      <c r="G18" s="4"/>
      <c r="H18" s="20"/>
      <c r="I18" s="20"/>
      <c r="J18" s="43"/>
      <c r="K18" s="43"/>
      <c r="L18" s="43"/>
      <c r="M18" s="20"/>
      <c r="N18" s="20"/>
    </row>
    <row r="19" spans="1:14">
      <c r="A19" s="6" t="s">
        <v>92</v>
      </c>
      <c r="B19" s="6"/>
      <c r="C19" s="6"/>
      <c r="D19" s="6"/>
      <c r="E19" s="6"/>
      <c r="F19" s="6"/>
      <c r="G19" s="6"/>
      <c r="H19" s="18"/>
      <c r="I19" s="18"/>
      <c r="J19" s="45"/>
      <c r="K19" s="45"/>
      <c r="L19" s="45"/>
      <c r="M19" s="18"/>
      <c r="N19" s="18"/>
    </row>
    <row r="20" spans="1:14">
      <c r="A20" s="7" t="s">
        <v>93</v>
      </c>
      <c r="B20" s="7">
        <v>9547233</v>
      </c>
      <c r="C20" s="7" t="s">
        <v>94</v>
      </c>
      <c r="D20" s="35" t="s">
        <v>1543</v>
      </c>
      <c r="E20" s="35">
        <v>0</v>
      </c>
      <c r="F20" s="7">
        <v>0.08</v>
      </c>
      <c r="G20" s="7" t="s">
        <v>23</v>
      </c>
      <c r="H20" s="17">
        <v>0.05</v>
      </c>
      <c r="I20" s="17">
        <v>-3.5499999999999997E-2</v>
      </c>
      <c r="J20" s="26">
        <v>21838</v>
      </c>
      <c r="K20" s="26">
        <v>138.38</v>
      </c>
      <c r="L20" s="26">
        <v>30.22</v>
      </c>
      <c r="M20" s="17">
        <v>0</v>
      </c>
      <c r="N20" s="17">
        <f>L20/סיכום!$B$42</f>
        <v>3.4326460381602324E-5</v>
      </c>
    </row>
    <row r="21" spans="1:14">
      <c r="A21" s="7" t="s">
        <v>95</v>
      </c>
      <c r="B21" s="7">
        <v>9590332</v>
      </c>
      <c r="C21" s="7" t="s">
        <v>94</v>
      </c>
      <c r="D21" s="35" t="s">
        <v>1543</v>
      </c>
      <c r="E21" s="35">
        <v>0</v>
      </c>
      <c r="F21" s="7">
        <v>5.58</v>
      </c>
      <c r="G21" s="7" t="s">
        <v>23</v>
      </c>
      <c r="H21" s="17">
        <v>0.04</v>
      </c>
      <c r="I21" s="17">
        <v>-3.0999999999999999E-3</v>
      </c>
      <c r="J21" s="26">
        <v>196871</v>
      </c>
      <c r="K21" s="26">
        <v>167.42</v>
      </c>
      <c r="L21" s="26">
        <v>329.6</v>
      </c>
      <c r="M21" s="17">
        <v>0</v>
      </c>
      <c r="N21" s="17">
        <f>L21/סיכום!$B$42</f>
        <v>3.7438786703428612E-4</v>
      </c>
    </row>
    <row r="22" spans="1:14">
      <c r="A22" s="7" t="s">
        <v>96</v>
      </c>
      <c r="B22" s="7">
        <v>9590431</v>
      </c>
      <c r="C22" s="7" t="s">
        <v>94</v>
      </c>
      <c r="D22" s="35" t="s">
        <v>1543</v>
      </c>
      <c r="E22" s="35">
        <v>0</v>
      </c>
      <c r="F22" s="7">
        <v>8.0299999999999994</v>
      </c>
      <c r="G22" s="7" t="s">
        <v>23</v>
      </c>
      <c r="H22" s="17">
        <v>0.04</v>
      </c>
      <c r="I22" s="17">
        <v>-2.9999999999999997E-4</v>
      </c>
      <c r="J22" s="26">
        <v>2044168</v>
      </c>
      <c r="K22" s="26">
        <v>170.7</v>
      </c>
      <c r="L22" s="26">
        <v>3489.39</v>
      </c>
      <c r="M22" s="17">
        <v>2.0000000000000001E-4</v>
      </c>
      <c r="N22" s="17">
        <f>L22/סיכום!$B$42</f>
        <v>3.9635475708457756E-3</v>
      </c>
    </row>
    <row r="23" spans="1:14">
      <c r="A23" s="7" t="s">
        <v>97</v>
      </c>
      <c r="B23" s="7">
        <v>1124056</v>
      </c>
      <c r="C23" s="7" t="s">
        <v>94</v>
      </c>
      <c r="D23" s="35" t="s">
        <v>1543</v>
      </c>
      <c r="E23" s="35">
        <v>0</v>
      </c>
      <c r="F23" s="7">
        <v>6.77</v>
      </c>
      <c r="G23" s="7" t="s">
        <v>23</v>
      </c>
      <c r="H23" s="17">
        <v>2.75E-2</v>
      </c>
      <c r="I23" s="17">
        <v>-2.2000000000000001E-3</v>
      </c>
      <c r="J23" s="26">
        <v>2408747</v>
      </c>
      <c r="K23" s="26">
        <v>126.36</v>
      </c>
      <c r="L23" s="26">
        <v>3043.69</v>
      </c>
      <c r="M23" s="17">
        <v>1E-4</v>
      </c>
      <c r="N23" s="17">
        <f>L23/סיכום!$B$42</f>
        <v>3.4572833950654923E-3</v>
      </c>
    </row>
    <row r="24" spans="1:14">
      <c r="A24" s="7" t="s">
        <v>98</v>
      </c>
      <c r="B24" s="7">
        <v>1108927</v>
      </c>
      <c r="C24" s="7" t="s">
        <v>94</v>
      </c>
      <c r="D24" s="35" t="s">
        <v>1543</v>
      </c>
      <c r="E24" s="35">
        <v>0</v>
      </c>
      <c r="F24" s="7">
        <v>2.84</v>
      </c>
      <c r="G24" s="7" t="s">
        <v>23</v>
      </c>
      <c r="H24" s="17">
        <v>3.5000000000000003E-2</v>
      </c>
      <c r="I24" s="17">
        <v>-7.6E-3</v>
      </c>
      <c r="J24" s="26">
        <v>1693735</v>
      </c>
      <c r="K24" s="26">
        <v>134.80000000000001</v>
      </c>
      <c r="L24" s="26">
        <v>2283.15</v>
      </c>
      <c r="M24" s="17">
        <v>1E-4</v>
      </c>
      <c r="N24" s="17">
        <f>L24/סיכום!$B$42</f>
        <v>2.5933970225101043E-3</v>
      </c>
    </row>
    <row r="25" spans="1:14">
      <c r="A25" s="7" t="s">
        <v>99</v>
      </c>
      <c r="B25" s="7">
        <v>1125905</v>
      </c>
      <c r="C25" s="7" t="s">
        <v>94</v>
      </c>
      <c r="D25" s="35" t="s">
        <v>1543</v>
      </c>
      <c r="E25" s="35">
        <v>0</v>
      </c>
      <c r="F25" s="7">
        <v>2.1</v>
      </c>
      <c r="G25" s="7" t="s">
        <v>23</v>
      </c>
      <c r="H25" s="17">
        <v>0.01</v>
      </c>
      <c r="I25" s="17">
        <v>-8.8000000000000005E-3</v>
      </c>
      <c r="J25" s="26">
        <v>5007039</v>
      </c>
      <c r="K25" s="26">
        <v>106.68</v>
      </c>
      <c r="L25" s="26">
        <v>5341.51</v>
      </c>
      <c r="M25" s="17">
        <v>2.9999999999999997E-4</v>
      </c>
      <c r="N25" s="17">
        <f>L25/סיכום!$B$42</f>
        <v>6.0673438581380756E-3</v>
      </c>
    </row>
    <row r="26" spans="1:14">
      <c r="A26" s="7" t="s">
        <v>100</v>
      </c>
      <c r="B26" s="7">
        <v>1097708</v>
      </c>
      <c r="C26" s="7" t="s">
        <v>94</v>
      </c>
      <c r="D26" s="35" t="s">
        <v>1543</v>
      </c>
      <c r="E26" s="35">
        <v>0</v>
      </c>
      <c r="F26" s="7">
        <v>16.04</v>
      </c>
      <c r="G26" s="7" t="s">
        <v>23</v>
      </c>
      <c r="H26" s="17">
        <v>0.04</v>
      </c>
      <c r="I26" s="17">
        <v>4.7000000000000002E-3</v>
      </c>
      <c r="J26" s="26">
        <v>1440897</v>
      </c>
      <c r="K26" s="26">
        <v>204.05</v>
      </c>
      <c r="L26" s="26">
        <v>2940.15</v>
      </c>
      <c r="M26" s="17">
        <v>1E-4</v>
      </c>
      <c r="N26" s="17">
        <f>L26/סיכום!$B$42</f>
        <v>3.3396738084370643E-3</v>
      </c>
    </row>
    <row r="27" spans="1:14">
      <c r="A27" s="7" t="s">
        <v>101</v>
      </c>
      <c r="B27" s="7">
        <v>1113641</v>
      </c>
      <c r="C27" s="7" t="s">
        <v>94</v>
      </c>
      <c r="D27" s="35" t="s">
        <v>1543</v>
      </c>
      <c r="E27" s="35">
        <v>0</v>
      </c>
      <c r="F27" s="35">
        <v>0</v>
      </c>
      <c r="G27" s="7" t="s">
        <v>23</v>
      </c>
      <c r="H27" s="41">
        <v>0</v>
      </c>
      <c r="I27" s="41">
        <v>0</v>
      </c>
      <c r="J27" s="26">
        <v>29.96</v>
      </c>
      <c r="K27" s="26">
        <v>0</v>
      </c>
      <c r="L27" s="26">
        <v>0</v>
      </c>
      <c r="M27" s="41">
        <v>0</v>
      </c>
      <c r="N27" s="17">
        <f>L27/סיכום!$B$42</f>
        <v>0</v>
      </c>
    </row>
    <row r="28" spans="1:14">
      <c r="A28" s="7" t="s">
        <v>102</v>
      </c>
      <c r="B28" s="7">
        <v>1120583</v>
      </c>
      <c r="C28" s="7" t="s">
        <v>94</v>
      </c>
      <c r="D28" s="35" t="s">
        <v>1543</v>
      </c>
      <c r="E28" s="35">
        <v>0</v>
      </c>
      <c r="F28" s="7">
        <v>20.440000000000001</v>
      </c>
      <c r="G28" s="7" t="s">
        <v>23</v>
      </c>
      <c r="H28" s="17">
        <v>2.75E-2</v>
      </c>
      <c r="I28" s="17">
        <v>6.4999999999999997E-3</v>
      </c>
      <c r="J28" s="26">
        <v>2072407</v>
      </c>
      <c r="K28" s="26">
        <v>160.6</v>
      </c>
      <c r="L28" s="26">
        <v>3328.29</v>
      </c>
      <c r="M28" s="17">
        <v>1E-4</v>
      </c>
      <c r="N28" s="17">
        <f>L28/סיכום!$B$42</f>
        <v>3.780556413748617E-3</v>
      </c>
    </row>
    <row r="29" spans="1:14">
      <c r="A29" s="7" t="s">
        <v>103</v>
      </c>
      <c r="B29" s="7">
        <v>1128081</v>
      </c>
      <c r="C29" s="7" t="s">
        <v>94</v>
      </c>
      <c r="D29" s="35" t="s">
        <v>1543</v>
      </c>
      <c r="E29" s="35">
        <v>0</v>
      </c>
      <c r="F29" s="7">
        <v>7.89</v>
      </c>
      <c r="G29" s="7" t="s">
        <v>23</v>
      </c>
      <c r="H29" s="17">
        <v>1.7500000000000002E-2</v>
      </c>
      <c r="I29" s="17">
        <v>-1.1000000000000001E-3</v>
      </c>
      <c r="J29" s="26">
        <v>2536050</v>
      </c>
      <c r="K29" s="26">
        <v>117.01</v>
      </c>
      <c r="L29" s="26">
        <v>2967.43</v>
      </c>
      <c r="M29" s="17">
        <v>2.0000000000000001E-4</v>
      </c>
      <c r="N29" s="17">
        <f>L29/סיכום!$B$42</f>
        <v>3.3706607653930568E-3</v>
      </c>
    </row>
    <row r="30" spans="1:14">
      <c r="A30" s="7" t="s">
        <v>104</v>
      </c>
      <c r="B30" s="7">
        <v>1130483</v>
      </c>
      <c r="C30" s="7" t="s">
        <v>94</v>
      </c>
      <c r="D30" s="35" t="s">
        <v>1543</v>
      </c>
      <c r="E30" s="35">
        <v>0</v>
      </c>
      <c r="F30" s="7">
        <v>1.56</v>
      </c>
      <c r="G30" s="7" t="s">
        <v>23</v>
      </c>
      <c r="H30" s="17">
        <v>1E-3</v>
      </c>
      <c r="I30" s="17">
        <v>-1.09E-2</v>
      </c>
      <c r="J30" s="26">
        <v>1532278</v>
      </c>
      <c r="K30" s="26">
        <v>100.13</v>
      </c>
      <c r="L30" s="26">
        <v>1534.27</v>
      </c>
      <c r="M30" s="17">
        <v>2.0000000000000001E-4</v>
      </c>
      <c r="N30" s="17">
        <f>L30/סיכום!$B$42</f>
        <v>1.7427550751052613E-3</v>
      </c>
    </row>
    <row r="31" spans="1:14">
      <c r="A31" s="7" t="s">
        <v>105</v>
      </c>
      <c r="B31" s="7">
        <v>1114750</v>
      </c>
      <c r="C31" s="7" t="s">
        <v>94</v>
      </c>
      <c r="D31" s="35" t="s">
        <v>1543</v>
      </c>
      <c r="E31" s="35">
        <v>0</v>
      </c>
      <c r="F31" s="7">
        <v>4.22</v>
      </c>
      <c r="G31" s="7" t="s">
        <v>23</v>
      </c>
      <c r="H31" s="17">
        <v>0.03</v>
      </c>
      <c r="I31" s="17">
        <v>-6.1000000000000004E-3</v>
      </c>
      <c r="J31" s="26">
        <v>6837978</v>
      </c>
      <c r="K31" s="26">
        <v>128.05000000000001</v>
      </c>
      <c r="L31" s="26">
        <v>8756.0300000000007</v>
      </c>
      <c r="M31" s="17">
        <v>4.0000000000000002E-4</v>
      </c>
      <c r="N31" s="17">
        <f>L31/סיכום!$B$42</f>
        <v>9.9458476801827077E-3</v>
      </c>
    </row>
    <row r="32" spans="1:14" ht="13.5" thickBot="1">
      <c r="A32" s="6" t="s">
        <v>106</v>
      </c>
      <c r="B32" s="6"/>
      <c r="C32" s="6"/>
      <c r="D32" s="6"/>
      <c r="E32" s="6"/>
      <c r="F32" s="6">
        <v>7.23</v>
      </c>
      <c r="G32" s="6"/>
      <c r="H32" s="18"/>
      <c r="I32" s="18">
        <v>-3.3E-3</v>
      </c>
      <c r="J32" s="27">
        <f>SUM(J20:J31)</f>
        <v>25792037.960000001</v>
      </c>
      <c r="K32" s="45"/>
      <c r="L32" s="27">
        <f>SUM(L20:L31)</f>
        <v>34043.730000000003</v>
      </c>
      <c r="M32" s="18"/>
      <c r="N32" s="19">
        <f>SUM(N20:N31)</f>
        <v>3.8669779916842041E-2</v>
      </c>
    </row>
    <row r="33" spans="1:14" ht="13.5" thickTop="1"/>
    <row r="34" spans="1:14">
      <c r="A34" s="6" t="s">
        <v>107</v>
      </c>
      <c r="B34" s="6"/>
      <c r="C34" s="6"/>
      <c r="D34" s="6"/>
      <c r="E34" s="6"/>
      <c r="F34" s="6"/>
      <c r="G34" s="6"/>
      <c r="H34" s="18"/>
      <c r="I34" s="18"/>
      <c r="J34" s="45"/>
      <c r="K34" s="45"/>
      <c r="L34" s="45"/>
      <c r="M34" s="18"/>
      <c r="N34" s="18"/>
    </row>
    <row r="35" spans="1:14">
      <c r="A35" s="7" t="s">
        <v>108</v>
      </c>
      <c r="B35" s="7">
        <v>8150518</v>
      </c>
      <c r="C35" s="7" t="s">
        <v>94</v>
      </c>
      <c r="D35" s="35" t="s">
        <v>1543</v>
      </c>
      <c r="E35" s="35">
        <v>0</v>
      </c>
      <c r="F35" s="7">
        <v>0.1</v>
      </c>
      <c r="G35" s="7" t="s">
        <v>23</v>
      </c>
      <c r="H35" s="41">
        <v>0</v>
      </c>
      <c r="I35" s="17">
        <v>2E-3</v>
      </c>
      <c r="J35" s="26">
        <v>2390852</v>
      </c>
      <c r="K35" s="26">
        <v>99.98</v>
      </c>
      <c r="L35" s="26">
        <v>2390.37</v>
      </c>
      <c r="M35" s="17">
        <v>2.0000000000000001E-4</v>
      </c>
      <c r="N35" s="17">
        <f>L35/סיכום!$B$42</f>
        <v>2.7151866678481384E-3</v>
      </c>
    </row>
    <row r="36" spans="1:14">
      <c r="A36" s="7" t="s">
        <v>109</v>
      </c>
      <c r="B36" s="7">
        <v>8151011</v>
      </c>
      <c r="C36" s="7" t="s">
        <v>94</v>
      </c>
      <c r="D36" s="35" t="s">
        <v>1543</v>
      </c>
      <c r="E36" s="35">
        <v>0</v>
      </c>
      <c r="F36" s="7">
        <v>0.52</v>
      </c>
      <c r="G36" s="7" t="s">
        <v>23</v>
      </c>
      <c r="H36" s="41">
        <v>0</v>
      </c>
      <c r="I36" s="17">
        <v>1E-3</v>
      </c>
      <c r="J36" s="26">
        <v>6707923</v>
      </c>
      <c r="K36" s="26">
        <v>99.95</v>
      </c>
      <c r="L36" s="26">
        <v>6704.57</v>
      </c>
      <c r="M36" s="17">
        <v>6.9999999999999999E-4</v>
      </c>
      <c r="N36" s="17">
        <f>L36/סיכום!$B$42</f>
        <v>7.61562397354995E-3</v>
      </c>
    </row>
    <row r="37" spans="1:14">
      <c r="A37" s="7" t="s">
        <v>110</v>
      </c>
      <c r="B37" s="7">
        <v>8151110</v>
      </c>
      <c r="C37" s="7" t="s">
        <v>94</v>
      </c>
      <c r="D37" s="35" t="s">
        <v>1543</v>
      </c>
      <c r="E37" s="35">
        <v>0</v>
      </c>
      <c r="F37" s="7">
        <v>0.6</v>
      </c>
      <c r="G37" s="7" t="s">
        <v>23</v>
      </c>
      <c r="H37" s="41">
        <v>0</v>
      </c>
      <c r="I37" s="17">
        <v>8.0000000000000004E-4</v>
      </c>
      <c r="J37" s="26">
        <v>1418000</v>
      </c>
      <c r="K37" s="26">
        <v>99.95</v>
      </c>
      <c r="L37" s="26">
        <v>1417.29</v>
      </c>
      <c r="M37" s="17">
        <v>1E-4</v>
      </c>
      <c r="N37" s="17">
        <f>L37/סיכום!$B$42</f>
        <v>1.6098791871026195E-3</v>
      </c>
    </row>
    <row r="38" spans="1:14">
      <c r="A38" s="7" t="s">
        <v>111</v>
      </c>
      <c r="B38" s="7">
        <v>8160111</v>
      </c>
      <c r="C38" s="7" t="s">
        <v>94</v>
      </c>
      <c r="D38" s="35" t="s">
        <v>1543</v>
      </c>
      <c r="E38" s="35">
        <v>0</v>
      </c>
      <c r="F38" s="7">
        <v>0.77</v>
      </c>
      <c r="G38" s="7" t="s">
        <v>23</v>
      </c>
      <c r="H38" s="41">
        <v>0</v>
      </c>
      <c r="I38" s="17">
        <v>8.9999999999999998E-4</v>
      </c>
      <c r="J38" s="26">
        <v>1010000</v>
      </c>
      <c r="K38" s="26">
        <v>99.93</v>
      </c>
      <c r="L38" s="26">
        <v>1009.29</v>
      </c>
      <c r="M38" s="17">
        <v>1E-4</v>
      </c>
      <c r="N38" s="17">
        <f>L38/סיכום!$B$42</f>
        <v>1.1464378953854205E-3</v>
      </c>
    </row>
    <row r="39" spans="1:14">
      <c r="A39" s="7" t="s">
        <v>112</v>
      </c>
      <c r="B39" s="7">
        <v>8151219</v>
      </c>
      <c r="C39" s="7" t="s">
        <v>94</v>
      </c>
      <c r="D39" s="35" t="s">
        <v>1543</v>
      </c>
      <c r="E39" s="35">
        <v>0</v>
      </c>
      <c r="F39" s="7">
        <v>0.67</v>
      </c>
      <c r="G39" s="7" t="s">
        <v>23</v>
      </c>
      <c r="H39" s="41">
        <v>0</v>
      </c>
      <c r="I39" s="17">
        <v>1E-3</v>
      </c>
      <c r="J39" s="26">
        <v>5141481</v>
      </c>
      <c r="K39" s="26">
        <v>99.93</v>
      </c>
      <c r="L39" s="26">
        <v>5137.88</v>
      </c>
      <c r="M39" s="17">
        <v>5.0000000000000001E-4</v>
      </c>
      <c r="N39" s="17">
        <f>L39/סיכום!$B$42</f>
        <v>5.836043489921474E-3</v>
      </c>
    </row>
    <row r="40" spans="1:14">
      <c r="A40" s="7" t="s">
        <v>113</v>
      </c>
      <c r="B40" s="7">
        <v>8160210</v>
      </c>
      <c r="C40" s="7" t="s">
        <v>94</v>
      </c>
      <c r="D40" s="35" t="s">
        <v>1543</v>
      </c>
      <c r="E40" s="35">
        <v>0</v>
      </c>
      <c r="F40" s="7">
        <v>0.85</v>
      </c>
      <c r="G40" s="7" t="s">
        <v>23</v>
      </c>
      <c r="H40" s="41">
        <v>0</v>
      </c>
      <c r="I40" s="17">
        <v>8.9999999999999998E-4</v>
      </c>
      <c r="J40" s="26">
        <v>8655457</v>
      </c>
      <c r="K40" s="26">
        <v>99.92</v>
      </c>
      <c r="L40" s="26">
        <v>8648.5300000000007</v>
      </c>
      <c r="M40" s="17">
        <v>8.9999999999999998E-4</v>
      </c>
      <c r="N40" s="17">
        <f>L40/סיכום!$B$42</f>
        <v>9.8237399868993762E-3</v>
      </c>
    </row>
    <row r="41" spans="1:14">
      <c r="A41" s="7" t="s">
        <v>114</v>
      </c>
      <c r="B41" s="7">
        <v>8160319</v>
      </c>
      <c r="C41" s="7" t="s">
        <v>94</v>
      </c>
      <c r="D41" s="35" t="s">
        <v>1543</v>
      </c>
      <c r="E41" s="35">
        <v>0</v>
      </c>
      <c r="F41" s="7">
        <v>0.92</v>
      </c>
      <c r="G41" s="7" t="s">
        <v>23</v>
      </c>
      <c r="H41" s="41">
        <v>0</v>
      </c>
      <c r="I41" s="17">
        <v>8.9999999999999998E-4</v>
      </c>
      <c r="J41" s="26">
        <v>910800</v>
      </c>
      <c r="K41" s="26">
        <v>99.92</v>
      </c>
      <c r="L41" s="26">
        <v>910.07</v>
      </c>
      <c r="M41" s="17">
        <v>1E-4</v>
      </c>
      <c r="N41" s="17">
        <f>L41/סיכום!$B$42</f>
        <v>1.0337353341987039E-3</v>
      </c>
    </row>
    <row r="42" spans="1:14">
      <c r="A42" s="7" t="s">
        <v>115</v>
      </c>
      <c r="B42" s="7">
        <v>8150427</v>
      </c>
      <c r="C42" s="7" t="s">
        <v>94</v>
      </c>
      <c r="D42" s="35" t="s">
        <v>1543</v>
      </c>
      <c r="E42" s="35">
        <v>0</v>
      </c>
      <c r="F42" s="7">
        <v>0.02</v>
      </c>
      <c r="G42" s="7" t="s">
        <v>23</v>
      </c>
      <c r="H42" s="41">
        <v>0</v>
      </c>
      <c r="I42" s="17">
        <v>4.5999999999999999E-3</v>
      </c>
      <c r="J42" s="26">
        <v>468000</v>
      </c>
      <c r="K42" s="26">
        <v>99.99</v>
      </c>
      <c r="L42" s="26">
        <v>467.95</v>
      </c>
      <c r="M42" s="17">
        <v>0</v>
      </c>
      <c r="N42" s="17">
        <f>L42/סיכום!$B$42</f>
        <v>5.3153762857613526E-4</v>
      </c>
    </row>
    <row r="43" spans="1:14">
      <c r="A43" s="7" t="s">
        <v>116</v>
      </c>
      <c r="B43" s="7">
        <v>8150617</v>
      </c>
      <c r="C43" s="7" t="s">
        <v>94</v>
      </c>
      <c r="D43" s="35" t="s">
        <v>1543</v>
      </c>
      <c r="E43" s="35">
        <v>0</v>
      </c>
      <c r="F43" s="7">
        <v>0.18</v>
      </c>
      <c r="G43" s="7" t="s">
        <v>23</v>
      </c>
      <c r="H43" s="41">
        <v>0</v>
      </c>
      <c r="I43" s="17">
        <v>1.1000000000000001E-3</v>
      </c>
      <c r="J43" s="26">
        <v>2085575</v>
      </c>
      <c r="K43" s="26">
        <v>99.98</v>
      </c>
      <c r="L43" s="26">
        <v>2085.16</v>
      </c>
      <c r="M43" s="17">
        <v>2.0000000000000001E-4</v>
      </c>
      <c r="N43" s="17">
        <f>L43/סיכום!$B$42</f>
        <v>2.3685030486201818E-3</v>
      </c>
    </row>
    <row r="44" spans="1:14">
      <c r="A44" s="7" t="s">
        <v>117</v>
      </c>
      <c r="B44" s="7">
        <v>8150724</v>
      </c>
      <c r="C44" s="7" t="s">
        <v>94</v>
      </c>
      <c r="D44" s="35" t="s">
        <v>1543</v>
      </c>
      <c r="E44" s="35">
        <v>0</v>
      </c>
      <c r="F44" s="7">
        <v>0.27</v>
      </c>
      <c r="G44" s="7" t="s">
        <v>23</v>
      </c>
      <c r="H44" s="41">
        <v>0</v>
      </c>
      <c r="I44" s="17">
        <v>6.9999999999999999E-4</v>
      </c>
      <c r="J44" s="26">
        <v>1134000</v>
      </c>
      <c r="K44" s="26">
        <v>99.98</v>
      </c>
      <c r="L44" s="26">
        <v>1133.77</v>
      </c>
      <c r="M44" s="17">
        <v>1E-4</v>
      </c>
      <c r="N44" s="17">
        <f>L44/סיכום!$B$42</f>
        <v>1.2878329247799228E-3</v>
      </c>
    </row>
    <row r="45" spans="1:14">
      <c r="A45" s="7" t="s">
        <v>118</v>
      </c>
      <c r="B45" s="7">
        <v>8150815</v>
      </c>
      <c r="C45" s="7" t="s">
        <v>94</v>
      </c>
      <c r="D45" s="35" t="s">
        <v>1543</v>
      </c>
      <c r="E45" s="35">
        <v>0</v>
      </c>
      <c r="F45" s="7">
        <v>0.35</v>
      </c>
      <c r="G45" s="7" t="s">
        <v>23</v>
      </c>
      <c r="H45" s="41">
        <v>0</v>
      </c>
      <c r="I45" s="17">
        <v>5.9999999999999995E-4</v>
      </c>
      <c r="J45" s="26">
        <v>5924963</v>
      </c>
      <c r="K45" s="26">
        <v>99.98</v>
      </c>
      <c r="L45" s="26">
        <v>5923.78</v>
      </c>
      <c r="M45" s="17">
        <v>5.9999999999999995E-4</v>
      </c>
      <c r="N45" s="17">
        <f>L45/סיכום!$B$42</f>
        <v>6.7287359192365389E-3</v>
      </c>
    </row>
    <row r="46" spans="1:14">
      <c r="A46" s="7" t="s">
        <v>119</v>
      </c>
      <c r="B46" s="7">
        <v>8150914</v>
      </c>
      <c r="C46" s="7" t="s">
        <v>94</v>
      </c>
      <c r="D46" s="35" t="s">
        <v>1543</v>
      </c>
      <c r="E46" s="35">
        <v>0</v>
      </c>
      <c r="F46" s="7">
        <v>0.42</v>
      </c>
      <c r="G46" s="7" t="s">
        <v>23</v>
      </c>
      <c r="H46" s="41">
        <v>0</v>
      </c>
      <c r="I46" s="17">
        <v>8.9999999999999998E-4</v>
      </c>
      <c r="J46" s="26">
        <v>7157164</v>
      </c>
      <c r="K46" s="26">
        <v>99.96</v>
      </c>
      <c r="L46" s="26">
        <v>7154.3</v>
      </c>
      <c r="M46" s="17">
        <v>6.9999999999999999E-4</v>
      </c>
      <c r="N46" s="17">
        <f>L46/סיכום!$B$42</f>
        <v>8.1264657679714601E-3</v>
      </c>
    </row>
    <row r="47" spans="1:14">
      <c r="A47" s="7" t="s">
        <v>120</v>
      </c>
      <c r="B47" s="7">
        <v>1126218</v>
      </c>
      <c r="C47" s="7" t="s">
        <v>94</v>
      </c>
      <c r="D47" s="35" t="s">
        <v>1543</v>
      </c>
      <c r="E47" s="35">
        <v>0</v>
      </c>
      <c r="F47" s="7">
        <v>2.73</v>
      </c>
      <c r="G47" s="7" t="s">
        <v>23</v>
      </c>
      <c r="H47" s="17">
        <v>0.04</v>
      </c>
      <c r="I47" s="17">
        <v>3.3999999999999998E-3</v>
      </c>
      <c r="J47" s="26">
        <v>3706659</v>
      </c>
      <c r="K47" s="26">
        <v>110.99</v>
      </c>
      <c r="L47" s="26">
        <v>4114.0200000000004</v>
      </c>
      <c r="M47" s="17">
        <v>2.0000000000000001E-4</v>
      </c>
      <c r="N47" s="17">
        <f>L47/סיכום!$B$42</f>
        <v>4.6730557425254671E-3</v>
      </c>
    </row>
    <row r="48" spans="1:14">
      <c r="A48" s="7" t="s">
        <v>121</v>
      </c>
      <c r="B48" s="7">
        <v>1115773</v>
      </c>
      <c r="C48" s="7" t="s">
        <v>94</v>
      </c>
      <c r="D48" s="35" t="s">
        <v>1543</v>
      </c>
      <c r="E48" s="35">
        <v>0</v>
      </c>
      <c r="F48" s="7">
        <v>4.43</v>
      </c>
      <c r="G48" s="7" t="s">
        <v>23</v>
      </c>
      <c r="H48" s="17">
        <v>0.05</v>
      </c>
      <c r="I48" s="17">
        <v>7.6E-3</v>
      </c>
      <c r="J48" s="26">
        <v>10411466</v>
      </c>
      <c r="K48" s="26">
        <v>120.85</v>
      </c>
      <c r="L48" s="26">
        <v>12582.26</v>
      </c>
      <c r="M48" s="17">
        <v>5.9999999999999995E-4</v>
      </c>
      <c r="N48" s="17">
        <f>L48/סיכום!$B$42</f>
        <v>1.4292006929219711E-2</v>
      </c>
    </row>
    <row r="49" spans="1:14">
      <c r="A49" s="7" t="s">
        <v>122</v>
      </c>
      <c r="B49" s="7">
        <v>1123272</v>
      </c>
      <c r="C49" s="7" t="s">
        <v>94</v>
      </c>
      <c r="D49" s="35" t="s">
        <v>1543</v>
      </c>
      <c r="E49" s="35">
        <v>0</v>
      </c>
      <c r="F49" s="7">
        <v>5.97</v>
      </c>
      <c r="G49" s="7" t="s">
        <v>23</v>
      </c>
      <c r="H49" s="17">
        <v>5.5E-2</v>
      </c>
      <c r="I49" s="17">
        <v>1.1299999999999999E-2</v>
      </c>
      <c r="J49" s="26">
        <v>6275470</v>
      </c>
      <c r="K49" s="26">
        <v>129.56</v>
      </c>
      <c r="L49" s="26">
        <v>8130.5</v>
      </c>
      <c r="M49" s="17">
        <v>4.0000000000000002E-4</v>
      </c>
      <c r="N49" s="17">
        <f>L49/סיכום!$B$42</f>
        <v>9.2353172115359934E-3</v>
      </c>
    </row>
    <row r="50" spans="1:14">
      <c r="A50" s="7" t="s">
        <v>123</v>
      </c>
      <c r="B50" s="7">
        <v>1125400</v>
      </c>
      <c r="C50" s="7" t="s">
        <v>94</v>
      </c>
      <c r="D50" s="35" t="s">
        <v>1543</v>
      </c>
      <c r="E50" s="35">
        <v>0</v>
      </c>
      <c r="F50" s="7">
        <v>17.02</v>
      </c>
      <c r="G50" s="7" t="s">
        <v>23</v>
      </c>
      <c r="H50" s="17">
        <v>5.5E-2</v>
      </c>
      <c r="I50" s="17">
        <v>2.53E-2</v>
      </c>
      <c r="J50" s="26">
        <v>4971673</v>
      </c>
      <c r="K50" s="26">
        <v>158.22</v>
      </c>
      <c r="L50" s="26">
        <v>7866.18</v>
      </c>
      <c r="M50" s="17">
        <v>5.0000000000000001E-4</v>
      </c>
      <c r="N50" s="17">
        <f>L50/סיכום!$B$42</f>
        <v>8.9350799511764591E-3</v>
      </c>
    </row>
    <row r="51" spans="1:14">
      <c r="A51" s="7" t="s">
        <v>124</v>
      </c>
      <c r="B51" s="7">
        <v>1101575</v>
      </c>
      <c r="C51" s="7" t="s">
        <v>94</v>
      </c>
      <c r="D51" s="35" t="s">
        <v>1543</v>
      </c>
      <c r="E51" s="35">
        <v>0</v>
      </c>
      <c r="F51" s="7">
        <v>1.87</v>
      </c>
      <c r="G51" s="7" t="s">
        <v>23</v>
      </c>
      <c r="H51" s="17">
        <v>5.5E-2</v>
      </c>
      <c r="I51" s="17">
        <v>1.6999999999999999E-3</v>
      </c>
      <c r="J51" s="26">
        <v>6569138</v>
      </c>
      <c r="K51" s="26">
        <v>110.68</v>
      </c>
      <c r="L51" s="26">
        <v>7270.72</v>
      </c>
      <c r="M51" s="17">
        <v>4.0000000000000002E-4</v>
      </c>
      <c r="N51" s="17">
        <f>L51/סיכום!$B$42</f>
        <v>8.258705560083509E-3</v>
      </c>
    </row>
    <row r="52" spans="1:14">
      <c r="A52" s="7" t="s">
        <v>125</v>
      </c>
      <c r="B52" s="7">
        <v>1110907</v>
      </c>
      <c r="C52" s="7" t="s">
        <v>94</v>
      </c>
      <c r="D52" s="35" t="s">
        <v>1543</v>
      </c>
      <c r="E52" s="35">
        <v>0</v>
      </c>
      <c r="F52" s="7">
        <v>3.62</v>
      </c>
      <c r="G52" s="7" t="s">
        <v>23</v>
      </c>
      <c r="H52" s="17">
        <v>0.06</v>
      </c>
      <c r="I52" s="17">
        <v>5.5999999999999999E-3</v>
      </c>
      <c r="J52" s="26">
        <v>18919734</v>
      </c>
      <c r="K52" s="26">
        <v>121.54</v>
      </c>
      <c r="L52" s="26">
        <v>22995.040000000001</v>
      </c>
      <c r="M52" s="17">
        <v>1E-3</v>
      </c>
      <c r="N52" s="17">
        <f>L52/סיכום!$B$42</f>
        <v>2.6119732942864352E-2</v>
      </c>
    </row>
    <row r="53" spans="1:14">
      <c r="A53" s="7" t="s">
        <v>126</v>
      </c>
      <c r="B53" s="7">
        <v>1126747</v>
      </c>
      <c r="C53" s="7" t="s">
        <v>94</v>
      </c>
      <c r="D53" s="35" t="s">
        <v>1543</v>
      </c>
      <c r="E53" s="35">
        <v>0</v>
      </c>
      <c r="F53" s="7">
        <v>7.07</v>
      </c>
      <c r="G53" s="7" t="s">
        <v>23</v>
      </c>
      <c r="H53" s="17">
        <v>4.2500000000000003E-2</v>
      </c>
      <c r="I53" s="17">
        <v>1.35E-2</v>
      </c>
      <c r="J53" s="26">
        <v>4964341</v>
      </c>
      <c r="K53" s="26">
        <v>121.85</v>
      </c>
      <c r="L53" s="26">
        <v>6049.05</v>
      </c>
      <c r="M53" s="17">
        <v>2.9999999999999997E-4</v>
      </c>
      <c r="N53" s="17">
        <f>L53/סיכום!$B$42</f>
        <v>6.8710282981909844E-3</v>
      </c>
    </row>
    <row r="54" spans="1:14">
      <c r="A54" s="7" t="s">
        <v>127</v>
      </c>
      <c r="B54" s="7">
        <v>1130848</v>
      </c>
      <c r="C54" s="7" t="s">
        <v>94</v>
      </c>
      <c r="D54" s="35" t="s">
        <v>1543</v>
      </c>
      <c r="E54" s="35">
        <v>0</v>
      </c>
      <c r="F54" s="7">
        <v>7.92</v>
      </c>
      <c r="G54" s="7" t="s">
        <v>23</v>
      </c>
      <c r="H54" s="17">
        <v>3.7499999999999999E-2</v>
      </c>
      <c r="I54" s="17">
        <v>1.5100000000000001E-2</v>
      </c>
      <c r="J54" s="26">
        <v>1979584</v>
      </c>
      <c r="K54" s="26">
        <v>118.72</v>
      </c>
      <c r="L54" s="26">
        <v>2350.16</v>
      </c>
      <c r="M54" s="17">
        <v>2.0000000000000001E-4</v>
      </c>
      <c r="N54" s="17">
        <f>L54/סיכום!$B$42</f>
        <v>2.6695127111325784E-3</v>
      </c>
    </row>
    <row r="55" spans="1:14">
      <c r="A55" s="7" t="s">
        <v>128</v>
      </c>
      <c r="B55" s="7">
        <v>1127166</v>
      </c>
      <c r="C55" s="7" t="s">
        <v>94</v>
      </c>
      <c r="D55" s="35" t="s">
        <v>1543</v>
      </c>
      <c r="E55" s="35">
        <v>0</v>
      </c>
      <c r="F55" s="7">
        <v>1.1499999999999999</v>
      </c>
      <c r="G55" s="7" t="s">
        <v>23</v>
      </c>
      <c r="H55" s="17">
        <v>2.5000000000000001E-2</v>
      </c>
      <c r="I55" s="17">
        <v>8.9999999999999998E-4</v>
      </c>
      <c r="J55" s="26">
        <v>166568</v>
      </c>
      <c r="K55" s="26">
        <v>104.91</v>
      </c>
      <c r="L55" s="26">
        <v>174.75</v>
      </c>
      <c r="M55" s="17">
        <v>0</v>
      </c>
      <c r="N55" s="17">
        <f>L55/סיכום!$B$42</f>
        <v>1.9849599443034436E-4</v>
      </c>
    </row>
    <row r="56" spans="1:14">
      <c r="A56" s="7" t="s">
        <v>129</v>
      </c>
      <c r="B56" s="7">
        <v>1099456</v>
      </c>
      <c r="C56" s="7" t="s">
        <v>94</v>
      </c>
      <c r="D56" s="35" t="s">
        <v>1543</v>
      </c>
      <c r="E56" s="35">
        <v>0</v>
      </c>
      <c r="F56" s="7">
        <v>9.01</v>
      </c>
      <c r="G56" s="7" t="s">
        <v>23</v>
      </c>
      <c r="H56" s="17">
        <v>6.25E-2</v>
      </c>
      <c r="I56" s="17">
        <v>1.7399999999999999E-2</v>
      </c>
      <c r="J56" s="26">
        <v>574100</v>
      </c>
      <c r="K56" s="26">
        <v>149.61000000000001</v>
      </c>
      <c r="L56" s="26">
        <v>858.91</v>
      </c>
      <c r="M56" s="17">
        <v>0</v>
      </c>
      <c r="N56" s="17">
        <f>L56/סיכום!$B$42</f>
        <v>9.7562343105102756E-4</v>
      </c>
    </row>
    <row r="57" spans="1:14">
      <c r="A57" s="7" t="s">
        <v>130</v>
      </c>
      <c r="B57" s="7">
        <v>1122019</v>
      </c>
      <c r="C57" s="7" t="s">
        <v>94</v>
      </c>
      <c r="D57" s="35" t="s">
        <v>1543</v>
      </c>
      <c r="E57" s="35">
        <v>0</v>
      </c>
      <c r="F57" s="7">
        <v>1.38</v>
      </c>
      <c r="G57" s="7" t="s">
        <v>23</v>
      </c>
      <c r="H57" s="17">
        <v>4.2500000000000003E-2</v>
      </c>
      <c r="I57" s="17">
        <v>1E-3</v>
      </c>
      <c r="J57" s="26">
        <v>6589805</v>
      </c>
      <c r="K57" s="26">
        <v>108.36</v>
      </c>
      <c r="L57" s="26">
        <v>7140.71</v>
      </c>
      <c r="M57" s="17">
        <v>4.0000000000000002E-4</v>
      </c>
      <c r="N57" s="17">
        <f>L57/סיכום!$B$42</f>
        <v>8.1110290837694086E-3</v>
      </c>
    </row>
    <row r="58" spans="1:14">
      <c r="A58" s="7" t="s">
        <v>131</v>
      </c>
      <c r="B58" s="7">
        <v>9268335</v>
      </c>
      <c r="C58" s="7" t="s">
        <v>94</v>
      </c>
      <c r="D58" s="35" t="s">
        <v>1543</v>
      </c>
      <c r="E58" s="35">
        <v>0</v>
      </c>
      <c r="F58" s="7">
        <v>0.84</v>
      </c>
      <c r="G58" s="7" t="s">
        <v>23</v>
      </c>
      <c r="H58" s="17">
        <v>6.5000000000000002E-2</v>
      </c>
      <c r="I58" s="17">
        <v>8.0000000000000004E-4</v>
      </c>
      <c r="J58" s="26">
        <v>7033426</v>
      </c>
      <c r="K58" s="26">
        <v>106.45</v>
      </c>
      <c r="L58" s="26">
        <v>7487.08</v>
      </c>
      <c r="M58" s="17">
        <v>5.9999999999999995E-4</v>
      </c>
      <c r="N58" s="17">
        <f>L58/סיכום!$B$42</f>
        <v>8.5044657509558939E-3</v>
      </c>
    </row>
    <row r="59" spans="1:14" ht="13.5" thickBot="1">
      <c r="A59" s="6" t="s">
        <v>132</v>
      </c>
      <c r="B59" s="6"/>
      <c r="C59" s="6"/>
      <c r="D59" s="6"/>
      <c r="E59" s="6"/>
      <c r="F59" s="6">
        <v>3.5</v>
      </c>
      <c r="G59" s="6"/>
      <c r="H59" s="18"/>
      <c r="I59" s="18">
        <v>5.5999999999999999E-3</v>
      </c>
      <c r="J59" s="27">
        <f>SUM(J35:J58)</f>
        <v>115166179</v>
      </c>
      <c r="K59" s="45"/>
      <c r="L59" s="27">
        <f>SUM(L35:L58)</f>
        <v>130002.34000000004</v>
      </c>
      <c r="M59" s="18"/>
      <c r="N59" s="19">
        <f>SUM(N35:N58)</f>
        <v>0.14766777543102563</v>
      </c>
    </row>
    <row r="60" spans="1:14" ht="13.5" thickTop="1"/>
    <row r="61" spans="1:14">
      <c r="A61" s="6" t="s">
        <v>133</v>
      </c>
      <c r="B61" s="6"/>
      <c r="C61" s="6"/>
      <c r="D61" s="6"/>
      <c r="E61" s="6"/>
      <c r="F61" s="6"/>
      <c r="G61" s="6"/>
      <c r="H61" s="18"/>
      <c r="I61" s="18"/>
      <c r="J61" s="45"/>
      <c r="K61" s="45"/>
      <c r="L61" s="45"/>
      <c r="M61" s="18"/>
      <c r="N61" s="18"/>
    </row>
    <row r="62" spans="1:14" ht="13.5" thickBot="1">
      <c r="A62" s="6" t="s">
        <v>134</v>
      </c>
      <c r="B62" s="6"/>
      <c r="C62" s="6"/>
      <c r="D62" s="6"/>
      <c r="E62" s="6"/>
      <c r="F62" s="6"/>
      <c r="G62" s="6"/>
      <c r="H62" s="18"/>
      <c r="I62" s="18"/>
      <c r="J62" s="27">
        <v>0</v>
      </c>
      <c r="K62" s="45"/>
      <c r="L62" s="27">
        <v>0</v>
      </c>
      <c r="M62" s="18"/>
      <c r="N62" s="19">
        <f>L62/סיכום!$B$42</f>
        <v>0</v>
      </c>
    </row>
    <row r="63" spans="1:14" ht="13.5" thickTop="1"/>
    <row r="64" spans="1:14" ht="13.5" thickBot="1">
      <c r="A64" s="4" t="s">
        <v>135</v>
      </c>
      <c r="B64" s="4"/>
      <c r="C64" s="4"/>
      <c r="D64" s="4"/>
      <c r="E64" s="4"/>
      <c r="F64" s="4">
        <v>4.2699999999999996</v>
      </c>
      <c r="G64" s="4"/>
      <c r="H64" s="20"/>
      <c r="I64" s="20">
        <v>3.8E-3</v>
      </c>
      <c r="J64" s="28">
        <f>SUM(J32+J59)</f>
        <v>140958216.96000001</v>
      </c>
      <c r="K64" s="43"/>
      <c r="L64" s="28">
        <f>SUM(L32+L59)</f>
        <v>164046.07000000004</v>
      </c>
      <c r="M64" s="20"/>
      <c r="N64" s="21">
        <f>SUM(N32+N59)</f>
        <v>0.18633755534786767</v>
      </c>
    </row>
    <row r="65" spans="1:14" ht="13.5" thickTop="1"/>
    <row r="67" spans="1:14">
      <c r="A67" s="4" t="s">
        <v>136</v>
      </c>
      <c r="B67" s="4"/>
      <c r="C67" s="4"/>
      <c r="D67" s="4"/>
      <c r="E67" s="4"/>
      <c r="F67" s="4"/>
      <c r="G67" s="4"/>
      <c r="H67" s="20"/>
      <c r="I67" s="20"/>
      <c r="J67" s="43"/>
      <c r="K67" s="43"/>
      <c r="L67" s="43"/>
      <c r="M67" s="20"/>
      <c r="N67" s="20"/>
    </row>
    <row r="68" spans="1:14">
      <c r="A68" s="6" t="s">
        <v>137</v>
      </c>
      <c r="B68" s="6"/>
      <c r="C68" s="6"/>
      <c r="D68" s="6"/>
      <c r="E68" s="6"/>
      <c r="F68" s="6"/>
      <c r="G68" s="6"/>
      <c r="H68" s="18"/>
      <c r="I68" s="18"/>
      <c r="J68" s="45"/>
      <c r="K68" s="45"/>
      <c r="L68" s="45"/>
      <c r="M68" s="18"/>
      <c r="N68" s="18"/>
    </row>
    <row r="69" spans="1:14" ht="13.5" thickBot="1">
      <c r="A69" s="6" t="s">
        <v>138</v>
      </c>
      <c r="B69" s="6"/>
      <c r="C69" s="6"/>
      <c r="D69" s="6"/>
      <c r="E69" s="6"/>
      <c r="F69" s="6"/>
      <c r="G69" s="6"/>
      <c r="H69" s="18"/>
      <c r="I69" s="18"/>
      <c r="J69" s="27">
        <v>0</v>
      </c>
      <c r="K69" s="45"/>
      <c r="L69" s="27">
        <v>0</v>
      </c>
      <c r="M69" s="18"/>
      <c r="N69" s="19">
        <f>L69/סיכום!$B$42</f>
        <v>0</v>
      </c>
    </row>
    <row r="70" spans="1:14" ht="13.5" thickTop="1"/>
    <row r="71" spans="1:14">
      <c r="A71" s="6" t="s">
        <v>139</v>
      </c>
      <c r="B71" s="6"/>
      <c r="C71" s="6"/>
      <c r="D71" s="6"/>
      <c r="E71" s="6"/>
      <c r="F71" s="6"/>
      <c r="G71" s="6"/>
      <c r="H71" s="18"/>
      <c r="I71" s="18"/>
      <c r="J71" s="45"/>
      <c r="K71" s="45"/>
      <c r="L71" s="45"/>
      <c r="M71" s="18"/>
      <c r="N71" s="18"/>
    </row>
    <row r="72" spans="1:14" ht="13.5" thickBot="1">
      <c r="A72" s="6" t="s">
        <v>140</v>
      </c>
      <c r="B72" s="6"/>
      <c r="C72" s="6"/>
      <c r="D72" s="6"/>
      <c r="E72" s="6"/>
      <c r="F72" s="6"/>
      <c r="G72" s="6"/>
      <c r="H72" s="18"/>
      <c r="I72" s="18"/>
      <c r="J72" s="27">
        <v>0</v>
      </c>
      <c r="K72" s="45"/>
      <c r="L72" s="27">
        <v>0</v>
      </c>
      <c r="M72" s="18"/>
      <c r="N72" s="19">
        <f>L72/סיכום!$B$42</f>
        <v>0</v>
      </c>
    </row>
    <row r="73" spans="1:14" ht="13.5" thickTop="1"/>
    <row r="74" spans="1:14" ht="13.5" thickBot="1">
      <c r="A74" s="4" t="s">
        <v>141</v>
      </c>
      <c r="B74" s="4"/>
      <c r="C74" s="4"/>
      <c r="D74" s="4"/>
      <c r="E74" s="4"/>
      <c r="F74" s="4"/>
      <c r="G74" s="4"/>
      <c r="H74" s="20"/>
      <c r="I74" s="20"/>
      <c r="J74" s="28">
        <v>0</v>
      </c>
      <c r="K74" s="43"/>
      <c r="L74" s="28">
        <v>0</v>
      </c>
      <c r="M74" s="20"/>
      <c r="N74" s="21">
        <v>0</v>
      </c>
    </row>
    <row r="75" spans="1:14" ht="13.5" thickTop="1"/>
    <row r="77" spans="1:14" ht="13.5" thickBot="1">
      <c r="A77" s="4" t="s">
        <v>142</v>
      </c>
      <c r="B77" s="4"/>
      <c r="C77" s="4"/>
      <c r="D77" s="4"/>
      <c r="E77" s="4"/>
      <c r="F77" s="4">
        <v>4.2699999999999996</v>
      </c>
      <c r="G77" s="4"/>
      <c r="H77" s="20"/>
      <c r="I77" s="20">
        <v>3.8E-3</v>
      </c>
      <c r="J77" s="28">
        <f>SUM(J64)</f>
        <v>140958216.96000001</v>
      </c>
      <c r="K77" s="43"/>
      <c r="L77" s="28">
        <f>SUM(L64)</f>
        <v>164046.07000000004</v>
      </c>
      <c r="M77" s="20"/>
      <c r="N77" s="21">
        <f>SUM(N64)</f>
        <v>0.18633755534786767</v>
      </c>
    </row>
    <row r="78" spans="1:14" ht="13.5" thickTop="1"/>
    <row r="80" spans="1:14">
      <c r="A80" s="7" t="s">
        <v>78</v>
      </c>
      <c r="B80" s="7"/>
      <c r="C80" s="7"/>
      <c r="D80" s="7"/>
      <c r="E80" s="7"/>
      <c r="F80" s="7"/>
      <c r="G80" s="7"/>
      <c r="H80" s="17"/>
      <c r="I80" s="17"/>
      <c r="J80" s="26"/>
      <c r="K80" s="26"/>
      <c r="L80" s="26"/>
      <c r="M80" s="17"/>
      <c r="N80" s="17"/>
    </row>
    <row r="84" spans="1:1">
      <c r="A84" s="2" t="s">
        <v>79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workbookViewId="0"/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1367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1091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4" t="s">
        <v>10</v>
      </c>
      <c r="K11" s="4" t="s">
        <v>11</v>
      </c>
      <c r="L11" s="4" t="s">
        <v>83</v>
      </c>
      <c r="M11" s="4" t="s">
        <v>84</v>
      </c>
      <c r="N11" s="4" t="s">
        <v>1111</v>
      </c>
      <c r="O11" s="4" t="s">
        <v>85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5" t="s">
        <v>14</v>
      </c>
      <c r="K12" s="5" t="s">
        <v>14</v>
      </c>
      <c r="L12" s="5" t="s">
        <v>88</v>
      </c>
      <c r="M12" s="5" t="s">
        <v>89</v>
      </c>
      <c r="N12" s="5" t="s">
        <v>15</v>
      </c>
      <c r="O12" s="5" t="s">
        <v>14</v>
      </c>
      <c r="P12" s="5" t="s">
        <v>14</v>
      </c>
    </row>
    <row r="15" spans="1:16">
      <c r="A15" s="4" t="s">
        <v>1368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1369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1094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1095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7">
        <v>0</v>
      </c>
      <c r="M20" s="6"/>
      <c r="N20" s="37">
        <v>0</v>
      </c>
      <c r="O20" s="6"/>
      <c r="P20" s="19">
        <v>0</v>
      </c>
    </row>
    <row r="21" spans="1:16" ht="13.5" thickTop="1"/>
    <row r="22" spans="1:16">
      <c r="A22" s="6" t="s">
        <v>1096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1097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7">
        <v>0</v>
      </c>
      <c r="M23" s="6"/>
      <c r="N23" s="37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1098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7">
        <v>0</v>
      </c>
      <c r="M26" s="6"/>
      <c r="N26" s="37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1100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1101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7">
        <v>0</v>
      </c>
      <c r="M29" s="6"/>
      <c r="N29" s="37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1102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1103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37">
        <v>0</v>
      </c>
      <c r="M32" s="6"/>
      <c r="N32" s="37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1104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1105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37">
        <v>0</v>
      </c>
      <c r="M35" s="6"/>
      <c r="N35" s="37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1370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8">
        <v>0</v>
      </c>
      <c r="M37" s="4"/>
      <c r="N37" s="38">
        <v>0</v>
      </c>
      <c r="O37" s="4"/>
      <c r="P37" s="21">
        <v>0</v>
      </c>
    </row>
    <row r="38" spans="1:16" ht="13.5" thickTop="1"/>
    <row r="40" spans="1:16">
      <c r="A40" s="4" t="s">
        <v>1371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1094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1095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37">
        <v>0</v>
      </c>
      <c r="M42" s="6"/>
      <c r="N42" s="37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1096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1097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37">
        <v>0</v>
      </c>
      <c r="M45" s="6"/>
      <c r="N45" s="37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1098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1099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7">
        <v>0</v>
      </c>
      <c r="M48" s="6"/>
      <c r="N48" s="37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1100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1101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37">
        <v>0</v>
      </c>
      <c r="M51" s="6"/>
      <c r="N51" s="37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1102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1103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37">
        <v>0</v>
      </c>
      <c r="M54" s="6"/>
      <c r="N54" s="37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1104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1105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37">
        <v>0</v>
      </c>
      <c r="M57" s="6"/>
      <c r="N57" s="37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1372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8">
        <v>0</v>
      </c>
      <c r="M59" s="4"/>
      <c r="N59" s="38">
        <v>0</v>
      </c>
      <c r="O59" s="4"/>
      <c r="P59" s="21">
        <v>0</v>
      </c>
    </row>
    <row r="60" spans="1:16" ht="13.5" thickTop="1"/>
    <row r="62" spans="1:16" ht="13.5" thickBot="1">
      <c r="A62" s="4" t="s">
        <v>1373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8">
        <v>0</v>
      </c>
      <c r="M62" s="4"/>
      <c r="N62" s="38">
        <v>0</v>
      </c>
      <c r="O62" s="4"/>
      <c r="P62" s="21">
        <v>0</v>
      </c>
    </row>
    <row r="63" spans="1:16" ht="13.5" thickTop="1"/>
    <row r="65" spans="1:16">
      <c r="A65" s="7" t="s">
        <v>78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79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9"/>
  <sheetViews>
    <sheetView rightToLeft="1" tabSelected="1" topLeftCell="B1" workbookViewId="0">
      <selection activeCell="J20" sqref="J20"/>
    </sheetView>
  </sheetViews>
  <sheetFormatPr defaultColWidth="9.140625" defaultRowHeight="12.75"/>
  <cols>
    <col min="1" max="1" width="57.7109375" customWidth="1"/>
    <col min="2" max="2" width="15.7109375" customWidth="1"/>
    <col min="3" max="3" width="23.7109375" customWidth="1"/>
    <col min="4" max="4" width="8.7109375" customWidth="1"/>
    <col min="5" max="5" width="10.7109375" customWidth="1"/>
    <col min="6" max="6" width="6.7109375" customWidth="1"/>
    <col min="7" max="7" width="13.7109375" customWidth="1"/>
    <col min="8" max="8" width="14.7109375" style="39" customWidth="1"/>
    <col min="9" max="9" width="16.7109375" style="39" customWidth="1"/>
    <col min="10" max="10" width="16.7109375" style="42" customWidth="1"/>
    <col min="11" max="11" width="9.7109375" style="42" customWidth="1"/>
    <col min="12" max="12" width="12.7109375" style="42" customWidth="1"/>
    <col min="13" max="13" width="20.7109375" style="39" customWidth="1"/>
  </cols>
  <sheetData>
    <row r="2" spans="1:13" ht="18">
      <c r="A2" s="1" t="s">
        <v>0</v>
      </c>
    </row>
    <row r="4" spans="1:13" ht="18">
      <c r="A4" s="1" t="s">
        <v>1374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82</v>
      </c>
      <c r="G11" s="4" t="s">
        <v>9</v>
      </c>
      <c r="H11" s="20" t="s">
        <v>10</v>
      </c>
      <c r="I11" s="20" t="s">
        <v>11</v>
      </c>
      <c r="J11" s="43" t="s">
        <v>83</v>
      </c>
      <c r="K11" s="43" t="s">
        <v>84</v>
      </c>
      <c r="L11" s="43" t="s">
        <v>1111</v>
      </c>
      <c r="M11" s="20" t="s">
        <v>13</v>
      </c>
    </row>
    <row r="12" spans="1:13">
      <c r="A12" s="5"/>
      <c r="B12" s="5"/>
      <c r="C12" s="5"/>
      <c r="D12" s="5"/>
      <c r="E12" s="5"/>
      <c r="F12" s="5" t="s">
        <v>87</v>
      </c>
      <c r="G12" s="5"/>
      <c r="H12" s="40" t="s">
        <v>14</v>
      </c>
      <c r="I12" s="40" t="s">
        <v>14</v>
      </c>
      <c r="J12" s="44" t="s">
        <v>88</v>
      </c>
      <c r="K12" s="44" t="s">
        <v>89</v>
      </c>
      <c r="L12" s="44" t="s">
        <v>15</v>
      </c>
      <c r="M12" s="40" t="s">
        <v>14</v>
      </c>
    </row>
    <row r="15" spans="1:13">
      <c r="A15" s="4" t="s">
        <v>1374</v>
      </c>
      <c r="B15" s="4"/>
      <c r="C15" s="4"/>
      <c r="D15" s="4"/>
      <c r="E15" s="4"/>
      <c r="F15" s="4"/>
      <c r="G15" s="4"/>
      <c r="H15" s="20"/>
      <c r="I15" s="20"/>
      <c r="J15" s="43"/>
      <c r="K15" s="43"/>
      <c r="L15" s="43"/>
      <c r="M15" s="20"/>
    </row>
    <row r="18" spans="1:13">
      <c r="A18" s="4" t="s">
        <v>1375</v>
      </c>
      <c r="B18" s="4"/>
      <c r="C18" s="4"/>
      <c r="D18" s="4"/>
      <c r="E18" s="4"/>
      <c r="F18" s="4"/>
      <c r="G18" s="4"/>
      <c r="H18" s="20"/>
      <c r="I18" s="20"/>
      <c r="J18" s="43"/>
      <c r="K18" s="43"/>
      <c r="L18" s="43"/>
      <c r="M18" s="20"/>
    </row>
    <row r="19" spans="1:13">
      <c r="A19" s="6" t="s">
        <v>1376</v>
      </c>
      <c r="B19" s="6"/>
      <c r="C19" s="6"/>
      <c r="D19" s="6"/>
      <c r="E19" s="6"/>
      <c r="F19" s="6"/>
      <c r="G19" s="6"/>
      <c r="H19" s="18"/>
      <c r="I19" s="18"/>
      <c r="J19" s="45"/>
      <c r="K19" s="45"/>
      <c r="L19" s="45"/>
      <c r="M19" s="18"/>
    </row>
    <row r="20" spans="1:13">
      <c r="A20" s="7" t="s">
        <v>1377</v>
      </c>
      <c r="B20" s="7">
        <v>1000002</v>
      </c>
      <c r="C20" s="7" t="s">
        <v>1378</v>
      </c>
      <c r="D20" s="35" t="s">
        <v>1543</v>
      </c>
      <c r="E20" s="35">
        <v>0</v>
      </c>
      <c r="F20" s="35">
        <v>2.16</v>
      </c>
      <c r="G20" s="7" t="s">
        <v>23</v>
      </c>
      <c r="H20" s="17">
        <v>1.0999999999999999E-2</v>
      </c>
      <c r="I20" s="17">
        <v>1.1900000000000001E-2</v>
      </c>
      <c r="J20" s="26">
        <v>1050642.43</v>
      </c>
      <c r="K20" s="26">
        <v>100</v>
      </c>
      <c r="L20" s="26">
        <v>1050.6400000000001</v>
      </c>
      <c r="M20" s="17">
        <v>1.1999999999999999E-3</v>
      </c>
    </row>
    <row r="21" spans="1:13" ht="13.5" thickBot="1">
      <c r="A21" s="6" t="s">
        <v>1379</v>
      </c>
      <c r="B21" s="6"/>
      <c r="C21" s="6"/>
      <c r="D21" s="6"/>
      <c r="E21" s="6"/>
      <c r="F21" s="6"/>
      <c r="G21" s="6"/>
      <c r="H21" s="18"/>
      <c r="I21" s="18"/>
      <c r="J21" s="27">
        <f>SUM(J20)</f>
        <v>1050642.43</v>
      </c>
      <c r="K21" s="45"/>
      <c r="L21" s="27">
        <f>SUM(L20)</f>
        <v>1050.6400000000001</v>
      </c>
      <c r="M21" s="19">
        <f>SUM(M20)</f>
        <v>1.1999999999999999E-3</v>
      </c>
    </row>
    <row r="22" spans="1:13" ht="13.5" thickTop="1"/>
    <row r="23" spans="1:13">
      <c r="A23" s="6" t="s">
        <v>1380</v>
      </c>
      <c r="B23" s="6"/>
      <c r="C23" s="6"/>
      <c r="D23" s="6"/>
      <c r="E23" s="6"/>
      <c r="F23" s="6"/>
      <c r="G23" s="6"/>
      <c r="H23" s="18"/>
      <c r="I23" s="18"/>
      <c r="J23" s="45"/>
      <c r="K23" s="45"/>
      <c r="L23" s="45"/>
      <c r="M23" s="18"/>
    </row>
    <row r="24" spans="1:13" ht="13.5" thickBot="1">
      <c r="A24" s="6" t="s">
        <v>1381</v>
      </c>
      <c r="B24" s="6"/>
      <c r="C24" s="6"/>
      <c r="D24" s="6"/>
      <c r="E24" s="6"/>
      <c r="F24" s="6"/>
      <c r="G24" s="6"/>
      <c r="H24" s="18"/>
      <c r="I24" s="18"/>
      <c r="J24" s="27">
        <v>0</v>
      </c>
      <c r="K24" s="45"/>
      <c r="L24" s="27">
        <v>0</v>
      </c>
      <c r="M24" s="19">
        <f>L24/סיכום!$B$42</f>
        <v>0</v>
      </c>
    </row>
    <row r="25" spans="1:13" ht="13.5" thickTop="1"/>
    <row r="26" spans="1:13">
      <c r="A26" s="6" t="s">
        <v>1382</v>
      </c>
      <c r="B26" s="6"/>
      <c r="C26" s="6"/>
      <c r="D26" s="6"/>
      <c r="E26" s="6"/>
      <c r="F26" s="6"/>
      <c r="G26" s="6"/>
      <c r="H26" s="18"/>
      <c r="I26" s="18"/>
      <c r="J26" s="45"/>
      <c r="K26" s="45"/>
      <c r="L26" s="45"/>
      <c r="M26" s="18"/>
    </row>
    <row r="27" spans="1:13" ht="13.5" thickBot="1">
      <c r="A27" s="6" t="s">
        <v>1383</v>
      </c>
      <c r="B27" s="6"/>
      <c r="C27" s="6"/>
      <c r="D27" s="6"/>
      <c r="E27" s="6"/>
      <c r="F27" s="6"/>
      <c r="G27" s="6"/>
      <c r="H27" s="18"/>
      <c r="I27" s="18"/>
      <c r="J27" s="27">
        <v>0</v>
      </c>
      <c r="K27" s="45"/>
      <c r="L27" s="27">
        <v>0</v>
      </c>
      <c r="M27" s="19">
        <f>L27/סיכום!$B$42</f>
        <v>0</v>
      </c>
    </row>
    <row r="28" spans="1:13" ht="13.5" thickTop="1"/>
    <row r="29" spans="1:13">
      <c r="A29" s="6" t="s">
        <v>1384</v>
      </c>
      <c r="B29" s="6"/>
      <c r="C29" s="6"/>
      <c r="D29" s="6"/>
      <c r="E29" s="6"/>
      <c r="F29" s="6"/>
      <c r="G29" s="6"/>
      <c r="H29" s="18"/>
      <c r="I29" s="18"/>
      <c r="J29" s="45"/>
      <c r="K29" s="45"/>
      <c r="L29" s="45"/>
      <c r="M29" s="18"/>
    </row>
    <row r="30" spans="1:13">
      <c r="A30" s="7" t="s">
        <v>1385</v>
      </c>
      <c r="B30" s="7">
        <v>60615515</v>
      </c>
      <c r="C30" s="35" t="str">
        <f>+A30</f>
        <v>ALON-B2</v>
      </c>
      <c r="D30" s="7" t="s">
        <v>208</v>
      </c>
      <c r="E30" s="7" t="s">
        <v>170</v>
      </c>
      <c r="F30" s="7">
        <v>5.14</v>
      </c>
      <c r="G30" s="7" t="s">
        <v>30</v>
      </c>
      <c r="H30" s="17">
        <v>4.2299999999999997E-2</v>
      </c>
      <c r="I30" s="17">
        <v>4.2700000000000002E-2</v>
      </c>
      <c r="J30" s="26">
        <v>360884.31</v>
      </c>
      <c r="K30" s="26">
        <v>100.1</v>
      </c>
      <c r="L30" s="26">
        <v>361.25</v>
      </c>
      <c r="M30" s="17">
        <f>L30/סיכום!$B$42</f>
        <v>4.1033864370793646E-4</v>
      </c>
    </row>
    <row r="31" spans="1:13">
      <c r="A31" s="7" t="s">
        <v>1386</v>
      </c>
      <c r="B31" s="7">
        <v>200234409</v>
      </c>
      <c r="C31" s="35" t="str">
        <f>+A31</f>
        <v>מגלים סולאר אנר</v>
      </c>
      <c r="D31" s="7" t="s">
        <v>252</v>
      </c>
      <c r="E31" s="7" t="s">
        <v>170</v>
      </c>
      <c r="F31" s="7">
        <v>3.05</v>
      </c>
      <c r="G31" s="7" t="s">
        <v>23</v>
      </c>
      <c r="H31" s="17">
        <v>3.7499999999999999E-2</v>
      </c>
      <c r="I31" s="17">
        <v>2.93E-2</v>
      </c>
      <c r="J31" s="26">
        <v>6004.28</v>
      </c>
      <c r="K31" s="26">
        <v>102.69</v>
      </c>
      <c r="L31" s="26">
        <v>6.17</v>
      </c>
      <c r="M31" s="17">
        <f>L31/סיכום!$B$42</f>
        <v>7.0084136517037177E-6</v>
      </c>
    </row>
    <row r="32" spans="1:13">
      <c r="A32" s="7" t="s">
        <v>1387</v>
      </c>
      <c r="B32" s="7">
        <v>60365475</v>
      </c>
      <c r="C32" s="7" t="s">
        <v>1388</v>
      </c>
      <c r="D32" s="7" t="s">
        <v>296</v>
      </c>
      <c r="E32" s="7" t="s">
        <v>170</v>
      </c>
      <c r="F32" s="7">
        <v>4.51</v>
      </c>
      <c r="G32" s="7" t="s">
        <v>30</v>
      </c>
      <c r="H32" s="17">
        <v>0.05</v>
      </c>
      <c r="I32" s="17">
        <v>4.8300000000000003E-2</v>
      </c>
      <c r="J32" s="26">
        <v>2003121.62</v>
      </c>
      <c r="K32" s="26">
        <v>101.14</v>
      </c>
      <c r="L32" s="26">
        <v>2025.96</v>
      </c>
      <c r="M32" s="17">
        <f>L32/סיכום!$B$42</f>
        <v>2.3012586259004318E-3</v>
      </c>
    </row>
    <row r="33" spans="1:13">
      <c r="A33" s="7" t="s">
        <v>1389</v>
      </c>
      <c r="B33" s="7">
        <v>200376069</v>
      </c>
      <c r="C33" s="7" t="s">
        <v>1390</v>
      </c>
      <c r="D33" s="7" t="s">
        <v>296</v>
      </c>
      <c r="E33" s="7" t="s">
        <v>170</v>
      </c>
      <c r="F33" s="7">
        <v>0.74</v>
      </c>
      <c r="G33" s="7" t="s">
        <v>23</v>
      </c>
      <c r="H33" s="17">
        <v>4.5999999999999999E-2</v>
      </c>
      <c r="I33" s="17">
        <v>3.5900000000000001E-2</v>
      </c>
      <c r="J33" s="26">
        <v>1915462.34</v>
      </c>
      <c r="K33" s="26">
        <v>101.9</v>
      </c>
      <c r="L33" s="26">
        <v>1951.86</v>
      </c>
      <c r="M33" s="17">
        <f>L33/סיכום!$B$42</f>
        <v>2.217089508948852E-3</v>
      </c>
    </row>
    <row r="34" spans="1:13">
      <c r="A34" s="7" t="s">
        <v>1391</v>
      </c>
      <c r="B34" s="7">
        <v>200377059</v>
      </c>
      <c r="C34" s="7" t="s">
        <v>1392</v>
      </c>
      <c r="D34" s="7" t="s">
        <v>296</v>
      </c>
      <c r="E34" s="7" t="s">
        <v>170</v>
      </c>
      <c r="F34" s="7">
        <v>2.99</v>
      </c>
      <c r="G34" s="7" t="s">
        <v>23</v>
      </c>
      <c r="H34" s="17">
        <v>5.5E-2</v>
      </c>
      <c r="I34" s="17">
        <v>3.8600000000000002E-2</v>
      </c>
      <c r="J34" s="26">
        <v>1161389.55</v>
      </c>
      <c r="K34" s="26">
        <v>106.41</v>
      </c>
      <c r="L34" s="26">
        <v>1235.83</v>
      </c>
      <c r="M34" s="17">
        <f>L34/סיכום!$B$42</f>
        <v>1.4037614008403573E-3</v>
      </c>
    </row>
    <row r="35" spans="1:13">
      <c r="A35" s="7" t="s">
        <v>1393</v>
      </c>
      <c r="B35" s="7">
        <v>200378040</v>
      </c>
      <c r="C35" s="7" t="s">
        <v>1394</v>
      </c>
      <c r="D35" s="7" t="s">
        <v>296</v>
      </c>
      <c r="E35" s="7" t="s">
        <v>170</v>
      </c>
      <c r="F35" s="7">
        <v>4.0999999999999996</v>
      </c>
      <c r="G35" s="7" t="s">
        <v>23</v>
      </c>
      <c r="H35" s="17">
        <v>6.6000000000000003E-2</v>
      </c>
      <c r="I35" s="17">
        <v>6.3200000000000006E-2</v>
      </c>
      <c r="J35" s="26">
        <v>836200.47</v>
      </c>
      <c r="K35" s="26">
        <v>103.14</v>
      </c>
      <c r="L35" s="26">
        <v>862.46</v>
      </c>
      <c r="M35" s="17">
        <f>L35/סיכום!$B$42</f>
        <v>9.7965582464317478E-4</v>
      </c>
    </row>
    <row r="36" spans="1:13">
      <c r="A36" s="7" t="s">
        <v>1386</v>
      </c>
      <c r="B36" s="7">
        <v>200234573</v>
      </c>
      <c r="C36" s="35" t="str">
        <f>+A36</f>
        <v>מגלים סולאר אנר</v>
      </c>
      <c r="D36" s="7" t="s">
        <v>296</v>
      </c>
      <c r="E36" s="7" t="s">
        <v>170</v>
      </c>
      <c r="F36" s="7">
        <v>3.78</v>
      </c>
      <c r="G36" s="7" t="s">
        <v>23</v>
      </c>
      <c r="H36" s="17">
        <v>3.7499999999999999E-2</v>
      </c>
      <c r="I36" s="17">
        <v>3.7400000000000003E-2</v>
      </c>
      <c r="J36" s="26">
        <v>104121.94</v>
      </c>
      <c r="K36" s="26">
        <v>100.35</v>
      </c>
      <c r="L36" s="26">
        <v>104.49</v>
      </c>
      <c r="M36" s="17">
        <f>L36/סיכום!$B$42</f>
        <v>1.1868867787139731E-4</v>
      </c>
    </row>
    <row r="37" spans="1:13">
      <c r="A37" s="7" t="s">
        <v>1395</v>
      </c>
      <c r="B37" s="7">
        <v>200366995</v>
      </c>
      <c r="C37" s="35" t="str">
        <f>+A37</f>
        <v>גלובוס מקס משיכ</v>
      </c>
      <c r="D37" s="7" t="s">
        <v>343</v>
      </c>
      <c r="E37" s="7" t="s">
        <v>170</v>
      </c>
      <c r="F37" s="7">
        <v>2.99</v>
      </c>
      <c r="G37" s="7" t="s">
        <v>23</v>
      </c>
      <c r="H37" s="17">
        <v>4.9599999999999998E-2</v>
      </c>
      <c r="I37" s="17">
        <v>4.7699999999999999E-2</v>
      </c>
      <c r="J37" s="26">
        <v>233698.6</v>
      </c>
      <c r="K37" s="26">
        <v>102.83</v>
      </c>
      <c r="L37" s="26">
        <v>240.31</v>
      </c>
      <c r="M37" s="17">
        <f>L37/סיכום!$B$42</f>
        <v>2.7296464905039226E-4</v>
      </c>
    </row>
    <row r="38" spans="1:13">
      <c r="A38" s="7" t="s">
        <v>1395</v>
      </c>
      <c r="B38" s="7">
        <v>200367563</v>
      </c>
      <c r="C38" s="35" t="str">
        <f>+A38</f>
        <v>גלובוס מקס משיכ</v>
      </c>
      <c r="D38" s="7" t="s">
        <v>343</v>
      </c>
      <c r="E38" s="7" t="s">
        <v>170</v>
      </c>
      <c r="F38" s="7">
        <v>3.05</v>
      </c>
      <c r="G38" s="7" t="s">
        <v>23</v>
      </c>
      <c r="H38" s="17">
        <v>4.9599999999999998E-2</v>
      </c>
      <c r="I38" s="17">
        <v>4.5999999999999999E-2</v>
      </c>
      <c r="J38" s="26">
        <v>70109.58</v>
      </c>
      <c r="K38" s="26">
        <v>101.5</v>
      </c>
      <c r="L38" s="26">
        <v>71.16</v>
      </c>
      <c r="M38" s="17">
        <f>L38/סיכום!$B$42</f>
        <v>8.0829613525970257E-5</v>
      </c>
    </row>
    <row r="39" spans="1:13">
      <c r="A39" s="7" t="s">
        <v>1396</v>
      </c>
      <c r="B39" s="7">
        <v>2262020</v>
      </c>
      <c r="C39" s="7" t="s">
        <v>1397</v>
      </c>
      <c r="D39" s="35">
        <v>0</v>
      </c>
      <c r="E39" s="35">
        <v>0</v>
      </c>
      <c r="F39" s="7">
        <v>0.82</v>
      </c>
      <c r="G39" s="7" t="s">
        <v>23</v>
      </c>
      <c r="H39" s="17">
        <v>4.1000000000000002E-2</v>
      </c>
      <c r="I39" s="17">
        <v>4.4299999999999999E-2</v>
      </c>
      <c r="J39" s="26">
        <v>353621.91</v>
      </c>
      <c r="K39" s="26">
        <v>99.93</v>
      </c>
      <c r="L39" s="26">
        <v>353.37</v>
      </c>
      <c r="M39" s="17">
        <f>L39/סיכום!$B$42</f>
        <v>4.013878658188886E-4</v>
      </c>
    </row>
    <row r="40" spans="1:13" ht="13.5" thickBot="1">
      <c r="A40" s="6" t="s">
        <v>1398</v>
      </c>
      <c r="B40" s="6"/>
      <c r="C40" s="6"/>
      <c r="D40" s="6"/>
      <c r="E40" s="6"/>
      <c r="F40" s="6">
        <v>2.95</v>
      </c>
      <c r="G40" s="6"/>
      <c r="H40" s="18"/>
      <c r="I40" s="18">
        <v>4.4400000000000002E-2</v>
      </c>
      <c r="J40" s="27">
        <f>SUM(J30:J39)</f>
        <v>7044614.5999999996</v>
      </c>
      <c r="K40" s="45"/>
      <c r="L40" s="27">
        <f>SUM(L30:L39)</f>
        <v>7212.86</v>
      </c>
      <c r="M40" s="19">
        <f>SUM(M30:M39)</f>
        <v>8.1929832239591056E-3</v>
      </c>
    </row>
    <row r="41" spans="1:13" ht="13.5" thickTop="1"/>
    <row r="42" spans="1:13">
      <c r="A42" s="6" t="s">
        <v>1399</v>
      </c>
      <c r="B42" s="6"/>
      <c r="C42" s="6"/>
      <c r="D42" s="6"/>
      <c r="E42" s="6"/>
      <c r="F42" s="6"/>
      <c r="G42" s="6"/>
      <c r="H42" s="18"/>
      <c r="I42" s="18"/>
      <c r="J42" s="45"/>
      <c r="K42" s="45"/>
      <c r="L42" s="45"/>
      <c r="M42" s="18"/>
    </row>
    <row r="43" spans="1:13" ht="13.5" thickBot="1">
      <c r="A43" s="6" t="s">
        <v>1400</v>
      </c>
      <c r="B43" s="6"/>
      <c r="C43" s="6"/>
      <c r="D43" s="6"/>
      <c r="E43" s="6"/>
      <c r="F43" s="6"/>
      <c r="G43" s="6"/>
      <c r="H43" s="18"/>
      <c r="I43" s="18"/>
      <c r="J43" s="27">
        <v>0</v>
      </c>
      <c r="K43" s="45"/>
      <c r="L43" s="27">
        <v>0</v>
      </c>
      <c r="M43" s="19">
        <f>L43/סיכום!$B$42</f>
        <v>0</v>
      </c>
    </row>
    <row r="44" spans="1:13" ht="13.5" thickTop="1"/>
    <row r="45" spans="1:13">
      <c r="A45" s="6" t="s">
        <v>1401</v>
      </c>
      <c r="B45" s="6"/>
      <c r="C45" s="6"/>
      <c r="D45" s="6"/>
      <c r="E45" s="6"/>
      <c r="F45" s="6"/>
      <c r="G45" s="6"/>
      <c r="H45" s="18"/>
      <c r="I45" s="18"/>
      <c r="J45" s="45"/>
      <c r="K45" s="45"/>
      <c r="L45" s="45"/>
      <c r="M45" s="18"/>
    </row>
    <row r="46" spans="1:13" ht="13.5" thickBot="1">
      <c r="A46" s="6" t="s">
        <v>1402</v>
      </c>
      <c r="B46" s="6"/>
      <c r="C46" s="6"/>
      <c r="D46" s="6"/>
      <c r="E46" s="6"/>
      <c r="F46" s="6"/>
      <c r="G46" s="6"/>
      <c r="H46" s="18"/>
      <c r="I46" s="18"/>
      <c r="J46" s="27">
        <v>0</v>
      </c>
      <c r="K46" s="45"/>
      <c r="L46" s="27">
        <v>0</v>
      </c>
      <c r="M46" s="19">
        <f>L46/סיכום!$B$42</f>
        <v>0</v>
      </c>
    </row>
    <row r="47" spans="1:13" ht="13.5" thickTop="1"/>
    <row r="48" spans="1:13">
      <c r="A48" s="6" t="s">
        <v>1403</v>
      </c>
      <c r="B48" s="6"/>
      <c r="C48" s="6"/>
      <c r="D48" s="6"/>
      <c r="E48" s="6"/>
      <c r="F48" s="6"/>
      <c r="G48" s="6"/>
      <c r="H48" s="18"/>
      <c r="I48" s="18"/>
      <c r="J48" s="45"/>
      <c r="K48" s="45"/>
      <c r="L48" s="45"/>
      <c r="M48" s="18"/>
    </row>
    <row r="49" spans="1:13" ht="13.5" thickBot="1">
      <c r="A49" s="6" t="s">
        <v>1404</v>
      </c>
      <c r="B49" s="6"/>
      <c r="C49" s="6"/>
      <c r="D49" s="6"/>
      <c r="E49" s="6"/>
      <c r="F49" s="6"/>
      <c r="G49" s="6"/>
      <c r="H49" s="18"/>
      <c r="I49" s="18"/>
      <c r="J49" s="27">
        <v>0</v>
      </c>
      <c r="K49" s="45"/>
      <c r="L49" s="27">
        <v>0</v>
      </c>
      <c r="M49" s="19">
        <f>L49/סיכום!$B$42</f>
        <v>0</v>
      </c>
    </row>
    <row r="50" spans="1:13" ht="13.5" thickTop="1"/>
    <row r="51" spans="1:13">
      <c r="A51" s="6" t="s">
        <v>1405</v>
      </c>
      <c r="B51" s="6"/>
      <c r="C51" s="6"/>
      <c r="D51" s="6"/>
      <c r="E51" s="6"/>
      <c r="F51" s="6"/>
      <c r="G51" s="6"/>
      <c r="H51" s="18"/>
      <c r="I51" s="18"/>
      <c r="J51" s="45"/>
      <c r="K51" s="45"/>
      <c r="L51" s="45"/>
      <c r="M51" s="18"/>
    </row>
    <row r="52" spans="1:13" ht="13.5" thickBot="1">
      <c r="A52" s="6" t="s">
        <v>1406</v>
      </c>
      <c r="B52" s="6"/>
      <c r="C52" s="6"/>
      <c r="D52" s="6"/>
      <c r="E52" s="6"/>
      <c r="F52" s="6"/>
      <c r="G52" s="6"/>
      <c r="H52" s="18"/>
      <c r="I52" s="18"/>
      <c r="J52" s="27">
        <v>0</v>
      </c>
      <c r="K52" s="45"/>
      <c r="L52" s="27">
        <v>0</v>
      </c>
      <c r="M52" s="19">
        <f>L52/סיכום!$B$42</f>
        <v>0</v>
      </c>
    </row>
    <row r="53" spans="1:13" ht="13.5" thickTop="1"/>
    <row r="54" spans="1:13">
      <c r="A54" s="6" t="s">
        <v>1407</v>
      </c>
      <c r="B54" s="6"/>
      <c r="C54" s="6"/>
      <c r="D54" s="6"/>
      <c r="E54" s="6"/>
      <c r="F54" s="6"/>
      <c r="G54" s="6"/>
      <c r="H54" s="18"/>
      <c r="I54" s="18"/>
      <c r="J54" s="45"/>
      <c r="K54" s="45"/>
      <c r="L54" s="45"/>
      <c r="M54" s="18"/>
    </row>
    <row r="55" spans="1:13">
      <c r="A55" s="7" t="s">
        <v>1408</v>
      </c>
      <c r="B55" s="7">
        <v>200006956</v>
      </c>
      <c r="C55" s="35" t="str">
        <f>+A55</f>
        <v>חמית הנפקות הלו</v>
      </c>
      <c r="D55" s="7" t="s">
        <v>182</v>
      </c>
      <c r="E55" s="7" t="s">
        <v>170</v>
      </c>
      <c r="F55" s="7">
        <v>1.78</v>
      </c>
      <c r="G55" s="7" t="s">
        <v>23</v>
      </c>
      <c r="H55" s="17">
        <v>3.3000000000000002E-2</v>
      </c>
      <c r="I55" s="17">
        <v>1.3899999999999999E-2</v>
      </c>
      <c r="J55" s="26">
        <v>475080.95</v>
      </c>
      <c r="K55" s="26">
        <v>103.6</v>
      </c>
      <c r="L55" s="26">
        <v>492.18</v>
      </c>
      <c r="M55" s="17">
        <f>L55/סיכום!$B$42</f>
        <v>5.5906013469943856E-4</v>
      </c>
    </row>
    <row r="56" spans="1:13">
      <c r="A56" s="7" t="s">
        <v>1409</v>
      </c>
      <c r="B56" s="7">
        <v>200695757</v>
      </c>
      <c r="C56" s="7" t="s">
        <v>1409</v>
      </c>
      <c r="D56" s="7" t="s">
        <v>208</v>
      </c>
      <c r="E56" s="7" t="s">
        <v>170</v>
      </c>
      <c r="F56" s="7">
        <v>2.36</v>
      </c>
      <c r="G56" s="7" t="s">
        <v>23</v>
      </c>
      <c r="H56" s="17">
        <v>2.1000000000000001E-2</v>
      </c>
      <c r="I56" s="17">
        <v>8.6E-3</v>
      </c>
      <c r="J56" s="26">
        <v>638683.87</v>
      </c>
      <c r="K56" s="26">
        <v>102.97</v>
      </c>
      <c r="L56" s="26">
        <v>657.65</v>
      </c>
      <c r="M56" s="17">
        <f>L56/סיכום!$B$42</f>
        <v>7.4701511151425439E-4</v>
      </c>
    </row>
    <row r="57" spans="1:13">
      <c r="A57" s="7" t="s">
        <v>1386</v>
      </c>
      <c r="B57" s="7">
        <v>200239523</v>
      </c>
      <c r="C57" s="35" t="str">
        <f>+A57</f>
        <v>מגלים סולאר אנר</v>
      </c>
      <c r="D57" s="7" t="s">
        <v>296</v>
      </c>
      <c r="E57" s="7" t="s">
        <v>170</v>
      </c>
      <c r="F57" s="7">
        <v>3.07</v>
      </c>
      <c r="G57" s="7" t="s">
        <v>23</v>
      </c>
      <c r="H57" s="17">
        <v>3.5999999999999997E-2</v>
      </c>
      <c r="I57" s="17">
        <v>3.1199999999999999E-2</v>
      </c>
      <c r="J57" s="26">
        <v>13028.98</v>
      </c>
      <c r="K57" s="26">
        <v>101.8</v>
      </c>
      <c r="L57" s="26">
        <v>13.26</v>
      </c>
      <c r="M57" s="17">
        <f>L57/סיכום!$B$42</f>
        <v>1.5061841980808961E-5</v>
      </c>
    </row>
    <row r="58" spans="1:13" ht="13.5" thickBot="1">
      <c r="A58" s="6" t="s">
        <v>1410</v>
      </c>
      <c r="B58" s="6"/>
      <c r="C58" s="6"/>
      <c r="D58" s="6"/>
      <c r="E58" s="6"/>
      <c r="F58" s="6">
        <v>2.12</v>
      </c>
      <c r="G58" s="6"/>
      <c r="H58" s="18"/>
      <c r="I58" s="18">
        <v>1.11E-2</v>
      </c>
      <c r="J58" s="27">
        <f>SUM(J55:J57)</f>
        <v>1126793.8</v>
      </c>
      <c r="K58" s="45"/>
      <c r="L58" s="27">
        <f>SUM(L55:L57)</f>
        <v>1163.0899999999999</v>
      </c>
      <c r="M58" s="19">
        <f>SUM(M55:M57)</f>
        <v>1.3211370881945018E-3</v>
      </c>
    </row>
    <row r="59" spans="1:13" ht="13.5" thickTop="1"/>
    <row r="60" spans="1:13" ht="13.5" thickBot="1">
      <c r="A60" s="4" t="s">
        <v>1411</v>
      </c>
      <c r="B60" s="4"/>
      <c r="C60" s="4"/>
      <c r="D60" s="4"/>
      <c r="E60" s="4"/>
      <c r="F60" s="4">
        <v>2.84</v>
      </c>
      <c r="G60" s="4"/>
      <c r="H60" s="20"/>
      <c r="I60" s="20">
        <v>3.9800000000000002E-2</v>
      </c>
      <c r="J60" s="28">
        <f>SUM(J21+J40+J58)</f>
        <v>9222050.8300000001</v>
      </c>
      <c r="K60" s="43"/>
      <c r="L60" s="28">
        <f>SUM(L21+L40+L58)</f>
        <v>9426.59</v>
      </c>
      <c r="M60" s="21">
        <f>SUM(M21+M40+M58)</f>
        <v>1.0714120312153607E-2</v>
      </c>
    </row>
    <row r="61" spans="1:13" ht="13.5" thickTop="1"/>
    <row r="63" spans="1:13">
      <c r="A63" s="4" t="s">
        <v>1412</v>
      </c>
      <c r="B63" s="4"/>
      <c r="C63" s="4"/>
      <c r="D63" s="4"/>
      <c r="E63" s="4"/>
      <c r="F63" s="4"/>
      <c r="G63" s="4"/>
      <c r="H63" s="20"/>
      <c r="I63" s="20"/>
      <c r="J63" s="43"/>
      <c r="K63" s="43"/>
      <c r="L63" s="43"/>
      <c r="M63" s="20"/>
    </row>
    <row r="64" spans="1:13">
      <c r="A64" s="6" t="s">
        <v>1413</v>
      </c>
      <c r="B64" s="6"/>
      <c r="C64" s="6"/>
      <c r="D64" s="6"/>
      <c r="E64" s="6"/>
      <c r="F64" s="6"/>
      <c r="G64" s="6"/>
      <c r="H64" s="18"/>
      <c r="I64" s="18"/>
      <c r="J64" s="45"/>
      <c r="K64" s="45"/>
      <c r="L64" s="45"/>
      <c r="M64" s="18"/>
    </row>
    <row r="65" spans="1:13" ht="13.5" thickBot="1">
      <c r="A65" s="6" t="s">
        <v>1414</v>
      </c>
      <c r="B65" s="6"/>
      <c r="C65" s="6"/>
      <c r="D65" s="6"/>
      <c r="E65" s="6"/>
      <c r="F65" s="6"/>
      <c r="G65" s="6"/>
      <c r="H65" s="18"/>
      <c r="I65" s="18"/>
      <c r="J65" s="27">
        <v>0</v>
      </c>
      <c r="K65" s="45"/>
      <c r="L65" s="27">
        <v>0</v>
      </c>
      <c r="M65" s="19">
        <f>L65/סיכום!$B$42</f>
        <v>0</v>
      </c>
    </row>
    <row r="66" spans="1:13" ht="13.5" thickTop="1"/>
    <row r="67" spans="1:13">
      <c r="A67" s="6" t="s">
        <v>1415</v>
      </c>
      <c r="B67" s="6"/>
      <c r="C67" s="6"/>
      <c r="D67" s="6"/>
      <c r="E67" s="6"/>
      <c r="F67" s="6"/>
      <c r="G67" s="6"/>
      <c r="H67" s="18"/>
      <c r="I67" s="18"/>
      <c r="J67" s="45"/>
      <c r="K67" s="45"/>
      <c r="L67" s="45"/>
      <c r="M67" s="18"/>
    </row>
    <row r="68" spans="1:13" ht="13.5" thickBot="1">
      <c r="A68" s="6" t="s">
        <v>1416</v>
      </c>
      <c r="B68" s="6"/>
      <c r="C68" s="6"/>
      <c r="D68" s="6"/>
      <c r="E68" s="6"/>
      <c r="F68" s="6"/>
      <c r="G68" s="6"/>
      <c r="H68" s="18"/>
      <c r="I68" s="18"/>
      <c r="J68" s="27">
        <v>0</v>
      </c>
      <c r="K68" s="45"/>
      <c r="L68" s="27">
        <v>0</v>
      </c>
      <c r="M68" s="19">
        <f>L68/סיכום!$B$42</f>
        <v>0</v>
      </c>
    </row>
    <row r="69" spans="1:13" ht="13.5" thickTop="1"/>
    <row r="70" spans="1:13">
      <c r="A70" s="6" t="s">
        <v>1417</v>
      </c>
      <c r="B70" s="6"/>
      <c r="C70" s="6"/>
      <c r="D70" s="6"/>
      <c r="E70" s="6"/>
      <c r="F70" s="6"/>
      <c r="G70" s="6"/>
      <c r="H70" s="18"/>
      <c r="I70" s="18"/>
      <c r="J70" s="45"/>
      <c r="K70" s="45"/>
      <c r="L70" s="45"/>
      <c r="M70" s="18"/>
    </row>
    <row r="71" spans="1:13">
      <c r="A71" s="7" t="s">
        <v>1418</v>
      </c>
      <c r="B71" s="7" t="s">
        <v>1419</v>
      </c>
      <c r="C71" s="35" t="str">
        <f>+A71</f>
        <v>ALON-A</v>
      </c>
      <c r="D71" s="7" t="s">
        <v>208</v>
      </c>
      <c r="E71" s="7" t="s">
        <v>431</v>
      </c>
      <c r="F71" s="7">
        <v>3.42</v>
      </c>
      <c r="G71" s="7" t="s">
        <v>30</v>
      </c>
      <c r="H71" s="17">
        <v>4.2273999999999999E-2</v>
      </c>
      <c r="I71" s="17">
        <v>-9.4500000000000001E-2</v>
      </c>
      <c r="J71" s="26">
        <v>459759.65</v>
      </c>
      <c r="K71" s="26">
        <v>389.48</v>
      </c>
      <c r="L71" s="26">
        <v>449.92</v>
      </c>
      <c r="M71" s="17">
        <f>L71/סיכום!$B$42</f>
        <v>5.1105761267010322E-4</v>
      </c>
    </row>
    <row r="72" spans="1:13">
      <c r="A72" s="7" t="s">
        <v>1420</v>
      </c>
      <c r="B72" s="7">
        <v>60615192</v>
      </c>
      <c r="C72" s="35" t="str">
        <f>+A72</f>
        <v>ALON-B</v>
      </c>
      <c r="D72" s="7" t="s">
        <v>208</v>
      </c>
      <c r="E72" s="7" t="s">
        <v>431</v>
      </c>
      <c r="F72" s="7">
        <v>7.37</v>
      </c>
      <c r="G72" s="7" t="s">
        <v>30</v>
      </c>
      <c r="H72" s="17">
        <v>8.7637000000000007E-2</v>
      </c>
      <c r="I72" s="17">
        <v>0.1004</v>
      </c>
      <c r="J72" s="26">
        <v>65707.33</v>
      </c>
      <c r="K72" s="26">
        <v>98.72</v>
      </c>
      <c r="L72" s="26">
        <v>64.87</v>
      </c>
      <c r="M72" s="17">
        <f>L72/סיכום!$B$42</f>
        <v>7.3684893611996786E-5</v>
      </c>
    </row>
    <row r="73" spans="1:13">
      <c r="A73" s="7" t="s">
        <v>1545</v>
      </c>
      <c r="B73" s="7" t="s">
        <v>1421</v>
      </c>
      <c r="C73" s="7" t="s">
        <v>251</v>
      </c>
      <c r="D73" s="35">
        <v>0</v>
      </c>
      <c r="E73" s="35">
        <v>0</v>
      </c>
      <c r="F73" s="7">
        <v>2.25</v>
      </c>
      <c r="G73" s="7" t="s">
        <v>39</v>
      </c>
      <c r="H73" s="17">
        <v>3.7823000000000002E-2</v>
      </c>
      <c r="I73" s="17">
        <v>3.8399999999999997E-2</v>
      </c>
      <c r="J73" s="26">
        <v>2894487.68</v>
      </c>
      <c r="K73" s="26">
        <v>100.01</v>
      </c>
      <c r="L73" s="26">
        <v>2894.79</v>
      </c>
      <c r="M73" s="17">
        <f>L73/סיכום!$B$42</f>
        <v>3.2881500412990932E-3</v>
      </c>
    </row>
    <row r="74" spans="1:13" ht="13.5" thickBot="1">
      <c r="A74" s="6" t="s">
        <v>1422</v>
      </c>
      <c r="B74" s="6"/>
      <c r="C74" s="6"/>
      <c r="D74" s="6"/>
      <c r="E74" s="6"/>
      <c r="F74" s="6">
        <v>2.5</v>
      </c>
      <c r="G74" s="6"/>
      <c r="H74" s="18"/>
      <c r="I74" s="18">
        <v>2.1999999999999999E-2</v>
      </c>
      <c r="J74" s="27">
        <f>SUM(J71:J73)</f>
        <v>3419954.66</v>
      </c>
      <c r="K74" s="45"/>
      <c r="L74" s="27">
        <f>SUM(L71:L73)</f>
        <v>3409.58</v>
      </c>
      <c r="M74" s="19">
        <f>SUM(M71:M73)</f>
        <v>3.8728925475811932E-3</v>
      </c>
    </row>
    <row r="75" spans="1:13" ht="13.5" thickTop="1"/>
    <row r="76" spans="1:13">
      <c r="A76" s="6" t="s">
        <v>1423</v>
      </c>
      <c r="B76" s="6"/>
      <c r="C76" s="6"/>
      <c r="D76" s="6"/>
      <c r="E76" s="6"/>
      <c r="F76" s="6"/>
      <c r="G76" s="6"/>
      <c r="H76" s="18"/>
      <c r="I76" s="18"/>
      <c r="J76" s="45"/>
      <c r="K76" s="45"/>
      <c r="L76" s="45"/>
      <c r="M76" s="18"/>
    </row>
    <row r="77" spans="1:13" ht="13.5" thickBot="1">
      <c r="A77" s="6" t="s">
        <v>1424</v>
      </c>
      <c r="B77" s="6"/>
      <c r="C77" s="6"/>
      <c r="D77" s="6"/>
      <c r="E77" s="6"/>
      <c r="F77" s="6"/>
      <c r="G77" s="6"/>
      <c r="H77" s="18"/>
      <c r="I77" s="18"/>
      <c r="J77" s="27">
        <v>0</v>
      </c>
      <c r="K77" s="45"/>
      <c r="L77" s="27">
        <v>0</v>
      </c>
      <c r="M77" s="19">
        <f>L77/סיכום!$B$42</f>
        <v>0</v>
      </c>
    </row>
    <row r="78" spans="1:13" ht="13.5" thickTop="1"/>
    <row r="79" spans="1:13" ht="13.5" thickBot="1">
      <c r="A79" s="4" t="s">
        <v>1425</v>
      </c>
      <c r="B79" s="4"/>
      <c r="C79" s="4"/>
      <c r="D79" s="4"/>
      <c r="E79" s="4"/>
      <c r="F79" s="4">
        <v>2.5</v>
      </c>
      <c r="G79" s="4"/>
      <c r="H79" s="20"/>
      <c r="I79" s="20">
        <v>2.1999999999999999E-2</v>
      </c>
      <c r="J79" s="28">
        <f>SUM(J74)</f>
        <v>3419954.66</v>
      </c>
      <c r="K79" s="43"/>
      <c r="L79" s="28">
        <f>SUM(L74)</f>
        <v>3409.58</v>
      </c>
      <c r="M79" s="21">
        <f>SUM(M74)</f>
        <v>3.8728925475811932E-3</v>
      </c>
    </row>
    <row r="80" spans="1:13" ht="13.5" thickTop="1"/>
    <row r="82" spans="1:13" ht="13.5" thickBot="1">
      <c r="A82" s="4" t="s">
        <v>1426</v>
      </c>
      <c r="B82" s="4"/>
      <c r="C82" s="4"/>
      <c r="D82" s="4"/>
      <c r="E82" s="4"/>
      <c r="F82" s="4">
        <v>2.74</v>
      </c>
      <c r="G82" s="4"/>
      <c r="H82" s="20"/>
      <c r="I82" s="20">
        <v>3.4599999999999999E-2</v>
      </c>
      <c r="J82" s="28">
        <f>SUM(J60+J79)</f>
        <v>12642005.49</v>
      </c>
      <c r="K82" s="43"/>
      <c r="L82" s="28">
        <f>SUM(L60+L79)</f>
        <v>12836.17</v>
      </c>
      <c r="M82" s="21">
        <f>SUM(M60+M79)</f>
        <v>1.4587012859734801E-2</v>
      </c>
    </row>
    <row r="83" spans="1:13" ht="13.5" thickTop="1"/>
    <row r="85" spans="1:13">
      <c r="A85" s="7" t="s">
        <v>78</v>
      </c>
      <c r="B85" s="7"/>
      <c r="C85" s="7"/>
      <c r="D85" s="7"/>
      <c r="E85" s="7"/>
      <c r="F85" s="7"/>
      <c r="G85" s="7"/>
      <c r="H85" s="17"/>
      <c r="I85" s="17"/>
      <c r="J85" s="26"/>
      <c r="K85" s="26"/>
      <c r="L85" s="26"/>
      <c r="M85" s="17"/>
    </row>
    <row r="89" spans="1:13">
      <c r="A89" s="2" t="s">
        <v>79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7" workbookViewId="0">
      <selection activeCell="I23" sqref="I23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1427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82</v>
      </c>
      <c r="G11" s="4" t="s">
        <v>9</v>
      </c>
      <c r="H11" s="4" t="s">
        <v>10</v>
      </c>
      <c r="I11" s="4" t="s">
        <v>11</v>
      </c>
      <c r="J11" s="4" t="s">
        <v>83</v>
      </c>
      <c r="K11" s="4" t="s">
        <v>84</v>
      </c>
      <c r="L11" s="4" t="s">
        <v>1111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87</v>
      </c>
      <c r="G12" s="5"/>
      <c r="H12" s="5" t="s">
        <v>14</v>
      </c>
      <c r="I12" s="5" t="s">
        <v>14</v>
      </c>
      <c r="J12" s="5" t="s">
        <v>88</v>
      </c>
      <c r="K12" s="5" t="s">
        <v>89</v>
      </c>
      <c r="L12" s="5" t="s">
        <v>15</v>
      </c>
      <c r="M12" s="5" t="s">
        <v>14</v>
      </c>
    </row>
    <row r="15" spans="1:13">
      <c r="A15" s="4" t="s">
        <v>1427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1428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1429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1430</v>
      </c>
      <c r="B20" s="6"/>
      <c r="C20" s="6"/>
      <c r="D20" s="6"/>
      <c r="E20" s="6"/>
      <c r="F20" s="6"/>
      <c r="G20" s="6"/>
      <c r="H20" s="6"/>
      <c r="I20" s="6"/>
      <c r="J20" s="37">
        <v>0</v>
      </c>
      <c r="K20" s="6"/>
      <c r="L20" s="37">
        <v>0</v>
      </c>
      <c r="M20" s="19">
        <v>0</v>
      </c>
    </row>
    <row r="21" spans="1:13" ht="13.5" thickTop="1"/>
    <row r="22" spans="1:13">
      <c r="A22" s="6" t="s">
        <v>1431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1432</v>
      </c>
      <c r="B23" s="6"/>
      <c r="C23" s="6"/>
      <c r="D23" s="6"/>
      <c r="E23" s="6"/>
      <c r="F23" s="6"/>
      <c r="G23" s="6"/>
      <c r="H23" s="6"/>
      <c r="I23" s="6"/>
      <c r="J23" s="37">
        <v>0</v>
      </c>
      <c r="K23" s="6"/>
      <c r="L23" s="37">
        <v>0</v>
      </c>
      <c r="M23" s="19">
        <f>L23/סיכום!$B$42</f>
        <v>0</v>
      </c>
    </row>
    <row r="24" spans="1:13" ht="13.5" thickTop="1"/>
    <row r="25" spans="1:13">
      <c r="A25" s="6" t="s">
        <v>1433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1434</v>
      </c>
      <c r="B26" s="6"/>
      <c r="C26" s="6"/>
      <c r="D26" s="6"/>
      <c r="E26" s="6"/>
      <c r="F26" s="6"/>
      <c r="G26" s="6"/>
      <c r="H26" s="6"/>
      <c r="I26" s="6"/>
      <c r="J26" s="37">
        <v>0</v>
      </c>
      <c r="K26" s="6"/>
      <c r="L26" s="37">
        <v>0</v>
      </c>
      <c r="M26" s="19">
        <f>L26/סיכום!$B$42</f>
        <v>0</v>
      </c>
    </row>
    <row r="27" spans="1:13" ht="13.5" thickTop="1"/>
    <row r="28" spans="1:13">
      <c r="A28" s="6" t="s">
        <v>1435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1436</v>
      </c>
      <c r="B29" s="6"/>
      <c r="C29" s="6"/>
      <c r="D29" s="6"/>
      <c r="E29" s="6"/>
      <c r="F29" s="6"/>
      <c r="G29" s="6"/>
      <c r="H29" s="6"/>
      <c r="I29" s="6"/>
      <c r="J29" s="37">
        <v>0</v>
      </c>
      <c r="K29" s="6"/>
      <c r="L29" s="37">
        <v>0</v>
      </c>
      <c r="M29" s="19">
        <f>L29/סיכום!$B$42</f>
        <v>0</v>
      </c>
    </row>
    <row r="30" spans="1:13" ht="13.5" thickTop="1"/>
    <row r="31" spans="1:13">
      <c r="A31" s="6" t="s">
        <v>1437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1438</v>
      </c>
      <c r="B32" s="6"/>
      <c r="C32" s="6"/>
      <c r="D32" s="6"/>
      <c r="E32" s="6"/>
      <c r="F32" s="6"/>
      <c r="G32" s="6"/>
      <c r="H32" s="6"/>
      <c r="I32" s="6"/>
      <c r="J32" s="37">
        <v>0</v>
      </c>
      <c r="K32" s="6"/>
      <c r="L32" s="37">
        <v>0</v>
      </c>
      <c r="M32" s="19">
        <f>L32/סיכום!$B$42</f>
        <v>0</v>
      </c>
    </row>
    <row r="33" spans="1:13" ht="13.5" thickTop="1"/>
    <row r="34" spans="1:13" ht="13.5" thickBot="1">
      <c r="A34" s="4" t="s">
        <v>1439</v>
      </c>
      <c r="B34" s="4"/>
      <c r="C34" s="4"/>
      <c r="D34" s="4"/>
      <c r="E34" s="4"/>
      <c r="F34" s="4"/>
      <c r="G34" s="4"/>
      <c r="H34" s="4"/>
      <c r="I34" s="4"/>
      <c r="J34" s="38">
        <v>0</v>
      </c>
      <c r="K34" s="4"/>
      <c r="L34" s="38">
        <v>0</v>
      </c>
      <c r="M34" s="21">
        <v>0</v>
      </c>
    </row>
    <row r="35" spans="1:13" ht="13.5" thickTop="1"/>
    <row r="37" spans="1:13">
      <c r="A37" s="4" t="s">
        <v>1440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1440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1441</v>
      </c>
      <c r="B39" s="6"/>
      <c r="C39" s="6"/>
      <c r="D39" s="6"/>
      <c r="E39" s="6"/>
      <c r="F39" s="6"/>
      <c r="G39" s="6"/>
      <c r="H39" s="6"/>
      <c r="I39" s="6"/>
      <c r="J39" s="37">
        <v>0</v>
      </c>
      <c r="K39" s="6"/>
      <c r="L39" s="37">
        <v>0</v>
      </c>
      <c r="M39" s="19">
        <f>L39/סיכום!$B$42</f>
        <v>0</v>
      </c>
    </row>
    <row r="40" spans="1:13" ht="13.5" thickTop="1"/>
    <row r="41" spans="1:13" ht="13.5" thickBot="1">
      <c r="A41" s="4" t="s">
        <v>1441</v>
      </c>
      <c r="B41" s="4"/>
      <c r="C41" s="4"/>
      <c r="D41" s="4"/>
      <c r="E41" s="4"/>
      <c r="F41" s="4"/>
      <c r="G41" s="4"/>
      <c r="H41" s="4"/>
      <c r="I41" s="4"/>
      <c r="J41" s="38">
        <v>0</v>
      </c>
      <c r="K41" s="4"/>
      <c r="L41" s="38">
        <v>0</v>
      </c>
      <c r="M41" s="21">
        <v>0</v>
      </c>
    </row>
    <row r="42" spans="1:13" ht="13.5" thickTop="1"/>
    <row r="44" spans="1:13" ht="13.5" thickBot="1">
      <c r="A44" s="4" t="s">
        <v>1442</v>
      </c>
      <c r="B44" s="4"/>
      <c r="C44" s="4"/>
      <c r="D44" s="4"/>
      <c r="E44" s="4"/>
      <c r="F44" s="4"/>
      <c r="G44" s="4"/>
      <c r="H44" s="4"/>
      <c r="I44" s="4"/>
      <c r="J44" s="38">
        <v>0</v>
      </c>
      <c r="K44" s="4"/>
      <c r="L44" s="38">
        <v>0</v>
      </c>
      <c r="M44" s="21">
        <v>0</v>
      </c>
    </row>
    <row r="45" spans="1:13" ht="13.5" thickTop="1"/>
    <row r="47" spans="1:13">
      <c r="A47" s="7" t="s">
        <v>78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79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1443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1444</v>
      </c>
      <c r="E11" s="4" t="s">
        <v>1445</v>
      </c>
      <c r="F11" s="4" t="s">
        <v>1446</v>
      </c>
      <c r="G11" s="4" t="s">
        <v>1111</v>
      </c>
      <c r="H11" s="4" t="s">
        <v>13</v>
      </c>
    </row>
    <row r="12" spans="1:8">
      <c r="A12" s="5"/>
      <c r="B12" s="5"/>
      <c r="C12" s="5"/>
      <c r="D12" s="5" t="s">
        <v>86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1443</v>
      </c>
      <c r="B15" s="4"/>
      <c r="C15" s="4"/>
      <c r="D15" s="4"/>
      <c r="E15" s="4"/>
      <c r="F15" s="4"/>
      <c r="G15" s="4"/>
      <c r="H15" s="4"/>
    </row>
    <row r="18" spans="1:8">
      <c r="A18" s="4" t="s">
        <v>1447</v>
      </c>
      <c r="B18" s="4"/>
      <c r="C18" s="4"/>
      <c r="D18" s="4"/>
      <c r="E18" s="4"/>
      <c r="F18" s="4"/>
      <c r="G18" s="4"/>
      <c r="H18" s="4"/>
    </row>
    <row r="19" spans="1:8">
      <c r="A19" s="6" t="s">
        <v>1448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1449</v>
      </c>
      <c r="B20" s="6"/>
      <c r="C20" s="6"/>
      <c r="D20" s="6"/>
      <c r="E20" s="6"/>
      <c r="F20" s="6"/>
      <c r="G20" s="37">
        <v>0</v>
      </c>
      <c r="H20" s="19">
        <v>0</v>
      </c>
    </row>
    <row r="21" spans="1:8" ht="13.5" thickTop="1"/>
    <row r="22" spans="1:8">
      <c r="A22" s="6" t="s">
        <v>1450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1451</v>
      </c>
      <c r="B23" s="6"/>
      <c r="C23" s="6"/>
      <c r="D23" s="6"/>
      <c r="E23" s="6"/>
      <c r="F23" s="6"/>
      <c r="G23" s="37">
        <v>0</v>
      </c>
      <c r="H23" s="19">
        <f>G23/סיכום!$B$42</f>
        <v>0</v>
      </c>
    </row>
    <row r="24" spans="1:8" ht="13.5" thickTop="1"/>
    <row r="25" spans="1:8" ht="13.5" thickBot="1">
      <c r="A25" s="4" t="s">
        <v>1452</v>
      </c>
      <c r="B25" s="4"/>
      <c r="C25" s="4"/>
      <c r="D25" s="4"/>
      <c r="E25" s="4"/>
      <c r="F25" s="4"/>
      <c r="G25" s="38">
        <v>0</v>
      </c>
      <c r="H25" s="21">
        <v>0</v>
      </c>
    </row>
    <row r="26" spans="1:8" ht="13.5" thickTop="1"/>
    <row r="28" spans="1:8">
      <c r="A28" s="4" t="s">
        <v>1453</v>
      </c>
      <c r="B28" s="4"/>
      <c r="C28" s="4"/>
      <c r="D28" s="4"/>
      <c r="E28" s="4"/>
      <c r="F28" s="4"/>
      <c r="G28" s="4"/>
      <c r="H28" s="4"/>
    </row>
    <row r="29" spans="1:8">
      <c r="A29" s="6" t="s">
        <v>1454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1455</v>
      </c>
      <c r="B30" s="6"/>
      <c r="C30" s="6"/>
      <c r="D30" s="6"/>
      <c r="E30" s="6"/>
      <c r="F30" s="6"/>
      <c r="G30" s="37">
        <v>0</v>
      </c>
      <c r="H30" s="19">
        <f>G30/סיכום!$B$42</f>
        <v>0</v>
      </c>
    </row>
    <row r="31" spans="1:8" ht="13.5" thickTop="1"/>
    <row r="32" spans="1:8">
      <c r="A32" s="6" t="s">
        <v>1456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1457</v>
      </c>
      <c r="B33" s="6"/>
      <c r="C33" s="6"/>
      <c r="D33" s="6"/>
      <c r="E33" s="6"/>
      <c r="F33" s="6"/>
      <c r="G33" s="37">
        <v>0</v>
      </c>
      <c r="H33" s="19">
        <f>G33/סיכום!$B$42</f>
        <v>0</v>
      </c>
    </row>
    <row r="34" spans="1:8" ht="13.5" thickTop="1"/>
    <row r="35" spans="1:8" ht="13.5" thickBot="1">
      <c r="A35" s="4" t="s">
        <v>1458</v>
      </c>
      <c r="B35" s="4"/>
      <c r="C35" s="4"/>
      <c r="D35" s="4"/>
      <c r="E35" s="4"/>
      <c r="F35" s="4"/>
      <c r="G35" s="38">
        <v>0</v>
      </c>
      <c r="H35" s="21">
        <v>0</v>
      </c>
    </row>
    <row r="36" spans="1:8" ht="13.5" thickTop="1"/>
    <row r="38" spans="1:8" ht="13.5" thickBot="1">
      <c r="A38" s="4" t="s">
        <v>1459</v>
      </c>
      <c r="B38" s="4"/>
      <c r="C38" s="4"/>
      <c r="D38" s="4"/>
      <c r="E38" s="4"/>
      <c r="F38" s="4"/>
      <c r="G38" s="38">
        <v>0</v>
      </c>
      <c r="H38" s="21">
        <v>0</v>
      </c>
    </row>
    <row r="39" spans="1:8" ht="13.5" thickTop="1"/>
    <row r="41" spans="1:8">
      <c r="A41" s="7" t="s">
        <v>78</v>
      </c>
      <c r="B41" s="7"/>
      <c r="C41" s="7"/>
      <c r="D41" s="7"/>
      <c r="E41" s="7"/>
      <c r="F41" s="7"/>
      <c r="G41" s="7"/>
      <c r="H41" s="7"/>
    </row>
    <row r="45" spans="1:8">
      <c r="A45" s="2" t="s">
        <v>79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rightToLeft="1" workbookViewId="0">
      <selection activeCell="A29" sqref="A29"/>
    </sheetView>
  </sheetViews>
  <sheetFormatPr defaultColWidth="9.140625" defaultRowHeight="12.75"/>
  <cols>
    <col min="1" max="1" width="28.7109375" customWidth="1"/>
    <col min="2" max="2" width="13.7109375" customWidth="1"/>
    <col min="3" max="4" width="8.7109375" customWidth="1"/>
    <col min="5" max="5" width="10.7109375" customWidth="1"/>
    <col min="6" max="6" width="14.7109375" style="39" customWidth="1"/>
    <col min="7" max="7" width="16.7109375" style="39" customWidth="1"/>
    <col min="8" max="8" width="12.7109375" style="42" customWidth="1"/>
    <col min="9" max="9" width="20.7109375" style="39" customWidth="1"/>
  </cols>
  <sheetData>
    <row r="2" spans="1:9" ht="18">
      <c r="A2" s="1" t="s">
        <v>0</v>
      </c>
    </row>
    <row r="4" spans="1:9" ht="18">
      <c r="A4" s="1" t="s">
        <v>1460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0" t="s">
        <v>10</v>
      </c>
      <c r="G11" s="20" t="s">
        <v>11</v>
      </c>
      <c r="H11" s="43" t="s">
        <v>1111</v>
      </c>
      <c r="I11" s="20" t="s">
        <v>13</v>
      </c>
    </row>
    <row r="12" spans="1:9">
      <c r="A12" s="5"/>
      <c r="B12" s="5"/>
      <c r="C12" s="5"/>
      <c r="D12" s="5"/>
      <c r="E12" s="5"/>
      <c r="F12" s="40" t="s">
        <v>14</v>
      </c>
      <c r="G12" s="40" t="s">
        <v>14</v>
      </c>
      <c r="H12" s="44" t="s">
        <v>15</v>
      </c>
      <c r="I12" s="40" t="s">
        <v>14</v>
      </c>
    </row>
    <row r="15" spans="1:9">
      <c r="A15" s="4" t="s">
        <v>1460</v>
      </c>
      <c r="B15" s="4"/>
      <c r="C15" s="4"/>
      <c r="D15" s="4"/>
      <c r="E15" s="4"/>
      <c r="F15" s="20"/>
      <c r="G15" s="20"/>
      <c r="H15" s="43"/>
      <c r="I15" s="20"/>
    </row>
    <row r="18" spans="1:9">
      <c r="A18" s="4" t="s">
        <v>1461</v>
      </c>
      <c r="B18" s="4"/>
      <c r="C18" s="4"/>
      <c r="D18" s="4"/>
      <c r="E18" s="4"/>
      <c r="F18" s="20"/>
      <c r="G18" s="20"/>
      <c r="H18" s="43"/>
      <c r="I18" s="20"/>
    </row>
    <row r="19" spans="1:9">
      <c r="A19" s="6" t="s">
        <v>1461</v>
      </c>
      <c r="B19" s="6"/>
      <c r="C19" s="6"/>
      <c r="D19" s="6"/>
      <c r="E19" s="6"/>
      <c r="F19" s="18"/>
      <c r="G19" s="18"/>
      <c r="H19" s="45"/>
      <c r="I19" s="18"/>
    </row>
    <row r="20" spans="1:9">
      <c r="A20" s="7" t="s">
        <v>1462</v>
      </c>
      <c r="B20" s="22">
        <v>99999999</v>
      </c>
      <c r="C20" s="23">
        <v>0</v>
      </c>
      <c r="D20" s="24" t="s">
        <v>1537</v>
      </c>
      <c r="E20" s="24" t="s">
        <v>1538</v>
      </c>
      <c r="F20" s="25">
        <v>0</v>
      </c>
      <c r="G20" s="25">
        <v>0</v>
      </c>
      <c r="H20" s="26">
        <v>-1735.81</v>
      </c>
      <c r="I20" s="17">
        <f>H20/סיכום!$B$42</f>
        <v>-1.9716814425873304E-3</v>
      </c>
    </row>
    <row r="21" spans="1:9">
      <c r="A21" s="7" t="s">
        <v>1463</v>
      </c>
      <c r="B21" s="7">
        <v>199999999</v>
      </c>
      <c r="C21" s="23">
        <v>0</v>
      </c>
      <c r="D21" s="24" t="s">
        <v>1537</v>
      </c>
      <c r="E21" s="24" t="s">
        <v>1538</v>
      </c>
      <c r="F21" s="25">
        <v>0</v>
      </c>
      <c r="G21" s="25">
        <v>0</v>
      </c>
      <c r="H21" s="26">
        <v>3076.31</v>
      </c>
      <c r="I21" s="17">
        <f>H21/סיכום!$B$42</f>
        <v>3.4943359806924898E-3</v>
      </c>
    </row>
    <row r="22" spans="1:9" ht="13.5" thickBot="1">
      <c r="A22" s="6" t="s">
        <v>1464</v>
      </c>
      <c r="B22" s="6"/>
      <c r="C22" s="6"/>
      <c r="D22" s="6"/>
      <c r="E22" s="6"/>
      <c r="F22" s="18"/>
      <c r="G22" s="18"/>
      <c r="H22" s="27">
        <f>SUM(H20:H21)</f>
        <v>1340.5</v>
      </c>
      <c r="I22" s="19">
        <f>SUM(I20:I21)</f>
        <v>1.5226545381051594E-3</v>
      </c>
    </row>
    <row r="23" spans="1:9" ht="13.5" thickTop="1"/>
    <row r="24" spans="1:9" ht="13.5" thickBot="1">
      <c r="A24" s="4" t="s">
        <v>1464</v>
      </c>
      <c r="B24" s="4"/>
      <c r="C24" s="4"/>
      <c r="D24" s="4"/>
      <c r="E24" s="4"/>
      <c r="F24" s="20"/>
      <c r="G24" s="20"/>
      <c r="H24" s="28">
        <f>SUM(H22)</f>
        <v>1340.5</v>
      </c>
      <c r="I24" s="29">
        <f>SUM(I22)</f>
        <v>1.5226545381051594E-3</v>
      </c>
    </row>
    <row r="25" spans="1:9" ht="13.5" thickTop="1">
      <c r="I25" s="30"/>
    </row>
    <row r="26" spans="1:9">
      <c r="I26" s="30"/>
    </row>
    <row r="27" spans="1:9">
      <c r="A27" s="4" t="s">
        <v>1465</v>
      </c>
      <c r="B27" s="4"/>
      <c r="C27" s="4"/>
      <c r="D27" s="4"/>
      <c r="E27" s="4"/>
      <c r="F27" s="20"/>
      <c r="G27" s="20"/>
      <c r="H27" s="43"/>
      <c r="I27" s="31"/>
    </row>
    <row r="28" spans="1:9">
      <c r="A28" s="6" t="s">
        <v>1465</v>
      </c>
      <c r="B28" s="6"/>
      <c r="C28" s="6"/>
      <c r="D28" s="6"/>
      <c r="E28" s="6"/>
      <c r="F28" s="18"/>
      <c r="G28" s="18"/>
      <c r="H28" s="45"/>
      <c r="I28" s="32"/>
    </row>
    <row r="29" spans="1:9">
      <c r="A29" s="7" t="s">
        <v>1466</v>
      </c>
      <c r="B29" s="7" t="s">
        <v>1467</v>
      </c>
      <c r="C29" s="35">
        <v>0</v>
      </c>
      <c r="D29" s="35">
        <v>0</v>
      </c>
      <c r="E29" s="35">
        <v>0</v>
      </c>
      <c r="F29" s="41">
        <v>0</v>
      </c>
      <c r="G29" s="17">
        <v>0</v>
      </c>
      <c r="H29" s="26">
        <v>200.41</v>
      </c>
      <c r="I29" s="33">
        <f>H29/סיכום!$B$42</f>
        <v>2.2764281684569562E-4</v>
      </c>
    </row>
    <row r="30" spans="1:9" ht="13.5" thickBot="1">
      <c r="A30" s="6" t="s">
        <v>1468</v>
      </c>
      <c r="B30" s="6"/>
      <c r="C30" s="6"/>
      <c r="D30" s="6"/>
      <c r="E30" s="6"/>
      <c r="F30" s="18"/>
      <c r="G30" s="18"/>
      <c r="H30" s="27">
        <f>SUM(H29)</f>
        <v>200.41</v>
      </c>
      <c r="I30" s="34">
        <f>SUM(I29)</f>
        <v>2.2764281684569562E-4</v>
      </c>
    </row>
    <row r="31" spans="1:9" ht="13.5" thickTop="1">
      <c r="I31" s="30"/>
    </row>
    <row r="32" spans="1:9" ht="13.5" thickBot="1">
      <c r="A32" s="4" t="s">
        <v>1468</v>
      </c>
      <c r="B32" s="4"/>
      <c r="C32" s="4"/>
      <c r="D32" s="4"/>
      <c r="E32" s="4"/>
      <c r="F32" s="20"/>
      <c r="G32" s="20"/>
      <c r="H32" s="28">
        <f>SUM(H30)</f>
        <v>200.41</v>
      </c>
      <c r="I32" s="29">
        <f>SUM(I30)</f>
        <v>2.2764281684569562E-4</v>
      </c>
    </row>
    <row r="33" spans="1:9" ht="13.5" thickTop="1">
      <c r="I33" s="30"/>
    </row>
    <row r="34" spans="1:9">
      <c r="I34" s="30"/>
    </row>
    <row r="35" spans="1:9" ht="13.5" thickBot="1">
      <c r="A35" s="4" t="s">
        <v>1469</v>
      </c>
      <c r="B35" s="4"/>
      <c r="C35" s="4"/>
      <c r="D35" s="4"/>
      <c r="E35" s="4"/>
      <c r="F35" s="20"/>
      <c r="G35" s="20"/>
      <c r="H35" s="28">
        <f>SUM(H24+H32)</f>
        <v>1540.91</v>
      </c>
      <c r="I35" s="29">
        <f>SUM(I24+I32)</f>
        <v>1.750297354950855E-3</v>
      </c>
    </row>
    <row r="36" spans="1:9" ht="13.5" thickTop="1"/>
    <row r="38" spans="1:9">
      <c r="A38" s="7" t="s">
        <v>78</v>
      </c>
      <c r="B38" s="7"/>
      <c r="C38" s="7"/>
      <c r="D38" s="7"/>
      <c r="E38" s="7"/>
      <c r="F38" s="17"/>
      <c r="G38" s="17"/>
      <c r="H38" s="26"/>
      <c r="I38" s="17"/>
    </row>
    <row r="42" spans="1:9">
      <c r="A42" s="2" t="s">
        <v>79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rightToLeft="1" workbookViewId="0">
      <selection activeCell="D20" sqref="D20"/>
    </sheetView>
  </sheetViews>
  <sheetFormatPr defaultColWidth="9.140625" defaultRowHeight="12.75"/>
  <cols>
    <col min="1" max="1" width="38.7109375" customWidth="1"/>
    <col min="2" max="2" width="18.85546875" customWidth="1"/>
    <col min="3" max="3" width="17" bestFit="1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1470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1471</v>
      </c>
      <c r="E11" s="4" t="s">
        <v>1111</v>
      </c>
    </row>
    <row r="12" spans="1:5">
      <c r="A12" s="5"/>
      <c r="B12" s="5"/>
      <c r="C12" s="5"/>
      <c r="D12" s="5" t="s">
        <v>86</v>
      </c>
      <c r="E12" s="5" t="s">
        <v>15</v>
      </c>
    </row>
    <row r="15" spans="1:5">
      <c r="A15" s="4" t="s">
        <v>1472</v>
      </c>
      <c r="B15" s="4"/>
      <c r="C15" s="4"/>
      <c r="D15" s="4"/>
      <c r="E15" s="4"/>
    </row>
    <row r="18" spans="1:5">
      <c r="A18" s="4" t="s">
        <v>1473</v>
      </c>
      <c r="B18" s="4"/>
      <c r="C18" s="4"/>
      <c r="D18" s="4"/>
      <c r="E18" s="4"/>
    </row>
    <row r="19" spans="1:5">
      <c r="A19" s="6" t="s">
        <v>1474</v>
      </c>
      <c r="B19" s="6"/>
      <c r="C19" s="6"/>
      <c r="D19" s="6"/>
      <c r="E19" s="6"/>
    </row>
    <row r="20" spans="1:5" ht="13.5" thickBot="1">
      <c r="A20" s="6" t="s">
        <v>1475</v>
      </c>
      <c r="B20" s="6"/>
      <c r="C20" s="6"/>
      <c r="D20" s="6"/>
      <c r="E20" s="37">
        <v>0</v>
      </c>
    </row>
    <row r="21" spans="1:5" ht="13.5" thickTop="1"/>
    <row r="22" spans="1:5" ht="13.5" thickBot="1">
      <c r="A22" s="4" t="s">
        <v>1476</v>
      </c>
      <c r="B22" s="4"/>
      <c r="C22" s="4"/>
      <c r="D22" s="4"/>
      <c r="E22" s="38">
        <v>0</v>
      </c>
    </row>
    <row r="23" spans="1:5" ht="13.5" thickTop="1"/>
    <row r="25" spans="1:5">
      <c r="A25" s="4" t="s">
        <v>1477</v>
      </c>
      <c r="B25" s="4"/>
      <c r="C25" s="4"/>
      <c r="D25" s="4"/>
      <c r="E25" s="4"/>
    </row>
    <row r="26" spans="1:5">
      <c r="A26" s="6" t="s">
        <v>1478</v>
      </c>
      <c r="B26" s="6"/>
      <c r="C26" s="6"/>
      <c r="D26" s="6"/>
      <c r="E26" s="6"/>
    </row>
    <row r="27" spans="1:5">
      <c r="A27" s="48" t="s">
        <v>1006</v>
      </c>
      <c r="B27" s="50">
        <v>60358561</v>
      </c>
      <c r="C27" s="48" t="s">
        <v>1006</v>
      </c>
      <c r="D27" s="48">
        <v>42910</v>
      </c>
      <c r="E27" s="51">
        <v>269.69600000000003</v>
      </c>
    </row>
    <row r="28" spans="1:5">
      <c r="A28" s="48" t="s">
        <v>1012</v>
      </c>
      <c r="B28" s="50">
        <v>60381886</v>
      </c>
      <c r="C28" s="48" t="str">
        <f>+A28</f>
        <v>FIRS TIME</v>
      </c>
      <c r="D28" s="48">
        <v>43891</v>
      </c>
      <c r="E28" s="51">
        <v>161.90700000000001</v>
      </c>
    </row>
    <row r="29" spans="1:5">
      <c r="A29" s="48" t="s">
        <v>1283</v>
      </c>
      <c r="B29" s="50">
        <v>60616067</v>
      </c>
      <c r="C29" s="48" t="str">
        <f>+A29</f>
        <v>ARES SPECIAL SI</v>
      </c>
      <c r="D29" s="48">
        <v>43640</v>
      </c>
      <c r="E29" s="51">
        <v>1309.107</v>
      </c>
    </row>
    <row r="30" spans="1:5" ht="13.5" thickBot="1">
      <c r="A30" s="6" t="s">
        <v>1479</v>
      </c>
      <c r="B30" s="6"/>
      <c r="C30" s="6"/>
      <c r="D30" s="6"/>
      <c r="E30" s="52">
        <f>SUM(E27:E29)</f>
        <v>1740.71</v>
      </c>
    </row>
    <row r="31" spans="1:5" ht="13.5" thickTop="1">
      <c r="E31" s="53"/>
    </row>
    <row r="32" spans="1:5" ht="13.5" thickBot="1">
      <c r="A32" s="4" t="s">
        <v>1480</v>
      </c>
      <c r="B32" s="4"/>
      <c r="C32" s="4"/>
      <c r="D32" s="4"/>
      <c r="E32" s="54">
        <f>+E30</f>
        <v>1740.71</v>
      </c>
    </row>
    <row r="33" spans="1:5" ht="13.5" thickTop="1">
      <c r="E33" s="53"/>
    </row>
    <row r="34" spans="1:5">
      <c r="E34" s="53"/>
    </row>
    <row r="35" spans="1:5" ht="13.5" thickBot="1">
      <c r="A35" s="4" t="s">
        <v>1481</v>
      </c>
      <c r="B35" s="4"/>
      <c r="C35" s="4"/>
      <c r="D35" s="4"/>
      <c r="E35" s="54">
        <f>+E32</f>
        <v>1740.71</v>
      </c>
    </row>
    <row r="36" spans="1:5" ht="13.5" thickTop="1"/>
    <row r="38" spans="1:5">
      <c r="A38" s="7" t="s">
        <v>78</v>
      </c>
      <c r="B38" s="7"/>
      <c r="C38" s="7"/>
      <c r="D38" s="7"/>
      <c r="E38" s="7"/>
    </row>
  </sheetData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opLeftCell="A7" workbookViewId="0">
      <selection activeCell="E46" sqref="E46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1536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1482</v>
      </c>
    </row>
    <row r="11" spans="1:3">
      <c r="A11" s="5"/>
      <c r="B11" s="5"/>
      <c r="C11" s="5"/>
    </row>
    <row r="13" spans="1:3">
      <c r="A13" s="4" t="s">
        <v>1483</v>
      </c>
      <c r="B13" s="4" t="s">
        <v>1484</v>
      </c>
      <c r="C13" s="4" t="s">
        <v>1485</v>
      </c>
    </row>
    <row r="14" spans="1:3">
      <c r="A14" s="14"/>
      <c r="B14" s="14"/>
      <c r="C14" s="14"/>
    </row>
    <row r="15" spans="1:3">
      <c r="A15" s="7" t="s">
        <v>1486</v>
      </c>
      <c r="B15" s="9">
        <f>+'מזומנים ושווי מזומנים'!I70</f>
        <v>43885.39</v>
      </c>
      <c r="C15" s="10">
        <f>B15/$B$42</f>
        <v>4.975640552898105E-2</v>
      </c>
    </row>
    <row r="16" spans="1:3">
      <c r="A16" s="7" t="s">
        <v>1487</v>
      </c>
      <c r="B16" s="9">
        <f>+B17+B18+B19+B20+B21+B22+B23+B24+B25+B26</f>
        <v>565716.54</v>
      </c>
      <c r="C16" s="10">
        <f t="shared" ref="C16:C40" si="0">B16/$B$42</f>
        <v>0.64258922559653042</v>
      </c>
    </row>
    <row r="17" spans="1:3">
      <c r="A17" s="7" t="s">
        <v>1488</v>
      </c>
      <c r="B17" s="9">
        <f>+'סחיר - תעודות התחייבות ממשלתיות'!L77</f>
        <v>164046.07000000004</v>
      </c>
      <c r="C17" s="10">
        <f t="shared" si="0"/>
        <v>0.18633755534786772</v>
      </c>
    </row>
    <row r="18" spans="1:3">
      <c r="A18" s="7" t="s">
        <v>1489</v>
      </c>
      <c r="B18" s="9">
        <v>0</v>
      </c>
      <c r="C18" s="10">
        <f t="shared" si="0"/>
        <v>0</v>
      </c>
    </row>
    <row r="19" spans="1:3">
      <c r="A19" s="7" t="s">
        <v>1490</v>
      </c>
      <c r="B19" s="9">
        <f>+'סחיר - אגח קונצרני'!N241</f>
        <v>117665.93000000001</v>
      </c>
      <c r="C19" s="10">
        <f t="shared" si="0"/>
        <v>0.13365502595663112</v>
      </c>
    </row>
    <row r="20" spans="1:3">
      <c r="A20" s="7" t="s">
        <v>1491</v>
      </c>
      <c r="B20" s="9">
        <f>+'סחיר - מניות'!H145</f>
        <v>46158.049999999996</v>
      </c>
      <c r="C20" s="10">
        <f t="shared" si="0"/>
        <v>5.2430260576340801E-2</v>
      </c>
    </row>
    <row r="21" spans="1:3">
      <c r="A21" s="7" t="s">
        <v>1492</v>
      </c>
      <c r="B21" s="9">
        <f>+'סחיר - תעודות סל'!G135</f>
        <v>215412.08</v>
      </c>
      <c r="C21" s="10">
        <f t="shared" si="0"/>
        <v>0.2446834622712955</v>
      </c>
    </row>
    <row r="22" spans="1:3">
      <c r="A22" s="7" t="s">
        <v>1493</v>
      </c>
      <c r="B22" s="9">
        <f>+'סחיר - קרנות נאמנות'!J46</f>
        <v>22279.22</v>
      </c>
      <c r="C22" s="10">
        <f t="shared" si="0"/>
        <v>2.5306643370714831E-2</v>
      </c>
    </row>
    <row r="23" spans="1:3">
      <c r="A23" s="7" t="s">
        <v>1494</v>
      </c>
      <c r="B23" s="9">
        <v>0</v>
      </c>
      <c r="C23" s="10">
        <f t="shared" si="0"/>
        <v>0</v>
      </c>
    </row>
    <row r="24" spans="1:3">
      <c r="A24" s="7" t="s">
        <v>1495</v>
      </c>
      <c r="B24" s="9">
        <f>+'סחיר - אופציות'!H55</f>
        <v>133.65000000000003</v>
      </c>
      <c r="C24" s="10">
        <f t="shared" si="0"/>
        <v>1.5181109960295009E-4</v>
      </c>
    </row>
    <row r="25" spans="1:3">
      <c r="A25" s="7" t="s">
        <v>1496</v>
      </c>
      <c r="B25" s="9">
        <f>+'סחיר - חוזים עתידיים'!H33</f>
        <v>21.54</v>
      </c>
      <c r="C25" s="10">
        <f t="shared" si="0"/>
        <v>2.4466974077422701E-5</v>
      </c>
    </row>
    <row r="26" spans="1:3">
      <c r="A26" s="7" t="s">
        <v>1497</v>
      </c>
      <c r="B26" s="9">
        <v>0</v>
      </c>
      <c r="C26" s="10">
        <f t="shared" si="0"/>
        <v>0</v>
      </c>
    </row>
    <row r="27" spans="1:3">
      <c r="A27" s="7" t="s">
        <v>1498</v>
      </c>
      <c r="B27" s="9">
        <f>+B28+B29+B30+B31+B32+B33+B34+B35+B36</f>
        <v>256391.40000000005</v>
      </c>
      <c r="C27" s="10">
        <f t="shared" si="0"/>
        <v>0.29123127843426722</v>
      </c>
    </row>
    <row r="28" spans="1:3">
      <c r="A28" s="7" t="s">
        <v>1488</v>
      </c>
      <c r="B28" s="9">
        <f>+'לא סחיר - תעודות התחייבות ממשלה'!L93</f>
        <v>253633.21000000005</v>
      </c>
      <c r="C28" s="10">
        <f t="shared" si="0"/>
        <v>0.2880982903548519</v>
      </c>
    </row>
    <row r="29" spans="1:3">
      <c r="A29" s="7" t="s">
        <v>1499</v>
      </c>
      <c r="B29" s="9">
        <f>+'לא סחיר - תעודות חוב מסחריות'!N45</f>
        <v>176.21</v>
      </c>
      <c r="C29" s="10">
        <f t="shared" si="0"/>
        <v>2.0015438728795984E-4</v>
      </c>
    </row>
    <row r="30" spans="1:3">
      <c r="A30" s="7" t="s">
        <v>1500</v>
      </c>
      <c r="B30" s="9">
        <f>+'לא סחיר - אגח קונצרני'!N46</f>
        <v>697.45</v>
      </c>
      <c r="C30" s="10">
        <f t="shared" si="0"/>
        <v>7.922233551670596E-4</v>
      </c>
    </row>
    <row r="31" spans="1:3">
      <c r="A31" s="7" t="s">
        <v>1501</v>
      </c>
      <c r="B31" s="9">
        <v>0</v>
      </c>
      <c r="C31" s="10">
        <f t="shared" si="0"/>
        <v>0</v>
      </c>
    </row>
    <row r="32" spans="1:3">
      <c r="A32" s="7" t="s">
        <v>1502</v>
      </c>
      <c r="B32" s="9">
        <f>+'לא סחיר - קרנות השקעה'!I56</f>
        <v>4701.0200000000004</v>
      </c>
      <c r="C32" s="10">
        <f t="shared" si="0"/>
        <v>5.3398205421283972E-3</v>
      </c>
    </row>
    <row r="33" spans="1:3">
      <c r="A33" s="7" t="s">
        <v>1503</v>
      </c>
      <c r="B33" s="9">
        <v>0</v>
      </c>
      <c r="C33" s="10">
        <f t="shared" si="0"/>
        <v>0</v>
      </c>
    </row>
    <row r="34" spans="1:3">
      <c r="A34" s="7" t="s">
        <v>1504</v>
      </c>
      <c r="B34" s="9">
        <v>0</v>
      </c>
      <c r="C34" s="10">
        <f t="shared" si="0"/>
        <v>0</v>
      </c>
    </row>
    <row r="35" spans="1:3">
      <c r="A35" s="7" t="s">
        <v>1505</v>
      </c>
      <c r="B35" s="9">
        <f>+'לא סחיר - חוזים עתידיים'!I73</f>
        <v>-2816.49</v>
      </c>
      <c r="C35" s="10">
        <f t="shared" si="0"/>
        <v>-3.1992102051680714E-3</v>
      </c>
    </row>
    <row r="36" spans="1:3">
      <c r="A36" s="7" t="s">
        <v>1506</v>
      </c>
      <c r="B36" s="9">
        <v>0</v>
      </c>
      <c r="C36" s="10">
        <f t="shared" si="0"/>
        <v>0</v>
      </c>
    </row>
    <row r="37" spans="1:3">
      <c r="A37" s="7" t="s">
        <v>1507</v>
      </c>
      <c r="B37" s="9">
        <f>+הלוואות!L82</f>
        <v>12836.17</v>
      </c>
      <c r="C37" s="10">
        <f t="shared" si="0"/>
        <v>1.4580419621327343E-2</v>
      </c>
    </row>
    <row r="38" spans="1:3">
      <c r="A38" s="7" t="s">
        <v>1508</v>
      </c>
      <c r="B38" s="9">
        <v>0</v>
      </c>
      <c r="C38" s="10">
        <f t="shared" si="0"/>
        <v>0</v>
      </c>
    </row>
    <row r="39" spans="1:3">
      <c r="A39" s="7" t="s">
        <v>1509</v>
      </c>
      <c r="B39" s="9">
        <v>0</v>
      </c>
      <c r="C39" s="10">
        <f t="shared" si="0"/>
        <v>0</v>
      </c>
    </row>
    <row r="40" spans="1:3">
      <c r="A40" s="7" t="s">
        <v>1510</v>
      </c>
      <c r="B40" s="9">
        <f>+'השקעות אחרות'!H35</f>
        <v>1540.91</v>
      </c>
      <c r="C40" s="10">
        <f t="shared" si="0"/>
        <v>1.750297354950855E-3</v>
      </c>
    </row>
    <row r="41" spans="1:3">
      <c r="A41" s="15"/>
      <c r="B41" s="15"/>
      <c r="C41" s="15"/>
    </row>
    <row r="42" spans="1:3">
      <c r="A42" s="4" t="s">
        <v>1511</v>
      </c>
      <c r="B42" s="11">
        <f>+B15+B16+B27+B37+B38+B39+B40</f>
        <v>880370.41000000015</v>
      </c>
      <c r="C42" s="12">
        <f>+C15+C16+C27+C37+C38+C39+C40</f>
        <v>0.99990762653605691</v>
      </c>
    </row>
    <row r="46" spans="1:3">
      <c r="A46" s="16" t="s">
        <v>1512</v>
      </c>
      <c r="B46" s="16" t="s">
        <v>84</v>
      </c>
      <c r="C46" s="16"/>
    </row>
    <row r="48" spans="1:3">
      <c r="A48" s="7" t="s">
        <v>30</v>
      </c>
      <c r="B48" s="13">
        <v>3.98</v>
      </c>
    </row>
    <row r="49" spans="1:2">
      <c r="A49" s="7" t="s">
        <v>47</v>
      </c>
      <c r="B49" s="13">
        <v>3.3176000000000001</v>
      </c>
    </row>
    <row r="50" spans="1:2">
      <c r="A50" s="7" t="s">
        <v>39</v>
      </c>
      <c r="B50" s="13">
        <v>5.8813000000000004</v>
      </c>
    </row>
    <row r="51" spans="1:2">
      <c r="A51" s="7" t="s">
        <v>1513</v>
      </c>
      <c r="B51" s="13">
        <v>4.0888</v>
      </c>
    </row>
    <row r="52" spans="1:2">
      <c r="A52" s="7" t="s">
        <v>1514</v>
      </c>
      <c r="B52" s="13">
        <v>3.1158000000000001</v>
      </c>
    </row>
    <row r="53" spans="1:2">
      <c r="A53" s="7" t="s">
        <v>34</v>
      </c>
      <c r="B53" s="13">
        <v>4.2735000000000003</v>
      </c>
    </row>
    <row r="54" spans="1:2">
      <c r="A54" s="7" t="s">
        <v>1515</v>
      </c>
      <c r="B54" s="13">
        <v>0.46</v>
      </c>
    </row>
    <row r="55" spans="1:2">
      <c r="A55" s="7" t="s">
        <v>1516</v>
      </c>
      <c r="B55" s="13">
        <v>5.6177000000000001</v>
      </c>
    </row>
    <row r="56" spans="1:2">
      <c r="A56" s="7" t="s">
        <v>1517</v>
      </c>
      <c r="B56" s="13">
        <v>0.57220000000000004</v>
      </c>
    </row>
    <row r="57" spans="1:2">
      <c r="A57" s="7" t="s">
        <v>1518</v>
      </c>
      <c r="B57" s="13">
        <v>0.3256</v>
      </c>
    </row>
    <row r="58" spans="1:2">
      <c r="A58" s="7" t="s">
        <v>432</v>
      </c>
      <c r="B58" s="13">
        <v>3.0243000000000002</v>
      </c>
    </row>
    <row r="59" spans="1:2">
      <c r="A59" s="7" t="s">
        <v>1519</v>
      </c>
      <c r="B59" s="13">
        <v>0.18459999999999999</v>
      </c>
    </row>
    <row r="60" spans="1:2">
      <c r="A60" s="7" t="s">
        <v>1520</v>
      </c>
      <c r="B60" s="13">
        <v>10.012</v>
      </c>
    </row>
    <row r="61" spans="1:2">
      <c r="A61" s="7" t="s">
        <v>1521</v>
      </c>
      <c r="B61" s="13">
        <v>0.4909</v>
      </c>
    </row>
    <row r="62" spans="1:2">
      <c r="A62" s="7" t="s">
        <v>1522</v>
      </c>
      <c r="B62" s="13">
        <v>0.55889999999999995</v>
      </c>
    </row>
    <row r="63" spans="1:2">
      <c r="A63" s="7" t="s">
        <v>50</v>
      </c>
      <c r="B63" s="13">
        <v>0.26</v>
      </c>
    </row>
    <row r="64" spans="1:2">
      <c r="A64" s="7" t="s">
        <v>1523</v>
      </c>
      <c r="B64" s="13">
        <v>6.8400000000000002E-2</v>
      </c>
    </row>
    <row r="65" spans="1:2">
      <c r="A65" s="7" t="s">
        <v>1524</v>
      </c>
      <c r="B65" s="13">
        <v>1.2355</v>
      </c>
    </row>
    <row r="66" spans="1:2">
      <c r="A66" s="7" t="s">
        <v>1525</v>
      </c>
      <c r="B66" s="13">
        <v>2.1520000000000001E-2</v>
      </c>
    </row>
    <row r="67" spans="1:2">
      <c r="A67" s="7" t="s">
        <v>1526</v>
      </c>
      <c r="B67" s="13">
        <v>6.3731999999999998</v>
      </c>
    </row>
    <row r="68" spans="1:2">
      <c r="A68" s="7" t="s">
        <v>1527</v>
      </c>
      <c r="B68" s="13">
        <v>1.2238</v>
      </c>
    </row>
    <row r="69" spans="1:2">
      <c r="A69" s="7" t="s">
        <v>1528</v>
      </c>
      <c r="B69" s="13">
        <v>0.63290000000000002</v>
      </c>
    </row>
    <row r="70" spans="1:2">
      <c r="A70" s="7" t="s">
        <v>441</v>
      </c>
      <c r="B70" s="13">
        <v>2.9906999999999999</v>
      </c>
    </row>
    <row r="71" spans="1:2">
      <c r="A71" s="7" t="s">
        <v>1529</v>
      </c>
      <c r="B71" s="13">
        <v>1.5241</v>
      </c>
    </row>
    <row r="72" spans="1:2">
      <c r="A72" s="7" t="s">
        <v>1530</v>
      </c>
      <c r="B72" s="13">
        <v>0.51370000000000005</v>
      </c>
    </row>
    <row r="73" spans="1:2">
      <c r="A73" s="7" t="s">
        <v>1531</v>
      </c>
      <c r="B73" s="13">
        <v>2.8978000000000002</v>
      </c>
    </row>
    <row r="74" spans="1:2">
      <c r="A74" s="7" t="s">
        <v>1532</v>
      </c>
      <c r="B74" s="13">
        <v>0.64170000000000005</v>
      </c>
    </row>
    <row r="75" spans="1:2">
      <c r="A75" s="7" t="s">
        <v>1533</v>
      </c>
      <c r="B75" s="13">
        <v>1.0468999999999999</v>
      </c>
    </row>
    <row r="76" spans="1:2">
      <c r="A76" s="7" t="s">
        <v>1534</v>
      </c>
      <c r="B76" s="13">
        <v>1.425</v>
      </c>
    </row>
    <row r="77" spans="1:2">
      <c r="A77" s="7" t="s">
        <v>1535</v>
      </c>
      <c r="B77" s="13">
        <v>1.5533999999999999</v>
      </c>
    </row>
    <row r="80" spans="1:2">
      <c r="A80" s="2" t="s">
        <v>79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/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143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144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4" t="s">
        <v>10</v>
      </c>
      <c r="K11" s="4" t="s">
        <v>11</v>
      </c>
      <c r="L11" s="4" t="s">
        <v>83</v>
      </c>
      <c r="M11" s="4" t="s">
        <v>84</v>
      </c>
      <c r="N11" s="4" t="s">
        <v>12</v>
      </c>
      <c r="O11" s="4" t="s">
        <v>85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5" t="s">
        <v>14</v>
      </c>
      <c r="K12" s="5" t="s">
        <v>14</v>
      </c>
      <c r="L12" s="5" t="s">
        <v>88</v>
      </c>
      <c r="M12" s="5" t="s">
        <v>89</v>
      </c>
      <c r="N12" s="5" t="s">
        <v>15</v>
      </c>
      <c r="O12" s="5" t="s">
        <v>14</v>
      </c>
      <c r="P12" s="5" t="s">
        <v>14</v>
      </c>
    </row>
    <row r="15" spans="1:16">
      <c r="A15" s="4" t="s">
        <v>145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147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148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7">
        <v>0</v>
      </c>
      <c r="M20" s="6"/>
      <c r="N20" s="37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149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150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7">
        <v>0</v>
      </c>
      <c r="M23" s="6"/>
      <c r="N23" s="37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151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152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7">
        <v>0</v>
      </c>
      <c r="M26" s="6"/>
      <c r="N26" s="37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153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154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7">
        <v>0</v>
      </c>
      <c r="M29" s="6"/>
      <c r="N29" s="37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155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8">
        <v>0</v>
      </c>
      <c r="M31" s="4"/>
      <c r="N31" s="38">
        <v>0</v>
      </c>
      <c r="O31" s="4"/>
      <c r="P31" s="21">
        <v>0</v>
      </c>
    </row>
    <row r="32" spans="1:16" ht="13.5" thickTop="1"/>
    <row r="34" spans="1:16">
      <c r="A34" s="4" t="s">
        <v>156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157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158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7">
        <v>0</v>
      </c>
      <c r="M36" s="6"/>
      <c r="N36" s="37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159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160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37">
        <v>0</v>
      </c>
      <c r="M39" s="6"/>
      <c r="N39" s="37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161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8">
        <v>0</v>
      </c>
      <c r="M41" s="4"/>
      <c r="N41" s="38">
        <v>0</v>
      </c>
      <c r="O41" s="4"/>
      <c r="P41" s="21">
        <v>0</v>
      </c>
    </row>
    <row r="42" spans="1:16" ht="13.5" thickTop="1"/>
    <row r="44" spans="1:16" ht="13.5" thickBot="1">
      <c r="A44" s="4" t="s">
        <v>162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8">
        <v>0</v>
      </c>
      <c r="M44" s="4"/>
      <c r="N44" s="38">
        <v>0</v>
      </c>
      <c r="O44" s="4"/>
      <c r="P44" s="21">
        <v>0</v>
      </c>
    </row>
    <row r="45" spans="1:16" ht="13.5" thickTop="1"/>
    <row r="47" spans="1:16">
      <c r="A47" s="7" t="s">
        <v>78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8"/>
  <sheetViews>
    <sheetView rightToLeft="1" topLeftCell="A199" workbookViewId="0"/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style="39" customWidth="1"/>
    <col min="11" max="11" width="16.7109375" style="39" customWidth="1"/>
    <col min="12" max="12" width="17.7109375" style="42" customWidth="1"/>
    <col min="13" max="13" width="9.7109375" style="42" customWidth="1"/>
    <col min="14" max="14" width="13.7109375" style="42" customWidth="1"/>
    <col min="15" max="15" width="24.7109375" style="39" customWidth="1"/>
    <col min="16" max="16" width="20.7109375" style="39" customWidth="1"/>
  </cols>
  <sheetData>
    <row r="2" spans="1:16" ht="18">
      <c r="A2" s="1" t="s">
        <v>0</v>
      </c>
    </row>
    <row r="4" spans="1:16" ht="18">
      <c r="A4" s="1" t="s">
        <v>163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144</v>
      </c>
      <c r="E11" s="4" t="s">
        <v>7</v>
      </c>
      <c r="F11" s="4" t="s">
        <v>8</v>
      </c>
      <c r="G11" s="4" t="s">
        <v>81</v>
      </c>
      <c r="H11" s="4" t="s">
        <v>82</v>
      </c>
      <c r="I11" s="4" t="s">
        <v>9</v>
      </c>
      <c r="J11" s="20" t="s">
        <v>10</v>
      </c>
      <c r="K11" s="20" t="s">
        <v>11</v>
      </c>
      <c r="L11" s="43" t="s">
        <v>83</v>
      </c>
      <c r="M11" s="43" t="s">
        <v>84</v>
      </c>
      <c r="N11" s="43" t="s">
        <v>12</v>
      </c>
      <c r="O11" s="20" t="s">
        <v>85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86</v>
      </c>
      <c r="H12" s="5" t="s">
        <v>87</v>
      </c>
      <c r="I12" s="5"/>
      <c r="J12" s="40" t="s">
        <v>14</v>
      </c>
      <c r="K12" s="40" t="s">
        <v>14</v>
      </c>
      <c r="L12" s="44" t="s">
        <v>88</v>
      </c>
      <c r="M12" s="44" t="s">
        <v>89</v>
      </c>
      <c r="N12" s="44" t="s">
        <v>15</v>
      </c>
      <c r="O12" s="40" t="s">
        <v>14</v>
      </c>
      <c r="P12" s="40" t="s">
        <v>14</v>
      </c>
    </row>
    <row r="15" spans="1:16">
      <c r="A15" s="4" t="s">
        <v>164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43"/>
      <c r="M15" s="43"/>
      <c r="N15" s="43"/>
      <c r="O15" s="20"/>
      <c r="P15" s="20"/>
    </row>
    <row r="18" spans="1:16">
      <c r="A18" s="4" t="s">
        <v>165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43"/>
      <c r="M18" s="43"/>
      <c r="N18" s="43"/>
      <c r="O18" s="20"/>
      <c r="P18" s="20"/>
    </row>
    <row r="19" spans="1:16">
      <c r="A19" s="6" t="s">
        <v>166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45"/>
      <c r="M19" s="45"/>
      <c r="N19" s="45"/>
      <c r="O19" s="18"/>
      <c r="P19" s="18"/>
    </row>
    <row r="20" spans="1:16">
      <c r="A20" s="7" t="s">
        <v>167</v>
      </c>
      <c r="B20" s="7">
        <v>2310092</v>
      </c>
      <c r="C20" s="7" t="s">
        <v>168</v>
      </c>
      <c r="D20" s="7" t="s">
        <v>169</v>
      </c>
      <c r="E20" s="7" t="s">
        <v>22</v>
      </c>
      <c r="F20" s="7" t="s">
        <v>170</v>
      </c>
      <c r="G20" s="35">
        <v>0</v>
      </c>
      <c r="H20" s="7">
        <v>1.01</v>
      </c>
      <c r="I20" s="7" t="s">
        <v>23</v>
      </c>
      <c r="J20" s="17">
        <v>2.5999999999999999E-2</v>
      </c>
      <c r="K20" s="17">
        <v>-1.9E-3</v>
      </c>
      <c r="L20" s="26">
        <v>136000</v>
      </c>
      <c r="M20" s="26">
        <v>108.9</v>
      </c>
      <c r="N20" s="26">
        <v>148.1</v>
      </c>
      <c r="O20" s="17">
        <v>1E-4</v>
      </c>
      <c r="P20" s="17">
        <f>N20/סיכום!$B$42</f>
        <v>1.6822464535126751E-4</v>
      </c>
    </row>
    <row r="21" spans="1:16">
      <c r="A21" s="7" t="s">
        <v>171</v>
      </c>
      <c r="B21" s="7">
        <v>2310118</v>
      </c>
      <c r="C21" s="7" t="s">
        <v>168</v>
      </c>
      <c r="D21" s="7" t="s">
        <v>169</v>
      </c>
      <c r="E21" s="7" t="s">
        <v>22</v>
      </c>
      <c r="F21" s="7" t="s">
        <v>170</v>
      </c>
      <c r="G21" s="35">
        <v>0</v>
      </c>
      <c r="H21" s="7">
        <v>3.67</v>
      </c>
      <c r="I21" s="7" t="s">
        <v>23</v>
      </c>
      <c r="J21" s="17">
        <v>2.58E-2</v>
      </c>
      <c r="K21" s="17">
        <v>-2.9999999999999997E-4</v>
      </c>
      <c r="L21" s="26">
        <v>2415021</v>
      </c>
      <c r="M21" s="26">
        <v>112.25</v>
      </c>
      <c r="N21" s="26">
        <v>2710.86</v>
      </c>
      <c r="O21" s="17">
        <v>8.9999999999999998E-4</v>
      </c>
      <c r="P21" s="17">
        <f>N21/סיכום!$B$42</f>
        <v>3.0792266178051118E-3</v>
      </c>
    </row>
    <row r="22" spans="1:16">
      <c r="A22" s="7" t="s">
        <v>172</v>
      </c>
      <c r="B22" s="7">
        <v>2310159</v>
      </c>
      <c r="C22" s="7" t="s">
        <v>168</v>
      </c>
      <c r="D22" s="7" t="s">
        <v>169</v>
      </c>
      <c r="E22" s="7" t="s">
        <v>22</v>
      </c>
      <c r="F22" s="7" t="s">
        <v>170</v>
      </c>
      <c r="G22" s="35">
        <v>0</v>
      </c>
      <c r="H22" s="7">
        <v>4.78</v>
      </c>
      <c r="I22" s="7" t="s">
        <v>23</v>
      </c>
      <c r="J22" s="17">
        <v>6.4000000000000003E-3</v>
      </c>
      <c r="K22" s="17">
        <v>1.9E-3</v>
      </c>
      <c r="L22" s="26">
        <v>1097000</v>
      </c>
      <c r="M22" s="26">
        <v>100.62</v>
      </c>
      <c r="N22" s="26">
        <v>1103.8</v>
      </c>
      <c r="O22" s="17">
        <v>2.9999999999999997E-4</v>
      </c>
      <c r="P22" s="17">
        <f>N22/סיכום!$B$42</f>
        <v>1.2537904357780491E-3</v>
      </c>
    </row>
    <row r="23" spans="1:16">
      <c r="A23" s="7" t="s">
        <v>173</v>
      </c>
      <c r="B23" s="7">
        <v>2310142</v>
      </c>
      <c r="C23" s="7" t="s">
        <v>168</v>
      </c>
      <c r="D23" s="7" t="s">
        <v>169</v>
      </c>
      <c r="E23" s="7" t="s">
        <v>22</v>
      </c>
      <c r="F23" s="7" t="s">
        <v>170</v>
      </c>
      <c r="G23" s="35">
        <v>0</v>
      </c>
      <c r="H23" s="7">
        <v>3.42</v>
      </c>
      <c r="I23" s="7" t="s">
        <v>23</v>
      </c>
      <c r="J23" s="17">
        <v>4.1000000000000003E-3</v>
      </c>
      <c r="K23" s="17">
        <v>-1.5E-3</v>
      </c>
      <c r="L23" s="26">
        <v>1480679</v>
      </c>
      <c r="M23" s="26">
        <v>100.23</v>
      </c>
      <c r="N23" s="26">
        <v>1484.08</v>
      </c>
      <c r="O23" s="17">
        <v>5.0000000000000001E-4</v>
      </c>
      <c r="P23" s="17">
        <f>N23/סיכום!$B$42</f>
        <v>1.6857449809109324E-3</v>
      </c>
    </row>
    <row r="24" spans="1:16">
      <c r="A24" s="7" t="s">
        <v>174</v>
      </c>
      <c r="B24" s="7">
        <v>1940535</v>
      </c>
      <c r="C24" s="7" t="s">
        <v>175</v>
      </c>
      <c r="D24" s="7" t="s">
        <v>169</v>
      </c>
      <c r="E24" s="7" t="s">
        <v>22</v>
      </c>
      <c r="F24" s="7" t="s">
        <v>176</v>
      </c>
      <c r="G24" s="35">
        <v>0</v>
      </c>
      <c r="H24" s="7">
        <v>6.39</v>
      </c>
      <c r="I24" s="7" t="s">
        <v>23</v>
      </c>
      <c r="J24" s="17">
        <v>0.05</v>
      </c>
      <c r="K24" s="17">
        <v>5.5999999999999999E-3</v>
      </c>
      <c r="L24" s="26">
        <v>222584</v>
      </c>
      <c r="M24" s="26">
        <v>134.83000000000001</v>
      </c>
      <c r="N24" s="26">
        <v>300.11</v>
      </c>
      <c r="O24" s="17">
        <v>2.9999999999999997E-4</v>
      </c>
      <c r="P24" s="17">
        <f>N24/סיכום!$B$42</f>
        <v>3.4089060308149154E-4</v>
      </c>
    </row>
    <row r="25" spans="1:16">
      <c r="A25" s="7" t="s">
        <v>177</v>
      </c>
      <c r="B25" s="7">
        <v>1940568</v>
      </c>
      <c r="C25" s="7" t="s">
        <v>175</v>
      </c>
      <c r="D25" s="7" t="s">
        <v>169</v>
      </c>
      <c r="E25" s="7" t="s">
        <v>22</v>
      </c>
      <c r="F25" s="7" t="s">
        <v>176</v>
      </c>
      <c r="G25" s="35">
        <v>0</v>
      </c>
      <c r="H25" s="7">
        <v>4.32</v>
      </c>
      <c r="I25" s="7" t="s">
        <v>23</v>
      </c>
      <c r="J25" s="17">
        <v>1.6E-2</v>
      </c>
      <c r="K25" s="17">
        <v>2.9999999999999997E-4</v>
      </c>
      <c r="L25" s="26">
        <v>811000</v>
      </c>
      <c r="M25" s="26">
        <v>105.81</v>
      </c>
      <c r="N25" s="26">
        <v>858.12</v>
      </c>
      <c r="O25" s="17">
        <v>2.9999999999999997E-4</v>
      </c>
      <c r="P25" s="17">
        <f>N25/סיכום!$B$42</f>
        <v>9.7472608149108491E-4</v>
      </c>
    </row>
    <row r="26" spans="1:16">
      <c r="A26" s="7" t="s">
        <v>178</v>
      </c>
      <c r="B26" s="7">
        <v>1940576</v>
      </c>
      <c r="C26" s="7" t="s">
        <v>175</v>
      </c>
      <c r="D26" s="7" t="s">
        <v>169</v>
      </c>
      <c r="E26" s="7" t="s">
        <v>22</v>
      </c>
      <c r="F26" s="7" t="s">
        <v>176</v>
      </c>
      <c r="G26" s="35">
        <v>0</v>
      </c>
      <c r="H26" s="7">
        <v>4.92</v>
      </c>
      <c r="I26" s="7" t="s">
        <v>23</v>
      </c>
      <c r="J26" s="17">
        <v>7.0000000000000001E-3</v>
      </c>
      <c r="K26" s="17">
        <v>2.7000000000000001E-3</v>
      </c>
      <c r="L26" s="26">
        <v>2022000</v>
      </c>
      <c r="M26" s="26">
        <v>102.12</v>
      </c>
      <c r="N26" s="26">
        <v>2064.87</v>
      </c>
      <c r="O26" s="17">
        <v>6.9999999999999999E-4</v>
      </c>
      <c r="P26" s="17">
        <f>N26/סיכום!$B$42</f>
        <v>2.3454559314414025E-3</v>
      </c>
    </row>
    <row r="27" spans="1:16">
      <c r="A27" s="7" t="s">
        <v>179</v>
      </c>
      <c r="B27" s="7">
        <v>1940527</v>
      </c>
      <c r="C27" s="7" t="s">
        <v>175</v>
      </c>
      <c r="D27" s="7" t="s">
        <v>169</v>
      </c>
      <c r="E27" s="7" t="s">
        <v>22</v>
      </c>
      <c r="F27" s="7" t="s">
        <v>176</v>
      </c>
      <c r="G27" s="35">
        <v>0</v>
      </c>
      <c r="H27" s="7">
        <v>1.81</v>
      </c>
      <c r="I27" s="7" t="s">
        <v>23</v>
      </c>
      <c r="J27" s="17">
        <v>4.4999999999999998E-2</v>
      </c>
      <c r="K27" s="17">
        <v>-4.5999999999999999E-3</v>
      </c>
      <c r="L27" s="26">
        <v>40000</v>
      </c>
      <c r="M27" s="26">
        <v>111.72</v>
      </c>
      <c r="N27" s="26">
        <v>44.69</v>
      </c>
      <c r="O27" s="17">
        <v>1E-4</v>
      </c>
      <c r="P27" s="17">
        <f>N27/סיכום!$B$42</f>
        <v>5.0762723840298077E-5</v>
      </c>
    </row>
    <row r="28" spans="1:16">
      <c r="A28" s="7" t="s">
        <v>180</v>
      </c>
      <c r="B28" s="7">
        <v>1135177</v>
      </c>
      <c r="C28" s="7" t="s">
        <v>181</v>
      </c>
      <c r="D28" s="7" t="s">
        <v>169</v>
      </c>
      <c r="E28" s="7" t="s">
        <v>182</v>
      </c>
      <c r="F28" s="7" t="s">
        <v>176</v>
      </c>
      <c r="G28" s="35">
        <v>0</v>
      </c>
      <c r="H28" s="7">
        <v>4.93</v>
      </c>
      <c r="I28" s="7" t="s">
        <v>23</v>
      </c>
      <c r="J28" s="17">
        <v>8.0000000000000002E-3</v>
      </c>
      <c r="K28" s="17">
        <v>1.6999999999999999E-3</v>
      </c>
      <c r="L28" s="26">
        <v>352000</v>
      </c>
      <c r="M28" s="26">
        <v>103.14</v>
      </c>
      <c r="N28" s="26">
        <v>363.04</v>
      </c>
      <c r="O28" s="17">
        <v>5.0000000000000001E-4</v>
      </c>
      <c r="P28" s="17">
        <f>N28/סיכום!$B$42</f>
        <v>4.1237187878679379E-4</v>
      </c>
    </row>
    <row r="29" spans="1:16">
      <c r="A29" s="7" t="s">
        <v>183</v>
      </c>
      <c r="B29" s="7">
        <v>6040299</v>
      </c>
      <c r="C29" s="7" t="s">
        <v>184</v>
      </c>
      <c r="D29" s="7" t="s">
        <v>169</v>
      </c>
      <c r="E29" s="7" t="s">
        <v>182</v>
      </c>
      <c r="F29" s="7" t="s">
        <v>176</v>
      </c>
      <c r="G29" s="35">
        <v>0</v>
      </c>
      <c r="H29" s="7">
        <v>5.19</v>
      </c>
      <c r="I29" s="7" t="s">
        <v>23</v>
      </c>
      <c r="J29" s="17">
        <v>3.4000000000000002E-2</v>
      </c>
      <c r="K29" s="17">
        <v>3.5999999999999999E-3</v>
      </c>
      <c r="L29" s="26">
        <v>5322533</v>
      </c>
      <c r="M29" s="26">
        <v>120.08</v>
      </c>
      <c r="N29" s="26">
        <v>6391.3</v>
      </c>
      <c r="O29" s="17">
        <v>2.8E-3</v>
      </c>
      <c r="P29" s="17">
        <f>N29/סיכום!$B$42</f>
        <v>7.2597851170395416E-3</v>
      </c>
    </row>
    <row r="30" spans="1:16">
      <c r="A30" s="7" t="s">
        <v>185</v>
      </c>
      <c r="B30" s="7">
        <v>6040232</v>
      </c>
      <c r="C30" s="7" t="s">
        <v>184</v>
      </c>
      <c r="D30" s="7" t="s">
        <v>169</v>
      </c>
      <c r="E30" s="7" t="s">
        <v>182</v>
      </c>
      <c r="F30" s="7" t="s">
        <v>176</v>
      </c>
      <c r="G30" s="35">
        <v>0</v>
      </c>
      <c r="H30" s="7">
        <v>1.56</v>
      </c>
      <c r="I30" s="7" t="s">
        <v>23</v>
      </c>
      <c r="J30" s="17">
        <v>4.3999999999999997E-2</v>
      </c>
      <c r="K30" s="17">
        <v>-4.5999999999999999E-3</v>
      </c>
      <c r="L30" s="26">
        <v>305237</v>
      </c>
      <c r="M30" s="26">
        <v>127.39</v>
      </c>
      <c r="N30" s="26">
        <v>388.84</v>
      </c>
      <c r="O30" s="17">
        <v>2.0000000000000001E-4</v>
      </c>
      <c r="P30" s="17">
        <f>N30/סיכום!$B$42</f>
        <v>4.4167772517479306E-4</v>
      </c>
    </row>
    <row r="31" spans="1:16">
      <c r="A31" s="7" t="s">
        <v>186</v>
      </c>
      <c r="B31" s="7">
        <v>2310068</v>
      </c>
      <c r="C31" s="7" t="s">
        <v>168</v>
      </c>
      <c r="D31" s="7" t="s">
        <v>169</v>
      </c>
      <c r="E31" s="7" t="s">
        <v>182</v>
      </c>
      <c r="F31" s="7" t="s">
        <v>170</v>
      </c>
      <c r="G31" s="35">
        <v>0</v>
      </c>
      <c r="H31" s="7">
        <v>2.0499999999999998</v>
      </c>
      <c r="I31" s="7" t="s">
        <v>23</v>
      </c>
      <c r="J31" s="17">
        <v>3.9E-2</v>
      </c>
      <c r="K31" s="17">
        <v>-2.3999999999999998E-3</v>
      </c>
      <c r="L31" s="26">
        <v>1216939</v>
      </c>
      <c r="M31" s="26">
        <v>133.1</v>
      </c>
      <c r="N31" s="26">
        <v>1619.75</v>
      </c>
      <c r="O31" s="17">
        <v>8.0000000000000004E-4</v>
      </c>
      <c r="P31" s="17">
        <f>N31/סיכום!$B$42</f>
        <v>1.8398505692620902E-3</v>
      </c>
    </row>
    <row r="32" spans="1:16">
      <c r="A32" s="7" t="s">
        <v>187</v>
      </c>
      <c r="B32" s="7">
        <v>2310076</v>
      </c>
      <c r="C32" s="7" t="s">
        <v>168</v>
      </c>
      <c r="D32" s="7" t="s">
        <v>169</v>
      </c>
      <c r="E32" s="7" t="s">
        <v>182</v>
      </c>
      <c r="F32" s="7" t="s">
        <v>170</v>
      </c>
      <c r="G32" s="35">
        <v>0</v>
      </c>
      <c r="H32" s="7">
        <v>4.21</v>
      </c>
      <c r="I32" s="7" t="s">
        <v>23</v>
      </c>
      <c r="J32" s="17">
        <v>0.03</v>
      </c>
      <c r="K32" s="17">
        <v>1.9E-3</v>
      </c>
      <c r="L32" s="26">
        <v>29755</v>
      </c>
      <c r="M32" s="26">
        <v>119.69</v>
      </c>
      <c r="N32" s="26">
        <v>35.61</v>
      </c>
      <c r="O32" s="17">
        <v>1E-4</v>
      </c>
      <c r="P32" s="17">
        <f>N32/סיכום!$B$42</f>
        <v>4.0448883328552573E-5</v>
      </c>
    </row>
    <row r="33" spans="1:16">
      <c r="A33" s="7" t="s">
        <v>188</v>
      </c>
      <c r="B33" s="7">
        <v>1940402</v>
      </c>
      <c r="C33" s="7" t="s">
        <v>175</v>
      </c>
      <c r="D33" s="7" t="s">
        <v>169</v>
      </c>
      <c r="E33" s="7" t="s">
        <v>182</v>
      </c>
      <c r="F33" s="7" t="s">
        <v>176</v>
      </c>
      <c r="G33" s="35">
        <v>0</v>
      </c>
      <c r="H33" s="7">
        <v>3.82</v>
      </c>
      <c r="I33" s="7" t="s">
        <v>23</v>
      </c>
      <c r="J33" s="17">
        <v>4.1000000000000002E-2</v>
      </c>
      <c r="K33" s="17">
        <v>8.9999999999999998E-4</v>
      </c>
      <c r="L33" s="26">
        <v>31839</v>
      </c>
      <c r="M33" s="26">
        <v>138.5</v>
      </c>
      <c r="N33" s="26">
        <v>44.1</v>
      </c>
      <c r="O33" s="17">
        <v>0</v>
      </c>
      <c r="P33" s="17">
        <f>N33/סיכום!$B$42</f>
        <v>5.0092551384138401E-5</v>
      </c>
    </row>
    <row r="34" spans="1:16">
      <c r="A34" s="7" t="s">
        <v>189</v>
      </c>
      <c r="B34" s="7">
        <v>1940501</v>
      </c>
      <c r="C34" s="7" t="s">
        <v>175</v>
      </c>
      <c r="D34" s="7" t="s">
        <v>169</v>
      </c>
      <c r="E34" s="7" t="s">
        <v>182</v>
      </c>
      <c r="F34" s="7" t="s">
        <v>176</v>
      </c>
      <c r="G34" s="35">
        <v>0</v>
      </c>
      <c r="H34" s="7">
        <v>5.57</v>
      </c>
      <c r="I34" s="7" t="s">
        <v>23</v>
      </c>
      <c r="J34" s="17">
        <v>0.04</v>
      </c>
      <c r="K34" s="17">
        <v>4.3E-3</v>
      </c>
      <c r="L34" s="26">
        <v>3413745</v>
      </c>
      <c r="M34" s="26">
        <v>128.35</v>
      </c>
      <c r="N34" s="26">
        <v>4381.54</v>
      </c>
      <c r="O34" s="17">
        <v>1.1999999999999999E-3</v>
      </c>
      <c r="P34" s="17">
        <f>N34/סיכום!$B$42</f>
        <v>4.9769278365455281E-3</v>
      </c>
    </row>
    <row r="35" spans="1:16">
      <c r="A35" s="7" t="s">
        <v>190</v>
      </c>
      <c r="B35" s="7">
        <v>1940543</v>
      </c>
      <c r="C35" s="7" t="s">
        <v>175</v>
      </c>
      <c r="D35" s="7" t="s">
        <v>169</v>
      </c>
      <c r="E35" s="7" t="s">
        <v>182</v>
      </c>
      <c r="F35" s="7" t="s">
        <v>170</v>
      </c>
      <c r="G35" s="35">
        <v>0</v>
      </c>
      <c r="H35" s="7">
        <v>6.28</v>
      </c>
      <c r="I35" s="7" t="s">
        <v>23</v>
      </c>
      <c r="J35" s="17">
        <v>4.2000000000000003E-2</v>
      </c>
      <c r="K35" s="17">
        <v>5.4000000000000003E-3</v>
      </c>
      <c r="L35" s="26">
        <v>158470</v>
      </c>
      <c r="M35" s="26">
        <v>129.6</v>
      </c>
      <c r="N35" s="26">
        <v>205.38</v>
      </c>
      <c r="O35" s="17">
        <v>2.0000000000000001E-4</v>
      </c>
      <c r="P35" s="17">
        <f>N35/סיכום!$B$42</f>
        <v>2.332881678747017E-4</v>
      </c>
    </row>
    <row r="36" spans="1:16">
      <c r="A36" s="7" t="s">
        <v>191</v>
      </c>
      <c r="B36" s="7">
        <v>2300069</v>
      </c>
      <c r="C36" s="7" t="s">
        <v>192</v>
      </c>
      <c r="D36" s="7" t="s">
        <v>193</v>
      </c>
      <c r="E36" s="7" t="s">
        <v>194</v>
      </c>
      <c r="F36" s="7" t="s">
        <v>176</v>
      </c>
      <c r="G36" s="35">
        <v>0</v>
      </c>
      <c r="H36" s="7">
        <v>0.66</v>
      </c>
      <c r="I36" s="7" t="s">
        <v>23</v>
      </c>
      <c r="J36" s="17">
        <v>5.2999999999999999E-2</v>
      </c>
      <c r="K36" s="17">
        <v>-2.7000000000000001E-3</v>
      </c>
      <c r="L36" s="26">
        <v>872028.69</v>
      </c>
      <c r="M36" s="26">
        <v>131.77000000000001</v>
      </c>
      <c r="N36" s="26">
        <v>1149.07</v>
      </c>
      <c r="O36" s="17">
        <v>1.1000000000000001E-3</v>
      </c>
      <c r="P36" s="17">
        <f>N36/סיכום!$B$42</f>
        <v>1.3052119732193178E-3</v>
      </c>
    </row>
    <row r="37" spans="1:16">
      <c r="A37" s="7" t="s">
        <v>195</v>
      </c>
      <c r="B37" s="7">
        <v>1121953</v>
      </c>
      <c r="C37" s="7" t="s">
        <v>181</v>
      </c>
      <c r="D37" s="7" t="s">
        <v>169</v>
      </c>
      <c r="E37" s="7" t="s">
        <v>194</v>
      </c>
      <c r="F37" s="7" t="s">
        <v>176</v>
      </c>
      <c r="G37" s="35">
        <v>0</v>
      </c>
      <c r="H37" s="7">
        <v>3.69</v>
      </c>
      <c r="I37" s="7" t="s">
        <v>23</v>
      </c>
      <c r="J37" s="17">
        <v>3.1E-2</v>
      </c>
      <c r="K37" s="17">
        <v>1.1999999999999999E-3</v>
      </c>
      <c r="L37" s="26">
        <v>55000</v>
      </c>
      <c r="M37" s="26">
        <v>116.64</v>
      </c>
      <c r="N37" s="26">
        <v>64.150000000000006</v>
      </c>
      <c r="O37" s="17">
        <v>1E-4</v>
      </c>
      <c r="P37" s="17">
        <f>N37/סיכום!$B$42</f>
        <v>7.2867056038378208E-5</v>
      </c>
    </row>
    <row r="38" spans="1:16">
      <c r="A38" s="7" t="s">
        <v>196</v>
      </c>
      <c r="B38" s="7">
        <v>1099738</v>
      </c>
      <c r="C38" s="7" t="s">
        <v>197</v>
      </c>
      <c r="D38" s="7" t="s">
        <v>198</v>
      </c>
      <c r="E38" s="7" t="s">
        <v>194</v>
      </c>
      <c r="F38" s="7" t="s">
        <v>170</v>
      </c>
      <c r="G38" s="35">
        <v>0</v>
      </c>
      <c r="H38" s="7">
        <v>3.59</v>
      </c>
      <c r="I38" s="7" t="s">
        <v>23</v>
      </c>
      <c r="J38" s="17">
        <v>4.65E-2</v>
      </c>
      <c r="K38" s="17">
        <v>5.0000000000000001E-4</v>
      </c>
      <c r="L38" s="26">
        <v>969418.41</v>
      </c>
      <c r="M38" s="26">
        <v>140.46</v>
      </c>
      <c r="N38" s="26">
        <v>1361.65</v>
      </c>
      <c r="O38" s="17">
        <v>5.4999999999999997E-3</v>
      </c>
      <c r="P38" s="17">
        <f>N38/סיכום!$B$42</f>
        <v>1.5466785168302055E-3</v>
      </c>
    </row>
    <row r="39" spans="1:16">
      <c r="A39" s="7" t="s">
        <v>199</v>
      </c>
      <c r="B39" s="7">
        <v>6040257</v>
      </c>
      <c r="C39" s="7" t="s">
        <v>184</v>
      </c>
      <c r="D39" s="7" t="s">
        <v>169</v>
      </c>
      <c r="E39" s="7" t="s">
        <v>194</v>
      </c>
      <c r="F39" s="7" t="s">
        <v>176</v>
      </c>
      <c r="G39" s="35">
        <v>0</v>
      </c>
      <c r="H39" s="7">
        <v>20.27</v>
      </c>
      <c r="I39" s="7" t="s">
        <v>23</v>
      </c>
      <c r="J39" s="17">
        <v>0.05</v>
      </c>
      <c r="K39" s="17">
        <v>3.9300000000000002E-2</v>
      </c>
      <c r="L39" s="26">
        <v>125668</v>
      </c>
      <c r="M39" s="26">
        <v>135.15</v>
      </c>
      <c r="N39" s="26">
        <v>169.84</v>
      </c>
      <c r="O39" s="17">
        <v>1E-4</v>
      </c>
      <c r="P39" s="17">
        <f>N39/סיכום!$B$42</f>
        <v>1.9291879653247316E-4</v>
      </c>
    </row>
    <row r="40" spans="1:16">
      <c r="A40" s="7" t="s">
        <v>200</v>
      </c>
      <c r="B40" s="7">
        <v>1120468</v>
      </c>
      <c r="C40" s="7" t="s">
        <v>201</v>
      </c>
      <c r="D40" s="7" t="s">
        <v>202</v>
      </c>
      <c r="E40" s="7" t="s">
        <v>194</v>
      </c>
      <c r="F40" s="7" t="s">
        <v>170</v>
      </c>
      <c r="G40" s="35">
        <v>0</v>
      </c>
      <c r="H40" s="7">
        <v>3.94</v>
      </c>
      <c r="I40" s="7" t="s">
        <v>23</v>
      </c>
      <c r="J40" s="17">
        <v>0.03</v>
      </c>
      <c r="K40" s="17">
        <v>6.0000000000000001E-3</v>
      </c>
      <c r="L40" s="26">
        <v>560558.03</v>
      </c>
      <c r="M40" s="26">
        <v>116.58</v>
      </c>
      <c r="N40" s="26">
        <v>653.5</v>
      </c>
      <c r="O40" s="17">
        <v>4.0000000000000002E-4</v>
      </c>
      <c r="P40" s="17">
        <f>N40/סיכום!$B$42</f>
        <v>7.4230118661075843E-4</v>
      </c>
    </row>
    <row r="41" spans="1:16">
      <c r="A41" s="7" t="s">
        <v>203</v>
      </c>
      <c r="B41" s="7">
        <v>1128032</v>
      </c>
      <c r="C41" s="7" t="s">
        <v>201</v>
      </c>
      <c r="D41" s="7" t="s">
        <v>202</v>
      </c>
      <c r="E41" s="7" t="s">
        <v>194</v>
      </c>
      <c r="F41" s="7" t="s">
        <v>170</v>
      </c>
      <c r="G41" s="35">
        <v>0</v>
      </c>
      <c r="H41" s="7">
        <v>6.31</v>
      </c>
      <c r="I41" s="7" t="s">
        <v>23</v>
      </c>
      <c r="J41" s="17">
        <v>3.0499999999999999E-2</v>
      </c>
      <c r="K41" s="17">
        <v>1.2200000000000001E-2</v>
      </c>
      <c r="L41" s="26">
        <v>144585.79999999999</v>
      </c>
      <c r="M41" s="26">
        <v>113.39</v>
      </c>
      <c r="N41" s="26">
        <v>163.95</v>
      </c>
      <c r="O41" s="17">
        <v>5.0000000000000001E-4</v>
      </c>
      <c r="P41" s="17">
        <f>N41/סיכום!$B$42</f>
        <v>1.8622843082606553E-4</v>
      </c>
    </row>
    <row r="42" spans="1:16">
      <c r="A42" s="7" t="s">
        <v>204</v>
      </c>
      <c r="B42" s="7">
        <v>1940444</v>
      </c>
      <c r="C42" s="7" t="s">
        <v>175</v>
      </c>
      <c r="D42" s="7" t="s">
        <v>169</v>
      </c>
      <c r="E42" s="7" t="s">
        <v>194</v>
      </c>
      <c r="F42" s="7" t="s">
        <v>170</v>
      </c>
      <c r="G42" s="35">
        <v>0</v>
      </c>
      <c r="H42" s="7">
        <v>17.72</v>
      </c>
      <c r="I42" s="7" t="s">
        <v>23</v>
      </c>
      <c r="J42" s="17">
        <v>6.5000000000000002E-2</v>
      </c>
      <c r="K42" s="17">
        <v>4.87E-2</v>
      </c>
      <c r="L42" s="26">
        <v>24200</v>
      </c>
      <c r="M42" s="26">
        <v>143.80000000000001</v>
      </c>
      <c r="N42" s="26">
        <v>34.799999999999997</v>
      </c>
      <c r="O42" s="17">
        <v>0</v>
      </c>
      <c r="P42" s="17">
        <f>N42/סיכום!$B$42</f>
        <v>3.9528816058231662E-5</v>
      </c>
    </row>
    <row r="43" spans="1:16">
      <c r="A43" s="7" t="s">
        <v>205</v>
      </c>
      <c r="B43" s="7">
        <v>1940449</v>
      </c>
      <c r="C43" s="7" t="s">
        <v>175</v>
      </c>
      <c r="D43" s="7" t="s">
        <v>169</v>
      </c>
      <c r="E43" s="7" t="s">
        <v>194</v>
      </c>
      <c r="F43" s="7" t="s">
        <v>170</v>
      </c>
      <c r="G43" s="35">
        <v>0</v>
      </c>
      <c r="H43" s="35">
        <v>0</v>
      </c>
      <c r="I43" s="7" t="s">
        <v>23</v>
      </c>
      <c r="J43" s="41">
        <v>0</v>
      </c>
      <c r="K43" s="41">
        <v>0</v>
      </c>
      <c r="L43" s="26">
        <v>430.24</v>
      </c>
      <c r="M43" s="26">
        <v>100</v>
      </c>
      <c r="N43" s="26">
        <v>0.43</v>
      </c>
      <c r="O43" s="41">
        <v>0</v>
      </c>
      <c r="P43" s="17">
        <f>N43/סיכום!$B$42</f>
        <v>4.8843077313332223E-7</v>
      </c>
    </row>
    <row r="44" spans="1:16">
      <c r="A44" s="7" t="s">
        <v>206</v>
      </c>
      <c r="B44" s="7">
        <v>1126762</v>
      </c>
      <c r="C44" s="7" t="s">
        <v>207</v>
      </c>
      <c r="D44" s="7" t="s">
        <v>169</v>
      </c>
      <c r="E44" s="7" t="s">
        <v>208</v>
      </c>
      <c r="F44" s="7" t="s">
        <v>209</v>
      </c>
      <c r="G44" s="35">
        <v>0</v>
      </c>
      <c r="H44" s="7">
        <v>2.29</v>
      </c>
      <c r="I44" s="7" t="s">
        <v>23</v>
      </c>
      <c r="J44" s="17">
        <v>1.6E-2</v>
      </c>
      <c r="K44" s="17">
        <v>-2.0999999999999999E-3</v>
      </c>
      <c r="L44" s="26">
        <v>951728</v>
      </c>
      <c r="M44" s="26">
        <v>106.01</v>
      </c>
      <c r="N44" s="26">
        <v>1008.93</v>
      </c>
      <c r="O44" s="17">
        <v>1.1999999999999999E-3</v>
      </c>
      <c r="P44" s="17">
        <f>N44/סיכום!$B$42</f>
        <v>1.1460289765986113E-3</v>
      </c>
    </row>
    <row r="45" spans="1:16">
      <c r="A45" s="7" t="s">
        <v>210</v>
      </c>
      <c r="B45" s="7">
        <v>1097385</v>
      </c>
      <c r="C45" s="7" t="s">
        <v>211</v>
      </c>
      <c r="D45" s="7" t="s">
        <v>202</v>
      </c>
      <c r="E45" s="7" t="s">
        <v>208</v>
      </c>
      <c r="F45" s="7" t="s">
        <v>176</v>
      </c>
      <c r="G45" s="35">
        <v>0</v>
      </c>
      <c r="H45" s="7">
        <v>2.17</v>
      </c>
      <c r="I45" s="7" t="s">
        <v>23</v>
      </c>
      <c r="J45" s="17">
        <v>4.9500000000000002E-2</v>
      </c>
      <c r="K45" s="17">
        <v>4.0000000000000001E-3</v>
      </c>
      <c r="L45" s="26">
        <v>18189.28</v>
      </c>
      <c r="M45" s="26">
        <v>133.29</v>
      </c>
      <c r="N45" s="26">
        <v>24.24</v>
      </c>
      <c r="O45" s="17">
        <v>0</v>
      </c>
      <c r="P45" s="17">
        <f>N45/סיכום!$B$42</f>
        <v>2.7533864978492399E-5</v>
      </c>
    </row>
    <row r="46" spans="1:16">
      <c r="A46" s="7" t="s">
        <v>212</v>
      </c>
      <c r="B46" s="7">
        <v>1117357</v>
      </c>
      <c r="C46" s="7" t="s">
        <v>211</v>
      </c>
      <c r="D46" s="7" t="s">
        <v>202</v>
      </c>
      <c r="E46" s="7" t="s">
        <v>208</v>
      </c>
      <c r="F46" s="7" t="s">
        <v>209</v>
      </c>
      <c r="G46" s="35">
        <v>0</v>
      </c>
      <c r="H46" s="7">
        <v>3.11</v>
      </c>
      <c r="I46" s="7" t="s">
        <v>23</v>
      </c>
      <c r="J46" s="17">
        <v>4.9000000000000002E-2</v>
      </c>
      <c r="K46" s="17">
        <v>6.8999999999999999E-3</v>
      </c>
      <c r="L46" s="26">
        <v>88625.46</v>
      </c>
      <c r="M46" s="26">
        <v>122.24</v>
      </c>
      <c r="N46" s="26">
        <v>108.34</v>
      </c>
      <c r="O46" s="17">
        <v>2.0000000000000001E-4</v>
      </c>
      <c r="P46" s="17">
        <f>N46/סיכום!$B$42</f>
        <v>1.2306183711921893E-4</v>
      </c>
    </row>
    <row r="47" spans="1:16">
      <c r="A47" s="7" t="s">
        <v>213</v>
      </c>
      <c r="B47" s="7">
        <v>1126630</v>
      </c>
      <c r="C47" s="7" t="s">
        <v>211</v>
      </c>
      <c r="D47" s="7" t="s">
        <v>202</v>
      </c>
      <c r="E47" s="7" t="s">
        <v>208</v>
      </c>
      <c r="F47" s="7" t="s">
        <v>209</v>
      </c>
      <c r="G47" s="35">
        <v>0</v>
      </c>
      <c r="H47" s="7">
        <v>5.32</v>
      </c>
      <c r="I47" s="7" t="s">
        <v>23</v>
      </c>
      <c r="J47" s="17">
        <v>4.8000000000000001E-2</v>
      </c>
      <c r="K47" s="17">
        <v>1.21E-2</v>
      </c>
      <c r="L47" s="26">
        <v>236530</v>
      </c>
      <c r="M47" s="26">
        <v>124.88</v>
      </c>
      <c r="N47" s="26">
        <v>295.38</v>
      </c>
      <c r="O47" s="17">
        <v>2.9999999999999997E-4</v>
      </c>
      <c r="P47" s="17">
        <f>N47/סיכום!$B$42</f>
        <v>3.3551786457702496E-4</v>
      </c>
    </row>
    <row r="48" spans="1:16">
      <c r="A48" s="7" t="s">
        <v>214</v>
      </c>
      <c r="B48" s="7">
        <v>1110279</v>
      </c>
      <c r="C48" s="7" t="s">
        <v>181</v>
      </c>
      <c r="D48" s="7" t="s">
        <v>169</v>
      </c>
      <c r="E48" s="7" t="s">
        <v>208</v>
      </c>
      <c r="F48" s="7" t="s">
        <v>209</v>
      </c>
      <c r="G48" s="35">
        <v>0</v>
      </c>
      <c r="H48" s="7">
        <v>1.5</v>
      </c>
      <c r="I48" s="7" t="s">
        <v>23</v>
      </c>
      <c r="J48" s="17">
        <v>4.2999999999999997E-2</v>
      </c>
      <c r="K48" s="17">
        <v>1.2999999999999999E-3</v>
      </c>
      <c r="L48" s="26">
        <v>5490</v>
      </c>
      <c r="M48" s="26">
        <v>122.41</v>
      </c>
      <c r="N48" s="26">
        <v>6.72</v>
      </c>
      <c r="O48" s="17">
        <v>0</v>
      </c>
      <c r="P48" s="17">
        <f>N48/סיכום!$B$42</f>
        <v>7.6331506871068045E-6</v>
      </c>
    </row>
    <row r="49" spans="1:16">
      <c r="A49" s="7" t="s">
        <v>215</v>
      </c>
      <c r="B49" s="7">
        <v>1110274</v>
      </c>
      <c r="C49" s="7" t="s">
        <v>181</v>
      </c>
      <c r="D49" s="7" t="s">
        <v>169</v>
      </c>
      <c r="E49" s="7" t="s">
        <v>208</v>
      </c>
      <c r="F49" s="7" t="s">
        <v>209</v>
      </c>
      <c r="G49" s="35">
        <v>0</v>
      </c>
      <c r="H49" s="35">
        <v>0</v>
      </c>
      <c r="I49" s="7" t="s">
        <v>23</v>
      </c>
      <c r="J49" s="41">
        <v>0</v>
      </c>
      <c r="K49" s="41">
        <v>0</v>
      </c>
      <c r="L49" s="26">
        <v>135.97999999999999</v>
      </c>
      <c r="M49" s="26">
        <v>100</v>
      </c>
      <c r="N49" s="26">
        <v>0.14000000000000001</v>
      </c>
      <c r="O49" s="41">
        <v>0</v>
      </c>
      <c r="P49" s="17">
        <f>N49/סיכום!$B$42</f>
        <v>1.5902397264805844E-7</v>
      </c>
    </row>
    <row r="50" spans="1:16">
      <c r="A50" s="7" t="s">
        <v>216</v>
      </c>
      <c r="B50" s="7">
        <v>7590110</v>
      </c>
      <c r="C50" s="7" t="s">
        <v>217</v>
      </c>
      <c r="D50" s="7" t="s">
        <v>202</v>
      </c>
      <c r="E50" s="7" t="s">
        <v>208</v>
      </c>
      <c r="F50" s="7" t="s">
        <v>176</v>
      </c>
      <c r="G50" s="35">
        <v>0</v>
      </c>
      <c r="H50" s="7">
        <v>1.95</v>
      </c>
      <c r="I50" s="7" t="s">
        <v>23</v>
      </c>
      <c r="J50" s="17">
        <v>4.5499999999999999E-2</v>
      </c>
      <c r="K50" s="17">
        <v>-1E-4</v>
      </c>
      <c r="L50" s="26">
        <v>478728.6</v>
      </c>
      <c r="M50" s="26">
        <v>130.30000000000001</v>
      </c>
      <c r="N50" s="26">
        <v>623.78</v>
      </c>
      <c r="O50" s="17">
        <v>1.1000000000000001E-3</v>
      </c>
      <c r="P50" s="17">
        <f>N50/סיכום!$B$42</f>
        <v>7.0854266898861336E-4</v>
      </c>
    </row>
    <row r="51" spans="1:16">
      <c r="A51" s="7" t="s">
        <v>218</v>
      </c>
      <c r="B51" s="7">
        <v>7590128</v>
      </c>
      <c r="C51" s="7" t="s">
        <v>217</v>
      </c>
      <c r="D51" s="7" t="s">
        <v>202</v>
      </c>
      <c r="E51" s="7" t="s">
        <v>208</v>
      </c>
      <c r="F51" s="7" t="s">
        <v>176</v>
      </c>
      <c r="G51" s="35">
        <v>0</v>
      </c>
      <c r="H51" s="7">
        <v>7.27</v>
      </c>
      <c r="I51" s="7" t="s">
        <v>23</v>
      </c>
      <c r="J51" s="17">
        <v>4.7500000000000001E-2</v>
      </c>
      <c r="K51" s="17">
        <v>1.7899999999999999E-2</v>
      </c>
      <c r="L51" s="26">
        <v>2718000</v>
      </c>
      <c r="M51" s="26">
        <v>147.19999999999999</v>
      </c>
      <c r="N51" s="26">
        <v>4000.9</v>
      </c>
      <c r="O51" s="17">
        <v>2.2000000000000001E-3</v>
      </c>
      <c r="P51" s="17">
        <f>N51/סיכום!$B$42</f>
        <v>4.5445643726258356E-3</v>
      </c>
    </row>
    <row r="52" spans="1:16">
      <c r="A52" s="7" t="s">
        <v>219</v>
      </c>
      <c r="B52" s="7">
        <v>1260306</v>
      </c>
      <c r="C52" s="7" t="s">
        <v>220</v>
      </c>
      <c r="D52" s="7" t="s">
        <v>202</v>
      </c>
      <c r="E52" s="7" t="s">
        <v>208</v>
      </c>
      <c r="F52" s="7" t="s">
        <v>176</v>
      </c>
      <c r="G52" s="35">
        <v>0</v>
      </c>
      <c r="H52" s="7">
        <v>2.16</v>
      </c>
      <c r="I52" s="7" t="s">
        <v>23</v>
      </c>
      <c r="J52" s="17">
        <v>4.9500000000000002E-2</v>
      </c>
      <c r="K52" s="17">
        <v>6.0000000000000001E-3</v>
      </c>
      <c r="L52" s="26">
        <v>651427.32999999996</v>
      </c>
      <c r="M52" s="26">
        <v>135.69999999999999</v>
      </c>
      <c r="N52" s="26">
        <v>883.99</v>
      </c>
      <c r="O52" s="17">
        <v>8.9999999999999998E-4</v>
      </c>
      <c r="P52" s="17">
        <f>N52/סיכום!$B$42</f>
        <v>1.0041114398654082E-3</v>
      </c>
    </row>
    <row r="53" spans="1:16">
      <c r="A53" s="7" t="s">
        <v>221</v>
      </c>
      <c r="B53" s="7">
        <v>1260546</v>
      </c>
      <c r="C53" s="7" t="s">
        <v>220</v>
      </c>
      <c r="D53" s="7" t="s">
        <v>202</v>
      </c>
      <c r="E53" s="7" t="s">
        <v>208</v>
      </c>
      <c r="F53" s="7" t="s">
        <v>176</v>
      </c>
      <c r="G53" s="35">
        <v>0</v>
      </c>
      <c r="H53" s="7">
        <v>6.48</v>
      </c>
      <c r="I53" s="7" t="s">
        <v>23</v>
      </c>
      <c r="J53" s="17">
        <v>5.3499999999999999E-2</v>
      </c>
      <c r="K53" s="17">
        <v>1.9E-2</v>
      </c>
      <c r="L53" s="26">
        <v>3097102</v>
      </c>
      <c r="M53" s="26">
        <v>126.5</v>
      </c>
      <c r="N53" s="26">
        <v>3917.83</v>
      </c>
      <c r="O53" s="17">
        <v>1.1999999999999999E-3</v>
      </c>
      <c r="P53" s="17">
        <f>N53/סיכום!$B$42</f>
        <v>4.4502063625695906E-3</v>
      </c>
    </row>
    <row r="54" spans="1:16">
      <c r="A54" s="7" t="s">
        <v>222</v>
      </c>
      <c r="B54" s="7">
        <v>1260397</v>
      </c>
      <c r="C54" s="7" t="s">
        <v>220</v>
      </c>
      <c r="D54" s="7" t="s">
        <v>202</v>
      </c>
      <c r="E54" s="7" t="s">
        <v>208</v>
      </c>
      <c r="F54" s="7" t="s">
        <v>176</v>
      </c>
      <c r="G54" s="35">
        <v>0</v>
      </c>
      <c r="H54" s="7">
        <v>4.67</v>
      </c>
      <c r="I54" s="7" t="s">
        <v>23</v>
      </c>
      <c r="J54" s="17">
        <v>5.0999999999999997E-2</v>
      </c>
      <c r="K54" s="17">
        <v>1.17E-2</v>
      </c>
      <c r="L54" s="26">
        <v>423916</v>
      </c>
      <c r="M54" s="26">
        <v>139.41</v>
      </c>
      <c r="N54" s="26">
        <v>590.98</v>
      </c>
      <c r="O54" s="17">
        <v>2.0000000000000001E-4</v>
      </c>
      <c r="P54" s="17">
        <f>N54/סיכום!$B$42</f>
        <v>6.7128562396821117E-4</v>
      </c>
    </row>
    <row r="55" spans="1:16">
      <c r="A55" s="7" t="s">
        <v>223</v>
      </c>
      <c r="B55" s="7">
        <v>1260462</v>
      </c>
      <c r="C55" s="7" t="s">
        <v>220</v>
      </c>
      <c r="D55" s="7" t="s">
        <v>202</v>
      </c>
      <c r="E55" s="7" t="s">
        <v>208</v>
      </c>
      <c r="F55" s="7" t="s">
        <v>176</v>
      </c>
      <c r="G55" s="35">
        <v>0</v>
      </c>
      <c r="H55" s="7">
        <v>1.74</v>
      </c>
      <c r="I55" s="7" t="s">
        <v>23</v>
      </c>
      <c r="J55" s="17">
        <v>5.2999999999999999E-2</v>
      </c>
      <c r="K55" s="17">
        <v>4.3E-3</v>
      </c>
      <c r="L55" s="26">
        <v>529442.25</v>
      </c>
      <c r="M55" s="26">
        <v>127.13</v>
      </c>
      <c r="N55" s="26">
        <v>673.08</v>
      </c>
      <c r="O55" s="17">
        <v>4.0000000000000002E-4</v>
      </c>
      <c r="P55" s="17">
        <f>N55/סיכום!$B$42</f>
        <v>7.6454182507110831E-4</v>
      </c>
    </row>
    <row r="56" spans="1:16">
      <c r="A56" s="7" t="s">
        <v>224</v>
      </c>
      <c r="B56" s="7">
        <v>7480023</v>
      </c>
      <c r="C56" s="7" t="s">
        <v>225</v>
      </c>
      <c r="D56" s="7" t="s">
        <v>169</v>
      </c>
      <c r="E56" s="7" t="s">
        <v>208</v>
      </c>
      <c r="F56" s="7" t="s">
        <v>176</v>
      </c>
      <c r="G56" s="35">
        <v>0</v>
      </c>
      <c r="H56" s="7">
        <v>2.58</v>
      </c>
      <c r="I56" s="7" t="s">
        <v>23</v>
      </c>
      <c r="J56" s="17">
        <v>5.2499999999999998E-2</v>
      </c>
      <c r="K56" s="17">
        <v>2.9999999999999997E-4</v>
      </c>
      <c r="L56" s="26">
        <v>3838</v>
      </c>
      <c r="M56" s="26">
        <v>140.63999999999999</v>
      </c>
      <c r="N56" s="26">
        <v>5.4</v>
      </c>
      <c r="O56" s="17">
        <v>0</v>
      </c>
      <c r="P56" s="17">
        <f>N56/סיכום!$B$42</f>
        <v>6.1337818021393965E-6</v>
      </c>
    </row>
    <row r="57" spans="1:16">
      <c r="A57" s="7" t="s">
        <v>226</v>
      </c>
      <c r="B57" s="7">
        <v>7480072</v>
      </c>
      <c r="C57" s="7" t="s">
        <v>225</v>
      </c>
      <c r="D57" s="7" t="s">
        <v>169</v>
      </c>
      <c r="E57" s="7" t="s">
        <v>208</v>
      </c>
      <c r="F57" s="7" t="s">
        <v>176</v>
      </c>
      <c r="G57" s="35">
        <v>0</v>
      </c>
      <c r="H57" s="7">
        <v>1.43</v>
      </c>
      <c r="I57" s="7" t="s">
        <v>23</v>
      </c>
      <c r="J57" s="17">
        <v>4.2900000000000001E-2</v>
      </c>
      <c r="K57" s="17">
        <v>-2.0000000000000001E-4</v>
      </c>
      <c r="L57" s="26">
        <v>262248.8</v>
      </c>
      <c r="M57" s="26">
        <v>122.42</v>
      </c>
      <c r="N57" s="26">
        <v>321.04000000000002</v>
      </c>
      <c r="O57" s="17">
        <v>5.0000000000000001E-4</v>
      </c>
      <c r="P57" s="17">
        <f>N57/סיכום!$B$42</f>
        <v>3.6466468699237629E-4</v>
      </c>
    </row>
    <row r="58" spans="1:16">
      <c r="A58" s="7" t="s">
        <v>227</v>
      </c>
      <c r="B58" s="7">
        <v>7480015</v>
      </c>
      <c r="C58" s="7" t="s">
        <v>225</v>
      </c>
      <c r="D58" s="7" t="s">
        <v>169</v>
      </c>
      <c r="E58" s="7" t="s">
        <v>208</v>
      </c>
      <c r="F58" s="7" t="s">
        <v>176</v>
      </c>
      <c r="G58" s="35">
        <v>0</v>
      </c>
      <c r="H58" s="7">
        <v>1.96</v>
      </c>
      <c r="I58" s="7" t="s">
        <v>23</v>
      </c>
      <c r="J58" s="17">
        <v>5.5E-2</v>
      </c>
      <c r="K58" s="17">
        <v>-1.4E-3</v>
      </c>
      <c r="L58" s="26">
        <v>85557.440000000002</v>
      </c>
      <c r="M58" s="26">
        <v>136.99</v>
      </c>
      <c r="N58" s="26">
        <v>117.21</v>
      </c>
      <c r="O58" s="17">
        <v>4.0000000000000002E-4</v>
      </c>
      <c r="P58" s="17">
        <f>N58/סיכום!$B$42</f>
        <v>1.3313714167199233E-4</v>
      </c>
    </row>
    <row r="59" spans="1:16">
      <c r="A59" s="7" t="s">
        <v>228</v>
      </c>
      <c r="B59" s="7">
        <v>7480049</v>
      </c>
      <c r="C59" s="7" t="s">
        <v>225</v>
      </c>
      <c r="D59" s="7" t="s">
        <v>169</v>
      </c>
      <c r="E59" s="7" t="s">
        <v>208</v>
      </c>
      <c r="F59" s="7" t="s">
        <v>176</v>
      </c>
      <c r="G59" s="35">
        <v>0</v>
      </c>
      <c r="H59" s="7">
        <v>3.87</v>
      </c>
      <c r="I59" s="7" t="s">
        <v>23</v>
      </c>
      <c r="J59" s="17">
        <v>4.7500000000000001E-2</v>
      </c>
      <c r="K59" s="17">
        <v>8.0000000000000004E-4</v>
      </c>
      <c r="L59" s="26">
        <v>1306388</v>
      </c>
      <c r="M59" s="26">
        <v>140.65</v>
      </c>
      <c r="N59" s="26">
        <v>1837.43</v>
      </c>
      <c r="O59" s="17">
        <v>2.3E-3</v>
      </c>
      <c r="P59" s="17">
        <f>N59/סיכום!$B$42</f>
        <v>2.0871101290194428E-3</v>
      </c>
    </row>
    <row r="60" spans="1:16">
      <c r="A60" s="7" t="s">
        <v>229</v>
      </c>
      <c r="B60" s="7">
        <v>1119825</v>
      </c>
      <c r="C60" s="7" t="s">
        <v>230</v>
      </c>
      <c r="D60" s="7" t="s">
        <v>169</v>
      </c>
      <c r="E60" s="7" t="s">
        <v>208</v>
      </c>
      <c r="F60" s="7" t="s">
        <v>170</v>
      </c>
      <c r="G60" s="35">
        <v>0</v>
      </c>
      <c r="H60" s="7">
        <v>4.12</v>
      </c>
      <c r="I60" s="7" t="s">
        <v>23</v>
      </c>
      <c r="J60" s="17">
        <v>3.5499999999999997E-2</v>
      </c>
      <c r="K60" s="17">
        <v>2.7000000000000001E-3</v>
      </c>
      <c r="L60" s="26">
        <v>512604.9</v>
      </c>
      <c r="M60" s="26">
        <v>123.67</v>
      </c>
      <c r="N60" s="26">
        <v>633.94000000000005</v>
      </c>
      <c r="O60" s="17">
        <v>1.4E-3</v>
      </c>
      <c r="P60" s="17">
        <f>N60/סיכום!$B$42</f>
        <v>7.2008326586078689E-4</v>
      </c>
    </row>
    <row r="61" spans="1:16">
      <c r="A61" s="7" t="s">
        <v>231</v>
      </c>
      <c r="B61" s="7">
        <v>1134147</v>
      </c>
      <c r="C61" s="7" t="s">
        <v>230</v>
      </c>
      <c r="D61" s="7" t="s">
        <v>169</v>
      </c>
      <c r="E61" s="7" t="s">
        <v>208</v>
      </c>
      <c r="F61" s="7" t="s">
        <v>170</v>
      </c>
      <c r="G61" s="35">
        <v>0</v>
      </c>
      <c r="H61" s="7">
        <v>7.42</v>
      </c>
      <c r="I61" s="7" t="s">
        <v>23</v>
      </c>
      <c r="J61" s="17">
        <v>1.4999999999999999E-2</v>
      </c>
      <c r="K61" s="17">
        <v>9.1000000000000004E-3</v>
      </c>
      <c r="L61" s="26">
        <v>610000</v>
      </c>
      <c r="M61" s="26">
        <v>103.04</v>
      </c>
      <c r="N61" s="26">
        <v>628.54</v>
      </c>
      <c r="O61" s="17">
        <v>1.2999999999999999E-3</v>
      </c>
      <c r="P61" s="17">
        <f>N61/סיכום!$B$42</f>
        <v>7.139494840586474E-4</v>
      </c>
    </row>
    <row r="62" spans="1:16">
      <c r="A62" s="7" t="s">
        <v>232</v>
      </c>
      <c r="B62" s="7">
        <v>1126069</v>
      </c>
      <c r="C62" s="7" t="s">
        <v>197</v>
      </c>
      <c r="D62" s="7" t="s">
        <v>164</v>
      </c>
      <c r="E62" s="7" t="s">
        <v>208</v>
      </c>
      <c r="F62" s="7" t="s">
        <v>170</v>
      </c>
      <c r="G62" s="35">
        <v>0</v>
      </c>
      <c r="H62" s="7">
        <v>8.59</v>
      </c>
      <c r="I62" s="7" t="s">
        <v>23</v>
      </c>
      <c r="J62" s="17">
        <v>3.85E-2</v>
      </c>
      <c r="K62" s="17">
        <v>1.78E-2</v>
      </c>
      <c r="L62" s="26">
        <v>44004</v>
      </c>
      <c r="M62" s="26">
        <v>122.53</v>
      </c>
      <c r="N62" s="26">
        <v>53.92</v>
      </c>
      <c r="O62" s="17">
        <v>2.0000000000000001E-4</v>
      </c>
      <c r="P62" s="17">
        <f>N62/סיכום!$B$42</f>
        <v>6.1246947179880782E-5</v>
      </c>
    </row>
    <row r="63" spans="1:16">
      <c r="A63" s="7" t="s">
        <v>233</v>
      </c>
      <c r="B63" s="7">
        <v>1126077</v>
      </c>
      <c r="C63" s="7" t="s">
        <v>197</v>
      </c>
      <c r="D63" s="7" t="s">
        <v>164</v>
      </c>
      <c r="E63" s="7" t="s">
        <v>208</v>
      </c>
      <c r="F63" s="7" t="s">
        <v>170</v>
      </c>
      <c r="G63" s="35">
        <v>0</v>
      </c>
      <c r="H63" s="7">
        <v>9.31</v>
      </c>
      <c r="I63" s="7" t="s">
        <v>23</v>
      </c>
      <c r="J63" s="17">
        <v>3.85E-2</v>
      </c>
      <c r="K63" s="17">
        <v>1.7000000000000001E-2</v>
      </c>
      <c r="L63" s="26">
        <v>50687</v>
      </c>
      <c r="M63" s="26">
        <v>125.1</v>
      </c>
      <c r="N63" s="26">
        <v>63.41</v>
      </c>
      <c r="O63" s="17">
        <v>2.0000000000000001E-4</v>
      </c>
      <c r="P63" s="17">
        <f>N63/סיכום!$B$42</f>
        <v>7.2026500754381311E-5</v>
      </c>
    </row>
    <row r="64" spans="1:16">
      <c r="A64" s="7" t="s">
        <v>234</v>
      </c>
      <c r="B64" s="7">
        <v>1120120</v>
      </c>
      <c r="C64" s="7" t="s">
        <v>235</v>
      </c>
      <c r="D64" s="7" t="s">
        <v>198</v>
      </c>
      <c r="E64" s="7" t="s">
        <v>208</v>
      </c>
      <c r="F64" s="7" t="s">
        <v>176</v>
      </c>
      <c r="G64" s="35">
        <v>0</v>
      </c>
      <c r="H64" s="7">
        <v>8.06</v>
      </c>
      <c r="I64" s="7" t="s">
        <v>23</v>
      </c>
      <c r="J64" s="17">
        <v>3.7499999999999999E-2</v>
      </c>
      <c r="K64" s="17">
        <v>1.7399999999999999E-2</v>
      </c>
      <c r="L64" s="26">
        <v>454000</v>
      </c>
      <c r="M64" s="26">
        <v>124.9</v>
      </c>
      <c r="N64" s="26">
        <v>567.04999999999995</v>
      </c>
      <c r="O64" s="17">
        <v>5.9999999999999995E-4</v>
      </c>
      <c r="P64" s="17">
        <f>N64/סיכום!$B$42</f>
        <v>6.441038835005823E-4</v>
      </c>
    </row>
    <row r="65" spans="1:16">
      <c r="A65" s="7" t="s">
        <v>236</v>
      </c>
      <c r="B65" s="7">
        <v>1132950</v>
      </c>
      <c r="C65" s="7" t="s">
        <v>235</v>
      </c>
      <c r="D65" s="7" t="s">
        <v>198</v>
      </c>
      <c r="E65" s="7" t="s">
        <v>208</v>
      </c>
      <c r="F65" s="7" t="s">
        <v>170</v>
      </c>
      <c r="G65" s="35">
        <v>0</v>
      </c>
      <c r="H65" s="7">
        <v>9.9700000000000006</v>
      </c>
      <c r="I65" s="7" t="s">
        <v>23</v>
      </c>
      <c r="J65" s="17">
        <v>2.3199999999999998E-2</v>
      </c>
      <c r="K65" s="17">
        <v>1.72E-2</v>
      </c>
      <c r="L65" s="26">
        <v>123333</v>
      </c>
      <c r="M65" s="26">
        <v>105.17</v>
      </c>
      <c r="N65" s="26">
        <v>129.71</v>
      </c>
      <c r="O65" s="17">
        <v>8.0000000000000004E-4</v>
      </c>
      <c r="P65" s="17">
        <f>N65/סיכום!$B$42</f>
        <v>1.4733571065842613E-4</v>
      </c>
    </row>
    <row r="66" spans="1:16">
      <c r="A66" s="7" t="s">
        <v>237</v>
      </c>
      <c r="B66" s="7">
        <v>1103670</v>
      </c>
      <c r="C66" s="7" t="s">
        <v>238</v>
      </c>
      <c r="D66" s="7" t="s">
        <v>198</v>
      </c>
      <c r="E66" s="7" t="s">
        <v>208</v>
      </c>
      <c r="F66" s="7" t="s">
        <v>209</v>
      </c>
      <c r="G66" s="35">
        <v>0</v>
      </c>
      <c r="H66" s="7">
        <v>3.56</v>
      </c>
      <c r="I66" s="7" t="s">
        <v>23</v>
      </c>
      <c r="J66" s="17">
        <v>4.0500000000000001E-2</v>
      </c>
      <c r="K66" s="17">
        <v>2E-3</v>
      </c>
      <c r="L66" s="26">
        <v>45</v>
      </c>
      <c r="M66" s="26">
        <v>139.16999999999999</v>
      </c>
      <c r="N66" s="26">
        <v>0.06</v>
      </c>
      <c r="O66" s="17">
        <v>0</v>
      </c>
      <c r="P66" s="17">
        <f>N66/סיכום!$B$42</f>
        <v>6.8153131134882175E-8</v>
      </c>
    </row>
    <row r="67" spans="1:16">
      <c r="A67" s="7" t="s">
        <v>239</v>
      </c>
      <c r="B67" s="7">
        <v>5660048</v>
      </c>
      <c r="C67" s="7" t="s">
        <v>240</v>
      </c>
      <c r="D67" s="7" t="s">
        <v>198</v>
      </c>
      <c r="E67" s="7" t="s">
        <v>208</v>
      </c>
      <c r="F67" s="7" t="s">
        <v>209</v>
      </c>
      <c r="G67" s="35">
        <v>0</v>
      </c>
      <c r="H67" s="7">
        <v>2.21</v>
      </c>
      <c r="I67" s="7" t="s">
        <v>23</v>
      </c>
      <c r="J67" s="17">
        <v>4.2799999999999998E-2</v>
      </c>
      <c r="K67" s="17">
        <v>4.0000000000000002E-4</v>
      </c>
      <c r="L67" s="26">
        <v>5187.51</v>
      </c>
      <c r="M67" s="26">
        <v>133.66999999999999</v>
      </c>
      <c r="N67" s="26">
        <v>6.93</v>
      </c>
      <c r="O67" s="17">
        <v>0</v>
      </c>
      <c r="P67" s="17">
        <f>N67/סיכום!$B$42</f>
        <v>7.8716866460788914E-6</v>
      </c>
    </row>
    <row r="68" spans="1:16">
      <c r="A68" s="7" t="s">
        <v>241</v>
      </c>
      <c r="B68" s="7">
        <v>1120799</v>
      </c>
      <c r="C68" s="7" t="s">
        <v>242</v>
      </c>
      <c r="D68" s="7" t="s">
        <v>198</v>
      </c>
      <c r="E68" s="7" t="s">
        <v>208</v>
      </c>
      <c r="F68" s="7" t="s">
        <v>176</v>
      </c>
      <c r="G68" s="35">
        <v>0</v>
      </c>
      <c r="H68" s="7">
        <v>6.71</v>
      </c>
      <c r="I68" s="7" t="s">
        <v>23</v>
      </c>
      <c r="J68" s="17">
        <v>3.5999999999999997E-2</v>
      </c>
      <c r="K68" s="17">
        <v>1.7899999999999999E-2</v>
      </c>
      <c r="L68" s="26">
        <v>1625</v>
      </c>
      <c r="M68" s="26">
        <v>118.23</v>
      </c>
      <c r="N68" s="26">
        <v>1.92</v>
      </c>
      <c r="O68" s="17">
        <v>0</v>
      </c>
      <c r="P68" s="17">
        <f>N68/סיכום!$B$42</f>
        <v>2.1809001963162296E-6</v>
      </c>
    </row>
    <row r="69" spans="1:16">
      <c r="A69" s="7" t="s">
        <v>243</v>
      </c>
      <c r="B69" s="7">
        <v>1119320</v>
      </c>
      <c r="C69" s="7" t="s">
        <v>244</v>
      </c>
      <c r="D69" s="7" t="s">
        <v>193</v>
      </c>
      <c r="E69" s="7" t="s">
        <v>208</v>
      </c>
      <c r="F69" s="7" t="s">
        <v>170</v>
      </c>
      <c r="G69" s="35">
        <v>0</v>
      </c>
      <c r="H69" s="7">
        <v>1.1499999999999999</v>
      </c>
      <c r="I69" s="7" t="s">
        <v>23</v>
      </c>
      <c r="J69" s="17">
        <v>3.4000000000000002E-2</v>
      </c>
      <c r="K69" s="17">
        <v>-1E-4</v>
      </c>
      <c r="L69" s="26">
        <v>81281</v>
      </c>
      <c r="M69" s="26">
        <v>112.37</v>
      </c>
      <c r="N69" s="26">
        <v>91.34</v>
      </c>
      <c r="O69" s="17">
        <v>4.0000000000000002E-4</v>
      </c>
      <c r="P69" s="17">
        <f>N69/סיכום!$B$42</f>
        <v>1.0375178329766897E-4</v>
      </c>
    </row>
    <row r="70" spans="1:16">
      <c r="A70" s="7" t="s">
        <v>245</v>
      </c>
      <c r="B70" s="7">
        <v>1118827</v>
      </c>
      <c r="C70" s="7" t="s">
        <v>244</v>
      </c>
      <c r="D70" s="7" t="s">
        <v>193</v>
      </c>
      <c r="E70" s="7" t="s">
        <v>208</v>
      </c>
      <c r="F70" s="7" t="s">
        <v>170</v>
      </c>
      <c r="G70" s="35">
        <v>0</v>
      </c>
      <c r="H70" s="7">
        <v>2.64</v>
      </c>
      <c r="I70" s="7" t="s">
        <v>23</v>
      </c>
      <c r="J70" s="17">
        <v>3.3500000000000002E-2</v>
      </c>
      <c r="K70" s="17">
        <v>7.7999999999999996E-3</v>
      </c>
      <c r="L70" s="26">
        <v>643821</v>
      </c>
      <c r="M70" s="26">
        <v>115.93</v>
      </c>
      <c r="N70" s="26">
        <v>746.38</v>
      </c>
      <c r="O70" s="17">
        <v>1E-3</v>
      </c>
      <c r="P70" s="17">
        <f>N70/סיכום!$B$42</f>
        <v>8.4780223360755597E-4</v>
      </c>
    </row>
    <row r="71" spans="1:16">
      <c r="A71" s="7" t="s">
        <v>246</v>
      </c>
      <c r="B71" s="7">
        <v>1106657</v>
      </c>
      <c r="C71" s="7" t="s">
        <v>247</v>
      </c>
      <c r="D71" s="7" t="s">
        <v>202</v>
      </c>
      <c r="E71" s="7" t="s">
        <v>208</v>
      </c>
      <c r="F71" s="7" t="s">
        <v>170</v>
      </c>
      <c r="G71" s="35">
        <v>0</v>
      </c>
      <c r="H71" s="7">
        <v>1.32</v>
      </c>
      <c r="I71" s="7" t="s">
        <v>23</v>
      </c>
      <c r="J71" s="17">
        <v>4.7E-2</v>
      </c>
      <c r="K71" s="41">
        <v>0</v>
      </c>
      <c r="L71" s="26">
        <v>12615.51</v>
      </c>
      <c r="M71" s="26">
        <v>126.93</v>
      </c>
      <c r="N71" s="26">
        <v>16.010000000000002</v>
      </c>
      <c r="O71" s="17">
        <v>1E-4</v>
      </c>
      <c r="P71" s="17">
        <f>N71/סיכום!$B$42</f>
        <v>1.8185527157824398E-5</v>
      </c>
    </row>
    <row r="72" spans="1:16">
      <c r="A72" s="7" t="s">
        <v>248</v>
      </c>
      <c r="B72" s="7">
        <v>1120021</v>
      </c>
      <c r="C72" s="7" t="s">
        <v>247</v>
      </c>
      <c r="D72" s="7" t="s">
        <v>202</v>
      </c>
      <c r="E72" s="7" t="s">
        <v>208</v>
      </c>
      <c r="F72" s="7" t="s">
        <v>170</v>
      </c>
      <c r="G72" s="35">
        <v>0</v>
      </c>
      <c r="H72" s="7">
        <v>3.8</v>
      </c>
      <c r="I72" s="7" t="s">
        <v>23</v>
      </c>
      <c r="J72" s="17">
        <v>3.9E-2</v>
      </c>
      <c r="K72" s="17">
        <v>6.1000000000000004E-3</v>
      </c>
      <c r="L72" s="26">
        <v>292118.61</v>
      </c>
      <c r="M72" s="26">
        <v>119.78</v>
      </c>
      <c r="N72" s="26">
        <v>349.9</v>
      </c>
      <c r="O72" s="17">
        <v>5.9999999999999995E-4</v>
      </c>
      <c r="P72" s="17">
        <f>N72/סיכום!$B$42</f>
        <v>3.9744634306825455E-4</v>
      </c>
    </row>
    <row r="73" spans="1:16">
      <c r="A73" s="7" t="s">
        <v>249</v>
      </c>
      <c r="B73" s="7">
        <v>1095066</v>
      </c>
      <c r="C73" s="7" t="s">
        <v>230</v>
      </c>
      <c r="D73" s="7" t="s">
        <v>169</v>
      </c>
      <c r="E73" s="7" t="s">
        <v>208</v>
      </c>
      <c r="F73" s="7" t="s">
        <v>170</v>
      </c>
      <c r="G73" s="35">
        <v>0</v>
      </c>
      <c r="H73" s="7">
        <v>3.07</v>
      </c>
      <c r="I73" s="7" t="s">
        <v>23</v>
      </c>
      <c r="J73" s="17">
        <v>4.65E-2</v>
      </c>
      <c r="K73" s="17">
        <v>1.4E-3</v>
      </c>
      <c r="L73" s="26">
        <v>0.15</v>
      </c>
      <c r="M73" s="26">
        <v>137.11000000000001</v>
      </c>
      <c r="N73" s="26">
        <v>0</v>
      </c>
      <c r="O73" s="17">
        <v>0</v>
      </c>
      <c r="P73" s="17">
        <f>N73/סיכום!$B$42</f>
        <v>0</v>
      </c>
    </row>
    <row r="74" spans="1:16">
      <c r="A74" s="7" t="s">
        <v>250</v>
      </c>
      <c r="B74" s="7">
        <v>6950083</v>
      </c>
      <c r="C74" s="7" t="s">
        <v>251</v>
      </c>
      <c r="D74" s="7" t="s">
        <v>169</v>
      </c>
      <c r="E74" s="7" t="s">
        <v>252</v>
      </c>
      <c r="F74" s="7" t="s">
        <v>170</v>
      </c>
      <c r="G74" s="35">
        <v>0</v>
      </c>
      <c r="H74" s="7">
        <v>26.48</v>
      </c>
      <c r="I74" s="7" t="s">
        <v>23</v>
      </c>
      <c r="J74" s="17">
        <v>4.4999999999999998E-2</v>
      </c>
      <c r="K74" s="17">
        <v>3.6400000000000002E-2</v>
      </c>
      <c r="L74" s="26">
        <v>191140</v>
      </c>
      <c r="M74" s="26">
        <v>147.41999999999999</v>
      </c>
      <c r="N74" s="26">
        <v>281.77999999999997</v>
      </c>
      <c r="O74" s="17">
        <v>1E-4</v>
      </c>
      <c r="P74" s="17">
        <f>N74/סיכום!$B$42</f>
        <v>3.2006982151978495E-4</v>
      </c>
    </row>
    <row r="75" spans="1:16">
      <c r="A75" s="7" t="s">
        <v>253</v>
      </c>
      <c r="B75" s="7">
        <v>6950088</v>
      </c>
      <c r="C75" s="7" t="s">
        <v>251</v>
      </c>
      <c r="D75" s="7" t="s">
        <v>169</v>
      </c>
      <c r="E75" s="7" t="s">
        <v>252</v>
      </c>
      <c r="F75" s="7" t="s">
        <v>170</v>
      </c>
      <c r="G75" s="35">
        <v>0</v>
      </c>
      <c r="H75" s="35">
        <v>0</v>
      </c>
      <c r="I75" s="7" t="s">
        <v>23</v>
      </c>
      <c r="J75" s="41">
        <v>0</v>
      </c>
      <c r="K75" s="41">
        <v>0</v>
      </c>
      <c r="L75" s="26">
        <v>2551.59</v>
      </c>
      <c r="M75" s="26">
        <v>100</v>
      </c>
      <c r="N75" s="26">
        <v>2.5499999999999998</v>
      </c>
      <c r="O75" s="41">
        <v>0</v>
      </c>
      <c r="P75" s="17">
        <f>N75/סיכום!$B$42</f>
        <v>2.8965080732324924E-6</v>
      </c>
    </row>
    <row r="76" spans="1:16">
      <c r="A76" s="7" t="s">
        <v>254</v>
      </c>
      <c r="B76" s="7">
        <v>3900206</v>
      </c>
      <c r="C76" s="7" t="s">
        <v>255</v>
      </c>
      <c r="D76" s="7" t="s">
        <v>202</v>
      </c>
      <c r="E76" s="7" t="s">
        <v>252</v>
      </c>
      <c r="F76" s="7" t="s">
        <v>170</v>
      </c>
      <c r="G76" s="35">
        <v>0</v>
      </c>
      <c r="H76" s="7">
        <v>2.4</v>
      </c>
      <c r="I76" s="7" t="s">
        <v>23</v>
      </c>
      <c r="J76" s="17">
        <v>4.2500000000000003E-2</v>
      </c>
      <c r="K76" s="17">
        <v>2.5000000000000001E-3</v>
      </c>
      <c r="L76" s="26">
        <v>827906.56000000006</v>
      </c>
      <c r="M76" s="26">
        <v>131.07</v>
      </c>
      <c r="N76" s="26">
        <v>1085.1400000000001</v>
      </c>
      <c r="O76" s="17">
        <v>1E-3</v>
      </c>
      <c r="P76" s="17">
        <f>N76/סיכום!$B$42</f>
        <v>1.232594811995101E-3</v>
      </c>
    </row>
    <row r="77" spans="1:16">
      <c r="A77" s="7" t="s">
        <v>256</v>
      </c>
      <c r="B77" s="7">
        <v>1124080</v>
      </c>
      <c r="C77" s="7" t="s">
        <v>207</v>
      </c>
      <c r="D77" s="7" t="s">
        <v>169</v>
      </c>
      <c r="E77" s="7" t="s">
        <v>252</v>
      </c>
      <c r="F77" s="7" t="s">
        <v>209</v>
      </c>
      <c r="G77" s="35">
        <v>0</v>
      </c>
      <c r="H77" s="7">
        <v>4.7699999999999996</v>
      </c>
      <c r="I77" s="7" t="s">
        <v>23</v>
      </c>
      <c r="J77" s="17">
        <v>4.1500000000000002E-2</v>
      </c>
      <c r="K77" s="17">
        <v>3.8E-3</v>
      </c>
      <c r="L77" s="26">
        <v>310623</v>
      </c>
      <c r="M77" s="26">
        <v>125.16</v>
      </c>
      <c r="N77" s="26">
        <v>388.78</v>
      </c>
      <c r="O77" s="17">
        <v>1E-3</v>
      </c>
      <c r="P77" s="17">
        <f>N77/סיכום!$B$42</f>
        <v>4.4160957204365819E-4</v>
      </c>
    </row>
    <row r="78" spans="1:16">
      <c r="A78" s="7" t="s">
        <v>257</v>
      </c>
      <c r="B78" s="7">
        <v>1101005</v>
      </c>
      <c r="C78" s="7" t="s">
        <v>207</v>
      </c>
      <c r="D78" s="7" t="s">
        <v>169</v>
      </c>
      <c r="E78" s="7" t="s">
        <v>252</v>
      </c>
      <c r="F78" s="7" t="s">
        <v>209</v>
      </c>
      <c r="G78" s="35">
        <v>0</v>
      </c>
      <c r="H78" s="7">
        <v>1.29</v>
      </c>
      <c r="I78" s="7" t="s">
        <v>23</v>
      </c>
      <c r="J78" s="17">
        <v>4.2999999999999997E-2</v>
      </c>
      <c r="K78" s="17">
        <v>2.0000000000000001E-4</v>
      </c>
      <c r="L78" s="26">
        <v>22979.33</v>
      </c>
      <c r="M78" s="26">
        <v>126.53</v>
      </c>
      <c r="N78" s="26">
        <v>29.08</v>
      </c>
      <c r="O78" s="17">
        <v>1E-4</v>
      </c>
      <c r="P78" s="17">
        <f>N78/סיכום!$B$42</f>
        <v>3.3031550890039562E-5</v>
      </c>
    </row>
    <row r="79" spans="1:16">
      <c r="A79" s="7" t="s">
        <v>258</v>
      </c>
      <c r="B79" s="7">
        <v>1106947</v>
      </c>
      <c r="C79" s="7" t="s">
        <v>259</v>
      </c>
      <c r="D79" s="7" t="s">
        <v>202</v>
      </c>
      <c r="E79" s="7" t="s">
        <v>252</v>
      </c>
      <c r="F79" s="7" t="s">
        <v>176</v>
      </c>
      <c r="G79" s="35">
        <v>0</v>
      </c>
      <c r="H79" s="7">
        <v>2.42</v>
      </c>
      <c r="I79" s="7" t="s">
        <v>23</v>
      </c>
      <c r="J79" s="17">
        <v>4.8500000000000001E-2</v>
      </c>
      <c r="K79" s="17">
        <v>3.8E-3</v>
      </c>
      <c r="L79" s="26">
        <v>773103.2</v>
      </c>
      <c r="M79" s="26">
        <v>132.66</v>
      </c>
      <c r="N79" s="26">
        <v>1025.5999999999999</v>
      </c>
      <c r="O79" s="17">
        <v>1.5E-3</v>
      </c>
      <c r="P79" s="17">
        <f>N79/סיכום!$B$42</f>
        <v>1.1649641881989192E-3</v>
      </c>
    </row>
    <row r="80" spans="1:16">
      <c r="A80" s="7" t="s">
        <v>260</v>
      </c>
      <c r="B80" s="7">
        <v>1118033</v>
      </c>
      <c r="C80" s="7" t="s">
        <v>259</v>
      </c>
      <c r="D80" s="7" t="s">
        <v>202</v>
      </c>
      <c r="E80" s="7" t="s">
        <v>252</v>
      </c>
      <c r="F80" s="7" t="s">
        <v>176</v>
      </c>
      <c r="G80" s="35">
        <v>0</v>
      </c>
      <c r="H80" s="7">
        <v>4</v>
      </c>
      <c r="I80" s="7" t="s">
        <v>23</v>
      </c>
      <c r="J80" s="17">
        <v>3.7699999999999997E-2</v>
      </c>
      <c r="K80" s="17">
        <v>5.1999999999999998E-3</v>
      </c>
      <c r="L80" s="26">
        <v>158626.21</v>
      </c>
      <c r="M80" s="26">
        <v>122.95</v>
      </c>
      <c r="N80" s="26">
        <v>195.03</v>
      </c>
      <c r="O80" s="17">
        <v>5.0000000000000001E-4</v>
      </c>
      <c r="P80" s="17">
        <f>N80/סיכום!$B$42</f>
        <v>2.2153175275393453E-4</v>
      </c>
    </row>
    <row r="81" spans="1:16">
      <c r="A81" s="7" t="s">
        <v>261</v>
      </c>
      <c r="B81" s="7">
        <v>1129279</v>
      </c>
      <c r="C81" s="7" t="s">
        <v>259</v>
      </c>
      <c r="D81" s="7" t="s">
        <v>202</v>
      </c>
      <c r="E81" s="7" t="s">
        <v>252</v>
      </c>
      <c r="F81" s="7" t="s">
        <v>170</v>
      </c>
      <c r="G81" s="35">
        <v>0</v>
      </c>
      <c r="H81" s="7">
        <v>5.23</v>
      </c>
      <c r="I81" s="7" t="s">
        <v>23</v>
      </c>
      <c r="J81" s="17">
        <v>2.8500000000000001E-2</v>
      </c>
      <c r="K81" s="17">
        <v>1.18E-2</v>
      </c>
      <c r="L81" s="26">
        <v>191000</v>
      </c>
      <c r="M81" s="26">
        <v>108.82</v>
      </c>
      <c r="N81" s="26">
        <v>207.85</v>
      </c>
      <c r="O81" s="17">
        <v>4.0000000000000002E-4</v>
      </c>
      <c r="P81" s="17">
        <f>N81/סיכום!$B$42</f>
        <v>2.36093805106421E-4</v>
      </c>
    </row>
    <row r="82" spans="1:16">
      <c r="A82" s="7" t="s">
        <v>262</v>
      </c>
      <c r="B82" s="7">
        <v>1104504</v>
      </c>
      <c r="C82" s="7" t="s">
        <v>263</v>
      </c>
      <c r="D82" s="7" t="s">
        <v>202</v>
      </c>
      <c r="E82" s="7" t="s">
        <v>252</v>
      </c>
      <c r="F82" s="7" t="s">
        <v>170</v>
      </c>
      <c r="G82" s="35">
        <v>0</v>
      </c>
      <c r="H82" s="7">
        <v>1.61</v>
      </c>
      <c r="I82" s="7" t="s">
        <v>23</v>
      </c>
      <c r="J82" s="17">
        <v>5.5E-2</v>
      </c>
      <c r="K82" s="17">
        <v>5.0000000000000001E-3</v>
      </c>
      <c r="L82" s="26">
        <v>32340</v>
      </c>
      <c r="M82" s="26">
        <v>130.55000000000001</v>
      </c>
      <c r="N82" s="26">
        <v>42.22</v>
      </c>
      <c r="O82" s="17">
        <v>2.9999999999999997E-4</v>
      </c>
      <c r="P82" s="17">
        <f>N82/סיכום!$B$42</f>
        <v>4.7957086608578756E-5</v>
      </c>
    </row>
    <row r="83" spans="1:16">
      <c r="A83" s="7" t="s">
        <v>264</v>
      </c>
      <c r="B83" s="7">
        <v>1117423</v>
      </c>
      <c r="C83" s="7" t="s">
        <v>263</v>
      </c>
      <c r="D83" s="7" t="s">
        <v>202</v>
      </c>
      <c r="E83" s="7" t="s">
        <v>252</v>
      </c>
      <c r="F83" s="7" t="s">
        <v>170</v>
      </c>
      <c r="G83" s="35">
        <v>0</v>
      </c>
      <c r="H83" s="7">
        <v>3.84</v>
      </c>
      <c r="I83" s="7" t="s">
        <v>23</v>
      </c>
      <c r="J83" s="17">
        <v>5.8500000000000003E-2</v>
      </c>
      <c r="K83" s="17">
        <v>9.1999999999999998E-3</v>
      </c>
      <c r="L83" s="26">
        <v>1575020.54</v>
      </c>
      <c r="M83" s="26">
        <v>130</v>
      </c>
      <c r="N83" s="26">
        <v>2047.53</v>
      </c>
      <c r="O83" s="17">
        <v>8.0000000000000004E-4</v>
      </c>
      <c r="P83" s="17">
        <f>N83/סיכום!$B$42</f>
        <v>2.3257596765434217E-3</v>
      </c>
    </row>
    <row r="84" spans="1:16">
      <c r="A84" s="7" t="s">
        <v>265</v>
      </c>
      <c r="B84" s="7">
        <v>5760152</v>
      </c>
      <c r="C84" s="7" t="s">
        <v>266</v>
      </c>
      <c r="D84" s="7" t="s">
        <v>267</v>
      </c>
      <c r="E84" s="7" t="s">
        <v>252</v>
      </c>
      <c r="F84" s="7" t="s">
        <v>170</v>
      </c>
      <c r="G84" s="35">
        <v>0</v>
      </c>
      <c r="H84" s="7">
        <v>0.94</v>
      </c>
      <c r="I84" s="7" t="s">
        <v>23</v>
      </c>
      <c r="J84" s="17">
        <v>4.5499999999999999E-2</v>
      </c>
      <c r="K84" s="17">
        <v>8.0000000000000004E-4</v>
      </c>
      <c r="L84" s="26">
        <v>71335.55</v>
      </c>
      <c r="M84" s="26">
        <v>124.37</v>
      </c>
      <c r="N84" s="26">
        <v>88.72</v>
      </c>
      <c r="O84" s="17">
        <v>2.0000000000000001E-4</v>
      </c>
      <c r="P84" s="17">
        <f>N84/סיכום!$B$42</f>
        <v>1.0077576323811245E-4</v>
      </c>
    </row>
    <row r="85" spans="1:16">
      <c r="A85" s="7" t="s">
        <v>268</v>
      </c>
      <c r="B85" s="7">
        <v>5760160</v>
      </c>
      <c r="C85" s="7" t="s">
        <v>266</v>
      </c>
      <c r="D85" s="7" t="s">
        <v>267</v>
      </c>
      <c r="E85" s="7" t="s">
        <v>252</v>
      </c>
      <c r="F85" s="7" t="s">
        <v>170</v>
      </c>
      <c r="G85" s="35">
        <v>0</v>
      </c>
      <c r="H85" s="7">
        <v>3.7</v>
      </c>
      <c r="I85" s="7" t="s">
        <v>23</v>
      </c>
      <c r="J85" s="17">
        <v>4.7E-2</v>
      </c>
      <c r="K85" s="17">
        <v>7.4999999999999997E-3</v>
      </c>
      <c r="L85" s="26">
        <v>1233686</v>
      </c>
      <c r="M85" s="26">
        <v>137.56</v>
      </c>
      <c r="N85" s="26">
        <v>1697.06</v>
      </c>
      <c r="O85" s="17">
        <v>6.9999999999999999E-4</v>
      </c>
      <c r="P85" s="17">
        <f>N85/סיכום!$B$42</f>
        <v>1.9276658787293858E-3</v>
      </c>
    </row>
    <row r="86" spans="1:16">
      <c r="A86" s="7" t="s">
        <v>269</v>
      </c>
      <c r="B86" s="7">
        <v>1127422</v>
      </c>
      <c r="C86" s="7" t="s">
        <v>270</v>
      </c>
      <c r="D86" s="7" t="s">
        <v>169</v>
      </c>
      <c r="E86" s="7" t="s">
        <v>252</v>
      </c>
      <c r="F86" s="7" t="s">
        <v>170</v>
      </c>
      <c r="G86" s="35">
        <v>0</v>
      </c>
      <c r="H86" s="7">
        <v>4.59</v>
      </c>
      <c r="I86" s="7" t="s">
        <v>23</v>
      </c>
      <c r="J86" s="17">
        <v>0.02</v>
      </c>
      <c r="K86" s="17">
        <v>2.3999999999999998E-3</v>
      </c>
      <c r="L86" s="26">
        <v>744000</v>
      </c>
      <c r="M86" s="26">
        <v>108.98</v>
      </c>
      <c r="N86" s="26">
        <v>810.81</v>
      </c>
      <c r="O86" s="17">
        <v>1.8E-3</v>
      </c>
      <c r="P86" s="17">
        <f>N86/סיכום!$B$42</f>
        <v>9.2098733759123032E-4</v>
      </c>
    </row>
    <row r="87" spans="1:16">
      <c r="A87" s="7" t="s">
        <v>271</v>
      </c>
      <c r="B87" s="7">
        <v>3230166</v>
      </c>
      <c r="C87" s="7" t="s">
        <v>272</v>
      </c>
      <c r="D87" s="7" t="s">
        <v>202</v>
      </c>
      <c r="E87" s="7" t="s">
        <v>252</v>
      </c>
      <c r="F87" s="7" t="s">
        <v>170</v>
      </c>
      <c r="G87" s="35">
        <v>0</v>
      </c>
      <c r="H87" s="7">
        <v>5.84</v>
      </c>
      <c r="I87" s="7" t="s">
        <v>23</v>
      </c>
      <c r="J87" s="17">
        <v>2.5499999999999998E-2</v>
      </c>
      <c r="K87" s="17">
        <v>1.06E-2</v>
      </c>
      <c r="L87" s="26">
        <v>674632.67</v>
      </c>
      <c r="M87" s="26">
        <v>109.23</v>
      </c>
      <c r="N87" s="26">
        <v>736.9</v>
      </c>
      <c r="O87" s="17">
        <v>8.0000000000000004E-4</v>
      </c>
      <c r="P87" s="17">
        <f>N87/סיכום!$B$42</f>
        <v>8.3703403888824458E-4</v>
      </c>
    </row>
    <row r="88" spans="1:16">
      <c r="A88" s="7" t="s">
        <v>273</v>
      </c>
      <c r="B88" s="7">
        <v>3230174</v>
      </c>
      <c r="C88" s="7" t="s">
        <v>272</v>
      </c>
      <c r="D88" s="7" t="s">
        <v>202</v>
      </c>
      <c r="E88" s="7" t="s">
        <v>252</v>
      </c>
      <c r="F88" s="7" t="s">
        <v>170</v>
      </c>
      <c r="G88" s="35">
        <v>0</v>
      </c>
      <c r="H88" s="7">
        <v>4.62</v>
      </c>
      <c r="I88" s="7" t="s">
        <v>23</v>
      </c>
      <c r="J88" s="17">
        <v>2.29E-2</v>
      </c>
      <c r="K88" s="17">
        <v>7.3000000000000001E-3</v>
      </c>
      <c r="L88" s="26">
        <v>39690.720000000001</v>
      </c>
      <c r="M88" s="26">
        <v>105.71</v>
      </c>
      <c r="N88" s="26">
        <v>41.96</v>
      </c>
      <c r="O88" s="17">
        <v>1E-4</v>
      </c>
      <c r="P88" s="17">
        <f>N88/סיכום!$B$42</f>
        <v>4.7661756373660939E-5</v>
      </c>
    </row>
    <row r="89" spans="1:16">
      <c r="A89" s="7" t="s">
        <v>274</v>
      </c>
      <c r="B89" s="7">
        <v>3230179</v>
      </c>
      <c r="C89" s="7" t="s">
        <v>272</v>
      </c>
      <c r="D89" s="7" t="s">
        <v>202</v>
      </c>
      <c r="E89" s="7" t="s">
        <v>252</v>
      </c>
      <c r="F89" s="7" t="s">
        <v>170</v>
      </c>
      <c r="G89" s="35">
        <v>0</v>
      </c>
      <c r="H89" s="35">
        <v>0</v>
      </c>
      <c r="I89" s="7" t="s">
        <v>23</v>
      </c>
      <c r="J89" s="41">
        <v>0</v>
      </c>
      <c r="K89" s="41">
        <v>0</v>
      </c>
      <c r="L89" s="26">
        <v>223.6</v>
      </c>
      <c r="M89" s="26">
        <v>100</v>
      </c>
      <c r="N89" s="26">
        <v>0.22</v>
      </c>
      <c r="O89" s="41">
        <v>0</v>
      </c>
      <c r="P89" s="17">
        <f>N89/סיכום!$B$42</f>
        <v>2.4989481416123464E-7</v>
      </c>
    </row>
    <row r="90" spans="1:16">
      <c r="A90" s="7" t="s">
        <v>275</v>
      </c>
      <c r="B90" s="7">
        <v>3230083</v>
      </c>
      <c r="C90" s="7" t="s">
        <v>272</v>
      </c>
      <c r="D90" s="7" t="s">
        <v>202</v>
      </c>
      <c r="E90" s="7" t="s">
        <v>252</v>
      </c>
      <c r="F90" s="7" t="s">
        <v>170</v>
      </c>
      <c r="G90" s="35">
        <v>0</v>
      </c>
      <c r="H90" s="7">
        <v>1.4</v>
      </c>
      <c r="I90" s="7" t="s">
        <v>23</v>
      </c>
      <c r="J90" s="17">
        <v>4.7E-2</v>
      </c>
      <c r="K90" s="17">
        <v>2.7000000000000001E-3</v>
      </c>
      <c r="L90" s="26">
        <v>276024.31</v>
      </c>
      <c r="M90" s="26">
        <v>122.63</v>
      </c>
      <c r="N90" s="26">
        <v>338.49</v>
      </c>
      <c r="O90" s="17">
        <v>5.9999999999999995E-4</v>
      </c>
      <c r="P90" s="17">
        <f>N90/סיכום!$B$42</f>
        <v>3.8448588929743783E-4</v>
      </c>
    </row>
    <row r="91" spans="1:16">
      <c r="A91" s="7" t="s">
        <v>276</v>
      </c>
      <c r="B91" s="7">
        <v>1107333</v>
      </c>
      <c r="C91" s="7" t="s">
        <v>277</v>
      </c>
      <c r="D91" s="7" t="s">
        <v>193</v>
      </c>
      <c r="E91" s="7" t="s">
        <v>252</v>
      </c>
      <c r="F91" s="7" t="s">
        <v>170</v>
      </c>
      <c r="G91" s="35">
        <v>0</v>
      </c>
      <c r="H91" s="7">
        <v>1.22</v>
      </c>
      <c r="I91" s="7" t="s">
        <v>23</v>
      </c>
      <c r="J91" s="17">
        <v>5.1900000000000002E-2</v>
      </c>
      <c r="K91" s="17">
        <v>3.2000000000000002E-3</v>
      </c>
      <c r="L91" s="26">
        <v>234436.6</v>
      </c>
      <c r="M91" s="26">
        <v>127.17</v>
      </c>
      <c r="N91" s="26">
        <v>298.13</v>
      </c>
      <c r="O91" s="17">
        <v>2.9999999999999997E-4</v>
      </c>
      <c r="P91" s="17">
        <f>N91/סיכום!$B$42</f>
        <v>3.386415497540404E-4</v>
      </c>
    </row>
    <row r="92" spans="1:16">
      <c r="A92" s="7" t="s">
        <v>278</v>
      </c>
      <c r="B92" s="7">
        <v>1125996</v>
      </c>
      <c r="C92" s="7" t="s">
        <v>277</v>
      </c>
      <c r="D92" s="7" t="s">
        <v>193</v>
      </c>
      <c r="E92" s="7" t="s">
        <v>252</v>
      </c>
      <c r="F92" s="7" t="s">
        <v>170</v>
      </c>
      <c r="G92" s="35">
        <v>0</v>
      </c>
      <c r="H92" s="7">
        <v>3.33</v>
      </c>
      <c r="I92" s="7" t="s">
        <v>23</v>
      </c>
      <c r="J92" s="17">
        <v>4.5999999999999999E-2</v>
      </c>
      <c r="K92" s="17">
        <v>1.2200000000000001E-2</v>
      </c>
      <c r="L92" s="26">
        <v>866071</v>
      </c>
      <c r="M92" s="26">
        <v>114.66</v>
      </c>
      <c r="N92" s="26">
        <v>993.04</v>
      </c>
      <c r="O92" s="17">
        <v>1.1999999999999999E-3</v>
      </c>
      <c r="P92" s="17">
        <f>N92/סיכום!$B$42</f>
        <v>1.1279797557030566E-3</v>
      </c>
    </row>
    <row r="93" spans="1:16">
      <c r="A93" s="7" t="s">
        <v>279</v>
      </c>
      <c r="B93" s="7">
        <v>1132828</v>
      </c>
      <c r="C93" s="7" t="s">
        <v>277</v>
      </c>
      <c r="D93" s="7" t="s">
        <v>280</v>
      </c>
      <c r="E93" s="7" t="s">
        <v>252</v>
      </c>
      <c r="F93" s="7" t="s">
        <v>170</v>
      </c>
      <c r="G93" s="35">
        <v>0</v>
      </c>
      <c r="H93" s="7">
        <v>6.03</v>
      </c>
      <c r="I93" s="7" t="s">
        <v>23</v>
      </c>
      <c r="J93" s="17">
        <v>1.9800000000000002E-2</v>
      </c>
      <c r="K93" s="17">
        <v>2.8000000000000001E-2</v>
      </c>
      <c r="L93" s="26">
        <v>352360</v>
      </c>
      <c r="M93" s="26">
        <v>94.3</v>
      </c>
      <c r="N93" s="26">
        <v>332.28</v>
      </c>
      <c r="O93" s="17">
        <v>4.0000000000000002E-4</v>
      </c>
      <c r="P93" s="17">
        <f>N93/סיכום!$B$42</f>
        <v>3.7743204022497746E-4</v>
      </c>
    </row>
    <row r="94" spans="1:16">
      <c r="A94" s="7" t="s">
        <v>281</v>
      </c>
      <c r="B94" s="7">
        <v>7670102</v>
      </c>
      <c r="C94" s="7" t="s">
        <v>282</v>
      </c>
      <c r="D94" s="7" t="s">
        <v>198</v>
      </c>
      <c r="E94" s="7" t="s">
        <v>252</v>
      </c>
      <c r="F94" s="7" t="s">
        <v>170</v>
      </c>
      <c r="G94" s="35">
        <v>0</v>
      </c>
      <c r="H94" s="7">
        <v>2.44</v>
      </c>
      <c r="I94" s="7" t="s">
        <v>23</v>
      </c>
      <c r="J94" s="17">
        <v>4.4999999999999998E-2</v>
      </c>
      <c r="K94" s="17">
        <v>2.9999999999999997E-4</v>
      </c>
      <c r="L94" s="26">
        <v>2486</v>
      </c>
      <c r="M94" s="26">
        <v>132.47999999999999</v>
      </c>
      <c r="N94" s="26">
        <v>3.29</v>
      </c>
      <c r="O94" s="17">
        <v>0</v>
      </c>
      <c r="P94" s="17">
        <f>N94/סיכום!$B$42</f>
        <v>3.7370633572293729E-6</v>
      </c>
    </row>
    <row r="95" spans="1:16">
      <c r="A95" s="7" t="s">
        <v>283</v>
      </c>
      <c r="B95" s="7">
        <v>1098649</v>
      </c>
      <c r="C95" s="7" t="s">
        <v>284</v>
      </c>
      <c r="D95" s="7" t="s">
        <v>202</v>
      </c>
      <c r="E95" s="7" t="s">
        <v>252</v>
      </c>
      <c r="F95" s="7" t="s">
        <v>209</v>
      </c>
      <c r="G95" s="35">
        <v>0</v>
      </c>
      <c r="H95" s="7">
        <v>0.91</v>
      </c>
      <c r="I95" s="7" t="s">
        <v>23</v>
      </c>
      <c r="J95" s="17">
        <v>6.25E-2</v>
      </c>
      <c r="K95" s="17">
        <v>4.0000000000000001E-3</v>
      </c>
      <c r="L95" s="26">
        <v>50000</v>
      </c>
      <c r="M95" s="26">
        <v>123.7</v>
      </c>
      <c r="N95" s="26">
        <v>61.85</v>
      </c>
      <c r="O95" s="17">
        <v>1E-3</v>
      </c>
      <c r="P95" s="17">
        <f>N95/סיכום!$B$42</f>
        <v>7.0254519344874379E-5</v>
      </c>
    </row>
    <row r="96" spans="1:16">
      <c r="A96" s="7" t="s">
        <v>285</v>
      </c>
      <c r="B96" s="7">
        <v>1098656</v>
      </c>
      <c r="C96" s="7" t="s">
        <v>284</v>
      </c>
      <c r="D96" s="7" t="s">
        <v>202</v>
      </c>
      <c r="E96" s="7" t="s">
        <v>252</v>
      </c>
      <c r="F96" s="7" t="s">
        <v>209</v>
      </c>
      <c r="G96" s="35">
        <v>0</v>
      </c>
      <c r="H96" s="7">
        <v>0.91</v>
      </c>
      <c r="I96" s="7" t="s">
        <v>23</v>
      </c>
      <c r="J96" s="17">
        <v>4.7E-2</v>
      </c>
      <c r="K96" s="17">
        <v>2.0999999999999999E-3</v>
      </c>
      <c r="L96" s="26">
        <v>632588.19999999995</v>
      </c>
      <c r="M96" s="26">
        <v>122.11</v>
      </c>
      <c r="N96" s="26">
        <v>772.45</v>
      </c>
      <c r="O96" s="17">
        <v>2.5000000000000001E-3</v>
      </c>
      <c r="P96" s="17">
        <f>N96/סיכום!$B$42</f>
        <v>8.7741476908566242E-4</v>
      </c>
    </row>
    <row r="97" spans="1:16">
      <c r="A97" s="7" t="s">
        <v>286</v>
      </c>
      <c r="B97" s="7">
        <v>1115724</v>
      </c>
      <c r="C97" s="7" t="s">
        <v>284</v>
      </c>
      <c r="D97" s="7" t="s">
        <v>202</v>
      </c>
      <c r="E97" s="7" t="s">
        <v>252</v>
      </c>
      <c r="F97" s="7" t="s">
        <v>209</v>
      </c>
      <c r="G97" s="35">
        <v>0</v>
      </c>
      <c r="H97" s="7">
        <v>2.52</v>
      </c>
      <c r="I97" s="7" t="s">
        <v>23</v>
      </c>
      <c r="J97" s="17">
        <v>4.2000000000000003E-2</v>
      </c>
      <c r="K97" s="17">
        <v>1.12E-2</v>
      </c>
      <c r="L97" s="26">
        <v>97902.89</v>
      </c>
      <c r="M97" s="26">
        <v>117.25</v>
      </c>
      <c r="N97" s="26">
        <v>114.79</v>
      </c>
      <c r="O97" s="17">
        <v>5.0000000000000001E-4</v>
      </c>
      <c r="P97" s="17">
        <f>N97/סיכום!$B$42</f>
        <v>1.3038829871621875E-4</v>
      </c>
    </row>
    <row r="98" spans="1:16">
      <c r="A98" s="7" t="s">
        <v>287</v>
      </c>
      <c r="B98" s="7">
        <v>1119999</v>
      </c>
      <c r="C98" s="7" t="s">
        <v>284</v>
      </c>
      <c r="D98" s="7" t="s">
        <v>202</v>
      </c>
      <c r="E98" s="7" t="s">
        <v>252</v>
      </c>
      <c r="F98" s="7" t="s">
        <v>209</v>
      </c>
      <c r="G98" s="35">
        <v>0</v>
      </c>
      <c r="H98" s="7">
        <v>3.49</v>
      </c>
      <c r="I98" s="7" t="s">
        <v>23</v>
      </c>
      <c r="J98" s="17">
        <v>4.4999999999999998E-2</v>
      </c>
      <c r="K98" s="17">
        <v>1.18E-2</v>
      </c>
      <c r="L98" s="26">
        <v>2403824</v>
      </c>
      <c r="M98" s="26">
        <v>120.27</v>
      </c>
      <c r="N98" s="26">
        <v>2891.08</v>
      </c>
      <c r="O98" s="17">
        <v>3.5000000000000001E-3</v>
      </c>
      <c r="P98" s="17">
        <f>N98/סיכום!$B$42</f>
        <v>3.2839359060239195E-3</v>
      </c>
    </row>
    <row r="99" spans="1:16">
      <c r="A99" s="7" t="s">
        <v>288</v>
      </c>
      <c r="B99" s="7">
        <v>7770142</v>
      </c>
      <c r="C99" s="7" t="s">
        <v>289</v>
      </c>
      <c r="D99" s="7" t="s">
        <v>290</v>
      </c>
      <c r="E99" s="7" t="s">
        <v>252</v>
      </c>
      <c r="F99" s="7" t="s">
        <v>170</v>
      </c>
      <c r="G99" s="35">
        <v>0</v>
      </c>
      <c r="H99" s="7">
        <v>2.4300000000000002</v>
      </c>
      <c r="I99" s="7" t="s">
        <v>23</v>
      </c>
      <c r="J99" s="17">
        <v>5.1999999999999998E-2</v>
      </c>
      <c r="K99" s="17">
        <v>0.01</v>
      </c>
      <c r="L99" s="26">
        <v>1084380.8</v>
      </c>
      <c r="M99" s="26">
        <v>134.66999999999999</v>
      </c>
      <c r="N99" s="26">
        <v>1460.34</v>
      </c>
      <c r="O99" s="17">
        <v>8.0000000000000004E-4</v>
      </c>
      <c r="P99" s="17">
        <f>N99/סיכום!$B$42</f>
        <v>1.6587790586918972E-3</v>
      </c>
    </row>
    <row r="100" spans="1:16">
      <c r="A100" s="7" t="s">
        <v>291</v>
      </c>
      <c r="B100" s="7">
        <v>1110733</v>
      </c>
      <c r="C100" s="7" t="s">
        <v>292</v>
      </c>
      <c r="D100" s="7" t="s">
        <v>202</v>
      </c>
      <c r="E100" s="7" t="s">
        <v>252</v>
      </c>
      <c r="F100" s="7" t="s">
        <v>176</v>
      </c>
      <c r="G100" s="35">
        <v>0</v>
      </c>
      <c r="H100" s="7">
        <v>0.05</v>
      </c>
      <c r="I100" s="7" t="s">
        <v>23</v>
      </c>
      <c r="J100" s="17">
        <v>5.1999999999999998E-2</v>
      </c>
      <c r="K100" s="17">
        <v>3.2000000000000002E-3</v>
      </c>
      <c r="L100" s="26">
        <v>0.49</v>
      </c>
      <c r="M100" s="26">
        <v>122.25</v>
      </c>
      <c r="N100" s="26">
        <v>0</v>
      </c>
      <c r="O100" s="17">
        <v>0</v>
      </c>
      <c r="P100" s="17">
        <f>N100/סיכום!$B$42</f>
        <v>0</v>
      </c>
    </row>
    <row r="101" spans="1:16">
      <c r="A101" s="7" t="s">
        <v>293</v>
      </c>
      <c r="B101" s="7">
        <v>1125210</v>
      </c>
      <c r="C101" s="7" t="s">
        <v>292</v>
      </c>
      <c r="D101" s="7" t="s">
        <v>202</v>
      </c>
      <c r="E101" s="7" t="s">
        <v>252</v>
      </c>
      <c r="F101" s="7" t="s">
        <v>176</v>
      </c>
      <c r="G101" s="35">
        <v>0</v>
      </c>
      <c r="H101" s="7">
        <v>4.28</v>
      </c>
      <c r="I101" s="7" t="s">
        <v>23</v>
      </c>
      <c r="J101" s="17">
        <v>5.5E-2</v>
      </c>
      <c r="K101" s="17">
        <v>1.2500000000000001E-2</v>
      </c>
      <c r="L101" s="26">
        <v>210120</v>
      </c>
      <c r="M101" s="26">
        <v>122.82</v>
      </c>
      <c r="N101" s="26">
        <v>258.07</v>
      </c>
      <c r="O101" s="17">
        <v>2.0000000000000001E-4</v>
      </c>
      <c r="P101" s="17">
        <f>N101/סיכום!$B$42</f>
        <v>2.931379758663174E-4</v>
      </c>
    </row>
    <row r="102" spans="1:16">
      <c r="A102" s="7" t="s">
        <v>294</v>
      </c>
      <c r="B102" s="7">
        <v>2510113</v>
      </c>
      <c r="C102" s="7" t="s">
        <v>295</v>
      </c>
      <c r="D102" s="7" t="s">
        <v>202</v>
      </c>
      <c r="E102" s="7" t="s">
        <v>296</v>
      </c>
      <c r="F102" s="7" t="s">
        <v>170</v>
      </c>
      <c r="G102" s="35">
        <v>0</v>
      </c>
      <c r="H102" s="7">
        <v>0.52</v>
      </c>
      <c r="I102" s="7" t="s">
        <v>23</v>
      </c>
      <c r="J102" s="17">
        <v>5.1999999999999998E-2</v>
      </c>
      <c r="K102" s="17">
        <v>-1E-3</v>
      </c>
      <c r="L102" s="26">
        <v>12500</v>
      </c>
      <c r="M102" s="26">
        <v>122.99</v>
      </c>
      <c r="N102" s="26">
        <v>15.37</v>
      </c>
      <c r="O102" s="17">
        <v>2.9999999999999997E-4</v>
      </c>
      <c r="P102" s="17">
        <f>N102/סיכום!$B$42</f>
        <v>1.7458560425718983E-5</v>
      </c>
    </row>
    <row r="103" spans="1:16">
      <c r="A103" s="7" t="s">
        <v>297</v>
      </c>
      <c r="B103" s="7">
        <v>1115278</v>
      </c>
      <c r="C103" s="7" t="s">
        <v>207</v>
      </c>
      <c r="D103" s="7" t="s">
        <v>169</v>
      </c>
      <c r="E103" s="7" t="s">
        <v>296</v>
      </c>
      <c r="F103" s="7" t="s">
        <v>209</v>
      </c>
      <c r="G103" s="35">
        <v>0</v>
      </c>
      <c r="H103" s="7">
        <v>19.77</v>
      </c>
      <c r="I103" s="7" t="s">
        <v>23</v>
      </c>
      <c r="J103" s="17">
        <v>5.2999999999999999E-2</v>
      </c>
      <c r="K103" s="17">
        <v>4.1099999999999998E-2</v>
      </c>
      <c r="L103" s="26">
        <v>301326</v>
      </c>
      <c r="M103" s="26">
        <v>135.21</v>
      </c>
      <c r="N103" s="26">
        <v>407.42</v>
      </c>
      <c r="O103" s="17">
        <v>1.1999999999999999E-3</v>
      </c>
      <c r="P103" s="17">
        <f>N103/סיכום!$B$42</f>
        <v>4.6278247811622832E-4</v>
      </c>
    </row>
    <row r="104" spans="1:16">
      <c r="A104" s="7" t="s">
        <v>298</v>
      </c>
      <c r="B104" s="7">
        <v>5050240</v>
      </c>
      <c r="C104" s="7" t="s">
        <v>299</v>
      </c>
      <c r="D104" s="7" t="s">
        <v>202</v>
      </c>
      <c r="E104" s="7" t="s">
        <v>296</v>
      </c>
      <c r="F104" s="7" t="s">
        <v>170</v>
      </c>
      <c r="G104" s="35">
        <v>0</v>
      </c>
      <c r="H104" s="7">
        <v>5.99</v>
      </c>
      <c r="I104" s="7" t="s">
        <v>23</v>
      </c>
      <c r="J104" s="17">
        <v>4.0500000000000001E-2</v>
      </c>
      <c r="K104" s="17">
        <v>2.0799999999999999E-2</v>
      </c>
      <c r="L104" s="26">
        <v>34</v>
      </c>
      <c r="M104" s="26">
        <v>111.41</v>
      </c>
      <c r="N104" s="26">
        <v>0.04</v>
      </c>
      <c r="O104" s="17">
        <v>0</v>
      </c>
      <c r="P104" s="17">
        <f>N104/סיכום!$B$42</f>
        <v>4.5435420756588123E-8</v>
      </c>
    </row>
    <row r="105" spans="1:16">
      <c r="A105" s="7" t="s">
        <v>300</v>
      </c>
      <c r="B105" s="7">
        <v>3870078</v>
      </c>
      <c r="C105" s="7" t="s">
        <v>301</v>
      </c>
      <c r="D105" s="7" t="s">
        <v>202</v>
      </c>
      <c r="E105" s="7" t="s">
        <v>296</v>
      </c>
      <c r="F105" s="7" t="s">
        <v>209</v>
      </c>
      <c r="G105" s="35">
        <v>0</v>
      </c>
      <c r="H105" s="7">
        <v>1.72</v>
      </c>
      <c r="I105" s="7" t="s">
        <v>23</v>
      </c>
      <c r="J105" s="17">
        <v>4.8000000000000001E-2</v>
      </c>
      <c r="K105" s="17">
        <v>1.09E-2</v>
      </c>
      <c r="L105" s="26">
        <v>63613.25</v>
      </c>
      <c r="M105" s="26">
        <v>126.66</v>
      </c>
      <c r="N105" s="26">
        <v>80.569999999999993</v>
      </c>
      <c r="O105" s="17">
        <v>5.9999999999999995E-4</v>
      </c>
      <c r="P105" s="17">
        <f>N105/סיכום!$B$42</f>
        <v>9.1518296258957606E-5</v>
      </c>
    </row>
    <row r="106" spans="1:16">
      <c r="A106" s="7" t="s">
        <v>302</v>
      </c>
      <c r="B106" s="7">
        <v>3870102</v>
      </c>
      <c r="C106" s="7" t="s">
        <v>301</v>
      </c>
      <c r="D106" s="7" t="s">
        <v>202</v>
      </c>
      <c r="E106" s="7" t="s">
        <v>296</v>
      </c>
      <c r="F106" s="7" t="s">
        <v>209</v>
      </c>
      <c r="G106" s="35">
        <v>0</v>
      </c>
      <c r="H106" s="7">
        <v>4.71</v>
      </c>
      <c r="I106" s="7" t="s">
        <v>23</v>
      </c>
      <c r="J106" s="17">
        <v>1.8499999999999999E-2</v>
      </c>
      <c r="K106" s="17">
        <v>2.1600000000000001E-2</v>
      </c>
      <c r="L106" s="26">
        <v>1229000</v>
      </c>
      <c r="M106" s="26">
        <v>97.8</v>
      </c>
      <c r="N106" s="26">
        <v>1201.96</v>
      </c>
      <c r="O106" s="17">
        <v>6.1000000000000004E-3</v>
      </c>
      <c r="P106" s="17">
        <f>N106/סיכום!$B$42</f>
        <v>1.3652889583147165E-3</v>
      </c>
    </row>
    <row r="107" spans="1:16">
      <c r="A107" s="7" t="s">
        <v>303</v>
      </c>
      <c r="B107" s="7">
        <v>1106699</v>
      </c>
      <c r="C107" s="7" t="s">
        <v>304</v>
      </c>
      <c r="D107" s="7" t="s">
        <v>202</v>
      </c>
      <c r="E107" s="7" t="s">
        <v>296</v>
      </c>
      <c r="F107" s="7" t="s">
        <v>170</v>
      </c>
      <c r="G107" s="35">
        <v>0</v>
      </c>
      <c r="H107" s="7">
        <v>0.13</v>
      </c>
      <c r="I107" s="7" t="s">
        <v>23</v>
      </c>
      <c r="J107" s="17">
        <v>4.3999999999999997E-2</v>
      </c>
      <c r="K107" s="17">
        <v>-4.1999999999999997E-3</v>
      </c>
      <c r="L107" s="26">
        <v>108150.16</v>
      </c>
      <c r="M107" s="26">
        <v>121.86</v>
      </c>
      <c r="N107" s="26">
        <v>131.79</v>
      </c>
      <c r="O107" s="17">
        <v>4.8999999999999998E-3</v>
      </c>
      <c r="P107" s="17">
        <f>N107/סיכום!$B$42</f>
        <v>1.496983525377687E-4</v>
      </c>
    </row>
    <row r="108" spans="1:16">
      <c r="A108" s="7" t="s">
        <v>305</v>
      </c>
      <c r="B108" s="7">
        <v>2510139</v>
      </c>
      <c r="C108" s="7" t="s">
        <v>295</v>
      </c>
      <c r="D108" s="7" t="s">
        <v>202</v>
      </c>
      <c r="E108" s="7" t="s">
        <v>296</v>
      </c>
      <c r="F108" s="7" t="s">
        <v>170</v>
      </c>
      <c r="G108" s="35">
        <v>0</v>
      </c>
      <c r="H108" s="7">
        <v>3.09</v>
      </c>
      <c r="I108" s="7" t="s">
        <v>23</v>
      </c>
      <c r="J108" s="17">
        <v>4.2500000000000003E-2</v>
      </c>
      <c r="K108" s="17">
        <v>9.7999999999999997E-3</v>
      </c>
      <c r="L108" s="26">
        <v>225943.76</v>
      </c>
      <c r="M108" s="26">
        <v>118.01</v>
      </c>
      <c r="N108" s="26">
        <v>266.64</v>
      </c>
      <c r="O108" s="17">
        <v>6.9999999999999999E-4</v>
      </c>
      <c r="P108" s="17">
        <f>N108/סיכום!$B$42</f>
        <v>3.0287251476341639E-4</v>
      </c>
    </row>
    <row r="109" spans="1:16">
      <c r="A109" s="7" t="s">
        <v>306</v>
      </c>
      <c r="B109" s="7">
        <v>1125681</v>
      </c>
      <c r="C109" s="7" t="s">
        <v>307</v>
      </c>
      <c r="D109" s="7" t="s">
        <v>202</v>
      </c>
      <c r="E109" s="7" t="s">
        <v>296</v>
      </c>
      <c r="F109" s="7" t="s">
        <v>209</v>
      </c>
      <c r="G109" s="35">
        <v>0</v>
      </c>
      <c r="H109" s="7">
        <v>3.27</v>
      </c>
      <c r="I109" s="7" t="s">
        <v>23</v>
      </c>
      <c r="J109" s="17">
        <v>4.4499999999999998E-2</v>
      </c>
      <c r="K109" s="17">
        <v>1.1599999999999999E-2</v>
      </c>
      <c r="L109" s="26">
        <v>536842.13</v>
      </c>
      <c r="M109" s="26">
        <v>113.73</v>
      </c>
      <c r="N109" s="26">
        <v>610.54999999999995</v>
      </c>
      <c r="O109" s="17">
        <v>4.7999999999999996E-3</v>
      </c>
      <c r="P109" s="17">
        <f>N109/סיכום!$B$42</f>
        <v>6.9351490357337183E-4</v>
      </c>
    </row>
    <row r="110" spans="1:16">
      <c r="A110" s="7" t="s">
        <v>308</v>
      </c>
      <c r="B110" s="7">
        <v>7480098</v>
      </c>
      <c r="C110" s="7" t="s">
        <v>225</v>
      </c>
      <c r="D110" s="7" t="s">
        <v>169</v>
      </c>
      <c r="E110" s="7" t="s">
        <v>296</v>
      </c>
      <c r="F110" s="7" t="s">
        <v>170</v>
      </c>
      <c r="G110" s="35">
        <v>0</v>
      </c>
      <c r="H110" s="7">
        <v>17.39</v>
      </c>
      <c r="I110" s="7" t="s">
        <v>23</v>
      </c>
      <c r="J110" s="17">
        <v>6.4000000000000001E-2</v>
      </c>
      <c r="K110" s="17">
        <v>4.8899999999999999E-2</v>
      </c>
      <c r="L110" s="26">
        <v>383644</v>
      </c>
      <c r="M110" s="26">
        <v>145.22</v>
      </c>
      <c r="N110" s="26">
        <v>557.13</v>
      </c>
      <c r="O110" s="17">
        <v>2.9999999999999997E-4</v>
      </c>
      <c r="P110" s="17">
        <f>N110/סיכום!$B$42</f>
        <v>6.3283589915294849E-4</v>
      </c>
    </row>
    <row r="111" spans="1:16">
      <c r="A111" s="7" t="s">
        <v>309</v>
      </c>
      <c r="B111" s="7">
        <v>1125194</v>
      </c>
      <c r="C111" s="7" t="s">
        <v>230</v>
      </c>
      <c r="D111" s="7" t="s">
        <v>169</v>
      </c>
      <c r="E111" s="7" t="s">
        <v>296</v>
      </c>
      <c r="F111" s="7" t="s">
        <v>170</v>
      </c>
      <c r="G111" s="35">
        <v>0</v>
      </c>
      <c r="H111" s="7">
        <v>3.51</v>
      </c>
      <c r="I111" s="7" t="s">
        <v>23</v>
      </c>
      <c r="J111" s="17">
        <v>4.8500000000000001E-2</v>
      </c>
      <c r="K111" s="17">
        <v>5.7999999999999996E-3</v>
      </c>
      <c r="L111" s="26">
        <v>350591</v>
      </c>
      <c r="M111" s="26">
        <v>118.9</v>
      </c>
      <c r="N111" s="26">
        <v>416.85</v>
      </c>
      <c r="O111" s="17">
        <v>2.3E-3</v>
      </c>
      <c r="P111" s="17">
        <f>N111/סיכום!$B$42</f>
        <v>4.7349387855959396E-4</v>
      </c>
    </row>
    <row r="112" spans="1:16">
      <c r="A112" s="7" t="s">
        <v>310</v>
      </c>
      <c r="B112" s="7">
        <v>7430069</v>
      </c>
      <c r="C112" s="7" t="s">
        <v>311</v>
      </c>
      <c r="D112" s="7" t="s">
        <v>202</v>
      </c>
      <c r="E112" s="7" t="s">
        <v>296</v>
      </c>
      <c r="F112" s="7" t="s">
        <v>170</v>
      </c>
      <c r="G112" s="35">
        <v>0</v>
      </c>
      <c r="H112" s="7">
        <v>3.08</v>
      </c>
      <c r="I112" s="7" t="s">
        <v>23</v>
      </c>
      <c r="J112" s="17">
        <v>5.3999999999999999E-2</v>
      </c>
      <c r="K112" s="17">
        <v>4.7999999999999996E-3</v>
      </c>
      <c r="L112" s="26">
        <v>157890.25</v>
      </c>
      <c r="M112" s="26">
        <v>138.87</v>
      </c>
      <c r="N112" s="26">
        <v>219.26</v>
      </c>
      <c r="O112" s="17">
        <v>5.0000000000000001E-4</v>
      </c>
      <c r="P112" s="17">
        <f>N112/סיכום!$B$42</f>
        <v>2.4905425887723775E-4</v>
      </c>
    </row>
    <row r="113" spans="1:16">
      <c r="A113" s="7" t="s">
        <v>312</v>
      </c>
      <c r="B113" s="7">
        <v>1130632</v>
      </c>
      <c r="C113" s="7" t="s">
        <v>313</v>
      </c>
      <c r="D113" s="7" t="s">
        <v>202</v>
      </c>
      <c r="E113" s="7" t="s">
        <v>296</v>
      </c>
      <c r="F113" s="7" t="s">
        <v>170</v>
      </c>
      <c r="G113" s="35">
        <v>0</v>
      </c>
      <c r="H113" s="7">
        <v>5.16</v>
      </c>
      <c r="I113" s="7" t="s">
        <v>23</v>
      </c>
      <c r="J113" s="17">
        <v>3.3500000000000002E-2</v>
      </c>
      <c r="K113" s="17">
        <v>1.3299999999999999E-2</v>
      </c>
      <c r="L113" s="26">
        <v>1726500</v>
      </c>
      <c r="M113" s="26">
        <v>108.86</v>
      </c>
      <c r="N113" s="26">
        <v>1879.47</v>
      </c>
      <c r="O113" s="17">
        <v>5.0000000000000001E-3</v>
      </c>
      <c r="P113" s="17">
        <f>N113/סיכום!$B$42</f>
        <v>2.134862756234617E-3</v>
      </c>
    </row>
    <row r="114" spans="1:16">
      <c r="A114" s="7" t="s">
        <v>314</v>
      </c>
      <c r="B114" s="7">
        <v>6990154</v>
      </c>
      <c r="C114" s="7" t="s">
        <v>315</v>
      </c>
      <c r="D114" s="7" t="s">
        <v>202</v>
      </c>
      <c r="E114" s="7" t="s">
        <v>296</v>
      </c>
      <c r="F114" s="7" t="s">
        <v>170</v>
      </c>
      <c r="G114" s="35">
        <v>0</v>
      </c>
      <c r="H114" s="7">
        <v>6.93</v>
      </c>
      <c r="I114" s="7" t="s">
        <v>23</v>
      </c>
      <c r="J114" s="17">
        <v>4.9500000000000002E-2</v>
      </c>
      <c r="K114" s="17">
        <v>2.63E-2</v>
      </c>
      <c r="L114" s="26">
        <v>1112870</v>
      </c>
      <c r="M114" s="26">
        <v>140.72999999999999</v>
      </c>
      <c r="N114" s="26">
        <v>1566.14</v>
      </c>
      <c r="O114" s="17">
        <v>8.0000000000000004E-4</v>
      </c>
      <c r="P114" s="17">
        <f>N114/סיכום!$B$42</f>
        <v>1.778955746593073E-3</v>
      </c>
    </row>
    <row r="115" spans="1:16">
      <c r="A115" s="7" t="s">
        <v>316</v>
      </c>
      <c r="B115" s="7">
        <v>6990139</v>
      </c>
      <c r="C115" s="7" t="s">
        <v>315</v>
      </c>
      <c r="D115" s="7" t="s">
        <v>202</v>
      </c>
      <c r="E115" s="7" t="s">
        <v>296</v>
      </c>
      <c r="F115" s="7" t="s">
        <v>170</v>
      </c>
      <c r="G115" s="35">
        <v>0</v>
      </c>
      <c r="H115" s="7">
        <v>1.62</v>
      </c>
      <c r="I115" s="7" t="s">
        <v>23</v>
      </c>
      <c r="J115" s="17">
        <v>0.05</v>
      </c>
      <c r="K115" s="17">
        <v>2.0999999999999999E-3</v>
      </c>
      <c r="L115" s="26">
        <v>1390887.2</v>
      </c>
      <c r="M115" s="26">
        <v>129.83000000000001</v>
      </c>
      <c r="N115" s="26">
        <v>1805.79</v>
      </c>
      <c r="O115" s="17">
        <v>1.6000000000000001E-3</v>
      </c>
      <c r="P115" s="17">
        <f>N115/סיכום!$B$42</f>
        <v>2.0511707112009815E-3</v>
      </c>
    </row>
    <row r="116" spans="1:16">
      <c r="A116" s="7" t="s">
        <v>317</v>
      </c>
      <c r="B116" s="7">
        <v>1105543</v>
      </c>
      <c r="C116" s="7" t="s">
        <v>318</v>
      </c>
      <c r="D116" s="7" t="s">
        <v>267</v>
      </c>
      <c r="E116" s="7" t="s">
        <v>296</v>
      </c>
      <c r="F116" s="7" t="s">
        <v>170</v>
      </c>
      <c r="G116" s="35">
        <v>0</v>
      </c>
      <c r="H116" s="7">
        <v>4.7699999999999996</v>
      </c>
      <c r="I116" s="7" t="s">
        <v>23</v>
      </c>
      <c r="J116" s="17">
        <v>4.5999999999999999E-2</v>
      </c>
      <c r="K116" s="17">
        <v>1.29E-2</v>
      </c>
      <c r="L116" s="26">
        <v>3071445.47</v>
      </c>
      <c r="M116" s="26">
        <v>139.44999999999999</v>
      </c>
      <c r="N116" s="26">
        <v>4283.13</v>
      </c>
      <c r="O116" s="17">
        <v>5.5999999999999999E-3</v>
      </c>
      <c r="P116" s="17">
        <f>N116/סיכום!$B$42</f>
        <v>4.8651453426291321E-3</v>
      </c>
    </row>
    <row r="117" spans="1:16">
      <c r="A117" s="7" t="s">
        <v>319</v>
      </c>
      <c r="B117" s="7">
        <v>1820141</v>
      </c>
      <c r="C117" s="7" t="s">
        <v>320</v>
      </c>
      <c r="D117" s="7" t="s">
        <v>202</v>
      </c>
      <c r="E117" s="7" t="s">
        <v>321</v>
      </c>
      <c r="F117" s="7" t="s">
        <v>209</v>
      </c>
      <c r="G117" s="35">
        <v>0</v>
      </c>
      <c r="H117" s="7">
        <v>1.06</v>
      </c>
      <c r="I117" s="7" t="s">
        <v>23</v>
      </c>
      <c r="J117" s="17">
        <v>6.0999999999999999E-2</v>
      </c>
      <c r="K117" s="17">
        <v>2.0999999999999999E-3</v>
      </c>
      <c r="L117" s="26">
        <v>538088.25</v>
      </c>
      <c r="M117" s="26">
        <v>117.1</v>
      </c>
      <c r="N117" s="26">
        <v>630.1</v>
      </c>
      <c r="O117" s="17">
        <v>3.5999999999999999E-3</v>
      </c>
      <c r="P117" s="17">
        <f>N117/סיכום!$B$42</f>
        <v>7.1572146546815436E-4</v>
      </c>
    </row>
    <row r="118" spans="1:16">
      <c r="A118" s="7" t="s">
        <v>322</v>
      </c>
      <c r="B118" s="7">
        <v>1820174</v>
      </c>
      <c r="C118" s="7" t="s">
        <v>320</v>
      </c>
      <c r="D118" s="7" t="s">
        <v>202</v>
      </c>
      <c r="E118" s="7" t="s">
        <v>321</v>
      </c>
      <c r="F118" s="7" t="s">
        <v>209</v>
      </c>
      <c r="G118" s="35">
        <v>0</v>
      </c>
      <c r="H118" s="7">
        <v>5.23</v>
      </c>
      <c r="I118" s="7" t="s">
        <v>23</v>
      </c>
      <c r="J118" s="17">
        <v>3.5000000000000003E-2</v>
      </c>
      <c r="K118" s="17">
        <v>2.3699999999999999E-2</v>
      </c>
      <c r="L118" s="26">
        <v>110000</v>
      </c>
      <c r="M118" s="26">
        <v>104.72</v>
      </c>
      <c r="N118" s="26">
        <v>115.19</v>
      </c>
      <c r="O118" s="17">
        <v>2.9999999999999997E-4</v>
      </c>
      <c r="P118" s="17">
        <f>N118/סיכום!$B$42</f>
        <v>1.3084265292378464E-4</v>
      </c>
    </row>
    <row r="119" spans="1:16">
      <c r="A119" s="7" t="s">
        <v>323</v>
      </c>
      <c r="B119" s="7">
        <v>7150246</v>
      </c>
      <c r="C119" s="7" t="s">
        <v>324</v>
      </c>
      <c r="D119" s="7" t="s">
        <v>202</v>
      </c>
      <c r="E119" s="7" t="s">
        <v>321</v>
      </c>
      <c r="F119" s="7" t="s">
        <v>176</v>
      </c>
      <c r="G119" s="35">
        <v>0</v>
      </c>
      <c r="H119" s="7">
        <v>1.69</v>
      </c>
      <c r="I119" s="7" t="s">
        <v>23</v>
      </c>
      <c r="J119" s="17">
        <v>5.5E-2</v>
      </c>
      <c r="K119" s="17">
        <v>1.14E-2</v>
      </c>
      <c r="L119" s="26">
        <v>477910.2</v>
      </c>
      <c r="M119" s="26">
        <v>129.12</v>
      </c>
      <c r="N119" s="26">
        <v>617.08000000000004</v>
      </c>
      <c r="O119" s="17">
        <v>2.7000000000000001E-3</v>
      </c>
      <c r="P119" s="17">
        <f>N119/סיכום!$B$42</f>
        <v>7.0093223601188498E-4</v>
      </c>
    </row>
    <row r="120" spans="1:16">
      <c r="A120" s="7" t="s">
        <v>325</v>
      </c>
      <c r="B120" s="7">
        <v>1122118</v>
      </c>
      <c r="C120" s="7" t="s">
        <v>326</v>
      </c>
      <c r="D120" s="7" t="s">
        <v>327</v>
      </c>
      <c r="E120" s="7" t="s">
        <v>321</v>
      </c>
      <c r="F120" s="7" t="s">
        <v>209</v>
      </c>
      <c r="G120" s="35">
        <v>0</v>
      </c>
      <c r="H120" s="7">
        <v>0.63</v>
      </c>
      <c r="I120" s="7" t="s">
        <v>23</v>
      </c>
      <c r="J120" s="17">
        <v>2.75E-2</v>
      </c>
      <c r="K120" s="17">
        <v>5.5999999999999999E-3</v>
      </c>
      <c r="L120" s="26">
        <v>104207.76</v>
      </c>
      <c r="M120" s="26">
        <v>105.26</v>
      </c>
      <c r="N120" s="26">
        <v>109.69</v>
      </c>
      <c r="O120" s="17">
        <v>2.3E-3</v>
      </c>
      <c r="P120" s="17">
        <f>N120/סיכום!$B$42</f>
        <v>1.2459528256975378E-4</v>
      </c>
    </row>
    <row r="121" spans="1:16">
      <c r="A121" s="7" t="s">
        <v>328</v>
      </c>
      <c r="B121" s="7">
        <v>1123413</v>
      </c>
      <c r="C121" s="7" t="s">
        <v>326</v>
      </c>
      <c r="D121" s="7" t="s">
        <v>327</v>
      </c>
      <c r="E121" s="7" t="s">
        <v>321</v>
      </c>
      <c r="F121" s="7" t="s">
        <v>209</v>
      </c>
      <c r="G121" s="35">
        <v>0</v>
      </c>
      <c r="H121" s="7">
        <v>0.75</v>
      </c>
      <c r="I121" s="7" t="s">
        <v>23</v>
      </c>
      <c r="J121" s="17">
        <v>2.8000000000000001E-2</v>
      </c>
      <c r="K121" s="17">
        <v>4.7999999999999996E-3</v>
      </c>
      <c r="L121" s="26">
        <v>1204476.1499999999</v>
      </c>
      <c r="M121" s="26">
        <v>105.12</v>
      </c>
      <c r="N121" s="26">
        <v>1266.1500000000001</v>
      </c>
      <c r="O121" s="17">
        <v>9.1999999999999998E-3</v>
      </c>
      <c r="P121" s="17">
        <f>N121/סיכום!$B$42</f>
        <v>1.4382014497738513E-3</v>
      </c>
    </row>
    <row r="122" spans="1:16">
      <c r="A122" s="7" t="s">
        <v>329</v>
      </c>
      <c r="B122" s="7">
        <v>1127588</v>
      </c>
      <c r="C122" s="7" t="s">
        <v>326</v>
      </c>
      <c r="D122" s="7" t="s">
        <v>327</v>
      </c>
      <c r="E122" s="7" t="s">
        <v>321</v>
      </c>
      <c r="F122" s="7" t="s">
        <v>209</v>
      </c>
      <c r="G122" s="35">
        <v>0</v>
      </c>
      <c r="H122" s="7">
        <v>1.96</v>
      </c>
      <c r="I122" s="7" t="s">
        <v>23</v>
      </c>
      <c r="J122" s="17">
        <v>4.2000000000000003E-2</v>
      </c>
      <c r="K122" s="17">
        <v>1.2200000000000001E-2</v>
      </c>
      <c r="L122" s="26">
        <v>1243462.18</v>
      </c>
      <c r="M122" s="26">
        <v>106.86</v>
      </c>
      <c r="N122" s="26">
        <v>1328.76</v>
      </c>
      <c r="O122" s="17">
        <v>1.6000000000000001E-3</v>
      </c>
      <c r="P122" s="17">
        <f>N122/סיכום!$B$42</f>
        <v>1.5093192421131007E-3</v>
      </c>
    </row>
    <row r="123" spans="1:16">
      <c r="A123" s="7" t="s">
        <v>330</v>
      </c>
      <c r="B123" s="7">
        <v>1122233</v>
      </c>
      <c r="C123" s="7" t="s">
        <v>304</v>
      </c>
      <c r="D123" s="7" t="s">
        <v>202</v>
      </c>
      <c r="E123" s="7" t="s">
        <v>321</v>
      </c>
      <c r="F123" s="7" t="s">
        <v>209</v>
      </c>
      <c r="G123" s="35">
        <v>0</v>
      </c>
      <c r="H123" s="7">
        <v>2.12</v>
      </c>
      <c r="I123" s="7" t="s">
        <v>23</v>
      </c>
      <c r="J123" s="17">
        <v>5.8999999999999997E-2</v>
      </c>
      <c r="K123" s="17">
        <v>1.9099999999999999E-2</v>
      </c>
      <c r="L123" s="26">
        <v>1019675.48</v>
      </c>
      <c r="M123" s="26">
        <v>114.49</v>
      </c>
      <c r="N123" s="26">
        <v>1167.43</v>
      </c>
      <c r="O123" s="17">
        <v>2.3999999999999998E-3</v>
      </c>
      <c r="P123" s="17">
        <f>N123/סיכום!$B$42</f>
        <v>1.3260668313465917E-3</v>
      </c>
    </row>
    <row r="124" spans="1:16">
      <c r="A124" s="7" t="s">
        <v>331</v>
      </c>
      <c r="B124" s="7">
        <v>1132232</v>
      </c>
      <c r="C124" s="7" t="s">
        <v>304</v>
      </c>
      <c r="D124" s="7" t="s">
        <v>202</v>
      </c>
      <c r="E124" s="7" t="s">
        <v>321</v>
      </c>
      <c r="F124" s="7" t="s">
        <v>209</v>
      </c>
      <c r="G124" s="35">
        <v>0</v>
      </c>
      <c r="H124" s="7">
        <v>6.16</v>
      </c>
      <c r="I124" s="7" t="s">
        <v>23</v>
      </c>
      <c r="J124" s="17">
        <v>3.6999999999999998E-2</v>
      </c>
      <c r="K124" s="17">
        <v>4.8000000000000001E-2</v>
      </c>
      <c r="L124" s="26">
        <v>9000</v>
      </c>
      <c r="M124" s="26">
        <v>94.07</v>
      </c>
      <c r="N124" s="26">
        <v>8.4700000000000006</v>
      </c>
      <c r="O124" s="17">
        <v>0</v>
      </c>
      <c r="P124" s="17">
        <f>N124/סיכום!$B$42</f>
        <v>9.6209503452075354E-6</v>
      </c>
    </row>
    <row r="125" spans="1:16">
      <c r="A125" s="7" t="s">
        <v>332</v>
      </c>
      <c r="B125" s="7">
        <v>1127414</v>
      </c>
      <c r="C125" s="7" t="s">
        <v>270</v>
      </c>
      <c r="D125" s="7" t="s">
        <v>169</v>
      </c>
      <c r="E125" s="7" t="s">
        <v>321</v>
      </c>
      <c r="F125" s="7" t="s">
        <v>170</v>
      </c>
      <c r="G125" s="35">
        <v>0</v>
      </c>
      <c r="H125" s="7">
        <v>4.95</v>
      </c>
      <c r="I125" s="7" t="s">
        <v>23</v>
      </c>
      <c r="J125" s="17">
        <v>2.4E-2</v>
      </c>
      <c r="K125" s="17">
        <v>9.9000000000000008E-3</v>
      </c>
      <c r="L125" s="26">
        <v>407000</v>
      </c>
      <c r="M125" s="26">
        <v>108</v>
      </c>
      <c r="N125" s="26">
        <v>439.56</v>
      </c>
      <c r="O125" s="17">
        <v>3.0999999999999999E-3</v>
      </c>
      <c r="P125" s="17">
        <f>N125/סיכום!$B$42</f>
        <v>4.9928983869414688E-4</v>
      </c>
    </row>
    <row r="126" spans="1:16">
      <c r="A126" s="7" t="s">
        <v>333</v>
      </c>
      <c r="B126" s="7">
        <v>6110431</v>
      </c>
      <c r="C126" s="7" t="s">
        <v>334</v>
      </c>
      <c r="D126" s="7" t="s">
        <v>202</v>
      </c>
      <c r="E126" s="7" t="s">
        <v>335</v>
      </c>
      <c r="F126" s="7" t="s">
        <v>209</v>
      </c>
      <c r="G126" s="35">
        <v>0</v>
      </c>
      <c r="H126" s="7">
        <v>3.84</v>
      </c>
      <c r="I126" s="7" t="s">
        <v>23</v>
      </c>
      <c r="J126" s="17">
        <v>6.8000000000000005E-2</v>
      </c>
      <c r="K126" s="17">
        <v>0.1706</v>
      </c>
      <c r="L126" s="26">
        <v>447626.23999999999</v>
      </c>
      <c r="M126" s="26">
        <v>72.95</v>
      </c>
      <c r="N126" s="26">
        <v>326.54000000000002</v>
      </c>
      <c r="O126" s="17">
        <v>4.0000000000000002E-4</v>
      </c>
      <c r="P126" s="17">
        <f>N126/סיכום!$B$42</f>
        <v>3.7091205734640713E-4</v>
      </c>
    </row>
    <row r="127" spans="1:16">
      <c r="A127" s="7" t="s">
        <v>336</v>
      </c>
      <c r="B127" s="7">
        <v>6110365</v>
      </c>
      <c r="C127" s="7" t="s">
        <v>334</v>
      </c>
      <c r="D127" s="7" t="s">
        <v>202</v>
      </c>
      <c r="E127" s="7" t="s">
        <v>335</v>
      </c>
      <c r="F127" s="7" t="s">
        <v>209</v>
      </c>
      <c r="G127" s="35">
        <v>0</v>
      </c>
      <c r="H127" s="7">
        <v>3.81</v>
      </c>
      <c r="I127" s="7" t="s">
        <v>23</v>
      </c>
      <c r="J127" s="17">
        <v>0.06</v>
      </c>
      <c r="K127" s="17">
        <v>0.17119999999999999</v>
      </c>
      <c r="L127" s="26">
        <v>444978.64</v>
      </c>
      <c r="M127" s="26">
        <v>79.510000000000005</v>
      </c>
      <c r="N127" s="26">
        <v>353.8</v>
      </c>
      <c r="O127" s="17">
        <v>2.9999999999999997E-4</v>
      </c>
      <c r="P127" s="17">
        <f>N127/סיכום!$B$42</f>
        <v>4.0187629659202195E-4</v>
      </c>
    </row>
    <row r="128" spans="1:16">
      <c r="A128" s="7" t="s">
        <v>337</v>
      </c>
      <c r="B128" s="7">
        <v>1980150</v>
      </c>
      <c r="C128" s="7" t="s">
        <v>338</v>
      </c>
      <c r="D128" s="7" t="s">
        <v>202</v>
      </c>
      <c r="E128" s="7" t="s">
        <v>335</v>
      </c>
      <c r="F128" s="7" t="s">
        <v>209</v>
      </c>
      <c r="G128" s="35">
        <v>0</v>
      </c>
      <c r="H128" s="7">
        <v>0.17</v>
      </c>
      <c r="I128" s="7" t="s">
        <v>23</v>
      </c>
      <c r="J128" s="17">
        <v>4.7500000000000001E-2</v>
      </c>
      <c r="K128" s="17">
        <v>7.5600000000000001E-2</v>
      </c>
      <c r="L128" s="26">
        <v>89703.11</v>
      </c>
      <c r="M128" s="26">
        <v>122.87</v>
      </c>
      <c r="N128" s="26">
        <v>110.22</v>
      </c>
      <c r="O128" s="17">
        <v>1E-3</v>
      </c>
      <c r="P128" s="17">
        <f>N128/סיכום!$B$42</f>
        <v>1.2519730189477856E-4</v>
      </c>
    </row>
    <row r="129" spans="1:16">
      <c r="A129" s="7" t="s">
        <v>339</v>
      </c>
      <c r="B129" s="7">
        <v>1980200</v>
      </c>
      <c r="C129" s="7" t="s">
        <v>338</v>
      </c>
      <c r="D129" s="7" t="s">
        <v>202</v>
      </c>
      <c r="E129" s="7" t="s">
        <v>335</v>
      </c>
      <c r="F129" s="7" t="s">
        <v>209</v>
      </c>
      <c r="G129" s="35">
        <v>0</v>
      </c>
      <c r="H129" s="7">
        <v>0.41</v>
      </c>
      <c r="I129" s="7" t="s">
        <v>23</v>
      </c>
      <c r="J129" s="17">
        <v>5.0999999999999997E-2</v>
      </c>
      <c r="K129" s="17">
        <v>6.6799999999999998E-2</v>
      </c>
      <c r="L129" s="26">
        <v>88288.6</v>
      </c>
      <c r="M129" s="26">
        <v>117.39</v>
      </c>
      <c r="N129" s="26">
        <v>103.64</v>
      </c>
      <c r="O129" s="17">
        <v>1.2999999999999999E-3</v>
      </c>
      <c r="P129" s="17">
        <f>N129/סיכום!$B$42</f>
        <v>1.1772317518031982E-4</v>
      </c>
    </row>
    <row r="130" spans="1:16">
      <c r="A130" s="7" t="s">
        <v>340</v>
      </c>
      <c r="B130" s="7">
        <v>2590263</v>
      </c>
      <c r="C130" s="7" t="s">
        <v>341</v>
      </c>
      <c r="D130" s="7" t="s">
        <v>342</v>
      </c>
      <c r="E130" s="7" t="s">
        <v>343</v>
      </c>
      <c r="F130" s="7" t="s">
        <v>170</v>
      </c>
      <c r="G130" s="35">
        <v>0</v>
      </c>
      <c r="H130" s="7">
        <v>0.25</v>
      </c>
      <c r="I130" s="7" t="s">
        <v>23</v>
      </c>
      <c r="J130" s="17">
        <v>4.5999999999999999E-2</v>
      </c>
      <c r="K130" s="17">
        <v>-8.0000000000000004E-4</v>
      </c>
      <c r="L130" s="26">
        <v>0.27</v>
      </c>
      <c r="M130" s="26">
        <v>118.75</v>
      </c>
      <c r="N130" s="26">
        <v>0</v>
      </c>
      <c r="O130" s="17">
        <v>0</v>
      </c>
      <c r="P130" s="17">
        <f>N130/סיכום!$B$42</f>
        <v>0</v>
      </c>
    </row>
    <row r="131" spans="1:16">
      <c r="A131" s="7" t="s">
        <v>344</v>
      </c>
      <c r="B131" s="7">
        <v>6390207</v>
      </c>
      <c r="C131" s="7" t="s">
        <v>345</v>
      </c>
      <c r="D131" s="7" t="s">
        <v>267</v>
      </c>
      <c r="E131" s="7" t="s">
        <v>346</v>
      </c>
      <c r="F131" s="7" t="s">
        <v>170</v>
      </c>
      <c r="G131" s="35">
        <v>0</v>
      </c>
      <c r="H131" s="7">
        <v>5.26</v>
      </c>
      <c r="I131" s="7" t="s">
        <v>23</v>
      </c>
      <c r="J131" s="17">
        <v>4.9500000000000002E-2</v>
      </c>
      <c r="K131" s="17">
        <v>0.1138</v>
      </c>
      <c r="L131" s="26">
        <v>37193</v>
      </c>
      <c r="M131" s="26">
        <v>86.79</v>
      </c>
      <c r="N131" s="26">
        <v>32.28</v>
      </c>
      <c r="O131" s="17">
        <v>0</v>
      </c>
      <c r="P131" s="17">
        <f>N131/סיכום!$B$42</f>
        <v>3.6666384550566613E-5</v>
      </c>
    </row>
    <row r="132" spans="1:16">
      <c r="A132" s="7" t="s">
        <v>347</v>
      </c>
      <c r="B132" s="7">
        <v>1109503</v>
      </c>
      <c r="C132" s="7" t="s">
        <v>348</v>
      </c>
      <c r="D132" s="7" t="s">
        <v>202</v>
      </c>
      <c r="E132" s="7" t="s">
        <v>346</v>
      </c>
      <c r="F132" s="7" t="s">
        <v>170</v>
      </c>
      <c r="G132" s="35">
        <v>0</v>
      </c>
      <c r="H132" s="7">
        <v>4</v>
      </c>
      <c r="I132" s="7" t="s">
        <v>23</v>
      </c>
      <c r="J132" s="17">
        <v>5.3999999999999999E-2</v>
      </c>
      <c r="K132" s="17">
        <v>6.5699999999999995E-2</v>
      </c>
      <c r="L132" s="26">
        <v>135120.6</v>
      </c>
      <c r="M132" s="26">
        <v>98.7</v>
      </c>
      <c r="N132" s="26">
        <v>133.36000000000001</v>
      </c>
      <c r="O132" s="17">
        <v>2.9999999999999997E-4</v>
      </c>
      <c r="P132" s="17">
        <f>N132/סיכום!$B$42</f>
        <v>1.5148169280246481E-4</v>
      </c>
    </row>
    <row r="133" spans="1:16">
      <c r="A133" s="7" t="s">
        <v>349</v>
      </c>
      <c r="B133" s="7">
        <v>1123371</v>
      </c>
      <c r="C133" s="7" t="s">
        <v>350</v>
      </c>
      <c r="D133" s="7" t="s">
        <v>202</v>
      </c>
      <c r="E133" s="7" t="s">
        <v>351</v>
      </c>
      <c r="F133" s="7" t="s">
        <v>170</v>
      </c>
      <c r="G133" s="35">
        <v>0</v>
      </c>
      <c r="H133" s="7">
        <v>2</v>
      </c>
      <c r="I133" s="7" t="s">
        <v>23</v>
      </c>
      <c r="J133" s="17">
        <v>5.1860000000000003E-2</v>
      </c>
      <c r="K133" s="17">
        <v>5.0900000000000001E-2</v>
      </c>
      <c r="L133" s="26">
        <v>398876.69</v>
      </c>
      <c r="M133" s="26">
        <v>104.83</v>
      </c>
      <c r="N133" s="26">
        <v>418.14</v>
      </c>
      <c r="O133" s="17">
        <v>1.5E-3</v>
      </c>
      <c r="P133" s="17">
        <f>N133/סיכום!$B$42</f>
        <v>4.749591708789939E-4</v>
      </c>
    </row>
    <row r="134" spans="1:16">
      <c r="A134" s="7" t="s">
        <v>352</v>
      </c>
      <c r="B134" s="7">
        <v>7560071</v>
      </c>
      <c r="C134" s="7" t="s">
        <v>353</v>
      </c>
      <c r="D134" s="7" t="s">
        <v>342</v>
      </c>
      <c r="E134" s="7" t="s">
        <v>354</v>
      </c>
      <c r="F134" s="7" t="s">
        <v>209</v>
      </c>
      <c r="G134" s="35">
        <v>0</v>
      </c>
      <c r="H134" s="7">
        <v>0.84</v>
      </c>
      <c r="I134" s="7" t="s">
        <v>23</v>
      </c>
      <c r="J134" s="17">
        <v>0.08</v>
      </c>
      <c r="K134" s="17">
        <v>0.25030000000000002</v>
      </c>
      <c r="L134" s="26">
        <v>398680.48</v>
      </c>
      <c r="M134" s="26">
        <v>98.53</v>
      </c>
      <c r="N134" s="26">
        <v>392.82</v>
      </c>
      <c r="O134" s="17">
        <v>5.0000000000000001E-3</v>
      </c>
      <c r="P134" s="17">
        <f>N134/סיכום!$B$42</f>
        <v>4.4619854954007363E-4</v>
      </c>
    </row>
    <row r="135" spans="1:16">
      <c r="A135" s="7" t="s">
        <v>355</v>
      </c>
      <c r="B135" s="7">
        <v>1102698</v>
      </c>
      <c r="C135" s="7" t="s">
        <v>356</v>
      </c>
      <c r="D135" s="7" t="s">
        <v>193</v>
      </c>
      <c r="E135" s="7" t="s">
        <v>1543</v>
      </c>
      <c r="F135" s="35">
        <v>0</v>
      </c>
      <c r="G135" s="35">
        <v>0</v>
      </c>
      <c r="H135" s="7">
        <v>1.22</v>
      </c>
      <c r="I135" s="7" t="s">
        <v>23</v>
      </c>
      <c r="J135" s="17">
        <v>4.4999999999999998E-2</v>
      </c>
      <c r="K135" s="17">
        <v>1.35E-2</v>
      </c>
      <c r="L135" s="26">
        <v>359550.02</v>
      </c>
      <c r="M135" s="26">
        <v>125.02</v>
      </c>
      <c r="N135" s="26">
        <v>449.51</v>
      </c>
      <c r="O135" s="17">
        <v>5.4999999999999997E-3</v>
      </c>
      <c r="P135" s="17">
        <f>N135/סיכום!$B$42</f>
        <v>5.1059189960734816E-4</v>
      </c>
    </row>
    <row r="136" spans="1:16">
      <c r="A136" s="7" t="s">
        <v>357</v>
      </c>
      <c r="B136" s="7">
        <v>1121060</v>
      </c>
      <c r="C136" s="7" t="s">
        <v>358</v>
      </c>
      <c r="D136" s="7" t="s">
        <v>202</v>
      </c>
      <c r="E136" s="49" t="s">
        <v>1543</v>
      </c>
      <c r="F136" s="35">
        <v>0</v>
      </c>
      <c r="G136" s="35">
        <v>0</v>
      </c>
      <c r="H136" s="7">
        <v>1.03</v>
      </c>
      <c r="I136" s="7" t="s">
        <v>23</v>
      </c>
      <c r="J136" s="17">
        <v>5.1999999999999998E-2</v>
      </c>
      <c r="K136" s="17">
        <v>2.4199999999999999E-2</v>
      </c>
      <c r="L136" s="26">
        <v>12500</v>
      </c>
      <c r="M136" s="26">
        <v>110.01</v>
      </c>
      <c r="N136" s="26">
        <v>13.75</v>
      </c>
      <c r="O136" s="17">
        <v>2.0000000000000001E-4</v>
      </c>
      <c r="P136" s="17">
        <f>N136/סיכום!$B$42</f>
        <v>1.5618425885077166E-5</v>
      </c>
    </row>
    <row r="137" spans="1:16">
      <c r="A137" s="7" t="s">
        <v>359</v>
      </c>
      <c r="B137" s="7">
        <v>1093244</v>
      </c>
      <c r="C137" s="7" t="s">
        <v>360</v>
      </c>
      <c r="D137" s="7" t="s">
        <v>327</v>
      </c>
      <c r="E137" s="49" t="s">
        <v>1543</v>
      </c>
      <c r="F137" s="35">
        <v>0</v>
      </c>
      <c r="G137" s="35">
        <v>0</v>
      </c>
      <c r="H137" s="7">
        <v>0.17</v>
      </c>
      <c r="I137" s="7" t="s">
        <v>23</v>
      </c>
      <c r="J137" s="17">
        <v>0.05</v>
      </c>
      <c r="K137" s="17">
        <v>1.44E-2</v>
      </c>
      <c r="L137" s="26">
        <v>15903.25</v>
      </c>
      <c r="M137" s="26">
        <v>124.23</v>
      </c>
      <c r="N137" s="26">
        <v>19.760000000000002</v>
      </c>
      <c r="O137" s="17">
        <v>2.9999999999999997E-4</v>
      </c>
      <c r="P137" s="17">
        <f>N137/סיכום!$B$42</f>
        <v>2.2445097853754535E-5</v>
      </c>
    </row>
    <row r="138" spans="1:16">
      <c r="A138" s="7" t="s">
        <v>361</v>
      </c>
      <c r="B138" s="7">
        <v>5650098</v>
      </c>
      <c r="C138" s="7" t="s">
        <v>362</v>
      </c>
      <c r="D138" s="7" t="s">
        <v>363</v>
      </c>
      <c r="E138" s="49" t="s">
        <v>1543</v>
      </c>
      <c r="F138" s="35">
        <v>0</v>
      </c>
      <c r="G138" s="35">
        <v>0</v>
      </c>
      <c r="H138" s="7">
        <v>0.25</v>
      </c>
      <c r="I138" s="7" t="s">
        <v>23</v>
      </c>
      <c r="J138" s="17">
        <v>5.5E-2</v>
      </c>
      <c r="K138" s="17">
        <v>-3.5000000000000001E-3</v>
      </c>
      <c r="L138" s="26">
        <v>67292.33</v>
      </c>
      <c r="M138" s="26">
        <v>109.81</v>
      </c>
      <c r="N138" s="26">
        <v>73.89</v>
      </c>
      <c r="O138" s="17">
        <v>1.5E-3</v>
      </c>
      <c r="P138" s="17">
        <f>N138/סיכום!$B$42</f>
        <v>8.3930580992607409E-5</v>
      </c>
    </row>
    <row r="139" spans="1:16">
      <c r="A139" s="7" t="s">
        <v>364</v>
      </c>
      <c r="B139" s="7">
        <v>5650114</v>
      </c>
      <c r="C139" s="7" t="s">
        <v>362</v>
      </c>
      <c r="D139" s="7" t="s">
        <v>363</v>
      </c>
      <c r="E139" s="49" t="s">
        <v>1543</v>
      </c>
      <c r="F139" s="35">
        <v>0</v>
      </c>
      <c r="G139" s="35">
        <v>0</v>
      </c>
      <c r="H139" s="7">
        <v>2.68</v>
      </c>
      <c r="I139" s="7" t="s">
        <v>23</v>
      </c>
      <c r="J139" s="17">
        <v>5.1499999999999997E-2</v>
      </c>
      <c r="K139" s="17">
        <v>1.04E-2</v>
      </c>
      <c r="L139" s="26">
        <v>1282866.7</v>
      </c>
      <c r="M139" s="26">
        <v>119.84</v>
      </c>
      <c r="N139" s="26">
        <v>1537.39</v>
      </c>
      <c r="O139" s="17">
        <v>2.7000000000000001E-3</v>
      </c>
      <c r="P139" s="17">
        <f>N139/סיכום!$B$42</f>
        <v>1.7462990379242753E-3</v>
      </c>
    </row>
    <row r="140" spans="1:16">
      <c r="A140" s="7" t="s">
        <v>365</v>
      </c>
      <c r="B140" s="7">
        <v>4150124</v>
      </c>
      <c r="C140" s="7" t="s">
        <v>366</v>
      </c>
      <c r="D140" s="7" t="s">
        <v>202</v>
      </c>
      <c r="E140" s="49" t="s">
        <v>1543</v>
      </c>
      <c r="F140" s="35">
        <v>0</v>
      </c>
      <c r="G140" s="35">
        <v>0</v>
      </c>
      <c r="H140" s="7">
        <v>0.63</v>
      </c>
      <c r="I140" s="7" t="s">
        <v>23</v>
      </c>
      <c r="J140" s="17">
        <v>0.05</v>
      </c>
      <c r="K140" s="17">
        <v>2.8166000000000002</v>
      </c>
      <c r="L140" s="26">
        <v>70000</v>
      </c>
      <c r="M140" s="26">
        <v>27.53</v>
      </c>
      <c r="N140" s="26">
        <v>19.27</v>
      </c>
      <c r="O140" s="17">
        <v>2.0000000000000001E-4</v>
      </c>
      <c r="P140" s="17">
        <f>N140/סיכום!$B$42</f>
        <v>2.1888513949486327E-5</v>
      </c>
    </row>
    <row r="141" spans="1:16">
      <c r="A141" s="7" t="s">
        <v>367</v>
      </c>
      <c r="B141" s="7">
        <v>1092360</v>
      </c>
      <c r="C141" s="7" t="s">
        <v>356</v>
      </c>
      <c r="D141" s="7" t="s">
        <v>193</v>
      </c>
      <c r="E141" s="49" t="s">
        <v>1543</v>
      </c>
      <c r="F141" s="35">
        <v>0</v>
      </c>
      <c r="G141" s="35">
        <v>0</v>
      </c>
      <c r="H141" s="7">
        <v>0.57999999999999996</v>
      </c>
      <c r="I141" s="7" t="s">
        <v>23</v>
      </c>
      <c r="J141" s="17">
        <v>4.2000000000000003E-2</v>
      </c>
      <c r="K141" s="17">
        <v>7.9000000000000008E-3</v>
      </c>
      <c r="L141" s="26">
        <v>25414.01</v>
      </c>
      <c r="M141" s="26">
        <v>126.9</v>
      </c>
      <c r="N141" s="26">
        <v>32.25</v>
      </c>
      <c r="O141" s="17">
        <v>8.9999999999999998E-4</v>
      </c>
      <c r="P141" s="17">
        <f>N141/סיכום!$B$42</f>
        <v>3.6632307984999169E-5</v>
      </c>
    </row>
    <row r="142" spans="1:16">
      <c r="A142" s="7" t="s">
        <v>368</v>
      </c>
      <c r="B142" s="7">
        <v>1095033</v>
      </c>
      <c r="C142" s="7" t="s">
        <v>369</v>
      </c>
      <c r="D142" s="7" t="s">
        <v>202</v>
      </c>
      <c r="E142" s="49" t="s">
        <v>1543</v>
      </c>
      <c r="F142" s="35">
        <v>0</v>
      </c>
      <c r="G142" s="35">
        <v>0</v>
      </c>
      <c r="H142" s="7">
        <v>4</v>
      </c>
      <c r="I142" s="7" t="s">
        <v>23</v>
      </c>
      <c r="J142" s="17">
        <v>0.06</v>
      </c>
      <c r="K142" s="17">
        <v>1.89E-2</v>
      </c>
      <c r="L142" s="26">
        <v>86483.88</v>
      </c>
      <c r="M142" s="26">
        <v>140.80000000000001</v>
      </c>
      <c r="N142" s="26">
        <v>121.77</v>
      </c>
      <c r="O142" s="17">
        <v>1.6000000000000001E-3</v>
      </c>
      <c r="P142" s="17">
        <f>N142/סיכום!$B$42</f>
        <v>1.3831677963824338E-4</v>
      </c>
    </row>
    <row r="143" spans="1:16">
      <c r="A143" s="7" t="s">
        <v>370</v>
      </c>
      <c r="B143" s="7">
        <v>6430102</v>
      </c>
      <c r="C143" s="7" t="s">
        <v>371</v>
      </c>
      <c r="D143" s="7" t="s">
        <v>363</v>
      </c>
      <c r="E143" s="49" t="s">
        <v>1543</v>
      </c>
      <c r="F143" s="35">
        <v>0</v>
      </c>
      <c r="G143" s="35">
        <v>0</v>
      </c>
      <c r="H143" s="7">
        <v>0.83</v>
      </c>
      <c r="I143" s="7" t="s">
        <v>23</v>
      </c>
      <c r="J143" s="17">
        <v>4.1599999999999998E-2</v>
      </c>
      <c r="K143" s="17">
        <v>6.0000000000000001E-3</v>
      </c>
      <c r="L143" s="26">
        <v>684603.18</v>
      </c>
      <c r="M143" s="26">
        <v>105.33</v>
      </c>
      <c r="N143" s="26">
        <v>721.09</v>
      </c>
      <c r="O143" s="17">
        <v>5.4999999999999997E-3</v>
      </c>
      <c r="P143" s="17">
        <f>N143/סיכום!$B$42</f>
        <v>8.1907568883420317E-4</v>
      </c>
    </row>
    <row r="144" spans="1:16" ht="13.5" thickBot="1">
      <c r="A144" s="6" t="s">
        <v>372</v>
      </c>
      <c r="B144" s="6"/>
      <c r="C144" s="6"/>
      <c r="D144" s="6"/>
      <c r="E144" s="6"/>
      <c r="F144" s="6"/>
      <c r="G144" s="6"/>
      <c r="H144" s="6">
        <v>4.3099999999999996</v>
      </c>
      <c r="I144" s="6"/>
      <c r="J144" s="18"/>
      <c r="K144" s="18">
        <v>1.21E-2</v>
      </c>
      <c r="L144" s="27">
        <f>SUM(L20:L143)</f>
        <v>68984552.490000024</v>
      </c>
      <c r="M144" s="45"/>
      <c r="N144" s="27">
        <f>SUM(N20:N143)</f>
        <v>83635.14</v>
      </c>
      <c r="O144" s="18"/>
      <c r="P144" s="19">
        <f>SUM(P20:P143)</f>
        <v>9.4999944398403827E-2</v>
      </c>
    </row>
    <row r="145" spans="1:16" ht="13.5" thickTop="1"/>
    <row r="146" spans="1:16">
      <c r="A146" s="6" t="s">
        <v>373</v>
      </c>
      <c r="B146" s="6"/>
      <c r="C146" s="6"/>
      <c r="D146" s="6"/>
      <c r="E146" s="6"/>
      <c r="F146" s="6"/>
      <c r="G146" s="6"/>
      <c r="H146" s="6"/>
      <c r="I146" s="6"/>
      <c r="J146" s="18"/>
      <c r="K146" s="18"/>
      <c r="L146" s="45"/>
      <c r="M146" s="45"/>
      <c r="N146" s="45"/>
      <c r="O146" s="18"/>
      <c r="P146" s="18"/>
    </row>
    <row r="147" spans="1:16">
      <c r="A147" s="7" t="s">
        <v>374</v>
      </c>
      <c r="B147" s="7">
        <v>2310100</v>
      </c>
      <c r="C147" s="7" t="s">
        <v>168</v>
      </c>
      <c r="D147" s="7" t="s">
        <v>169</v>
      </c>
      <c r="E147" s="7" t="s">
        <v>22</v>
      </c>
      <c r="F147" s="7" t="s">
        <v>170</v>
      </c>
      <c r="G147" s="35">
        <v>0</v>
      </c>
      <c r="H147" s="7">
        <v>0.54</v>
      </c>
      <c r="I147" s="7" t="s">
        <v>23</v>
      </c>
      <c r="J147" s="17">
        <v>5.5500000000000001E-2</v>
      </c>
      <c r="K147" s="17">
        <v>2.0999999999999999E-3</v>
      </c>
      <c r="L147" s="26">
        <v>10500</v>
      </c>
      <c r="M147" s="26">
        <v>105.43</v>
      </c>
      <c r="N147" s="26">
        <v>11.07</v>
      </c>
      <c r="O147" s="17">
        <v>0</v>
      </c>
      <c r="P147" s="17">
        <f>N147/סיכום!$B$42</f>
        <v>1.2574252694385763E-5</v>
      </c>
    </row>
    <row r="148" spans="1:16">
      <c r="A148" s="7" t="s">
        <v>375</v>
      </c>
      <c r="B148" s="7">
        <v>1940485</v>
      </c>
      <c r="C148" s="7" t="s">
        <v>175</v>
      </c>
      <c r="D148" s="7" t="s">
        <v>169</v>
      </c>
      <c r="E148" s="7" t="s">
        <v>22</v>
      </c>
      <c r="F148" s="7" t="s">
        <v>176</v>
      </c>
      <c r="G148" s="35">
        <v>0</v>
      </c>
      <c r="H148" s="7">
        <v>2.92</v>
      </c>
      <c r="I148" s="7" t="s">
        <v>23</v>
      </c>
      <c r="J148" s="17">
        <v>5.8999999999999997E-2</v>
      </c>
      <c r="K148" s="17">
        <v>9.4999999999999998E-3</v>
      </c>
      <c r="L148" s="26">
        <v>43715</v>
      </c>
      <c r="M148" s="26">
        <v>117.37</v>
      </c>
      <c r="N148" s="26">
        <v>51.31</v>
      </c>
      <c r="O148" s="17">
        <v>0</v>
      </c>
      <c r="P148" s="17">
        <f>N148/סיכום!$B$42</f>
        <v>5.8282285975513414E-5</v>
      </c>
    </row>
    <row r="149" spans="1:16">
      <c r="A149" s="7" t="s">
        <v>376</v>
      </c>
      <c r="B149" s="7">
        <v>1940493</v>
      </c>
      <c r="C149" s="7" t="s">
        <v>175</v>
      </c>
      <c r="D149" s="7" t="s">
        <v>169</v>
      </c>
      <c r="E149" s="7" t="s">
        <v>22</v>
      </c>
      <c r="F149" s="7" t="s">
        <v>176</v>
      </c>
      <c r="G149" s="35">
        <v>0</v>
      </c>
      <c r="H149" s="7">
        <v>3.56</v>
      </c>
      <c r="I149" s="7" t="s">
        <v>23</v>
      </c>
      <c r="J149" s="17">
        <v>1.8530000000000001E-2</v>
      </c>
      <c r="K149" s="17">
        <v>4.5999999999999999E-3</v>
      </c>
      <c r="L149" s="26">
        <v>65000</v>
      </c>
      <c r="M149" s="26">
        <v>105.23</v>
      </c>
      <c r="N149" s="26">
        <v>68.400000000000006</v>
      </c>
      <c r="O149" s="17">
        <v>1E-4</v>
      </c>
      <c r="P149" s="17">
        <f>N149/סיכום!$B$42</f>
        <v>7.7694569493765695E-5</v>
      </c>
    </row>
    <row r="150" spans="1:16">
      <c r="A150" s="7" t="s">
        <v>377</v>
      </c>
      <c r="B150" s="7">
        <v>1119635</v>
      </c>
      <c r="C150" s="7" t="s">
        <v>378</v>
      </c>
      <c r="D150" s="7" t="s">
        <v>379</v>
      </c>
      <c r="E150" s="7" t="s">
        <v>182</v>
      </c>
      <c r="F150" s="7" t="s">
        <v>209</v>
      </c>
      <c r="G150" s="35">
        <v>0</v>
      </c>
      <c r="H150" s="7">
        <v>2.63</v>
      </c>
      <c r="I150" s="7" t="s">
        <v>23</v>
      </c>
      <c r="J150" s="17">
        <v>4.8399999999999999E-2</v>
      </c>
      <c r="K150" s="17">
        <v>8.2000000000000007E-3</v>
      </c>
      <c r="L150" s="26">
        <v>1.24</v>
      </c>
      <c r="M150" s="26">
        <v>112.08</v>
      </c>
      <c r="N150" s="26">
        <v>0</v>
      </c>
      <c r="O150" s="17">
        <v>0</v>
      </c>
      <c r="P150" s="17">
        <f>N150/סיכום!$B$42</f>
        <v>0</v>
      </c>
    </row>
    <row r="151" spans="1:16">
      <c r="A151" s="7" t="s">
        <v>380</v>
      </c>
      <c r="B151" s="7">
        <v>6040281</v>
      </c>
      <c r="C151" s="7" t="s">
        <v>184</v>
      </c>
      <c r="D151" s="7" t="s">
        <v>169</v>
      </c>
      <c r="E151" s="7" t="s">
        <v>182</v>
      </c>
      <c r="F151" s="7" t="s">
        <v>176</v>
      </c>
      <c r="G151" s="35">
        <v>0</v>
      </c>
      <c r="H151" s="7">
        <v>2.31</v>
      </c>
      <c r="I151" s="7" t="s">
        <v>23</v>
      </c>
      <c r="J151" s="17">
        <v>5.3999999999999999E-2</v>
      </c>
      <c r="K151" s="17">
        <v>8.0999999999999996E-3</v>
      </c>
      <c r="L151" s="26">
        <v>768342</v>
      </c>
      <c r="M151" s="26">
        <v>114.05</v>
      </c>
      <c r="N151" s="26">
        <v>876.29</v>
      </c>
      <c r="O151" s="17">
        <v>2.9999999999999997E-4</v>
      </c>
      <c r="P151" s="17">
        <f>N151/סיכום!$B$42</f>
        <v>9.9536512136976494E-4</v>
      </c>
    </row>
    <row r="152" spans="1:16">
      <c r="A152" s="7" t="s">
        <v>381</v>
      </c>
      <c r="B152" s="7">
        <v>1940410</v>
      </c>
      <c r="C152" s="7" t="s">
        <v>175</v>
      </c>
      <c r="D152" s="7" t="s">
        <v>169</v>
      </c>
      <c r="E152" s="7" t="s">
        <v>182</v>
      </c>
      <c r="F152" s="7" t="s">
        <v>176</v>
      </c>
      <c r="G152" s="35">
        <v>0</v>
      </c>
      <c r="H152" s="7">
        <v>3.72</v>
      </c>
      <c r="I152" s="7" t="s">
        <v>23</v>
      </c>
      <c r="J152" s="17">
        <v>6.0999999999999999E-2</v>
      </c>
      <c r="K152" s="17">
        <v>1.09E-2</v>
      </c>
      <c r="L152" s="26">
        <v>48021</v>
      </c>
      <c r="M152" s="26">
        <v>119.44</v>
      </c>
      <c r="N152" s="26">
        <v>57.36</v>
      </c>
      <c r="O152" s="17">
        <v>0</v>
      </c>
      <c r="P152" s="17">
        <f>N152/סיכום!$B$42</f>
        <v>6.5154393364947366E-5</v>
      </c>
    </row>
    <row r="153" spans="1:16">
      <c r="A153" s="7" t="s">
        <v>382</v>
      </c>
      <c r="B153" s="7">
        <v>1940550</v>
      </c>
      <c r="C153" s="7" t="s">
        <v>175</v>
      </c>
      <c r="D153" s="7" t="s">
        <v>169</v>
      </c>
      <c r="E153" s="7" t="s">
        <v>182</v>
      </c>
      <c r="F153" s="7" t="s">
        <v>170</v>
      </c>
      <c r="G153" s="35">
        <v>0</v>
      </c>
      <c r="H153" s="7">
        <v>5.91</v>
      </c>
      <c r="I153" s="7" t="s">
        <v>23</v>
      </c>
      <c r="J153" s="17">
        <v>6.5000000000000002E-2</v>
      </c>
      <c r="K153" s="17">
        <v>1.41E-2</v>
      </c>
      <c r="L153" s="26">
        <v>150000</v>
      </c>
      <c r="M153" s="26">
        <v>139.88</v>
      </c>
      <c r="N153" s="26">
        <v>209.82</v>
      </c>
      <c r="O153" s="17">
        <v>6.9999999999999999E-4</v>
      </c>
      <c r="P153" s="17">
        <f>N153/סיכום!$B$42</f>
        <v>2.3833149957868297E-4</v>
      </c>
    </row>
    <row r="154" spans="1:16">
      <c r="A154" s="7" t="s">
        <v>383</v>
      </c>
      <c r="B154" s="7">
        <v>1133131</v>
      </c>
      <c r="C154" s="7" t="s">
        <v>384</v>
      </c>
      <c r="D154" s="7" t="s">
        <v>379</v>
      </c>
      <c r="E154" s="7" t="s">
        <v>194</v>
      </c>
      <c r="F154" s="7" t="s">
        <v>170</v>
      </c>
      <c r="G154" s="35">
        <v>0</v>
      </c>
      <c r="H154" s="7">
        <v>7.31</v>
      </c>
      <c r="I154" s="7" t="s">
        <v>23</v>
      </c>
      <c r="J154" s="17">
        <v>1.2633999999999999E-2</v>
      </c>
      <c r="K154" s="17">
        <v>9.7000000000000003E-3</v>
      </c>
      <c r="L154" s="26">
        <v>284450</v>
      </c>
      <c r="M154" s="26">
        <v>102.62</v>
      </c>
      <c r="N154" s="26">
        <v>291.89999999999998</v>
      </c>
      <c r="O154" s="17">
        <v>5.9999999999999995E-4</v>
      </c>
      <c r="P154" s="17">
        <f>N154/סיכום!$B$42</f>
        <v>3.3156498297120179E-4</v>
      </c>
    </row>
    <row r="155" spans="1:16">
      <c r="A155" s="7" t="s">
        <v>385</v>
      </c>
      <c r="B155" s="7">
        <v>7590144</v>
      </c>
      <c r="C155" s="7" t="s">
        <v>217</v>
      </c>
      <c r="D155" s="7" t="s">
        <v>202</v>
      </c>
      <c r="E155" s="7" t="s">
        <v>208</v>
      </c>
      <c r="F155" s="7" t="s">
        <v>176</v>
      </c>
      <c r="G155" s="35">
        <v>0</v>
      </c>
      <c r="H155" s="7">
        <v>1.51</v>
      </c>
      <c r="I155" s="7" t="s">
        <v>23</v>
      </c>
      <c r="J155" s="17">
        <v>6.4100000000000004E-2</v>
      </c>
      <c r="K155" s="17">
        <v>7.9000000000000008E-3</v>
      </c>
      <c r="L155" s="26">
        <v>143904</v>
      </c>
      <c r="M155" s="26">
        <v>111.48</v>
      </c>
      <c r="N155" s="26">
        <v>160.41999999999999</v>
      </c>
      <c r="O155" s="17">
        <v>4.0000000000000002E-4</v>
      </c>
      <c r="P155" s="17">
        <f>N155/סיכום!$B$42</f>
        <v>1.8221875494429663E-4</v>
      </c>
    </row>
    <row r="156" spans="1:16">
      <c r="A156" s="7" t="s">
        <v>386</v>
      </c>
      <c r="B156" s="7">
        <v>1260421</v>
      </c>
      <c r="C156" s="7" t="s">
        <v>220</v>
      </c>
      <c r="D156" s="7" t="s">
        <v>202</v>
      </c>
      <c r="E156" s="7" t="s">
        <v>208</v>
      </c>
      <c r="F156" s="7" t="s">
        <v>176</v>
      </c>
      <c r="G156" s="35">
        <v>0</v>
      </c>
      <c r="H156" s="7">
        <v>2.4700000000000002</v>
      </c>
      <c r="I156" s="7" t="s">
        <v>23</v>
      </c>
      <c r="J156" s="17">
        <v>9.5469999999999999E-3</v>
      </c>
      <c r="K156" s="17">
        <v>1.1299999999999999E-2</v>
      </c>
      <c r="L156" s="26">
        <v>22653</v>
      </c>
      <c r="M156" s="26">
        <v>99.81</v>
      </c>
      <c r="N156" s="26">
        <v>22.61</v>
      </c>
      <c r="O156" s="17">
        <v>0</v>
      </c>
      <c r="P156" s="17">
        <f>N156/סיכום!$B$42</f>
        <v>2.5682371582661436E-5</v>
      </c>
    </row>
    <row r="157" spans="1:16">
      <c r="A157" s="7" t="s">
        <v>387</v>
      </c>
      <c r="B157" s="7">
        <v>1260405</v>
      </c>
      <c r="C157" s="7" t="s">
        <v>220</v>
      </c>
      <c r="D157" s="7" t="s">
        <v>202</v>
      </c>
      <c r="E157" s="7" t="s">
        <v>208</v>
      </c>
      <c r="F157" s="7" t="s">
        <v>176</v>
      </c>
      <c r="G157" s="35">
        <v>0</v>
      </c>
      <c r="H157" s="7">
        <v>1.24</v>
      </c>
      <c r="I157" s="7" t="s">
        <v>23</v>
      </c>
      <c r="J157" s="17">
        <v>6.4000000000000001E-2</v>
      </c>
      <c r="K157" s="17">
        <v>1.14E-2</v>
      </c>
      <c r="L157" s="26">
        <v>40603</v>
      </c>
      <c r="M157" s="26">
        <v>108.07</v>
      </c>
      <c r="N157" s="26">
        <v>43.88</v>
      </c>
      <c r="O157" s="17">
        <v>1E-4</v>
      </c>
      <c r="P157" s="17">
        <f>N157/סיכום!$B$42</f>
        <v>4.9842656569977174E-5</v>
      </c>
    </row>
    <row r="158" spans="1:16">
      <c r="A158" s="7" t="s">
        <v>388</v>
      </c>
      <c r="B158" s="7">
        <v>7480031</v>
      </c>
      <c r="C158" s="7" t="s">
        <v>225</v>
      </c>
      <c r="D158" s="7" t="s">
        <v>169</v>
      </c>
      <c r="E158" s="7" t="s">
        <v>208</v>
      </c>
      <c r="F158" s="7" t="s">
        <v>176</v>
      </c>
      <c r="G158" s="35">
        <v>0</v>
      </c>
      <c r="H158" s="7">
        <v>2.36</v>
      </c>
      <c r="I158" s="7" t="s">
        <v>23</v>
      </c>
      <c r="J158" s="17">
        <v>6.0999999999999999E-2</v>
      </c>
      <c r="K158" s="17">
        <v>8.3000000000000001E-3</v>
      </c>
      <c r="L158" s="26">
        <v>174042.4</v>
      </c>
      <c r="M158" s="26">
        <v>113.02</v>
      </c>
      <c r="N158" s="26">
        <v>196.7</v>
      </c>
      <c r="O158" s="17">
        <v>2.9999999999999997E-4</v>
      </c>
      <c r="P158" s="17">
        <f>N158/סיכום!$B$42</f>
        <v>2.2342868157052207E-4</v>
      </c>
    </row>
    <row r="159" spans="1:16">
      <c r="A159" s="7" t="s">
        <v>389</v>
      </c>
      <c r="B159" s="7">
        <v>7480064</v>
      </c>
      <c r="C159" s="7" t="s">
        <v>225</v>
      </c>
      <c r="D159" s="7" t="s">
        <v>169</v>
      </c>
      <c r="E159" s="7" t="s">
        <v>208</v>
      </c>
      <c r="F159" s="7" t="s">
        <v>176</v>
      </c>
      <c r="G159" s="35">
        <v>0</v>
      </c>
      <c r="H159" s="7">
        <v>0.94</v>
      </c>
      <c r="I159" s="7" t="s">
        <v>23</v>
      </c>
      <c r="J159" s="17">
        <v>6.8000000000000005E-2</v>
      </c>
      <c r="K159" s="17">
        <v>3.8999999999999998E-3</v>
      </c>
      <c r="L159" s="26">
        <v>16666.669999999998</v>
      </c>
      <c r="M159" s="26">
        <v>106.41</v>
      </c>
      <c r="N159" s="26">
        <v>17.73</v>
      </c>
      <c r="O159" s="17">
        <v>0</v>
      </c>
      <c r="P159" s="17">
        <f>N159/סיכום!$B$42</f>
        <v>2.0139250250357686E-5</v>
      </c>
    </row>
    <row r="160" spans="1:16">
      <c r="A160" s="7" t="s">
        <v>390</v>
      </c>
      <c r="B160" s="7">
        <v>4160107</v>
      </c>
      <c r="C160" s="7" t="s">
        <v>391</v>
      </c>
      <c r="D160" s="7" t="s">
        <v>202</v>
      </c>
      <c r="E160" s="7" t="s">
        <v>208</v>
      </c>
      <c r="F160" s="7" t="s">
        <v>170</v>
      </c>
      <c r="G160" s="35">
        <v>0</v>
      </c>
      <c r="H160" s="7">
        <v>1.87</v>
      </c>
      <c r="I160" s="7" t="s">
        <v>23</v>
      </c>
      <c r="J160" s="17">
        <v>5.2499999999999998E-2</v>
      </c>
      <c r="K160" s="17">
        <v>1.0999999999999999E-2</v>
      </c>
      <c r="L160" s="26">
        <v>49885.75</v>
      </c>
      <c r="M160" s="26">
        <v>108.25</v>
      </c>
      <c r="N160" s="26">
        <v>54</v>
      </c>
      <c r="O160" s="17">
        <v>5.0000000000000001E-4</v>
      </c>
      <c r="P160" s="17">
        <f>N160/סיכום!$B$42</f>
        <v>6.1337818021393962E-5</v>
      </c>
    </row>
    <row r="161" spans="1:16">
      <c r="A161" s="7" t="s">
        <v>392</v>
      </c>
      <c r="B161" s="7">
        <v>1120138</v>
      </c>
      <c r="C161" s="7" t="s">
        <v>235</v>
      </c>
      <c r="D161" s="7" t="s">
        <v>198</v>
      </c>
      <c r="E161" s="7" t="s">
        <v>208</v>
      </c>
      <c r="F161" s="7" t="s">
        <v>176</v>
      </c>
      <c r="G161" s="35">
        <v>0</v>
      </c>
      <c r="H161" s="7">
        <v>4.6900000000000004</v>
      </c>
      <c r="I161" s="7" t="s">
        <v>23</v>
      </c>
      <c r="J161" s="17">
        <v>5.7000000000000002E-2</v>
      </c>
      <c r="K161" s="17">
        <v>3.44E-2</v>
      </c>
      <c r="L161" s="26">
        <v>306269</v>
      </c>
      <c r="M161" s="26">
        <v>112</v>
      </c>
      <c r="N161" s="26">
        <v>343.02</v>
      </c>
      <c r="O161" s="17">
        <v>4.0000000000000002E-4</v>
      </c>
      <c r="P161" s="17">
        <f>N161/סיכום!$B$42</f>
        <v>3.8963145069812139E-4</v>
      </c>
    </row>
    <row r="162" spans="1:16">
      <c r="A162" s="7" t="s">
        <v>393</v>
      </c>
      <c r="B162" s="7">
        <v>1120807</v>
      </c>
      <c r="C162" s="7" t="s">
        <v>242</v>
      </c>
      <c r="D162" s="7" t="s">
        <v>198</v>
      </c>
      <c r="E162" s="7" t="s">
        <v>208</v>
      </c>
      <c r="F162" s="7" t="s">
        <v>176</v>
      </c>
      <c r="G162" s="35">
        <v>0</v>
      </c>
      <c r="H162" s="7">
        <v>4.82</v>
      </c>
      <c r="I162" s="7" t="s">
        <v>23</v>
      </c>
      <c r="J162" s="17">
        <v>0.06</v>
      </c>
      <c r="K162" s="17">
        <v>3.5200000000000002E-2</v>
      </c>
      <c r="L162" s="26">
        <v>215</v>
      </c>
      <c r="M162" s="26">
        <v>112.47</v>
      </c>
      <c r="N162" s="26">
        <v>0.24</v>
      </c>
      <c r="O162" s="17">
        <v>0</v>
      </c>
      <c r="P162" s="17">
        <f>N162/סיכום!$B$42</f>
        <v>2.726125245395287E-7</v>
      </c>
    </row>
    <row r="163" spans="1:16">
      <c r="A163" s="7" t="s">
        <v>394</v>
      </c>
      <c r="B163" s="7">
        <v>1118843</v>
      </c>
      <c r="C163" s="7" t="s">
        <v>244</v>
      </c>
      <c r="D163" s="7" t="s">
        <v>193</v>
      </c>
      <c r="E163" s="7" t="s">
        <v>208</v>
      </c>
      <c r="F163" s="7" t="s">
        <v>170</v>
      </c>
      <c r="G163" s="35">
        <v>0</v>
      </c>
      <c r="H163" s="7">
        <v>1.68</v>
      </c>
      <c r="I163" s="7" t="s">
        <v>23</v>
      </c>
      <c r="J163" s="17">
        <v>5.5E-2</v>
      </c>
      <c r="K163" s="17">
        <v>1.4E-2</v>
      </c>
      <c r="L163" s="26">
        <v>283865.25</v>
      </c>
      <c r="M163" s="26">
        <v>108.43</v>
      </c>
      <c r="N163" s="26">
        <v>307.8</v>
      </c>
      <c r="O163" s="17">
        <v>5.0000000000000001E-4</v>
      </c>
      <c r="P163" s="17">
        <f>N163/סיכום!$B$42</f>
        <v>3.4962556272194559E-4</v>
      </c>
    </row>
    <row r="164" spans="1:16">
      <c r="A164" s="7" t="s">
        <v>395</v>
      </c>
      <c r="B164" s="7">
        <v>1121854</v>
      </c>
      <c r="C164" s="7" t="s">
        <v>207</v>
      </c>
      <c r="D164" s="7" t="s">
        <v>169</v>
      </c>
      <c r="E164" s="7" t="s">
        <v>252</v>
      </c>
      <c r="F164" s="7" t="s">
        <v>209</v>
      </c>
      <c r="G164" s="35">
        <v>0</v>
      </c>
      <c r="H164" s="7">
        <v>4.5199999999999996</v>
      </c>
      <c r="I164" s="7" t="s">
        <v>23</v>
      </c>
      <c r="J164" s="17">
        <v>1.55E-2</v>
      </c>
      <c r="K164" s="17">
        <v>8.3999999999999995E-3</v>
      </c>
      <c r="L164" s="26">
        <v>104743</v>
      </c>
      <c r="M164" s="26">
        <v>103.4</v>
      </c>
      <c r="N164" s="26">
        <v>108.3</v>
      </c>
      <c r="O164" s="17">
        <v>2.0000000000000001E-4</v>
      </c>
      <c r="P164" s="17">
        <f>N164/סיכום!$B$42</f>
        <v>1.2301640169846232E-4</v>
      </c>
    </row>
    <row r="165" spans="1:16">
      <c r="A165" s="7" t="s">
        <v>396</v>
      </c>
      <c r="B165" s="7">
        <v>1101013</v>
      </c>
      <c r="C165" s="7" t="s">
        <v>207</v>
      </c>
      <c r="D165" s="7" t="s">
        <v>169</v>
      </c>
      <c r="E165" s="7" t="s">
        <v>252</v>
      </c>
      <c r="F165" s="7" t="s">
        <v>209</v>
      </c>
      <c r="G165" s="35">
        <v>0</v>
      </c>
      <c r="H165" s="7">
        <v>1.27</v>
      </c>
      <c r="I165" s="7" t="s">
        <v>23</v>
      </c>
      <c r="J165" s="17">
        <v>6.2E-2</v>
      </c>
      <c r="K165" s="17">
        <v>8.0000000000000002E-3</v>
      </c>
      <c r="L165" s="26">
        <v>2965.33</v>
      </c>
      <c r="M165" s="26">
        <v>108.19</v>
      </c>
      <c r="N165" s="26">
        <v>3.21</v>
      </c>
      <c r="O165" s="17">
        <v>0</v>
      </c>
      <c r="P165" s="17">
        <f>N165/סיכום!$B$42</f>
        <v>3.6461925157161964E-6</v>
      </c>
    </row>
    <row r="166" spans="1:16">
      <c r="A166" s="7" t="s">
        <v>397</v>
      </c>
      <c r="B166" s="7">
        <v>1115385</v>
      </c>
      <c r="C166" s="7" t="s">
        <v>318</v>
      </c>
      <c r="D166" s="7" t="s">
        <v>267</v>
      </c>
      <c r="E166" s="7" t="s">
        <v>252</v>
      </c>
      <c r="F166" s="7" t="s">
        <v>209</v>
      </c>
      <c r="G166" s="35">
        <v>0</v>
      </c>
      <c r="H166" s="7">
        <v>0.42</v>
      </c>
      <c r="I166" s="7" t="s">
        <v>23</v>
      </c>
      <c r="J166" s="17">
        <v>5.5E-2</v>
      </c>
      <c r="K166" s="17">
        <v>1.35E-2</v>
      </c>
      <c r="L166" s="26">
        <v>41442.019999999997</v>
      </c>
      <c r="M166" s="26">
        <v>102.17</v>
      </c>
      <c r="N166" s="26">
        <v>42.34</v>
      </c>
      <c r="O166" s="17">
        <v>2.9999999999999997E-4</v>
      </c>
      <c r="P166" s="17">
        <f>N166/סיכום!$B$42</f>
        <v>4.8093392870848526E-5</v>
      </c>
    </row>
    <row r="167" spans="1:16">
      <c r="A167" s="7" t="s">
        <v>398</v>
      </c>
      <c r="B167" s="7">
        <v>5760202</v>
      </c>
      <c r="C167" s="7" t="s">
        <v>266</v>
      </c>
      <c r="D167" s="7" t="s">
        <v>267</v>
      </c>
      <c r="E167" s="7" t="s">
        <v>252</v>
      </c>
      <c r="F167" s="7" t="s">
        <v>170</v>
      </c>
      <c r="G167" s="35">
        <v>0</v>
      </c>
      <c r="H167" s="7">
        <v>1.68</v>
      </c>
      <c r="I167" s="7" t="s">
        <v>23</v>
      </c>
      <c r="J167" s="17">
        <v>0.06</v>
      </c>
      <c r="K167" s="17">
        <v>1.18E-2</v>
      </c>
      <c r="L167" s="26">
        <v>54147</v>
      </c>
      <c r="M167" s="26">
        <v>109.81</v>
      </c>
      <c r="N167" s="26">
        <v>59.46</v>
      </c>
      <c r="O167" s="17">
        <v>1E-4</v>
      </c>
      <c r="P167" s="17">
        <f>N167/סיכום!$B$42</f>
        <v>6.7539752954668238E-5</v>
      </c>
    </row>
    <row r="168" spans="1:16">
      <c r="A168" s="7" t="s">
        <v>399</v>
      </c>
      <c r="B168" s="7">
        <v>1113661</v>
      </c>
      <c r="C168" s="7" t="s">
        <v>277</v>
      </c>
      <c r="D168" s="7" t="s">
        <v>193</v>
      </c>
      <c r="E168" s="7" t="s">
        <v>252</v>
      </c>
      <c r="F168" s="7" t="s">
        <v>170</v>
      </c>
      <c r="G168" s="35">
        <v>0</v>
      </c>
      <c r="H168" s="7">
        <v>1.25</v>
      </c>
      <c r="I168" s="7" t="s">
        <v>23</v>
      </c>
      <c r="J168" s="17">
        <v>6.25E-2</v>
      </c>
      <c r="K168" s="17">
        <v>1.23E-2</v>
      </c>
      <c r="L168" s="26">
        <v>89436.25</v>
      </c>
      <c r="M168" s="26">
        <v>107.71</v>
      </c>
      <c r="N168" s="26">
        <v>96.33</v>
      </c>
      <c r="O168" s="17">
        <v>2.9999999999999997E-4</v>
      </c>
      <c r="P168" s="17">
        <f>N168/סיכום!$B$42</f>
        <v>1.0941985203705334E-4</v>
      </c>
    </row>
    <row r="169" spans="1:16">
      <c r="A169" s="7" t="s">
        <v>400</v>
      </c>
      <c r="B169" s="7">
        <v>1126002</v>
      </c>
      <c r="C169" s="7" t="s">
        <v>277</v>
      </c>
      <c r="D169" s="7" t="s">
        <v>193</v>
      </c>
      <c r="E169" s="7" t="s">
        <v>252</v>
      </c>
      <c r="F169" s="7" t="s">
        <v>170</v>
      </c>
      <c r="G169" s="35">
        <v>0</v>
      </c>
      <c r="H169" s="7">
        <v>2.8</v>
      </c>
      <c r="I169" s="7" t="s">
        <v>23</v>
      </c>
      <c r="J169" s="17">
        <v>6.9900000000000004E-2</v>
      </c>
      <c r="K169" s="17">
        <v>2.4E-2</v>
      </c>
      <c r="L169" s="26">
        <v>316404</v>
      </c>
      <c r="M169" s="26">
        <v>115.14</v>
      </c>
      <c r="N169" s="26">
        <v>364.31</v>
      </c>
      <c r="O169" s="17">
        <v>1.1000000000000001E-3</v>
      </c>
      <c r="P169" s="17">
        <f>N169/סיכום!$B$42</f>
        <v>4.1381445339581545E-4</v>
      </c>
    </row>
    <row r="170" spans="1:16">
      <c r="A170" s="7" t="s">
        <v>401</v>
      </c>
      <c r="B170" s="7">
        <v>1132836</v>
      </c>
      <c r="C170" s="7" t="s">
        <v>277</v>
      </c>
      <c r="D170" s="7" t="s">
        <v>280</v>
      </c>
      <c r="E170" s="7" t="s">
        <v>252</v>
      </c>
      <c r="F170" s="7" t="s">
        <v>170</v>
      </c>
      <c r="G170" s="35">
        <v>0</v>
      </c>
      <c r="H170" s="7">
        <v>6.04</v>
      </c>
      <c r="I170" s="7" t="s">
        <v>23</v>
      </c>
      <c r="J170" s="17">
        <v>4.1399999999999999E-2</v>
      </c>
      <c r="K170" s="17">
        <v>4.4900000000000002E-2</v>
      </c>
      <c r="L170" s="26">
        <v>377000</v>
      </c>
      <c r="M170" s="26">
        <v>99.17</v>
      </c>
      <c r="N170" s="26">
        <v>373.87</v>
      </c>
      <c r="O170" s="17">
        <v>6.9999999999999999E-4</v>
      </c>
      <c r="P170" s="17">
        <f>N170/סיכום!$B$42</f>
        <v>4.2467351895664001E-4</v>
      </c>
    </row>
    <row r="171" spans="1:16">
      <c r="A171" s="7" t="s">
        <v>402</v>
      </c>
      <c r="B171" s="7">
        <v>1114073</v>
      </c>
      <c r="C171" s="7" t="s">
        <v>403</v>
      </c>
      <c r="D171" s="7" t="s">
        <v>267</v>
      </c>
      <c r="E171" s="7" t="s">
        <v>252</v>
      </c>
      <c r="F171" s="7" t="s">
        <v>170</v>
      </c>
      <c r="G171" s="35">
        <v>0</v>
      </c>
      <c r="H171" s="7">
        <v>3.96</v>
      </c>
      <c r="I171" s="7" t="s">
        <v>23</v>
      </c>
      <c r="J171" s="17">
        <v>2.3987999999999999E-2</v>
      </c>
      <c r="K171" s="17">
        <v>1.6500000000000001E-2</v>
      </c>
      <c r="L171" s="26">
        <v>120036</v>
      </c>
      <c r="M171" s="26">
        <v>103.26</v>
      </c>
      <c r="N171" s="26">
        <v>123.95</v>
      </c>
      <c r="O171" s="17">
        <v>0</v>
      </c>
      <c r="P171" s="17">
        <f>N171/סיכום!$B$42</f>
        <v>1.4079301006947743E-4</v>
      </c>
    </row>
    <row r="172" spans="1:16">
      <c r="A172" s="7" t="s">
        <v>404</v>
      </c>
      <c r="B172" s="7">
        <v>7770167</v>
      </c>
      <c r="C172" s="7" t="s">
        <v>289</v>
      </c>
      <c r="D172" s="7" t="s">
        <v>290</v>
      </c>
      <c r="E172" s="7" t="s">
        <v>252</v>
      </c>
      <c r="F172" s="7" t="s">
        <v>170</v>
      </c>
      <c r="G172" s="35">
        <v>0</v>
      </c>
      <c r="H172" s="7">
        <v>1.33</v>
      </c>
      <c r="I172" s="7" t="s">
        <v>23</v>
      </c>
      <c r="J172" s="17">
        <v>5.45E-2</v>
      </c>
      <c r="K172" s="17">
        <v>1.3299999999999999E-2</v>
      </c>
      <c r="L172" s="26">
        <v>173295.51</v>
      </c>
      <c r="M172" s="26">
        <v>106.29</v>
      </c>
      <c r="N172" s="26">
        <v>184.2</v>
      </c>
      <c r="O172" s="17">
        <v>8.0000000000000004E-4</v>
      </c>
      <c r="P172" s="17">
        <f>N172/סיכום!$B$42</f>
        <v>2.0923011258408827E-4</v>
      </c>
    </row>
    <row r="173" spans="1:16">
      <c r="A173" s="7" t="s">
        <v>405</v>
      </c>
      <c r="B173" s="7">
        <v>1126317</v>
      </c>
      <c r="C173" s="7" t="s">
        <v>406</v>
      </c>
      <c r="D173" s="7" t="s">
        <v>407</v>
      </c>
      <c r="E173" s="7" t="s">
        <v>296</v>
      </c>
      <c r="F173" s="7" t="s">
        <v>170</v>
      </c>
      <c r="G173" s="35">
        <v>0</v>
      </c>
      <c r="H173" s="7">
        <v>2.13</v>
      </c>
      <c r="I173" s="7" t="s">
        <v>23</v>
      </c>
      <c r="J173" s="17">
        <v>6.3E-2</v>
      </c>
      <c r="K173" s="17">
        <v>1.4200000000000001E-2</v>
      </c>
      <c r="L173" s="26">
        <v>518929</v>
      </c>
      <c r="M173" s="26">
        <v>112.31</v>
      </c>
      <c r="N173" s="26">
        <v>582.80999999999995</v>
      </c>
      <c r="O173" s="17">
        <v>1.4E-3</v>
      </c>
      <c r="P173" s="17">
        <f>N173/סיכום!$B$42</f>
        <v>6.6200543927867801E-4</v>
      </c>
    </row>
    <row r="174" spans="1:16">
      <c r="A174" s="7" t="s">
        <v>408</v>
      </c>
      <c r="B174" s="7">
        <v>1123421</v>
      </c>
      <c r="C174" s="7" t="s">
        <v>326</v>
      </c>
      <c r="D174" s="7" t="s">
        <v>327</v>
      </c>
      <c r="E174" s="7" t="s">
        <v>321</v>
      </c>
      <c r="F174" s="7" t="s">
        <v>209</v>
      </c>
      <c r="G174" s="35">
        <v>0</v>
      </c>
      <c r="H174" s="7">
        <v>0.69</v>
      </c>
      <c r="I174" s="7" t="s">
        <v>23</v>
      </c>
      <c r="J174" s="17">
        <v>1.6500000000000001E-2</v>
      </c>
      <c r="K174" s="17">
        <v>1.2699999999999999E-2</v>
      </c>
      <c r="L174" s="26">
        <v>10304</v>
      </c>
      <c r="M174" s="26">
        <v>100.36</v>
      </c>
      <c r="N174" s="26">
        <v>10.34</v>
      </c>
      <c r="O174" s="17">
        <v>2.0000000000000001E-4</v>
      </c>
      <c r="P174" s="17">
        <f>N174/סיכום!$B$42</f>
        <v>1.1745056265578029E-5</v>
      </c>
    </row>
    <row r="175" spans="1:16">
      <c r="A175" s="7" t="s">
        <v>409</v>
      </c>
      <c r="B175" s="7">
        <v>3710167</v>
      </c>
      <c r="C175" s="7" t="s">
        <v>410</v>
      </c>
      <c r="D175" s="7" t="s">
        <v>290</v>
      </c>
      <c r="E175" s="7" t="s">
        <v>321</v>
      </c>
      <c r="F175" s="7" t="s">
        <v>209</v>
      </c>
      <c r="G175" s="35">
        <v>0</v>
      </c>
      <c r="H175" s="7">
        <v>0.67</v>
      </c>
      <c r="I175" s="7" t="s">
        <v>23</v>
      </c>
      <c r="J175" s="17">
        <v>3.15E-2</v>
      </c>
      <c r="K175" s="17">
        <v>1.7500000000000002E-2</v>
      </c>
      <c r="L175" s="26">
        <v>5000</v>
      </c>
      <c r="M175" s="26">
        <v>101.19</v>
      </c>
      <c r="N175" s="26">
        <v>5.0599999999999996</v>
      </c>
      <c r="O175" s="17">
        <v>4.0000000000000002E-4</v>
      </c>
      <c r="P175" s="17">
        <f>N175/סיכום!$B$42</f>
        <v>5.7475807257083966E-6</v>
      </c>
    </row>
    <row r="176" spans="1:16">
      <c r="A176" s="7" t="s">
        <v>411</v>
      </c>
      <c r="B176" s="7">
        <v>6320097</v>
      </c>
      <c r="C176" s="7" t="s">
        <v>412</v>
      </c>
      <c r="D176" s="7" t="s">
        <v>413</v>
      </c>
      <c r="E176" s="7" t="s">
        <v>321</v>
      </c>
      <c r="F176" s="7" t="s">
        <v>170</v>
      </c>
      <c r="G176" s="35">
        <v>0</v>
      </c>
      <c r="H176" s="7">
        <v>1.59</v>
      </c>
      <c r="I176" s="7" t="s">
        <v>23</v>
      </c>
      <c r="J176" s="17">
        <v>5.8500000000000003E-2</v>
      </c>
      <c r="K176" s="17">
        <v>2.2100000000000002E-2</v>
      </c>
      <c r="L176" s="26">
        <v>30000</v>
      </c>
      <c r="M176" s="26">
        <v>107.86</v>
      </c>
      <c r="N176" s="26">
        <v>32.36</v>
      </c>
      <c r="O176" s="17">
        <v>1E-4</v>
      </c>
      <c r="P176" s="17">
        <f>N176/סיכום!$B$42</f>
        <v>3.6757255392079786E-5</v>
      </c>
    </row>
    <row r="177" spans="1:16">
      <c r="A177" s="7" t="s">
        <v>414</v>
      </c>
      <c r="B177" s="7">
        <v>7980162</v>
      </c>
      <c r="C177" s="7" t="s">
        <v>415</v>
      </c>
      <c r="D177" s="7" t="s">
        <v>267</v>
      </c>
      <c r="E177" s="7" t="s">
        <v>416</v>
      </c>
      <c r="F177" s="7" t="s">
        <v>170</v>
      </c>
      <c r="G177" s="35">
        <v>0</v>
      </c>
      <c r="H177" s="7">
        <v>1.87</v>
      </c>
      <c r="I177" s="7" t="s">
        <v>23</v>
      </c>
      <c r="J177" s="17">
        <v>6.6000000000000003E-2</v>
      </c>
      <c r="K177" s="17">
        <v>0.23100000000000001</v>
      </c>
      <c r="L177" s="26">
        <v>28571.45</v>
      </c>
      <c r="M177" s="26">
        <v>76.92</v>
      </c>
      <c r="N177" s="26">
        <v>21.98</v>
      </c>
      <c r="O177" s="17">
        <v>1E-4</v>
      </c>
      <c r="P177" s="17">
        <f>N177/סיכום!$B$42</f>
        <v>2.4966763705745173E-5</v>
      </c>
    </row>
    <row r="178" spans="1:16">
      <c r="A178" s="7" t="s">
        <v>417</v>
      </c>
      <c r="B178" s="7">
        <v>5650106</v>
      </c>
      <c r="C178" s="7" t="s">
        <v>362</v>
      </c>
      <c r="D178" s="7" t="s">
        <v>363</v>
      </c>
      <c r="E178" s="35" t="s">
        <v>1544</v>
      </c>
      <c r="F178" s="35">
        <v>0</v>
      </c>
      <c r="G178" s="35">
        <v>0</v>
      </c>
      <c r="H178" s="7">
        <v>1.1499999999999999</v>
      </c>
      <c r="I178" s="7" t="s">
        <v>23</v>
      </c>
      <c r="J178" s="17">
        <v>7.1900000000000006E-2</v>
      </c>
      <c r="K178" s="17">
        <v>1.66E-2</v>
      </c>
      <c r="L178" s="26">
        <v>18000</v>
      </c>
      <c r="M178" s="26">
        <v>107.83</v>
      </c>
      <c r="N178" s="26">
        <v>19.41</v>
      </c>
      <c r="O178" s="17">
        <v>1E-4</v>
      </c>
      <c r="P178" s="17">
        <f>N178/סיכום!$B$42</f>
        <v>2.2047537922134385E-5</v>
      </c>
    </row>
    <row r="179" spans="1:16" ht="13.5" thickBot="1">
      <c r="A179" s="6" t="s">
        <v>418</v>
      </c>
      <c r="B179" s="6"/>
      <c r="C179" s="6"/>
      <c r="D179" s="6"/>
      <c r="E179" s="6"/>
      <c r="F179" s="6"/>
      <c r="G179" s="6"/>
      <c r="H179" s="6">
        <v>3.2</v>
      </c>
      <c r="I179" s="6"/>
      <c r="J179" s="18"/>
      <c r="K179" s="18">
        <v>1.7500000000000002E-2</v>
      </c>
      <c r="L179" s="27">
        <f>SUM(L147:L178)</f>
        <v>4298406.87</v>
      </c>
      <c r="M179" s="45"/>
      <c r="N179" s="27">
        <f>SUM(N147:N178)</f>
        <v>4740.4799999999996</v>
      </c>
      <c r="O179" s="18"/>
      <c r="P179" s="19">
        <f>SUM(P147:P178)</f>
        <v>5.384642584704771E-3</v>
      </c>
    </row>
    <row r="180" spans="1:16" ht="13.5" thickTop="1"/>
    <row r="181" spans="1:16">
      <c r="A181" s="6" t="s">
        <v>419</v>
      </c>
      <c r="B181" s="6"/>
      <c r="C181" s="6"/>
      <c r="D181" s="6"/>
      <c r="E181" s="6"/>
      <c r="F181" s="6"/>
      <c r="G181" s="6"/>
      <c r="H181" s="6"/>
      <c r="I181" s="6"/>
      <c r="J181" s="18"/>
      <c r="K181" s="18"/>
      <c r="L181" s="45"/>
      <c r="M181" s="45"/>
      <c r="N181" s="45"/>
      <c r="O181" s="18"/>
      <c r="P181" s="18"/>
    </row>
    <row r="182" spans="1:16" ht="13.5" thickBot="1">
      <c r="A182" s="6" t="s">
        <v>420</v>
      </c>
      <c r="B182" s="6"/>
      <c r="C182" s="6"/>
      <c r="D182" s="6"/>
      <c r="E182" s="6"/>
      <c r="F182" s="6"/>
      <c r="G182" s="6"/>
      <c r="H182" s="6"/>
      <c r="I182" s="6"/>
      <c r="J182" s="18"/>
      <c r="K182" s="18"/>
      <c r="L182" s="27">
        <v>0</v>
      </c>
      <c r="M182" s="45"/>
      <c r="N182" s="27">
        <v>0</v>
      </c>
      <c r="O182" s="18"/>
      <c r="P182" s="19">
        <f>N182/סיכום!$B$42</f>
        <v>0</v>
      </c>
    </row>
    <row r="183" spans="1:16" ht="13.5" thickTop="1"/>
    <row r="184" spans="1:16">
      <c r="A184" s="6" t="s">
        <v>421</v>
      </c>
      <c r="B184" s="6"/>
      <c r="C184" s="6"/>
      <c r="D184" s="6"/>
      <c r="E184" s="6"/>
      <c r="F184" s="6"/>
      <c r="G184" s="6"/>
      <c r="H184" s="6"/>
      <c r="I184" s="6"/>
      <c r="J184" s="18"/>
      <c r="K184" s="18"/>
      <c r="L184" s="45"/>
      <c r="M184" s="45"/>
      <c r="N184" s="45"/>
      <c r="O184" s="18"/>
      <c r="P184" s="18"/>
    </row>
    <row r="185" spans="1:16" ht="13.5" thickBot="1">
      <c r="A185" s="6" t="s">
        <v>422</v>
      </c>
      <c r="B185" s="6"/>
      <c r="C185" s="6"/>
      <c r="D185" s="6"/>
      <c r="E185" s="6"/>
      <c r="F185" s="6"/>
      <c r="G185" s="6"/>
      <c r="H185" s="6"/>
      <c r="I185" s="6"/>
      <c r="J185" s="18"/>
      <c r="K185" s="18"/>
      <c r="L185" s="27">
        <v>0</v>
      </c>
      <c r="M185" s="45"/>
      <c r="N185" s="27">
        <v>0</v>
      </c>
      <c r="O185" s="18"/>
      <c r="P185" s="19">
        <f>N185/סיכום!$B$42</f>
        <v>0</v>
      </c>
    </row>
    <row r="186" spans="1:16" ht="13.5" thickTop="1"/>
    <row r="187" spans="1:16" ht="13.5" thickBot="1">
      <c r="A187" s="4" t="s">
        <v>423</v>
      </c>
      <c r="B187" s="4"/>
      <c r="C187" s="4"/>
      <c r="D187" s="4"/>
      <c r="E187" s="4"/>
      <c r="F187" s="4"/>
      <c r="G187" s="4"/>
      <c r="H187" s="4">
        <v>4.25</v>
      </c>
      <c r="I187" s="4"/>
      <c r="J187" s="20"/>
      <c r="K187" s="20">
        <v>1.24E-2</v>
      </c>
      <c r="L187" s="28">
        <f>SUM(L144+L179)</f>
        <v>73282959.360000029</v>
      </c>
      <c r="M187" s="43"/>
      <c r="N187" s="28">
        <f>SUM(N144+N179)</f>
        <v>88375.62</v>
      </c>
      <c r="O187" s="20"/>
      <c r="P187" s="21">
        <f>SUM(P144+P179)</f>
        <v>0.10038458698310859</v>
      </c>
    </row>
    <row r="188" spans="1:16" ht="13.5" thickTop="1"/>
    <row r="190" spans="1:16">
      <c r="A190" s="4" t="s">
        <v>424</v>
      </c>
      <c r="B190" s="4"/>
      <c r="C190" s="4"/>
      <c r="D190" s="4"/>
      <c r="E190" s="4"/>
      <c r="F190" s="4"/>
      <c r="G190" s="4"/>
      <c r="H190" s="4"/>
      <c r="I190" s="4"/>
      <c r="J190" s="20"/>
      <c r="K190" s="20"/>
      <c r="L190" s="43"/>
      <c r="M190" s="43"/>
      <c r="N190" s="43"/>
      <c r="O190" s="20"/>
      <c r="P190" s="20"/>
    </row>
    <row r="191" spans="1:16">
      <c r="A191" s="6" t="s">
        <v>425</v>
      </c>
      <c r="B191" s="6"/>
      <c r="C191" s="6"/>
      <c r="D191" s="6"/>
      <c r="E191" s="6"/>
      <c r="F191" s="6"/>
      <c r="G191" s="6"/>
      <c r="H191" s="6"/>
      <c r="I191" s="6"/>
      <c r="J191" s="18"/>
      <c r="K191" s="18"/>
      <c r="L191" s="45"/>
      <c r="M191" s="45"/>
      <c r="N191" s="45"/>
      <c r="O191" s="18"/>
      <c r="P191" s="18"/>
    </row>
    <row r="192" spans="1:16" ht="13.5" thickBot="1">
      <c r="A192" s="6" t="s">
        <v>426</v>
      </c>
      <c r="B192" s="6"/>
      <c r="C192" s="6"/>
      <c r="D192" s="6"/>
      <c r="E192" s="6"/>
      <c r="F192" s="6"/>
      <c r="G192" s="6"/>
      <c r="H192" s="6"/>
      <c r="I192" s="6"/>
      <c r="J192" s="18"/>
      <c r="K192" s="18"/>
      <c r="L192" s="27">
        <v>0</v>
      </c>
      <c r="M192" s="45"/>
      <c r="N192" s="27">
        <v>0</v>
      </c>
      <c r="O192" s="18"/>
      <c r="P192" s="19">
        <f>N192/סיכום!$B$42</f>
        <v>0</v>
      </c>
    </row>
    <row r="193" spans="1:16" ht="13.5" thickTop="1"/>
    <row r="194" spans="1:16">
      <c r="A194" s="6" t="s">
        <v>427</v>
      </c>
      <c r="B194" s="6"/>
      <c r="C194" s="6"/>
      <c r="D194" s="6"/>
      <c r="E194" s="6"/>
      <c r="F194" s="6"/>
      <c r="G194" s="6"/>
      <c r="H194" s="6"/>
      <c r="I194" s="6"/>
      <c r="J194" s="18"/>
      <c r="K194" s="18"/>
      <c r="L194" s="45"/>
      <c r="M194" s="45"/>
      <c r="N194" s="45"/>
      <c r="O194" s="18"/>
      <c r="P194" s="18"/>
    </row>
    <row r="195" spans="1:16">
      <c r="A195" s="7" t="s">
        <v>428</v>
      </c>
      <c r="B195" s="7" t="s">
        <v>429</v>
      </c>
      <c r="C195" s="7" t="s">
        <v>430</v>
      </c>
      <c r="D195" s="7" t="s">
        <v>169</v>
      </c>
      <c r="E195" s="7" t="s">
        <v>296</v>
      </c>
      <c r="F195" s="7" t="s">
        <v>431</v>
      </c>
      <c r="G195" s="35">
        <v>0</v>
      </c>
      <c r="H195" s="55">
        <v>0</v>
      </c>
      <c r="I195" s="7" t="s">
        <v>432</v>
      </c>
      <c r="J195" s="41">
        <v>0</v>
      </c>
      <c r="K195" s="41">
        <v>0</v>
      </c>
      <c r="L195" s="26">
        <v>970800.3</v>
      </c>
      <c r="M195" s="26">
        <v>106.42</v>
      </c>
      <c r="N195" s="26">
        <v>1033.1500000000001</v>
      </c>
      <c r="O195" s="17">
        <v>8.0000000000000004E-4</v>
      </c>
      <c r="P195" s="17">
        <f>N195/סיכום!$B$42</f>
        <v>1.1735401238667255E-3</v>
      </c>
    </row>
    <row r="196" spans="1:16">
      <c r="A196" s="7" t="s">
        <v>433</v>
      </c>
      <c r="B196" s="7" t="s">
        <v>434</v>
      </c>
      <c r="C196" s="7" t="s">
        <v>435</v>
      </c>
      <c r="D196" s="7" t="s">
        <v>169</v>
      </c>
      <c r="E196" s="7" t="s">
        <v>321</v>
      </c>
      <c r="F196" s="7" t="s">
        <v>431</v>
      </c>
      <c r="G196" s="35">
        <v>0</v>
      </c>
      <c r="H196" s="55">
        <v>0</v>
      </c>
      <c r="I196" s="7" t="s">
        <v>432</v>
      </c>
      <c r="J196" s="41">
        <v>0</v>
      </c>
      <c r="K196" s="41">
        <v>0</v>
      </c>
      <c r="L196" s="26">
        <v>970800.3</v>
      </c>
      <c r="M196" s="26">
        <v>103.17</v>
      </c>
      <c r="N196" s="26">
        <v>1001.54</v>
      </c>
      <c r="O196" s="17">
        <v>4.0000000000000002E-4</v>
      </c>
      <c r="P196" s="17">
        <f>N196/סיכום!$B$42</f>
        <v>1.1376347826138316E-3</v>
      </c>
    </row>
    <row r="197" spans="1:16">
      <c r="A197" s="7" t="s">
        <v>436</v>
      </c>
      <c r="B197" s="7" t="s">
        <v>1539</v>
      </c>
      <c r="C197" s="7" t="s">
        <v>437</v>
      </c>
      <c r="D197" s="36" t="s">
        <v>540</v>
      </c>
      <c r="E197" s="7" t="s">
        <v>321</v>
      </c>
      <c r="F197" s="7" t="s">
        <v>431</v>
      </c>
      <c r="G197" s="35">
        <v>0</v>
      </c>
      <c r="H197" s="7">
        <v>7.67</v>
      </c>
      <c r="I197" s="7" t="s">
        <v>30</v>
      </c>
      <c r="J197" s="17">
        <v>3.5000000000000003E-2</v>
      </c>
      <c r="K197" s="17">
        <v>3.1099999999999999E-2</v>
      </c>
      <c r="L197" s="26">
        <v>784060</v>
      </c>
      <c r="M197" s="26">
        <v>103.11</v>
      </c>
      <c r="N197" s="26">
        <v>808.48</v>
      </c>
      <c r="O197" s="17">
        <v>1E-3</v>
      </c>
      <c r="P197" s="17">
        <f>N197/סיכום!$B$42</f>
        <v>9.1834072433215905E-4</v>
      </c>
    </row>
    <row r="198" spans="1:16">
      <c r="A198" s="7" t="s">
        <v>438</v>
      </c>
      <c r="B198" s="7" t="s">
        <v>439</v>
      </c>
      <c r="C198" s="7" t="s">
        <v>440</v>
      </c>
      <c r="D198" s="7" t="s">
        <v>169</v>
      </c>
      <c r="E198" s="7" t="s">
        <v>321</v>
      </c>
      <c r="F198" s="7" t="s">
        <v>431</v>
      </c>
      <c r="G198" s="35">
        <v>0</v>
      </c>
      <c r="H198" s="7">
        <v>3.59</v>
      </c>
      <c r="I198" s="7" t="s">
        <v>441</v>
      </c>
      <c r="J198" s="17">
        <v>4.2500000000000003E-2</v>
      </c>
      <c r="K198" s="17">
        <v>4.48E-2</v>
      </c>
      <c r="L198" s="26">
        <v>1151419.5</v>
      </c>
      <c r="M198" s="26">
        <v>102.46</v>
      </c>
      <c r="N198" s="26">
        <v>1179.78</v>
      </c>
      <c r="O198" s="17">
        <v>8.0000000000000004E-4</v>
      </c>
      <c r="P198" s="17">
        <f>N198/סיכום!$B$42</f>
        <v>1.3400950175051882E-3</v>
      </c>
    </row>
    <row r="199" spans="1:16">
      <c r="A199" s="7" t="s">
        <v>442</v>
      </c>
      <c r="B199" s="7" t="s">
        <v>443</v>
      </c>
      <c r="C199" s="7" t="s">
        <v>444</v>
      </c>
      <c r="D199" s="7" t="s">
        <v>445</v>
      </c>
      <c r="E199" s="7" t="s">
        <v>321</v>
      </c>
      <c r="F199" s="7" t="s">
        <v>431</v>
      </c>
      <c r="G199" s="35">
        <v>0</v>
      </c>
      <c r="H199" s="7">
        <v>8.3800000000000008</v>
      </c>
      <c r="I199" s="7" t="s">
        <v>30</v>
      </c>
      <c r="J199" s="17">
        <v>4.1250000000000002E-2</v>
      </c>
      <c r="K199" s="17">
        <v>3.2599999999999997E-2</v>
      </c>
      <c r="L199" s="26">
        <v>489540</v>
      </c>
      <c r="M199" s="26">
        <v>107.49</v>
      </c>
      <c r="N199" s="26">
        <v>526.17999999999995</v>
      </c>
      <c r="O199" s="17">
        <v>1E-4</v>
      </c>
      <c r="P199" s="17">
        <f>N199/סיכום!$B$42</f>
        <v>5.9768024234253835E-4</v>
      </c>
    </row>
    <row r="200" spans="1:16">
      <c r="A200" s="7" t="s">
        <v>446</v>
      </c>
      <c r="B200" s="7" t="s">
        <v>447</v>
      </c>
      <c r="C200" s="7" t="s">
        <v>448</v>
      </c>
      <c r="D200" s="7" t="s">
        <v>449</v>
      </c>
      <c r="E200" s="7" t="s">
        <v>335</v>
      </c>
      <c r="F200" s="7" t="s">
        <v>431</v>
      </c>
      <c r="G200" s="35">
        <v>0</v>
      </c>
      <c r="H200" s="7">
        <v>16.39</v>
      </c>
      <c r="I200" s="7" t="s">
        <v>30</v>
      </c>
      <c r="J200" s="17">
        <v>5.2499999999999998E-2</v>
      </c>
      <c r="K200" s="17">
        <v>5.0299999999999997E-2</v>
      </c>
      <c r="L200" s="26">
        <v>362180</v>
      </c>
      <c r="M200" s="26">
        <v>105.47</v>
      </c>
      <c r="N200" s="26">
        <v>381.98</v>
      </c>
      <c r="O200" s="17">
        <v>0</v>
      </c>
      <c r="P200" s="17">
        <f>N200/סיכום!$B$42</f>
        <v>4.338855505150383E-4</v>
      </c>
    </row>
    <row r="201" spans="1:16">
      <c r="A201" s="7" t="s">
        <v>450</v>
      </c>
      <c r="B201" s="7" t="s">
        <v>451</v>
      </c>
      <c r="C201" s="7" t="s">
        <v>452</v>
      </c>
      <c r="D201" s="7" t="s">
        <v>453</v>
      </c>
      <c r="E201" s="7" t="s">
        <v>335</v>
      </c>
      <c r="F201" s="7" t="s">
        <v>431</v>
      </c>
      <c r="G201" s="35">
        <v>0</v>
      </c>
      <c r="H201" s="7">
        <v>4.3899999999999997</v>
      </c>
      <c r="I201" s="7" t="s">
        <v>432</v>
      </c>
      <c r="J201" s="17">
        <v>0.05</v>
      </c>
      <c r="K201" s="17">
        <v>4.2799999999999998E-2</v>
      </c>
      <c r="L201" s="26">
        <v>756075</v>
      </c>
      <c r="M201" s="26">
        <v>107.01</v>
      </c>
      <c r="N201" s="26">
        <v>809.1</v>
      </c>
      <c r="O201" s="17">
        <v>4.0000000000000002E-4</v>
      </c>
      <c r="P201" s="17">
        <f>N201/סיכום!$B$42</f>
        <v>9.1904497335388625E-4</v>
      </c>
    </row>
    <row r="202" spans="1:16">
      <c r="A202" s="7" t="s">
        <v>454</v>
      </c>
      <c r="B202" s="7" t="s">
        <v>455</v>
      </c>
      <c r="C202" s="7" t="str">
        <f>+A202</f>
        <v>JPM 3 3/8 05/01</v>
      </c>
      <c r="D202" s="7" t="s">
        <v>445</v>
      </c>
      <c r="E202" s="7" t="s">
        <v>335</v>
      </c>
      <c r="F202" s="7" t="s">
        <v>431</v>
      </c>
      <c r="G202" s="35">
        <v>0</v>
      </c>
      <c r="H202" s="7">
        <v>7.05</v>
      </c>
      <c r="I202" s="7" t="s">
        <v>30</v>
      </c>
      <c r="J202" s="17">
        <v>3.3750000000000002E-2</v>
      </c>
      <c r="K202" s="17">
        <v>3.3099999999999997E-2</v>
      </c>
      <c r="L202" s="26">
        <v>979080</v>
      </c>
      <c r="M202" s="26">
        <v>102.07</v>
      </c>
      <c r="N202" s="26">
        <v>999.33</v>
      </c>
      <c r="O202" s="41">
        <v>0</v>
      </c>
      <c r="P202" s="17">
        <f>N202/סיכום!$B$42</f>
        <v>1.1351244756170303E-3</v>
      </c>
    </row>
    <row r="203" spans="1:16">
      <c r="A203" s="7" t="s">
        <v>456</v>
      </c>
      <c r="B203" s="7" t="s">
        <v>457</v>
      </c>
      <c r="C203" s="7" t="s">
        <v>458</v>
      </c>
      <c r="D203" s="7" t="s">
        <v>169</v>
      </c>
      <c r="E203" s="7" t="s">
        <v>335</v>
      </c>
      <c r="F203" s="7" t="s">
        <v>431</v>
      </c>
      <c r="G203" s="35">
        <v>0</v>
      </c>
      <c r="H203" s="7">
        <v>7.48</v>
      </c>
      <c r="I203" s="7" t="s">
        <v>30</v>
      </c>
      <c r="J203" s="17">
        <v>4.2500000000000003E-2</v>
      </c>
      <c r="K203" s="17">
        <v>3.8899999999999997E-2</v>
      </c>
      <c r="L203" s="26">
        <v>43780</v>
      </c>
      <c r="M203" s="26">
        <v>105.93</v>
      </c>
      <c r="N203" s="26">
        <v>46.37</v>
      </c>
      <c r="O203" s="17">
        <v>0</v>
      </c>
      <c r="P203" s="17">
        <f>N203/סיכום!$B$42</f>
        <v>5.2671011512074772E-5</v>
      </c>
    </row>
    <row r="204" spans="1:16">
      <c r="A204" s="7" t="s">
        <v>459</v>
      </c>
      <c r="B204" s="7" t="s">
        <v>460</v>
      </c>
      <c r="C204" s="7" t="s">
        <v>461</v>
      </c>
      <c r="D204" s="7" t="s">
        <v>462</v>
      </c>
      <c r="E204" s="7" t="s">
        <v>335</v>
      </c>
      <c r="F204" s="7" t="s">
        <v>431</v>
      </c>
      <c r="G204" s="35">
        <v>0</v>
      </c>
      <c r="H204" s="7">
        <v>34.270000000000003</v>
      </c>
      <c r="I204" s="7" t="s">
        <v>30</v>
      </c>
      <c r="J204" s="17">
        <v>6.5000000000000002E-2</v>
      </c>
      <c r="K204" s="17">
        <v>6.5600000000000006E-2</v>
      </c>
      <c r="L204" s="26">
        <v>995000</v>
      </c>
      <c r="M204" s="26">
        <v>102.88</v>
      </c>
      <c r="N204" s="26">
        <v>1023.61</v>
      </c>
      <c r="O204" s="17">
        <v>2.9999999999999997E-4</v>
      </c>
      <c r="P204" s="17">
        <f>N204/סיכום!$B$42</f>
        <v>1.1627037760162792E-3</v>
      </c>
    </row>
    <row r="205" spans="1:16">
      <c r="A205" s="7" t="s">
        <v>463</v>
      </c>
      <c r="B205" s="7" t="s">
        <v>464</v>
      </c>
      <c r="C205" s="7" t="s">
        <v>465</v>
      </c>
      <c r="D205" s="7" t="s">
        <v>164</v>
      </c>
      <c r="E205" s="7" t="s">
        <v>335</v>
      </c>
      <c r="F205" s="7" t="s">
        <v>431</v>
      </c>
      <c r="G205" s="35">
        <v>0</v>
      </c>
      <c r="H205" s="7">
        <v>7.32</v>
      </c>
      <c r="I205" s="7" t="s">
        <v>30</v>
      </c>
      <c r="J205" s="17">
        <v>6.3750000000000001E-2</v>
      </c>
      <c r="K205" s="17">
        <v>5.0299999999999997E-2</v>
      </c>
      <c r="L205" s="26">
        <v>740280</v>
      </c>
      <c r="M205" s="26">
        <v>110.97</v>
      </c>
      <c r="N205" s="26">
        <v>821.46</v>
      </c>
      <c r="O205" s="17">
        <v>2.0000000000000001E-4</v>
      </c>
      <c r="P205" s="17">
        <f>N205/סיכום!$B$42</f>
        <v>9.3308451836767196E-4</v>
      </c>
    </row>
    <row r="206" spans="1:16">
      <c r="A206" s="7" t="s">
        <v>466</v>
      </c>
      <c r="B206" s="7" t="s">
        <v>467</v>
      </c>
      <c r="C206" s="7" t="s">
        <v>468</v>
      </c>
      <c r="D206" s="7" t="s">
        <v>164</v>
      </c>
      <c r="E206" s="7" t="s">
        <v>343</v>
      </c>
      <c r="F206" s="7" t="s">
        <v>431</v>
      </c>
      <c r="G206" s="35">
        <v>0</v>
      </c>
      <c r="H206" s="7">
        <v>6.26</v>
      </c>
      <c r="I206" s="7" t="s">
        <v>30</v>
      </c>
      <c r="J206" s="17">
        <v>5.5E-2</v>
      </c>
      <c r="K206" s="17">
        <v>3.9199999999999999E-2</v>
      </c>
      <c r="L206" s="26">
        <v>553220</v>
      </c>
      <c r="M206" s="26">
        <v>112.78</v>
      </c>
      <c r="N206" s="26">
        <v>623.95000000000005</v>
      </c>
      <c r="O206" s="17">
        <v>2.9999999999999997E-4</v>
      </c>
      <c r="P206" s="17">
        <f>N206/סיכום!$B$42</f>
        <v>7.0873576952682903E-4</v>
      </c>
    </row>
    <row r="207" spans="1:16">
      <c r="A207" s="7" t="s">
        <v>469</v>
      </c>
      <c r="B207" s="7" t="s">
        <v>470</v>
      </c>
      <c r="C207" s="7" t="s">
        <v>471</v>
      </c>
      <c r="D207" s="7" t="s">
        <v>472</v>
      </c>
      <c r="E207" s="7" t="s">
        <v>343</v>
      </c>
      <c r="F207" s="7" t="s">
        <v>431</v>
      </c>
      <c r="G207" s="35">
        <v>0</v>
      </c>
      <c r="H207" s="7">
        <v>8.6300000000000008</v>
      </c>
      <c r="I207" s="7" t="s">
        <v>30</v>
      </c>
      <c r="J207" s="41">
        <v>0</v>
      </c>
      <c r="K207" s="17">
        <v>-4.1999999999999997E-3</v>
      </c>
      <c r="L207" s="26">
        <v>493520</v>
      </c>
      <c r="M207" s="26">
        <v>103.85</v>
      </c>
      <c r="N207" s="26">
        <v>512.54</v>
      </c>
      <c r="O207" s="17">
        <v>4.0000000000000002E-4</v>
      </c>
      <c r="P207" s="17">
        <f>N207/סיכום!$B$42</f>
        <v>5.8218676386454188E-4</v>
      </c>
    </row>
    <row r="208" spans="1:16">
      <c r="A208" s="7" t="s">
        <v>473</v>
      </c>
      <c r="B208" s="7" t="s">
        <v>1540</v>
      </c>
      <c r="C208" s="7" t="s">
        <v>474</v>
      </c>
      <c r="D208" s="7" t="s">
        <v>475</v>
      </c>
      <c r="E208" s="7" t="s">
        <v>343</v>
      </c>
      <c r="F208" s="7" t="s">
        <v>431</v>
      </c>
      <c r="G208" s="35">
        <v>0</v>
      </c>
      <c r="H208" s="7">
        <v>7.77</v>
      </c>
      <c r="I208" s="7" t="s">
        <v>30</v>
      </c>
      <c r="J208" s="17">
        <v>4.65E-2</v>
      </c>
      <c r="K208" s="17">
        <v>4.0099999999999997E-2</v>
      </c>
      <c r="L208" s="26">
        <v>616900</v>
      </c>
      <c r="M208" s="26">
        <v>107.22</v>
      </c>
      <c r="N208" s="26">
        <v>661.43</v>
      </c>
      <c r="O208" s="17">
        <v>1E-4</v>
      </c>
      <c r="P208" s="17">
        <f>N208/סיכום!$B$42</f>
        <v>7.5130875877575198E-4</v>
      </c>
    </row>
    <row r="209" spans="1:16">
      <c r="A209" s="7" t="s">
        <v>476</v>
      </c>
      <c r="B209" s="7" t="s">
        <v>477</v>
      </c>
      <c r="C209" s="7" t="s">
        <v>478</v>
      </c>
      <c r="D209" s="7" t="s">
        <v>472</v>
      </c>
      <c r="E209" s="7" t="s">
        <v>343</v>
      </c>
      <c r="F209" s="7" t="s">
        <v>431</v>
      </c>
      <c r="G209" s="35">
        <v>0</v>
      </c>
      <c r="H209" s="7">
        <v>6.98</v>
      </c>
      <c r="I209" s="7" t="s">
        <v>30</v>
      </c>
      <c r="J209" s="17">
        <v>3.5000000000000003E-2</v>
      </c>
      <c r="K209" s="17">
        <v>3.39E-2</v>
      </c>
      <c r="L209" s="26">
        <v>616900</v>
      </c>
      <c r="M209" s="26">
        <v>101.24</v>
      </c>
      <c r="N209" s="26">
        <v>624.57000000000005</v>
      </c>
      <c r="O209" s="17">
        <v>2.9999999999999997E-4</v>
      </c>
      <c r="P209" s="17">
        <f>N209/סיכום!$B$42</f>
        <v>7.0944001854855612E-4</v>
      </c>
    </row>
    <row r="210" spans="1:16">
      <c r="A210" s="7" t="s">
        <v>479</v>
      </c>
      <c r="B210" s="7" t="s">
        <v>480</v>
      </c>
      <c r="C210" s="7" t="s">
        <v>481</v>
      </c>
      <c r="D210" s="7" t="s">
        <v>169</v>
      </c>
      <c r="E210" s="7" t="s">
        <v>343</v>
      </c>
      <c r="F210" s="7" t="s">
        <v>431</v>
      </c>
      <c r="G210" s="35">
        <v>0</v>
      </c>
      <c r="H210" s="7">
        <v>7.29</v>
      </c>
      <c r="I210" s="7" t="s">
        <v>30</v>
      </c>
      <c r="J210" s="17">
        <v>0.04</v>
      </c>
      <c r="K210" s="17">
        <v>3.9100000000000003E-2</v>
      </c>
      <c r="L210" s="26">
        <v>286560</v>
      </c>
      <c r="M210" s="26">
        <v>103.69</v>
      </c>
      <c r="N210" s="26">
        <v>297.12</v>
      </c>
      <c r="O210" s="17">
        <v>1E-4</v>
      </c>
      <c r="P210" s="17">
        <f>N210/סיכום!$B$42</f>
        <v>3.3749430537993654E-4</v>
      </c>
    </row>
    <row r="211" spans="1:16">
      <c r="A211" s="7" t="s">
        <v>482</v>
      </c>
      <c r="B211" s="7" t="s">
        <v>483</v>
      </c>
      <c r="C211" s="7" t="s">
        <v>484</v>
      </c>
      <c r="D211" s="7" t="s">
        <v>485</v>
      </c>
      <c r="E211" s="7" t="s">
        <v>346</v>
      </c>
      <c r="F211" s="7" t="s">
        <v>431</v>
      </c>
      <c r="G211" s="35">
        <v>0</v>
      </c>
      <c r="H211" s="7">
        <v>7.65</v>
      </c>
      <c r="I211" s="7" t="s">
        <v>30</v>
      </c>
      <c r="J211" s="17">
        <v>4.4999999999999998E-2</v>
      </c>
      <c r="K211" s="17">
        <v>4.3900000000000002E-2</v>
      </c>
      <c r="L211" s="26">
        <v>672620</v>
      </c>
      <c r="M211" s="26">
        <v>104.25</v>
      </c>
      <c r="N211" s="26">
        <v>701.24</v>
      </c>
      <c r="O211" s="17">
        <v>2.9999999999999997E-4</v>
      </c>
      <c r="P211" s="17">
        <f>N211/סיכום!$B$42</f>
        <v>7.9652836128374632E-4</v>
      </c>
    </row>
    <row r="212" spans="1:16">
      <c r="A212" s="7" t="s">
        <v>486</v>
      </c>
      <c r="B212" s="7" t="s">
        <v>487</v>
      </c>
      <c r="C212" s="7" t="s">
        <v>488</v>
      </c>
      <c r="D212" s="7" t="s">
        <v>445</v>
      </c>
      <c r="E212" s="7" t="s">
        <v>346</v>
      </c>
      <c r="F212" s="7" t="s">
        <v>431</v>
      </c>
      <c r="G212" s="35">
        <v>0</v>
      </c>
      <c r="H212" s="7">
        <v>10.8</v>
      </c>
      <c r="I212" s="7" t="s">
        <v>30</v>
      </c>
      <c r="J212" s="17">
        <v>1.0005999999999999E-2</v>
      </c>
      <c r="K212" s="17">
        <v>2.06E-2</v>
      </c>
      <c r="L212" s="26">
        <v>501480</v>
      </c>
      <c r="M212" s="26">
        <v>89.42</v>
      </c>
      <c r="N212" s="26">
        <v>448.41</v>
      </c>
      <c r="O212" s="17">
        <v>2.9999999999999997E-4</v>
      </c>
      <c r="P212" s="17">
        <f>N212/סיכום!$B$42</f>
        <v>5.0934242553654196E-4</v>
      </c>
    </row>
    <row r="213" spans="1:16">
      <c r="A213" s="7" t="s">
        <v>489</v>
      </c>
      <c r="B213" s="7" t="s">
        <v>490</v>
      </c>
      <c r="C213" s="7" t="s">
        <v>491</v>
      </c>
      <c r="D213" s="7" t="s">
        <v>169</v>
      </c>
      <c r="E213" s="7" t="s">
        <v>346</v>
      </c>
      <c r="F213" s="7" t="s">
        <v>431</v>
      </c>
      <c r="G213" s="35">
        <v>0</v>
      </c>
      <c r="H213" s="7">
        <v>7.84</v>
      </c>
      <c r="I213" s="7" t="s">
        <v>30</v>
      </c>
      <c r="J213" s="17">
        <v>4.2999999999999997E-2</v>
      </c>
      <c r="K213" s="17">
        <v>3.8899999999999997E-2</v>
      </c>
      <c r="L213" s="26">
        <v>979080</v>
      </c>
      <c r="M213" s="26">
        <v>103.84</v>
      </c>
      <c r="N213" s="26">
        <v>1016.7</v>
      </c>
      <c r="O213" s="17">
        <v>1E-4</v>
      </c>
      <c r="P213" s="17">
        <f>N213/סיכום!$B$42</f>
        <v>1.1548548070805787E-3</v>
      </c>
    </row>
    <row r="214" spans="1:16">
      <c r="A214" s="7" t="s">
        <v>492</v>
      </c>
      <c r="B214" s="7" t="s">
        <v>493</v>
      </c>
      <c r="C214" s="7" t="s">
        <v>494</v>
      </c>
      <c r="D214" s="7" t="s">
        <v>495</v>
      </c>
      <c r="E214" s="7" t="s">
        <v>346</v>
      </c>
      <c r="F214" s="7" t="s">
        <v>431</v>
      </c>
      <c r="G214" s="35">
        <v>0</v>
      </c>
      <c r="H214" s="7">
        <v>8.15</v>
      </c>
      <c r="I214" s="7" t="s">
        <v>30</v>
      </c>
      <c r="J214" s="17">
        <v>3.95E-2</v>
      </c>
      <c r="K214" s="17">
        <v>4.7E-2</v>
      </c>
      <c r="L214" s="26">
        <v>784060</v>
      </c>
      <c r="M214" s="26">
        <v>94.49</v>
      </c>
      <c r="N214" s="26">
        <v>740.82</v>
      </c>
      <c r="O214" s="17">
        <v>4.0000000000000002E-4</v>
      </c>
      <c r="P214" s="17">
        <f>N214/סיכום!$B$42</f>
        <v>8.4148671012239037E-4</v>
      </c>
    </row>
    <row r="215" spans="1:16">
      <c r="A215" s="7" t="s">
        <v>496</v>
      </c>
      <c r="B215" s="7" t="s">
        <v>497</v>
      </c>
      <c r="C215" s="7" t="s">
        <v>498</v>
      </c>
      <c r="D215" s="7" t="s">
        <v>445</v>
      </c>
      <c r="E215" s="7" t="s">
        <v>346</v>
      </c>
      <c r="F215" s="7" t="s">
        <v>431</v>
      </c>
      <c r="G215" s="35">
        <v>0</v>
      </c>
      <c r="H215" s="7">
        <v>2.25</v>
      </c>
      <c r="I215" s="7" t="s">
        <v>30</v>
      </c>
      <c r="J215" s="17">
        <v>7.8289999999999992E-3</v>
      </c>
      <c r="K215" s="17">
        <v>-0.11409999999999999</v>
      </c>
      <c r="L215" s="26">
        <v>1114400</v>
      </c>
      <c r="M215" s="26">
        <v>78.650000000000006</v>
      </c>
      <c r="N215" s="26">
        <v>876.51</v>
      </c>
      <c r="O215" s="17">
        <v>5.0000000000000001E-4</v>
      </c>
      <c r="P215" s="17">
        <f>N215/סיכום!$B$42</f>
        <v>9.9561501618392642E-4</v>
      </c>
    </row>
    <row r="216" spans="1:16">
      <c r="A216" s="7" t="s">
        <v>499</v>
      </c>
      <c r="B216" s="7" t="s">
        <v>500</v>
      </c>
      <c r="C216" s="7" t="s">
        <v>501</v>
      </c>
      <c r="D216" s="7" t="s">
        <v>445</v>
      </c>
      <c r="E216" s="7" t="s">
        <v>346</v>
      </c>
      <c r="F216" s="7" t="s">
        <v>431</v>
      </c>
      <c r="G216" s="35">
        <v>0</v>
      </c>
      <c r="H216" s="7">
        <v>7.87</v>
      </c>
      <c r="I216" s="7" t="s">
        <v>30</v>
      </c>
      <c r="J216" s="17">
        <v>0.04</v>
      </c>
      <c r="K216" s="17">
        <v>3.6799999999999999E-2</v>
      </c>
      <c r="L216" s="26">
        <v>987040</v>
      </c>
      <c r="M216" s="26">
        <v>103.39</v>
      </c>
      <c r="N216" s="26">
        <v>1020.53</v>
      </c>
      <c r="O216" s="17">
        <v>2.9999999999999997E-4</v>
      </c>
      <c r="P216" s="17">
        <f>N216/סיכום!$B$42</f>
        <v>1.1592052486180217E-3</v>
      </c>
    </row>
    <row r="217" spans="1:16">
      <c r="A217" s="7" t="s">
        <v>502</v>
      </c>
      <c r="B217" s="7" t="s">
        <v>503</v>
      </c>
      <c r="C217" s="7" t="s">
        <v>504</v>
      </c>
      <c r="D217" s="7" t="s">
        <v>505</v>
      </c>
      <c r="E217" s="7" t="s">
        <v>346</v>
      </c>
      <c r="F217" s="7" t="s">
        <v>431</v>
      </c>
      <c r="G217" s="35">
        <v>0</v>
      </c>
      <c r="H217" s="7">
        <v>8.25</v>
      </c>
      <c r="I217" s="7" t="s">
        <v>30</v>
      </c>
      <c r="J217" s="17">
        <v>4.2500000000000003E-2</v>
      </c>
      <c r="K217" s="17">
        <v>4.0899999999999999E-2</v>
      </c>
      <c r="L217" s="26">
        <v>784060</v>
      </c>
      <c r="M217" s="26">
        <v>101.97</v>
      </c>
      <c r="N217" s="26">
        <v>799.52</v>
      </c>
      <c r="O217" s="17">
        <v>2.9999999999999997E-4</v>
      </c>
      <c r="P217" s="17">
        <f>N217/סיכום!$B$42</f>
        <v>9.0816319008268334E-4</v>
      </c>
    </row>
    <row r="218" spans="1:16">
      <c r="A218" s="7" t="s">
        <v>506</v>
      </c>
      <c r="B218" s="7" t="s">
        <v>507</v>
      </c>
      <c r="C218" s="7" t="s">
        <v>508</v>
      </c>
      <c r="D218" s="7" t="s">
        <v>169</v>
      </c>
      <c r="E218" s="7" t="s">
        <v>346</v>
      </c>
      <c r="F218" s="7" t="s">
        <v>431</v>
      </c>
      <c r="G218" s="35">
        <v>0</v>
      </c>
      <c r="H218" s="55">
        <v>0</v>
      </c>
      <c r="I218" s="7" t="s">
        <v>30</v>
      </c>
      <c r="J218" s="41">
        <v>0</v>
      </c>
      <c r="K218" s="41">
        <v>0</v>
      </c>
      <c r="L218" s="26">
        <v>780080</v>
      </c>
      <c r="M218" s="26">
        <v>102.56</v>
      </c>
      <c r="N218" s="26">
        <v>800.04</v>
      </c>
      <c r="O218" s="17">
        <v>1E-4</v>
      </c>
      <c r="P218" s="17">
        <f>N218/סיכום!$B$42</f>
        <v>9.0875385055251892E-4</v>
      </c>
    </row>
    <row r="219" spans="1:16">
      <c r="A219" s="7" t="s">
        <v>509</v>
      </c>
      <c r="B219" s="7" t="s">
        <v>510</v>
      </c>
      <c r="C219" s="7" t="s">
        <v>511</v>
      </c>
      <c r="D219" s="7" t="s">
        <v>512</v>
      </c>
      <c r="E219" s="7" t="s">
        <v>346</v>
      </c>
      <c r="F219" s="7" t="s">
        <v>431</v>
      </c>
      <c r="G219" s="35">
        <v>0</v>
      </c>
      <c r="H219" s="55">
        <v>0</v>
      </c>
      <c r="I219" s="7" t="s">
        <v>39</v>
      </c>
      <c r="J219" s="41">
        <v>0</v>
      </c>
      <c r="K219" s="41">
        <v>0</v>
      </c>
      <c r="L219" s="26">
        <v>523435.7</v>
      </c>
      <c r="M219" s="26">
        <v>115.43</v>
      </c>
      <c r="N219" s="26">
        <v>604.22</v>
      </c>
      <c r="O219" s="17">
        <v>2.9999999999999997E-4</v>
      </c>
      <c r="P219" s="17">
        <f>N219/סיכום!$B$42</f>
        <v>6.8632474823864193E-4</v>
      </c>
    </row>
    <row r="220" spans="1:16">
      <c r="A220" s="7" t="s">
        <v>513</v>
      </c>
      <c r="B220" s="7" t="s">
        <v>514</v>
      </c>
      <c r="C220" s="7" t="s">
        <v>515</v>
      </c>
      <c r="D220" s="7" t="s">
        <v>453</v>
      </c>
      <c r="E220" s="7" t="s">
        <v>346</v>
      </c>
      <c r="F220" s="7" t="s">
        <v>431</v>
      </c>
      <c r="G220" s="35">
        <v>0</v>
      </c>
      <c r="H220" s="7">
        <v>6.81</v>
      </c>
      <c r="I220" s="7" t="s">
        <v>30</v>
      </c>
      <c r="J220" s="41">
        <v>0</v>
      </c>
      <c r="K220" s="17">
        <v>-1.43E-2</v>
      </c>
      <c r="L220" s="26">
        <v>517400</v>
      </c>
      <c r="M220" s="26">
        <v>111.52</v>
      </c>
      <c r="N220" s="26">
        <v>577</v>
      </c>
      <c r="O220" s="17">
        <v>1E-4</v>
      </c>
      <c r="P220" s="17">
        <f>N220/סיכום!$B$42</f>
        <v>6.5540594441378358E-4</v>
      </c>
    </row>
    <row r="221" spans="1:16">
      <c r="A221" s="7" t="s">
        <v>516</v>
      </c>
      <c r="B221" s="7" t="s">
        <v>517</v>
      </c>
      <c r="C221" s="7" t="s">
        <v>518</v>
      </c>
      <c r="D221" s="7" t="s">
        <v>462</v>
      </c>
      <c r="E221" s="7" t="s">
        <v>346</v>
      </c>
      <c r="F221" s="7" t="s">
        <v>431</v>
      </c>
      <c r="G221" s="35">
        <v>0</v>
      </c>
      <c r="H221" s="7">
        <v>30.49</v>
      </c>
      <c r="I221" s="7" t="s">
        <v>34</v>
      </c>
      <c r="J221" s="41">
        <v>0</v>
      </c>
      <c r="K221" s="17">
        <v>-3.3999999999999998E-3</v>
      </c>
      <c r="L221" s="26">
        <v>465811.5</v>
      </c>
      <c r="M221" s="26">
        <v>112.54</v>
      </c>
      <c r="N221" s="26">
        <v>524.22</v>
      </c>
      <c r="O221" s="17">
        <v>1E-4</v>
      </c>
      <c r="P221" s="17">
        <f>N221/סיכום!$B$42</f>
        <v>5.9545390672546567E-4</v>
      </c>
    </row>
    <row r="222" spans="1:16">
      <c r="A222" s="7" t="s">
        <v>519</v>
      </c>
      <c r="B222" s="7" t="s">
        <v>1541</v>
      </c>
      <c r="C222" s="7" t="s">
        <v>520</v>
      </c>
      <c r="D222" s="7" t="s">
        <v>521</v>
      </c>
      <c r="E222" s="7" t="s">
        <v>346</v>
      </c>
      <c r="F222" s="7" t="s">
        <v>431</v>
      </c>
      <c r="G222" s="35">
        <v>0</v>
      </c>
      <c r="H222" s="7">
        <v>7.21</v>
      </c>
      <c r="I222" s="7" t="s">
        <v>30</v>
      </c>
      <c r="J222" s="17">
        <v>0.04</v>
      </c>
      <c r="K222" s="17">
        <v>3.1399999999999997E-2</v>
      </c>
      <c r="L222" s="26">
        <v>401980</v>
      </c>
      <c r="M222" s="26">
        <v>107.43</v>
      </c>
      <c r="N222" s="26">
        <v>431.86</v>
      </c>
      <c r="O222" s="17">
        <v>4.0000000000000002E-4</v>
      </c>
      <c r="P222" s="17">
        <f>N222/סיכום!$B$42</f>
        <v>4.905435201985036E-4</v>
      </c>
    </row>
    <row r="223" spans="1:16">
      <c r="A223" s="7" t="s">
        <v>522</v>
      </c>
      <c r="B223" s="7" t="s">
        <v>523</v>
      </c>
      <c r="C223" s="7" t="s">
        <v>524</v>
      </c>
      <c r="D223" s="7" t="s">
        <v>525</v>
      </c>
      <c r="E223" s="7" t="s">
        <v>346</v>
      </c>
      <c r="F223" s="7" t="s">
        <v>431</v>
      </c>
      <c r="G223" s="35">
        <v>0</v>
      </c>
      <c r="H223" s="7">
        <v>34.770000000000003</v>
      </c>
      <c r="I223" s="7" t="s">
        <v>30</v>
      </c>
      <c r="J223" s="17">
        <v>1.9094E-2</v>
      </c>
      <c r="K223" s="17">
        <v>1.89E-2</v>
      </c>
      <c r="L223" s="26">
        <v>780080</v>
      </c>
      <c r="M223" s="26">
        <v>102.07</v>
      </c>
      <c r="N223" s="26">
        <v>796.25</v>
      </c>
      <c r="O223" s="17">
        <v>2.0000000000000001E-4</v>
      </c>
      <c r="P223" s="17">
        <f>N223/סיכום!$B$42</f>
        <v>9.0444884443583221E-4</v>
      </c>
    </row>
    <row r="224" spans="1:16">
      <c r="A224" s="7" t="s">
        <v>526</v>
      </c>
      <c r="B224" s="7" t="s">
        <v>527</v>
      </c>
      <c r="C224" s="7" t="s">
        <v>528</v>
      </c>
      <c r="D224" s="7" t="s">
        <v>449</v>
      </c>
      <c r="E224" s="7" t="s">
        <v>346</v>
      </c>
      <c r="F224" s="7" t="s">
        <v>431</v>
      </c>
      <c r="G224" s="35">
        <v>0</v>
      </c>
      <c r="H224" s="7">
        <v>15.04</v>
      </c>
      <c r="I224" s="7" t="s">
        <v>30</v>
      </c>
      <c r="J224" s="17">
        <v>7.0000000000000007E-2</v>
      </c>
      <c r="K224" s="17">
        <v>6.5600000000000006E-2</v>
      </c>
      <c r="L224" s="26">
        <v>640780</v>
      </c>
      <c r="M224" s="26">
        <v>111.46</v>
      </c>
      <c r="N224" s="26">
        <v>714.19</v>
      </c>
      <c r="O224" s="17">
        <v>2.0000000000000001E-4</v>
      </c>
      <c r="P224" s="17">
        <f>N224/סיכום!$B$42</f>
        <v>8.1123807875369176E-4</v>
      </c>
    </row>
    <row r="225" spans="1:16">
      <c r="A225" s="7" t="s">
        <v>529</v>
      </c>
      <c r="B225" s="7" t="s">
        <v>530</v>
      </c>
      <c r="C225" s="7" t="s">
        <v>531</v>
      </c>
      <c r="D225" s="7" t="s">
        <v>164</v>
      </c>
      <c r="E225" s="7" t="s">
        <v>346</v>
      </c>
      <c r="F225" s="7" t="s">
        <v>431</v>
      </c>
      <c r="G225" s="35">
        <v>0</v>
      </c>
      <c r="H225" s="7">
        <v>6.42</v>
      </c>
      <c r="I225" s="7" t="s">
        <v>30</v>
      </c>
      <c r="J225" s="17">
        <v>4.1250000000000002E-2</v>
      </c>
      <c r="K225" s="17">
        <v>5.7299999999999997E-2</v>
      </c>
      <c r="L225" s="26">
        <v>485560</v>
      </c>
      <c r="M225" s="26">
        <v>92.39</v>
      </c>
      <c r="N225" s="26">
        <v>448.62</v>
      </c>
      <c r="O225" s="17">
        <v>1E-4</v>
      </c>
      <c r="P225" s="17">
        <f>N225/סיכום!$B$42</f>
        <v>5.095809614955141E-4</v>
      </c>
    </row>
    <row r="226" spans="1:16">
      <c r="A226" s="7" t="s">
        <v>532</v>
      </c>
      <c r="B226" s="7" t="s">
        <v>1542</v>
      </c>
      <c r="C226" s="7" t="s">
        <v>533</v>
      </c>
      <c r="D226" s="36" t="s">
        <v>169</v>
      </c>
      <c r="E226" s="7" t="s">
        <v>346</v>
      </c>
      <c r="F226" s="7" t="s">
        <v>431</v>
      </c>
      <c r="G226" s="35">
        <v>0</v>
      </c>
      <c r="H226" s="7">
        <v>34.770000000000003</v>
      </c>
      <c r="I226" s="7" t="s">
        <v>30</v>
      </c>
      <c r="J226" s="17">
        <v>5.2499999999999998E-2</v>
      </c>
      <c r="K226" s="17">
        <v>5.2499999999999998E-2</v>
      </c>
      <c r="L226" s="26">
        <v>784060</v>
      </c>
      <c r="M226" s="26">
        <v>100.47</v>
      </c>
      <c r="N226" s="26">
        <v>787.77</v>
      </c>
      <c r="O226" s="17">
        <v>1E-3</v>
      </c>
      <c r="P226" s="17">
        <f>N226/סיכום!$B$42</f>
        <v>8.9481653523543561E-4</v>
      </c>
    </row>
    <row r="227" spans="1:16">
      <c r="A227" s="7" t="s">
        <v>534</v>
      </c>
      <c r="B227" s="7" t="s">
        <v>535</v>
      </c>
      <c r="C227" s="7" t="s">
        <v>536</v>
      </c>
      <c r="D227" s="7" t="s">
        <v>164</v>
      </c>
      <c r="E227" s="7" t="s">
        <v>346</v>
      </c>
      <c r="F227" s="7" t="s">
        <v>431</v>
      </c>
      <c r="G227" s="35">
        <v>0</v>
      </c>
      <c r="H227" s="7">
        <v>8.18</v>
      </c>
      <c r="I227" s="7" t="s">
        <v>30</v>
      </c>
      <c r="J227" s="17">
        <v>4.7500000000000001E-2</v>
      </c>
      <c r="K227" s="17">
        <v>4.36E-2</v>
      </c>
      <c r="L227" s="26">
        <v>1365140</v>
      </c>
      <c r="M227" s="26">
        <v>106.87</v>
      </c>
      <c r="N227" s="26">
        <v>1458.97</v>
      </c>
      <c r="O227" s="17">
        <v>2.9999999999999997E-4</v>
      </c>
      <c r="P227" s="17">
        <f>N227/סיכום!$B$42</f>
        <v>1.6572228955309843E-3</v>
      </c>
    </row>
    <row r="228" spans="1:16">
      <c r="A228" s="7" t="s">
        <v>537</v>
      </c>
      <c r="B228" s="7" t="s">
        <v>538</v>
      </c>
      <c r="C228" s="7" t="s">
        <v>539</v>
      </c>
      <c r="D228" s="7" t="s">
        <v>540</v>
      </c>
      <c r="E228" s="7" t="s">
        <v>346</v>
      </c>
      <c r="F228" s="7" t="s">
        <v>431</v>
      </c>
      <c r="G228" s="35">
        <v>0</v>
      </c>
      <c r="H228" s="7">
        <v>8.18</v>
      </c>
      <c r="I228" s="7" t="s">
        <v>30</v>
      </c>
      <c r="J228" s="17">
        <v>3.7499999999999999E-2</v>
      </c>
      <c r="K228" s="17">
        <v>3.8899999999999997E-2</v>
      </c>
      <c r="L228" s="26">
        <v>477600</v>
      </c>
      <c r="M228" s="26">
        <v>101.55</v>
      </c>
      <c r="N228" s="26">
        <v>484.99</v>
      </c>
      <c r="O228" s="17">
        <v>2.0000000000000001E-4</v>
      </c>
      <c r="P228" s="17">
        <f>N228/סיכום!$B$42</f>
        <v>5.5089311781844185E-4</v>
      </c>
    </row>
    <row r="229" spans="1:16">
      <c r="A229" s="7" t="s">
        <v>541</v>
      </c>
      <c r="B229" s="7" t="s">
        <v>542</v>
      </c>
      <c r="C229" s="7" t="s">
        <v>543</v>
      </c>
      <c r="D229" s="7" t="s">
        <v>453</v>
      </c>
      <c r="E229" s="7" t="s">
        <v>544</v>
      </c>
      <c r="F229" s="7" t="s">
        <v>431</v>
      </c>
      <c r="G229" s="35">
        <v>0</v>
      </c>
      <c r="H229" s="7">
        <v>13.16</v>
      </c>
      <c r="I229" s="7" t="s">
        <v>30</v>
      </c>
      <c r="J229" s="17">
        <v>4.2959999999999998E-2</v>
      </c>
      <c r="K229" s="17">
        <v>4.5100000000000001E-2</v>
      </c>
      <c r="L229" s="26">
        <v>1273600</v>
      </c>
      <c r="M229" s="26">
        <v>100.54</v>
      </c>
      <c r="N229" s="26">
        <v>1280.42</v>
      </c>
      <c r="O229" s="17">
        <v>2.0000000000000001E-4</v>
      </c>
      <c r="P229" s="17">
        <f>N229/סיכום!$B$42</f>
        <v>1.4544105361287642E-3</v>
      </c>
    </row>
    <row r="230" spans="1:16">
      <c r="A230" s="7" t="s">
        <v>545</v>
      </c>
      <c r="B230" s="7" t="s">
        <v>546</v>
      </c>
      <c r="C230" s="7" t="s">
        <v>547</v>
      </c>
      <c r="D230" s="7" t="s">
        <v>548</v>
      </c>
      <c r="E230" s="7" t="s">
        <v>544</v>
      </c>
      <c r="F230" s="7" t="s">
        <v>431</v>
      </c>
      <c r="G230" s="35">
        <v>0</v>
      </c>
      <c r="H230" s="55">
        <v>0</v>
      </c>
      <c r="I230" s="7" t="s">
        <v>30</v>
      </c>
      <c r="J230" s="41">
        <v>0</v>
      </c>
      <c r="K230" s="41">
        <v>0</v>
      </c>
      <c r="L230" s="26">
        <v>310440</v>
      </c>
      <c r="M230" s="26">
        <v>106.92</v>
      </c>
      <c r="N230" s="26">
        <v>331.92</v>
      </c>
      <c r="O230" s="17">
        <v>1E-4</v>
      </c>
      <c r="P230" s="17">
        <f>N230/סיכום!$B$42</f>
        <v>3.7702312143816826E-4</v>
      </c>
    </row>
    <row r="231" spans="1:16">
      <c r="A231" s="7" t="s">
        <v>549</v>
      </c>
      <c r="B231" s="7" t="s">
        <v>550</v>
      </c>
      <c r="C231" s="7" t="s">
        <v>551</v>
      </c>
      <c r="D231" s="7" t="s">
        <v>552</v>
      </c>
      <c r="E231" s="7" t="s">
        <v>544</v>
      </c>
      <c r="F231" s="7" t="s">
        <v>431</v>
      </c>
      <c r="G231" s="35">
        <v>0</v>
      </c>
      <c r="H231" s="7">
        <v>7.31</v>
      </c>
      <c r="I231" s="7" t="s">
        <v>30</v>
      </c>
      <c r="J231" s="17">
        <v>5.3030000000000001E-2</v>
      </c>
      <c r="K231" s="17">
        <v>4.6399999999999997E-2</v>
      </c>
      <c r="L231" s="26">
        <v>545260</v>
      </c>
      <c r="M231" s="26">
        <v>107.02</v>
      </c>
      <c r="N231" s="26">
        <v>583.52</v>
      </c>
      <c r="O231" s="17">
        <v>1E-4</v>
      </c>
      <c r="P231" s="17">
        <f>N231/סיכום!$B$42</f>
        <v>6.628119179971075E-4</v>
      </c>
    </row>
    <row r="232" spans="1:16">
      <c r="A232" s="7" t="s">
        <v>553</v>
      </c>
      <c r="B232" s="7" t="s">
        <v>554</v>
      </c>
      <c r="C232" s="7" t="s">
        <v>555</v>
      </c>
      <c r="D232" s="7" t="s">
        <v>449</v>
      </c>
      <c r="E232" s="7" t="s">
        <v>544</v>
      </c>
      <c r="F232" s="7" t="s">
        <v>431</v>
      </c>
      <c r="G232" s="35">
        <v>0</v>
      </c>
      <c r="H232" s="7">
        <v>33.86</v>
      </c>
      <c r="I232" s="7" t="s">
        <v>39</v>
      </c>
      <c r="J232" s="17">
        <v>4.8500000000000001E-2</v>
      </c>
      <c r="K232" s="17">
        <v>4.7600000000000003E-2</v>
      </c>
      <c r="L232" s="26">
        <v>1111565.7</v>
      </c>
      <c r="M232" s="26">
        <v>106.75</v>
      </c>
      <c r="N232" s="26">
        <v>1186.6500000000001</v>
      </c>
      <c r="O232" s="17">
        <v>5.0000000000000001E-4</v>
      </c>
      <c r="P232" s="17">
        <f>N232/סיכום!$B$42</f>
        <v>1.3478985510201325E-3</v>
      </c>
    </row>
    <row r="233" spans="1:16">
      <c r="A233" s="7" t="s">
        <v>556</v>
      </c>
      <c r="B233" s="7" t="s">
        <v>557</v>
      </c>
      <c r="C233" s="7" t="s">
        <v>558</v>
      </c>
      <c r="D233" s="7" t="s">
        <v>445</v>
      </c>
      <c r="E233" s="7" t="s">
        <v>559</v>
      </c>
      <c r="F233" s="7" t="s">
        <v>431</v>
      </c>
      <c r="G233" s="35">
        <v>0</v>
      </c>
      <c r="H233" s="7">
        <v>11.13</v>
      </c>
      <c r="I233" s="7" t="s">
        <v>30</v>
      </c>
      <c r="J233" s="17">
        <v>7.8750000000000001E-2</v>
      </c>
      <c r="K233" s="17">
        <v>7.0099999999999996E-2</v>
      </c>
      <c r="L233" s="26">
        <v>374120</v>
      </c>
      <c r="M233" s="26">
        <v>105.67</v>
      </c>
      <c r="N233" s="26">
        <v>395.33</v>
      </c>
      <c r="O233" s="17">
        <v>1E-4</v>
      </c>
      <c r="P233" s="17">
        <f>N233/סיכום!$B$42</f>
        <v>4.4904962219254952E-4</v>
      </c>
    </row>
    <row r="234" spans="1:16">
      <c r="A234" s="7" t="s">
        <v>560</v>
      </c>
      <c r="B234" s="7" t="s">
        <v>561</v>
      </c>
      <c r="C234" s="7" t="s">
        <v>562</v>
      </c>
      <c r="D234" s="7" t="s">
        <v>563</v>
      </c>
      <c r="E234" s="35" t="s">
        <v>1543</v>
      </c>
      <c r="F234" s="35">
        <v>0</v>
      </c>
      <c r="G234" s="35">
        <v>0</v>
      </c>
      <c r="H234" s="7">
        <v>4.79</v>
      </c>
      <c r="I234" s="7" t="s">
        <v>39</v>
      </c>
      <c r="J234" s="17">
        <v>0.02</v>
      </c>
      <c r="K234" s="17">
        <v>1.9199999999999998E-2</v>
      </c>
      <c r="L234" s="26">
        <v>464622.7</v>
      </c>
      <c r="M234" s="26">
        <v>100.43</v>
      </c>
      <c r="N234" s="26">
        <v>466.63</v>
      </c>
      <c r="O234" s="17">
        <v>6.9999999999999999E-4</v>
      </c>
      <c r="P234" s="17">
        <f>N234/סיכום!$B$42</f>
        <v>5.300382596911678E-4</v>
      </c>
    </row>
    <row r="235" spans="1:16">
      <c r="A235" s="7" t="s">
        <v>564</v>
      </c>
      <c r="B235" s="7" t="s">
        <v>565</v>
      </c>
      <c r="C235" s="7" t="s">
        <v>566</v>
      </c>
      <c r="D235" s="7" t="s">
        <v>512</v>
      </c>
      <c r="E235" s="35" t="s">
        <v>1543</v>
      </c>
      <c r="F235" s="35">
        <v>0</v>
      </c>
      <c r="G235" s="35">
        <v>0</v>
      </c>
      <c r="H235" s="7">
        <v>4.62</v>
      </c>
      <c r="I235" s="7" t="s">
        <v>34</v>
      </c>
      <c r="J235" s="17">
        <v>0.04</v>
      </c>
      <c r="K235" s="17">
        <v>2.52E-2</v>
      </c>
      <c r="L235" s="26">
        <v>427350</v>
      </c>
      <c r="M235" s="26">
        <v>108.43</v>
      </c>
      <c r="N235" s="26">
        <v>463.39</v>
      </c>
      <c r="O235" s="17">
        <v>1E-3</v>
      </c>
      <c r="P235" s="17">
        <f>N235/סיכום!$B$42</f>
        <v>5.2635799060988424E-4</v>
      </c>
    </row>
    <row r="236" spans="1:16" ht="13.5" thickBot="1">
      <c r="A236" s="6" t="s">
        <v>567</v>
      </c>
      <c r="B236" s="6"/>
      <c r="C236" s="6"/>
      <c r="D236" s="6"/>
      <c r="E236" s="6"/>
      <c r="F236" s="6"/>
      <c r="G236" s="6"/>
      <c r="H236" s="6">
        <v>12.21</v>
      </c>
      <c r="I236" s="6"/>
      <c r="J236" s="18"/>
      <c r="K236" s="18">
        <v>3.3799999999999997E-2</v>
      </c>
      <c r="L236" s="27">
        <f>SUM(L195:L235)</f>
        <v>28361740.699999999</v>
      </c>
      <c r="M236" s="45"/>
      <c r="N236" s="27">
        <f>SUM(N195:N235)</f>
        <v>29290.310000000012</v>
      </c>
      <c r="O236" s="18"/>
      <c r="P236" s="19">
        <f>SUM(P195:P235)</f>
        <v>3.3270438973522512E-2</v>
      </c>
    </row>
    <row r="237" spans="1:16" ht="13.5" thickTop="1"/>
    <row r="238" spans="1:16" ht="13.5" thickBot="1">
      <c r="A238" s="4" t="s">
        <v>568</v>
      </c>
      <c r="B238" s="4"/>
      <c r="C238" s="4"/>
      <c r="D238" s="4"/>
      <c r="E238" s="4"/>
      <c r="F238" s="4"/>
      <c r="G238" s="4"/>
      <c r="H238" s="4">
        <v>12.21</v>
      </c>
      <c r="I238" s="4"/>
      <c r="J238" s="20"/>
      <c r="K238" s="20">
        <v>3.3799999999999997E-2</v>
      </c>
      <c r="L238" s="28">
        <f>SUM(L236)</f>
        <v>28361740.699999999</v>
      </c>
      <c r="M238" s="43"/>
      <c r="N238" s="28">
        <f>SUM(N236)</f>
        <v>29290.310000000012</v>
      </c>
      <c r="O238" s="20"/>
      <c r="P238" s="21">
        <f>SUM(P236)</f>
        <v>3.3270438973522512E-2</v>
      </c>
    </row>
    <row r="239" spans="1:16" ht="13.5" thickTop="1"/>
    <row r="241" spans="1:16" ht="13.5" thickBot="1">
      <c r="A241" s="4" t="s">
        <v>569</v>
      </c>
      <c r="B241" s="4"/>
      <c r="C241" s="4"/>
      <c r="D241" s="4"/>
      <c r="E241" s="4"/>
      <c r="F241" s="4"/>
      <c r="G241" s="4"/>
      <c r="H241" s="4">
        <v>6.03</v>
      </c>
      <c r="I241" s="4"/>
      <c r="J241" s="20"/>
      <c r="K241" s="20">
        <v>1.72E-2</v>
      </c>
      <c r="L241" s="28">
        <f>SUM(L187+L238)</f>
        <v>101644700.06000003</v>
      </c>
      <c r="M241" s="43"/>
      <c r="N241" s="28">
        <f>SUM(N187+N238)</f>
        <v>117665.93000000001</v>
      </c>
      <c r="O241" s="20"/>
      <c r="P241" s="21">
        <f>SUM(P187+P238)</f>
        <v>0.13365502595663109</v>
      </c>
    </row>
    <row r="242" spans="1:16" ht="13.5" thickTop="1"/>
    <row r="244" spans="1:16">
      <c r="A244" s="7" t="s">
        <v>78</v>
      </c>
      <c r="B244" s="7"/>
      <c r="C244" s="7"/>
      <c r="D244" s="7"/>
      <c r="E244" s="7"/>
      <c r="F244" s="7"/>
      <c r="G244" s="7"/>
      <c r="H244" s="7"/>
      <c r="I244" s="7"/>
      <c r="J244" s="17"/>
      <c r="K244" s="17"/>
      <c r="L244" s="26"/>
      <c r="M244" s="26"/>
      <c r="N244" s="26"/>
      <c r="O244" s="17"/>
      <c r="P244" s="17"/>
    </row>
    <row r="248" spans="1:16">
      <c r="A248" s="2" t="s">
        <v>79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2"/>
  <sheetViews>
    <sheetView rightToLeft="1" topLeftCell="A28" workbookViewId="0">
      <selection activeCell="A108" sqref="A108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6" width="15.7109375" style="42" customWidth="1"/>
    <col min="7" max="8" width="12.7109375" style="42" customWidth="1"/>
    <col min="9" max="9" width="24.7109375" style="39" customWidth="1"/>
    <col min="10" max="10" width="20.7109375" style="39" customWidth="1"/>
  </cols>
  <sheetData>
    <row r="2" spans="1:10" ht="18">
      <c r="A2" s="1" t="s">
        <v>0</v>
      </c>
    </row>
    <row r="4" spans="1:10" ht="18">
      <c r="A4" s="1" t="s">
        <v>570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3" t="s">
        <v>83</v>
      </c>
      <c r="G11" s="43" t="s">
        <v>84</v>
      </c>
      <c r="H11" s="43" t="s">
        <v>12</v>
      </c>
      <c r="I11" s="20" t="s">
        <v>85</v>
      </c>
      <c r="J11" s="20" t="s">
        <v>13</v>
      </c>
    </row>
    <row r="12" spans="1:10">
      <c r="A12" s="5"/>
      <c r="B12" s="5"/>
      <c r="C12" s="5"/>
      <c r="D12" s="5"/>
      <c r="E12" s="5"/>
      <c r="F12" s="44" t="s">
        <v>88</v>
      </c>
      <c r="G12" s="44" t="s">
        <v>89</v>
      </c>
      <c r="H12" s="44" t="s">
        <v>15</v>
      </c>
      <c r="I12" s="40" t="s">
        <v>14</v>
      </c>
      <c r="J12" s="40" t="s">
        <v>14</v>
      </c>
    </row>
    <row r="15" spans="1:10">
      <c r="A15" s="4" t="s">
        <v>571</v>
      </c>
      <c r="B15" s="4"/>
      <c r="C15" s="4"/>
      <c r="D15" s="4"/>
      <c r="E15" s="4"/>
      <c r="F15" s="43"/>
      <c r="G15" s="43"/>
      <c r="H15" s="43"/>
      <c r="I15" s="20"/>
      <c r="J15" s="20"/>
    </row>
    <row r="18" spans="1:10">
      <c r="A18" s="4" t="s">
        <v>572</v>
      </c>
      <c r="B18" s="4"/>
      <c r="C18" s="4"/>
      <c r="D18" s="4"/>
      <c r="E18" s="4"/>
      <c r="F18" s="43"/>
      <c r="G18" s="43"/>
      <c r="H18" s="43"/>
      <c r="I18" s="20"/>
      <c r="J18" s="20"/>
    </row>
    <row r="19" spans="1:10">
      <c r="A19" s="6" t="s">
        <v>573</v>
      </c>
      <c r="B19" s="6"/>
      <c r="C19" s="6"/>
      <c r="D19" s="6"/>
      <c r="E19" s="6"/>
      <c r="F19" s="45"/>
      <c r="G19" s="45"/>
      <c r="H19" s="45"/>
      <c r="I19" s="18"/>
      <c r="J19" s="18"/>
    </row>
    <row r="20" spans="1:10">
      <c r="A20" s="7" t="s">
        <v>574</v>
      </c>
      <c r="B20" s="7">
        <v>593038</v>
      </c>
      <c r="C20" s="7" t="s">
        <v>575</v>
      </c>
      <c r="D20" s="7" t="s">
        <v>169</v>
      </c>
      <c r="E20" s="7" t="s">
        <v>23</v>
      </c>
      <c r="F20" s="26">
        <v>9632</v>
      </c>
      <c r="G20" s="26">
        <v>5470</v>
      </c>
      <c r="H20" s="26">
        <v>526.87</v>
      </c>
      <c r="I20" s="17">
        <v>1E-4</v>
      </c>
      <c r="J20" s="17">
        <f>H20/סיכום!$B$42</f>
        <v>5.984640033505896E-4</v>
      </c>
    </row>
    <row r="21" spans="1:10">
      <c r="A21" s="7" t="s">
        <v>576</v>
      </c>
      <c r="B21" s="7">
        <v>126011</v>
      </c>
      <c r="C21" s="7" t="s">
        <v>220</v>
      </c>
      <c r="D21" s="7" t="s">
        <v>202</v>
      </c>
      <c r="E21" s="7" t="s">
        <v>23</v>
      </c>
      <c r="F21" s="26">
        <v>12610</v>
      </c>
      <c r="G21" s="26">
        <v>4920</v>
      </c>
      <c r="H21" s="26">
        <v>620.41</v>
      </c>
      <c r="I21" s="17">
        <v>1E-4</v>
      </c>
      <c r="J21" s="17">
        <f>H21/סיכום!$B$42</f>
        <v>7.0471473478987082E-4</v>
      </c>
    </row>
    <row r="22" spans="1:10">
      <c r="A22" s="7" t="s">
        <v>577</v>
      </c>
      <c r="B22" s="7">
        <v>1119478</v>
      </c>
      <c r="C22" s="7" t="s">
        <v>578</v>
      </c>
      <c r="D22" s="7" t="s">
        <v>202</v>
      </c>
      <c r="E22" s="7" t="s">
        <v>23</v>
      </c>
      <c r="F22" s="26">
        <v>7691</v>
      </c>
      <c r="G22" s="26">
        <v>16370</v>
      </c>
      <c r="H22" s="26">
        <v>1259.02</v>
      </c>
      <c r="I22" s="17">
        <v>1E-4</v>
      </c>
      <c r="J22" s="17">
        <f>H22/סיכום!$B$42</f>
        <v>1.4301025860239893E-3</v>
      </c>
    </row>
    <row r="23" spans="1:10">
      <c r="A23" s="7" t="s">
        <v>579</v>
      </c>
      <c r="B23" s="7">
        <v>1081082</v>
      </c>
      <c r="C23" s="7" t="s">
        <v>580</v>
      </c>
      <c r="D23" s="7" t="s">
        <v>581</v>
      </c>
      <c r="E23" s="7" t="s">
        <v>23</v>
      </c>
      <c r="F23" s="26">
        <v>12325</v>
      </c>
      <c r="G23" s="26">
        <v>14880</v>
      </c>
      <c r="H23" s="26">
        <v>1833.96</v>
      </c>
      <c r="I23" s="17">
        <v>2.0000000000000001E-4</v>
      </c>
      <c r="J23" s="17">
        <f>H23/סיכום!$B$42</f>
        <v>2.0831686062688089E-3</v>
      </c>
    </row>
    <row r="24" spans="1:10">
      <c r="A24" s="7" t="s">
        <v>582</v>
      </c>
      <c r="B24" s="7">
        <v>746016</v>
      </c>
      <c r="C24" s="7" t="s">
        <v>583</v>
      </c>
      <c r="D24" s="7" t="s">
        <v>581</v>
      </c>
      <c r="E24" s="7" t="s">
        <v>23</v>
      </c>
      <c r="F24" s="26">
        <v>12623</v>
      </c>
      <c r="G24" s="26">
        <v>6218</v>
      </c>
      <c r="H24" s="26">
        <v>784.9</v>
      </c>
      <c r="I24" s="17">
        <v>1E-4</v>
      </c>
      <c r="J24" s="17">
        <f>H24/סיכום!$B$42</f>
        <v>8.9155654379615031E-4</v>
      </c>
    </row>
    <row r="25" spans="1:10">
      <c r="A25" s="7" t="s">
        <v>584</v>
      </c>
      <c r="B25" s="7">
        <v>629014</v>
      </c>
      <c r="C25" s="7" t="s">
        <v>585</v>
      </c>
      <c r="D25" s="7" t="s">
        <v>342</v>
      </c>
      <c r="E25" s="7" t="s">
        <v>23</v>
      </c>
      <c r="F25" s="26">
        <v>625</v>
      </c>
      <c r="G25" s="26">
        <v>24960</v>
      </c>
      <c r="H25" s="26">
        <v>156</v>
      </c>
      <c r="I25" s="17">
        <v>0</v>
      </c>
      <c r="J25" s="17">
        <f>H25/סיכום!$B$42</f>
        <v>1.7719814095069366E-4</v>
      </c>
    </row>
    <row r="26" spans="1:10">
      <c r="A26" s="7" t="s">
        <v>586</v>
      </c>
      <c r="B26" s="7">
        <v>281014</v>
      </c>
      <c r="C26" s="7" t="s">
        <v>587</v>
      </c>
      <c r="D26" s="7" t="s">
        <v>342</v>
      </c>
      <c r="E26" s="7" t="s">
        <v>23</v>
      </c>
      <c r="F26" s="26">
        <v>5000</v>
      </c>
      <c r="G26" s="26">
        <v>2830</v>
      </c>
      <c r="H26" s="26">
        <v>141.5</v>
      </c>
      <c r="I26" s="17">
        <v>0</v>
      </c>
      <c r="J26" s="17">
        <f>H26/סיכום!$B$42</f>
        <v>1.6072780092643048E-4</v>
      </c>
    </row>
    <row r="27" spans="1:10">
      <c r="A27" s="7" t="s">
        <v>588</v>
      </c>
      <c r="B27" s="7">
        <v>1130699</v>
      </c>
      <c r="C27" s="7" t="s">
        <v>589</v>
      </c>
      <c r="D27" s="7" t="s">
        <v>342</v>
      </c>
      <c r="E27" s="7" t="s">
        <v>23</v>
      </c>
      <c r="F27" s="26">
        <v>230</v>
      </c>
      <c r="G27" s="26">
        <v>66320</v>
      </c>
      <c r="H27" s="26">
        <v>152.54</v>
      </c>
      <c r="I27" s="17">
        <v>0</v>
      </c>
      <c r="J27" s="17">
        <f>H27/סיכום!$B$42</f>
        <v>1.7326797705524878E-4</v>
      </c>
    </row>
    <row r="28" spans="1:10">
      <c r="A28" s="7" t="s">
        <v>590</v>
      </c>
      <c r="B28" s="7">
        <v>576017</v>
      </c>
      <c r="C28" s="7" t="s">
        <v>266</v>
      </c>
      <c r="D28" s="7" t="s">
        <v>267</v>
      </c>
      <c r="E28" s="7" t="s">
        <v>23</v>
      </c>
      <c r="F28" s="26">
        <v>1</v>
      </c>
      <c r="G28" s="26">
        <v>138600</v>
      </c>
      <c r="H28" s="26">
        <v>1.39</v>
      </c>
      <c r="I28" s="17">
        <v>0</v>
      </c>
      <c r="J28" s="17">
        <f>H28/סיכום!$B$42</f>
        <v>1.5788808712914371E-6</v>
      </c>
    </row>
    <row r="29" spans="1:10">
      <c r="A29" s="7" t="s">
        <v>591</v>
      </c>
      <c r="B29" s="7">
        <v>1100007</v>
      </c>
      <c r="C29" s="7" t="s">
        <v>403</v>
      </c>
      <c r="D29" s="7" t="s">
        <v>267</v>
      </c>
      <c r="E29" s="7" t="s">
        <v>23</v>
      </c>
      <c r="F29" s="26">
        <v>2540</v>
      </c>
      <c r="G29" s="26">
        <v>58150</v>
      </c>
      <c r="H29" s="26">
        <v>1477.01</v>
      </c>
      <c r="I29" s="17">
        <v>2.0000000000000001E-4</v>
      </c>
      <c r="J29" s="17">
        <f>H29/סיכום!$B$42</f>
        <v>1.6777142702922054E-3</v>
      </c>
    </row>
    <row r="30" spans="1:10">
      <c r="A30" s="7" t="s">
        <v>592</v>
      </c>
      <c r="B30" s="7">
        <v>1134139</v>
      </c>
      <c r="C30" s="7" t="s">
        <v>593</v>
      </c>
      <c r="D30" s="7" t="s">
        <v>267</v>
      </c>
      <c r="E30" s="7" t="s">
        <v>23</v>
      </c>
      <c r="F30" s="26">
        <v>7</v>
      </c>
      <c r="G30" s="26">
        <v>7700</v>
      </c>
      <c r="H30" s="26">
        <v>0.54</v>
      </c>
      <c r="I30" s="17">
        <v>0</v>
      </c>
      <c r="J30" s="17">
        <f>H30/סיכום!$B$42</f>
        <v>6.1337818021393963E-7</v>
      </c>
    </row>
    <row r="31" spans="1:10">
      <c r="A31" s="7" t="s">
        <v>594</v>
      </c>
      <c r="B31" s="7">
        <v>273011</v>
      </c>
      <c r="C31" s="7" t="s">
        <v>595</v>
      </c>
      <c r="D31" s="7" t="s">
        <v>596</v>
      </c>
      <c r="E31" s="7" t="s">
        <v>23</v>
      </c>
      <c r="F31" s="26">
        <v>6119</v>
      </c>
      <c r="G31" s="26">
        <v>24390</v>
      </c>
      <c r="H31" s="26">
        <v>1492.42</v>
      </c>
      <c r="I31" s="17">
        <v>1E-4</v>
      </c>
      <c r="J31" s="17">
        <f>H31/סיכום!$B$42</f>
        <v>1.695218266138681E-3</v>
      </c>
    </row>
    <row r="32" spans="1:10">
      <c r="A32" s="7" t="s">
        <v>597</v>
      </c>
      <c r="B32" s="7">
        <v>1134402</v>
      </c>
      <c r="C32" s="7" t="s">
        <v>598</v>
      </c>
      <c r="D32" s="7" t="s">
        <v>599</v>
      </c>
      <c r="E32" s="7" t="s">
        <v>23</v>
      </c>
      <c r="F32" s="26">
        <v>8742.0400000000009</v>
      </c>
      <c r="G32" s="26">
        <v>15050</v>
      </c>
      <c r="H32" s="26">
        <v>1315.68</v>
      </c>
      <c r="I32" s="17">
        <v>2.0000000000000001E-4</v>
      </c>
      <c r="J32" s="17">
        <f>H32/סיכום!$B$42</f>
        <v>1.4944618595256966E-3</v>
      </c>
    </row>
    <row r="33" spans="1:10" ht="13.5" thickBot="1">
      <c r="A33" s="6" t="s">
        <v>600</v>
      </c>
      <c r="B33" s="6"/>
      <c r="C33" s="6"/>
      <c r="D33" s="6"/>
      <c r="E33" s="6"/>
      <c r="F33" s="27">
        <f>SUM(F20:F32)</f>
        <v>78145.040000000008</v>
      </c>
      <c r="G33" s="45"/>
      <c r="H33" s="27">
        <f>SUM(H20:H32)</f>
        <v>9762.2400000000016</v>
      </c>
      <c r="I33" s="18"/>
      <c r="J33" s="19">
        <f>SUM(J20:J32)</f>
        <v>1.108878704816987E-2</v>
      </c>
    </row>
    <row r="34" spans="1:10" ht="13.5" thickTop="1"/>
    <row r="35" spans="1:10">
      <c r="A35" s="6" t="s">
        <v>601</v>
      </c>
      <c r="B35" s="6"/>
      <c r="C35" s="6"/>
      <c r="D35" s="6"/>
      <c r="E35" s="6"/>
      <c r="F35" s="45"/>
      <c r="G35" s="45"/>
      <c r="H35" s="45"/>
      <c r="I35" s="18"/>
      <c r="J35" s="18"/>
    </row>
    <row r="36" spans="1:10">
      <c r="A36" s="7" t="s">
        <v>602</v>
      </c>
      <c r="B36" s="7">
        <v>763011</v>
      </c>
      <c r="C36" s="7" t="s">
        <v>603</v>
      </c>
      <c r="D36" s="7" t="s">
        <v>169</v>
      </c>
      <c r="E36" s="7" t="s">
        <v>23</v>
      </c>
      <c r="F36" s="26">
        <v>8688.64</v>
      </c>
      <c r="G36" s="26">
        <v>6218</v>
      </c>
      <c r="H36" s="26">
        <v>540.26</v>
      </c>
      <c r="I36" s="17">
        <v>2.0000000000000001E-4</v>
      </c>
      <c r="J36" s="17">
        <f>H36/סיכום!$B$42</f>
        <v>6.1367351044885746E-4</v>
      </c>
    </row>
    <row r="37" spans="1:10">
      <c r="A37" s="7" t="s">
        <v>604</v>
      </c>
      <c r="B37" s="7">
        <v>1129501</v>
      </c>
      <c r="C37" s="7" t="s">
        <v>605</v>
      </c>
      <c r="D37" s="7" t="s">
        <v>198</v>
      </c>
      <c r="E37" s="7" t="s">
        <v>23</v>
      </c>
      <c r="F37" s="26">
        <v>184</v>
      </c>
      <c r="G37" s="26">
        <v>14800</v>
      </c>
      <c r="H37" s="26">
        <v>27.23</v>
      </c>
      <c r="I37" s="17">
        <v>0</v>
      </c>
      <c r="J37" s="17">
        <f>H37/סיכום!$B$42</f>
        <v>3.0930162680047361E-5</v>
      </c>
    </row>
    <row r="38" spans="1:10">
      <c r="A38" s="7" t="s">
        <v>606</v>
      </c>
      <c r="B38" s="7">
        <v>777037</v>
      </c>
      <c r="C38" s="7" t="s">
        <v>289</v>
      </c>
      <c r="D38" s="7" t="s">
        <v>290</v>
      </c>
      <c r="E38" s="7" t="s">
        <v>23</v>
      </c>
      <c r="F38" s="26">
        <v>19859</v>
      </c>
      <c r="G38" s="26">
        <v>892.1</v>
      </c>
      <c r="H38" s="26">
        <v>177.16</v>
      </c>
      <c r="I38" s="17">
        <v>1E-4</v>
      </c>
      <c r="J38" s="17">
        <f>H38/סיכום!$B$42</f>
        <v>2.0123347853092877E-4</v>
      </c>
    </row>
    <row r="39" spans="1:10">
      <c r="A39" s="7" t="s">
        <v>607</v>
      </c>
      <c r="B39" s="7">
        <v>390013</v>
      </c>
      <c r="C39" s="7" t="s">
        <v>255</v>
      </c>
      <c r="D39" s="7" t="s">
        <v>202</v>
      </c>
      <c r="E39" s="7" t="s">
        <v>23</v>
      </c>
      <c r="F39" s="26">
        <v>14000</v>
      </c>
      <c r="G39" s="26">
        <v>3069</v>
      </c>
      <c r="H39" s="26">
        <v>429.66</v>
      </c>
      <c r="I39" s="17">
        <v>1E-4</v>
      </c>
      <c r="J39" s="17">
        <f>H39/סיכום!$B$42</f>
        <v>4.8804457205689131E-4</v>
      </c>
    </row>
    <row r="40" spans="1:10">
      <c r="A40" s="7" t="s">
        <v>608</v>
      </c>
      <c r="B40" s="7">
        <v>1091354</v>
      </c>
      <c r="C40" s="7" t="s">
        <v>304</v>
      </c>
      <c r="D40" s="7" t="s">
        <v>202</v>
      </c>
      <c r="E40" s="7" t="s">
        <v>23</v>
      </c>
      <c r="F40" s="26">
        <v>14263</v>
      </c>
      <c r="G40" s="26">
        <v>5525</v>
      </c>
      <c r="H40" s="26">
        <v>788.03</v>
      </c>
      <c r="I40" s="17">
        <v>5.0000000000000001E-4</v>
      </c>
      <c r="J40" s="17">
        <f>H40/סיכום!$B$42</f>
        <v>8.9511186547035335E-4</v>
      </c>
    </row>
    <row r="41" spans="1:10">
      <c r="A41" s="7" t="s">
        <v>609</v>
      </c>
      <c r="B41" s="7">
        <v>251017</v>
      </c>
      <c r="C41" s="7" t="s">
        <v>295</v>
      </c>
      <c r="D41" s="7" t="s">
        <v>202</v>
      </c>
      <c r="E41" s="7" t="s">
        <v>23</v>
      </c>
      <c r="F41" s="26">
        <v>80450</v>
      </c>
      <c r="G41" s="26">
        <v>994.2</v>
      </c>
      <c r="H41" s="26">
        <v>799.83</v>
      </c>
      <c r="I41" s="17">
        <v>1E-3</v>
      </c>
      <c r="J41" s="17">
        <f>H41/סיכום!$B$42</f>
        <v>9.0851531459354689E-4</v>
      </c>
    </row>
    <row r="42" spans="1:10">
      <c r="A42" s="7" t="s">
        <v>610</v>
      </c>
      <c r="B42" s="7">
        <v>759019</v>
      </c>
      <c r="C42" s="7" t="s">
        <v>217</v>
      </c>
      <c r="D42" s="7" t="s">
        <v>202</v>
      </c>
      <c r="E42" s="7" t="s">
        <v>23</v>
      </c>
      <c r="F42" s="26">
        <v>1125</v>
      </c>
      <c r="G42" s="26">
        <v>122600</v>
      </c>
      <c r="H42" s="26">
        <v>1379.25</v>
      </c>
      <c r="I42" s="17">
        <v>5.9999999999999995E-4</v>
      </c>
      <c r="J42" s="17">
        <f>H42/סיכום!$B$42</f>
        <v>1.566670101963104E-3</v>
      </c>
    </row>
    <row r="43" spans="1:10">
      <c r="A43" s="7" t="s">
        <v>611</v>
      </c>
      <c r="B43" s="7">
        <v>759014</v>
      </c>
      <c r="C43" s="7" t="s">
        <v>217</v>
      </c>
      <c r="D43" s="7" t="s">
        <v>202</v>
      </c>
      <c r="E43" s="7" t="s">
        <v>23</v>
      </c>
      <c r="F43" s="26">
        <v>67290.210000000006</v>
      </c>
      <c r="G43" s="26">
        <v>100</v>
      </c>
      <c r="H43" s="26">
        <v>67.290000000000006</v>
      </c>
      <c r="I43" s="17">
        <v>0</v>
      </c>
      <c r="J43" s="17">
        <f>H43/סיכום!$B$42</f>
        <v>7.6433736567770377E-5</v>
      </c>
    </row>
    <row r="44" spans="1:10">
      <c r="A44" s="7" t="s">
        <v>612</v>
      </c>
      <c r="B44" s="7">
        <v>699017</v>
      </c>
      <c r="C44" s="7" t="s">
        <v>315</v>
      </c>
      <c r="D44" s="7" t="s">
        <v>202</v>
      </c>
      <c r="E44" s="7" t="s">
        <v>23</v>
      </c>
      <c r="F44" s="26">
        <v>900</v>
      </c>
      <c r="G44" s="26">
        <v>24900</v>
      </c>
      <c r="H44" s="26">
        <v>224.1</v>
      </c>
      <c r="I44" s="17">
        <v>1E-4</v>
      </c>
      <c r="J44" s="17">
        <f>H44/סיכום!$B$42</f>
        <v>2.5455194478878491E-4</v>
      </c>
    </row>
    <row r="45" spans="1:10">
      <c r="A45" s="7" t="s">
        <v>613</v>
      </c>
      <c r="B45" s="7">
        <v>1081215</v>
      </c>
      <c r="C45" s="7" t="s">
        <v>201</v>
      </c>
      <c r="D45" s="7" t="s">
        <v>202</v>
      </c>
      <c r="E45" s="7" t="s">
        <v>23</v>
      </c>
      <c r="F45" s="26">
        <v>23070</v>
      </c>
      <c r="G45" s="26">
        <v>6385</v>
      </c>
      <c r="H45" s="26">
        <v>1473.02</v>
      </c>
      <c r="I45" s="17">
        <v>4.0000000000000002E-4</v>
      </c>
      <c r="J45" s="17">
        <f>H45/סיכום!$B$42</f>
        <v>1.6731820870717357E-3</v>
      </c>
    </row>
    <row r="46" spans="1:10">
      <c r="A46" s="7" t="s">
        <v>614</v>
      </c>
      <c r="B46" s="7">
        <v>1098920</v>
      </c>
      <c r="C46" s="7" t="s">
        <v>247</v>
      </c>
      <c r="D46" s="7" t="s">
        <v>202</v>
      </c>
      <c r="E46" s="7" t="s">
        <v>23</v>
      </c>
      <c r="F46" s="26">
        <v>56000</v>
      </c>
      <c r="G46" s="26">
        <v>1220</v>
      </c>
      <c r="H46" s="26">
        <v>683.2</v>
      </c>
      <c r="I46" s="17">
        <v>2.9999999999999997E-4</v>
      </c>
      <c r="J46" s="17">
        <f>H46/סיכום!$B$42</f>
        <v>7.7603698652252515E-4</v>
      </c>
    </row>
    <row r="47" spans="1:10">
      <c r="A47" s="7" t="s">
        <v>615</v>
      </c>
      <c r="B47" s="7">
        <v>1081942</v>
      </c>
      <c r="C47" s="7" t="s">
        <v>292</v>
      </c>
      <c r="D47" s="7" t="s">
        <v>202</v>
      </c>
      <c r="E47" s="7" t="s">
        <v>23</v>
      </c>
      <c r="F47" s="26">
        <v>53397</v>
      </c>
      <c r="G47" s="26">
        <v>881.3</v>
      </c>
      <c r="H47" s="26">
        <v>470.59</v>
      </c>
      <c r="I47" s="17">
        <v>1E-4</v>
      </c>
      <c r="J47" s="17">
        <f>H47/סיכום!$B$42</f>
        <v>5.3453636634607008E-4</v>
      </c>
    </row>
    <row r="48" spans="1:10">
      <c r="A48" s="7" t="s">
        <v>616</v>
      </c>
      <c r="B48" s="7">
        <v>627034</v>
      </c>
      <c r="C48" s="7" t="s">
        <v>617</v>
      </c>
      <c r="D48" s="7" t="s">
        <v>618</v>
      </c>
      <c r="E48" s="7" t="s">
        <v>23</v>
      </c>
      <c r="F48" s="26">
        <v>8402</v>
      </c>
      <c r="G48" s="26">
        <v>11820</v>
      </c>
      <c r="H48" s="26">
        <v>993.12</v>
      </c>
      <c r="I48" s="17">
        <v>2.9999999999999997E-4</v>
      </c>
      <c r="J48" s="17">
        <f>H48/סיכום!$B$42</f>
        <v>1.1280706265445698E-3</v>
      </c>
    </row>
    <row r="49" spans="1:10">
      <c r="A49" s="7" t="s">
        <v>619</v>
      </c>
      <c r="B49" s="7">
        <v>1081603</v>
      </c>
      <c r="C49" s="7" t="s">
        <v>620</v>
      </c>
      <c r="D49" s="7" t="s">
        <v>342</v>
      </c>
      <c r="E49" s="7" t="s">
        <v>23</v>
      </c>
      <c r="F49" s="26">
        <v>6402</v>
      </c>
      <c r="G49" s="26">
        <v>13430</v>
      </c>
      <c r="H49" s="26">
        <v>859.79</v>
      </c>
      <c r="I49" s="17">
        <v>6.9999999999999999E-4</v>
      </c>
      <c r="J49" s="17">
        <f>H49/סיכום!$B$42</f>
        <v>9.766230103076725E-4</v>
      </c>
    </row>
    <row r="50" spans="1:10">
      <c r="A50" s="7" t="s">
        <v>621</v>
      </c>
      <c r="B50" s="7">
        <v>1100957</v>
      </c>
      <c r="C50" s="7" t="s">
        <v>406</v>
      </c>
      <c r="D50" s="7" t="s">
        <v>413</v>
      </c>
      <c r="E50" s="7" t="s">
        <v>23</v>
      </c>
      <c r="F50" s="26">
        <v>105184</v>
      </c>
      <c r="G50" s="26">
        <v>365.4</v>
      </c>
      <c r="H50" s="26">
        <v>384.34</v>
      </c>
      <c r="I50" s="17">
        <v>4.0000000000000002E-4</v>
      </c>
      <c r="J50" s="17">
        <f>H50/סיכום!$B$42</f>
        <v>4.3656624033967692E-4</v>
      </c>
    </row>
    <row r="51" spans="1:10">
      <c r="A51" s="7" t="s">
        <v>622</v>
      </c>
      <c r="B51" s="7">
        <v>1101534</v>
      </c>
      <c r="C51" s="7" t="s">
        <v>277</v>
      </c>
      <c r="D51" s="7" t="s">
        <v>193</v>
      </c>
      <c r="E51" s="7" t="s">
        <v>23</v>
      </c>
      <c r="F51" s="26">
        <v>1095</v>
      </c>
      <c r="G51" s="26">
        <v>1923</v>
      </c>
      <c r="H51" s="26">
        <v>21.06</v>
      </c>
      <c r="I51" s="17">
        <v>0</v>
      </c>
      <c r="J51" s="17">
        <f>H51/סיכום!$B$42</f>
        <v>2.3921749028343643E-5</v>
      </c>
    </row>
    <row r="52" spans="1:10">
      <c r="A52" s="7" t="s">
        <v>623</v>
      </c>
      <c r="B52" s="7">
        <v>1083484</v>
      </c>
      <c r="C52" s="7" t="s">
        <v>244</v>
      </c>
      <c r="D52" s="7" t="s">
        <v>193</v>
      </c>
      <c r="E52" s="7" t="s">
        <v>23</v>
      </c>
      <c r="F52" s="26">
        <v>1778</v>
      </c>
      <c r="G52" s="26">
        <v>1105</v>
      </c>
      <c r="H52" s="26">
        <v>19.649999999999999</v>
      </c>
      <c r="I52" s="17">
        <v>0</v>
      </c>
      <c r="J52" s="17">
        <f>H52/סיכום!$B$42</f>
        <v>2.2320150446673911E-5</v>
      </c>
    </row>
    <row r="53" spans="1:10">
      <c r="A53" s="7" t="s">
        <v>624</v>
      </c>
      <c r="B53" s="7">
        <v>445015</v>
      </c>
      <c r="C53" s="7" t="s">
        <v>625</v>
      </c>
      <c r="D53" s="7" t="s">
        <v>379</v>
      </c>
      <c r="E53" s="7" t="s">
        <v>23</v>
      </c>
      <c r="F53" s="26">
        <v>52054</v>
      </c>
      <c r="G53" s="26">
        <v>2001</v>
      </c>
      <c r="H53" s="26">
        <v>1041.5999999999999</v>
      </c>
      <c r="I53" s="17">
        <v>8.9999999999999998E-4</v>
      </c>
      <c r="J53" s="17">
        <f>H53/סיכום!$B$42</f>
        <v>1.1831383565015544E-3</v>
      </c>
    </row>
    <row r="54" spans="1:10" ht="13.5" thickBot="1">
      <c r="A54" s="6" t="s">
        <v>626</v>
      </c>
      <c r="B54" s="6"/>
      <c r="C54" s="6"/>
      <c r="D54" s="6"/>
      <c r="E54" s="6"/>
      <c r="F54" s="27">
        <f>SUM(F36:F53)</f>
        <v>514141.85000000003</v>
      </c>
      <c r="G54" s="45"/>
      <c r="H54" s="27">
        <f>SUM(H36:H53)</f>
        <v>10379.179999999998</v>
      </c>
      <c r="I54" s="18"/>
      <c r="J54" s="19">
        <f>SUM(J36:J53)</f>
        <v>1.1789560260209105E-2</v>
      </c>
    </row>
    <row r="55" spans="1:10" ht="13.5" thickTop="1"/>
    <row r="56" spans="1:10">
      <c r="A56" s="6" t="s">
        <v>627</v>
      </c>
      <c r="B56" s="6"/>
      <c r="C56" s="6"/>
      <c r="D56" s="6"/>
      <c r="E56" s="6"/>
      <c r="F56" s="45"/>
      <c r="G56" s="45"/>
      <c r="H56" s="45"/>
      <c r="I56" s="18"/>
      <c r="J56" s="18"/>
    </row>
    <row r="57" spans="1:10">
      <c r="A57" s="7" t="s">
        <v>628</v>
      </c>
      <c r="B57" s="7">
        <v>1080753</v>
      </c>
      <c r="C57" s="7" t="s">
        <v>629</v>
      </c>
      <c r="D57" s="7" t="s">
        <v>290</v>
      </c>
      <c r="E57" s="7" t="s">
        <v>23</v>
      </c>
      <c r="F57" s="26">
        <v>26084</v>
      </c>
      <c r="G57" s="26">
        <v>1788</v>
      </c>
      <c r="H57" s="26">
        <v>466.38</v>
      </c>
      <c r="I57" s="17">
        <v>2.5999999999999999E-3</v>
      </c>
      <c r="J57" s="17">
        <f>H57/סיכום!$B$42</f>
        <v>5.2975428831143919E-4</v>
      </c>
    </row>
    <row r="58" spans="1:10">
      <c r="A58" s="7" t="s">
        <v>630</v>
      </c>
      <c r="B58" s="7">
        <v>1094283</v>
      </c>
      <c r="C58" s="7" t="s">
        <v>631</v>
      </c>
      <c r="D58" s="7" t="s">
        <v>290</v>
      </c>
      <c r="E58" s="7" t="s">
        <v>23</v>
      </c>
      <c r="F58" s="26">
        <v>3499</v>
      </c>
      <c r="G58" s="26">
        <v>1057</v>
      </c>
      <c r="H58" s="26">
        <v>36.979999999999997</v>
      </c>
      <c r="I58" s="17">
        <v>2.9999999999999997E-4</v>
      </c>
      <c r="J58" s="17">
        <f>H58/סיכום!$B$42</f>
        <v>4.2005046489465715E-5</v>
      </c>
    </row>
    <row r="59" spans="1:10">
      <c r="A59" s="7" t="s">
        <v>632</v>
      </c>
      <c r="B59" s="7">
        <v>354019</v>
      </c>
      <c r="C59" s="7" t="s">
        <v>633</v>
      </c>
      <c r="D59" s="7" t="s">
        <v>290</v>
      </c>
      <c r="E59" s="7" t="s">
        <v>23</v>
      </c>
      <c r="F59" s="26">
        <v>3790</v>
      </c>
      <c r="G59" s="26">
        <v>1515</v>
      </c>
      <c r="H59" s="26">
        <v>57.42</v>
      </c>
      <c r="I59" s="17">
        <v>5.0000000000000001E-4</v>
      </c>
      <c r="J59" s="17">
        <f>H59/סיכום!$B$42</f>
        <v>6.5222546496082254E-5</v>
      </c>
    </row>
    <row r="60" spans="1:10">
      <c r="A60" s="7" t="s">
        <v>634</v>
      </c>
      <c r="B60" s="7">
        <v>314013</v>
      </c>
      <c r="C60" s="7" t="s">
        <v>634</v>
      </c>
      <c r="D60" s="7" t="s">
        <v>327</v>
      </c>
      <c r="E60" s="7" t="s">
        <v>23</v>
      </c>
      <c r="F60" s="26">
        <v>1971</v>
      </c>
      <c r="G60" s="26">
        <v>13920</v>
      </c>
      <c r="H60" s="26">
        <v>274.36</v>
      </c>
      <c r="I60" s="17">
        <v>4.0000000000000002E-4</v>
      </c>
      <c r="J60" s="17">
        <f>H60/סיכום!$B$42</f>
        <v>3.1164155096943791E-4</v>
      </c>
    </row>
    <row r="61" spans="1:10">
      <c r="A61" s="7" t="s">
        <v>635</v>
      </c>
      <c r="B61" s="7">
        <v>415018</v>
      </c>
      <c r="C61" s="7" t="s">
        <v>366</v>
      </c>
      <c r="D61" s="7" t="s">
        <v>202</v>
      </c>
      <c r="E61" s="7" t="s">
        <v>23</v>
      </c>
      <c r="F61" s="26">
        <v>7988</v>
      </c>
      <c r="G61" s="26">
        <v>12.2</v>
      </c>
      <c r="H61" s="26">
        <v>0.97</v>
      </c>
      <c r="I61" s="17">
        <v>2.0000000000000001E-4</v>
      </c>
      <c r="J61" s="17">
        <f>H61/סיכום!$B$42</f>
        <v>1.1018089533472619E-6</v>
      </c>
    </row>
    <row r="62" spans="1:10">
      <c r="A62" s="7" t="s">
        <v>313</v>
      </c>
      <c r="B62" s="7">
        <v>1104488</v>
      </c>
      <c r="C62" s="7" t="s">
        <v>313</v>
      </c>
      <c r="D62" s="7" t="s">
        <v>202</v>
      </c>
      <c r="E62" s="7" t="s">
        <v>23</v>
      </c>
      <c r="F62" s="26">
        <v>56594</v>
      </c>
      <c r="G62" s="26">
        <v>1686</v>
      </c>
      <c r="H62" s="26">
        <v>954.17</v>
      </c>
      <c r="I62" s="17">
        <v>2.3999999999999998E-3</v>
      </c>
      <c r="J62" s="17">
        <f>H62/סיכום!$B$42</f>
        <v>1.0838278855828422E-3</v>
      </c>
    </row>
    <row r="63" spans="1:10">
      <c r="A63" s="7" t="s">
        <v>636</v>
      </c>
      <c r="B63" s="7">
        <v>1104483</v>
      </c>
      <c r="C63" s="7" t="s">
        <v>313</v>
      </c>
      <c r="D63" s="7" t="s">
        <v>202</v>
      </c>
      <c r="E63" s="7" t="s">
        <v>23</v>
      </c>
      <c r="F63" s="26">
        <v>9736.1200000000008</v>
      </c>
      <c r="G63" s="26">
        <v>100</v>
      </c>
      <c r="H63" s="26">
        <v>9.74</v>
      </c>
      <c r="I63" s="17">
        <v>0</v>
      </c>
      <c r="J63" s="17">
        <f>H63/סיכום!$B$42</f>
        <v>1.1063524954229208E-5</v>
      </c>
    </row>
    <row r="64" spans="1:10">
      <c r="A64" s="7" t="s">
        <v>637</v>
      </c>
      <c r="B64" s="7">
        <v>1109917</v>
      </c>
      <c r="C64" s="7" t="s">
        <v>348</v>
      </c>
      <c r="D64" s="7" t="s">
        <v>202</v>
      </c>
      <c r="E64" s="7" t="s">
        <v>23</v>
      </c>
      <c r="F64" s="26">
        <v>18070.47</v>
      </c>
      <c r="G64" s="26">
        <v>22.8</v>
      </c>
      <c r="H64" s="26">
        <v>4.12</v>
      </c>
      <c r="I64" s="17">
        <v>0</v>
      </c>
      <c r="J64" s="17">
        <f>H64/סיכום!$B$42</f>
        <v>4.6798483379285768E-6</v>
      </c>
    </row>
    <row r="65" spans="1:10">
      <c r="A65" s="7" t="s">
        <v>638</v>
      </c>
      <c r="B65" s="7">
        <v>528018</v>
      </c>
      <c r="C65" s="7" t="s">
        <v>639</v>
      </c>
      <c r="D65" s="7" t="s">
        <v>581</v>
      </c>
      <c r="E65" s="7" t="s">
        <v>23</v>
      </c>
      <c r="F65" s="26">
        <v>8840</v>
      </c>
      <c r="G65" s="26">
        <v>4661</v>
      </c>
      <c r="H65" s="26">
        <v>412.03</v>
      </c>
      <c r="I65" s="17">
        <v>8.9999999999999998E-4</v>
      </c>
      <c r="J65" s="17">
        <f>H65/סיכום!$B$42</f>
        <v>4.6801891035842504E-4</v>
      </c>
    </row>
    <row r="66" spans="1:10">
      <c r="A66" s="7" t="s">
        <v>640</v>
      </c>
      <c r="B66" s="7">
        <v>168013</v>
      </c>
      <c r="C66" s="7" t="s">
        <v>641</v>
      </c>
      <c r="D66" s="7" t="s">
        <v>581</v>
      </c>
      <c r="E66" s="7" t="s">
        <v>23</v>
      </c>
      <c r="F66" s="26">
        <v>2500</v>
      </c>
      <c r="G66" s="26">
        <v>23230</v>
      </c>
      <c r="H66" s="26">
        <v>580.75</v>
      </c>
      <c r="I66" s="17">
        <v>6.9999999999999999E-4</v>
      </c>
      <c r="J66" s="17">
        <f>H66/סיכום!$B$42</f>
        <v>6.5966551510971382E-4</v>
      </c>
    </row>
    <row r="67" spans="1:10">
      <c r="A67" s="7" t="s">
        <v>642</v>
      </c>
      <c r="B67" s="7">
        <v>399014</v>
      </c>
      <c r="C67" s="7" t="s">
        <v>643</v>
      </c>
      <c r="D67" s="7" t="s">
        <v>618</v>
      </c>
      <c r="E67" s="7" t="s">
        <v>23</v>
      </c>
      <c r="F67" s="26">
        <v>18845</v>
      </c>
      <c r="G67" s="26">
        <v>2292</v>
      </c>
      <c r="H67" s="26">
        <v>431.93</v>
      </c>
      <c r="I67" s="17">
        <v>2.8E-3</v>
      </c>
      <c r="J67" s="17">
        <f>H67/סיכום!$B$42</f>
        <v>4.9062303218482765E-4</v>
      </c>
    </row>
    <row r="68" spans="1:10">
      <c r="A68" s="7" t="s">
        <v>644</v>
      </c>
      <c r="B68" s="7">
        <v>315010</v>
      </c>
      <c r="C68" s="7" t="s">
        <v>645</v>
      </c>
      <c r="D68" s="7" t="s">
        <v>618</v>
      </c>
      <c r="E68" s="7" t="s">
        <v>23</v>
      </c>
      <c r="F68" s="26">
        <v>9002</v>
      </c>
      <c r="G68" s="26">
        <v>6552</v>
      </c>
      <c r="H68" s="26">
        <v>589.80999999999995</v>
      </c>
      <c r="I68" s="17">
        <v>1E-3</v>
      </c>
      <c r="J68" s="17">
        <f>H68/סיכום!$B$42</f>
        <v>6.6995663791108093E-4</v>
      </c>
    </row>
    <row r="69" spans="1:10">
      <c r="A69" s="7" t="s">
        <v>646</v>
      </c>
      <c r="B69" s="7">
        <v>1080324</v>
      </c>
      <c r="C69" s="7" t="s">
        <v>647</v>
      </c>
      <c r="D69" s="7" t="s">
        <v>485</v>
      </c>
      <c r="E69" s="7" t="s">
        <v>23</v>
      </c>
      <c r="F69" s="26">
        <v>22908</v>
      </c>
      <c r="G69" s="26">
        <v>3623</v>
      </c>
      <c r="H69" s="26">
        <v>829.96</v>
      </c>
      <c r="I69" s="17">
        <v>1.6000000000000001E-3</v>
      </c>
      <c r="J69" s="17">
        <f>H69/סיכום!$B$42</f>
        <v>9.4273954527844691E-4</v>
      </c>
    </row>
    <row r="70" spans="1:10">
      <c r="A70" s="7" t="s">
        <v>648</v>
      </c>
      <c r="B70" s="7">
        <v>384016</v>
      </c>
      <c r="C70" s="7" t="s">
        <v>649</v>
      </c>
      <c r="D70" s="7" t="s">
        <v>485</v>
      </c>
      <c r="E70" s="7" t="s">
        <v>23</v>
      </c>
      <c r="F70" s="26">
        <v>62246</v>
      </c>
      <c r="G70" s="26">
        <v>1142</v>
      </c>
      <c r="H70" s="26">
        <v>710.85</v>
      </c>
      <c r="I70" s="17">
        <v>2E-3</v>
      </c>
      <c r="J70" s="17">
        <f>H70/סיכום!$B$42</f>
        <v>8.0744422112051669E-4</v>
      </c>
    </row>
    <row r="71" spans="1:10">
      <c r="A71" s="7" t="s">
        <v>650</v>
      </c>
      <c r="B71" s="7">
        <v>797035</v>
      </c>
      <c r="C71" s="7" t="s">
        <v>651</v>
      </c>
      <c r="D71" s="7" t="s">
        <v>485</v>
      </c>
      <c r="E71" s="7" t="s">
        <v>23</v>
      </c>
      <c r="F71" s="26">
        <v>3552</v>
      </c>
      <c r="G71" s="26">
        <v>29880</v>
      </c>
      <c r="H71" s="26">
        <v>1061.3399999999999</v>
      </c>
      <c r="I71" s="17">
        <v>1.2999999999999999E-3</v>
      </c>
      <c r="J71" s="17">
        <f>H71/סיכום!$B$42</f>
        <v>1.2055607366449309E-3</v>
      </c>
    </row>
    <row r="72" spans="1:10">
      <c r="A72" s="7" t="s">
        <v>652</v>
      </c>
      <c r="B72" s="7">
        <v>1091651</v>
      </c>
      <c r="C72" s="7" t="s">
        <v>653</v>
      </c>
      <c r="D72" s="7" t="s">
        <v>654</v>
      </c>
      <c r="E72" s="7" t="s">
        <v>23</v>
      </c>
      <c r="F72" s="26">
        <v>5000</v>
      </c>
      <c r="G72" s="26">
        <v>3076</v>
      </c>
      <c r="H72" s="26">
        <v>153.80000000000001</v>
      </c>
      <c r="I72" s="17">
        <v>2.0000000000000001E-4</v>
      </c>
      <c r="J72" s="17">
        <f>H72/סיכום!$B$42</f>
        <v>1.7469919280908134E-4</v>
      </c>
    </row>
    <row r="73" spans="1:10">
      <c r="A73" s="7" t="s">
        <v>655</v>
      </c>
      <c r="B73" s="7">
        <v>1091065</v>
      </c>
      <c r="C73" s="7" t="s">
        <v>655</v>
      </c>
      <c r="D73" s="7" t="s">
        <v>654</v>
      </c>
      <c r="E73" s="7" t="s">
        <v>23</v>
      </c>
      <c r="F73" s="26">
        <v>45906</v>
      </c>
      <c r="G73" s="26">
        <v>948.2</v>
      </c>
      <c r="H73" s="26">
        <v>435.28</v>
      </c>
      <c r="I73" s="17">
        <v>4.0000000000000002E-4</v>
      </c>
      <c r="J73" s="17">
        <f>H73/סיכום!$B$42</f>
        <v>4.9442824867319184E-4</v>
      </c>
    </row>
    <row r="74" spans="1:10">
      <c r="A74" s="7" t="s">
        <v>656</v>
      </c>
      <c r="B74" s="7">
        <v>568014</v>
      </c>
      <c r="C74" s="7" t="s">
        <v>656</v>
      </c>
      <c r="D74" s="7" t="s">
        <v>654</v>
      </c>
      <c r="E74" s="7" t="s">
        <v>23</v>
      </c>
      <c r="F74" s="26">
        <v>1956</v>
      </c>
      <c r="G74" s="26">
        <v>3242</v>
      </c>
      <c r="H74" s="26">
        <v>63.41</v>
      </c>
      <c r="I74" s="17">
        <v>2.0000000000000001E-4</v>
      </c>
      <c r="J74" s="17">
        <f>H74/סיכום!$B$42</f>
        <v>7.2026500754381311E-5</v>
      </c>
    </row>
    <row r="75" spans="1:10">
      <c r="A75" s="7" t="s">
        <v>657</v>
      </c>
      <c r="B75" s="7">
        <v>813014</v>
      </c>
      <c r="C75" s="7" t="s">
        <v>658</v>
      </c>
      <c r="D75" s="7" t="s">
        <v>342</v>
      </c>
      <c r="E75" s="7" t="s">
        <v>23</v>
      </c>
      <c r="F75" s="26">
        <v>5035</v>
      </c>
      <c r="G75" s="26">
        <v>13760</v>
      </c>
      <c r="H75" s="26">
        <v>692.82</v>
      </c>
      <c r="I75" s="17">
        <v>4.0000000000000002E-4</v>
      </c>
      <c r="J75" s="17">
        <f>H75/סיכום!$B$42</f>
        <v>7.8696420521448453E-4</v>
      </c>
    </row>
    <row r="76" spans="1:10">
      <c r="A76" s="7" t="s">
        <v>659</v>
      </c>
      <c r="B76" s="7">
        <v>1080456</v>
      </c>
      <c r="C76" s="7" t="s">
        <v>660</v>
      </c>
      <c r="D76" s="7" t="s">
        <v>342</v>
      </c>
      <c r="E76" s="7" t="s">
        <v>23</v>
      </c>
      <c r="F76" s="26">
        <v>14992</v>
      </c>
      <c r="G76" s="26">
        <v>3079</v>
      </c>
      <c r="H76" s="26">
        <v>461.6</v>
      </c>
      <c r="I76" s="17">
        <v>1.9E-3</v>
      </c>
      <c r="J76" s="17">
        <f>H76/סיכום!$B$42</f>
        <v>5.243247555310269E-4</v>
      </c>
    </row>
    <row r="77" spans="1:10">
      <c r="A77" s="7" t="s">
        <v>661</v>
      </c>
      <c r="B77" s="7">
        <v>1123355</v>
      </c>
      <c r="C77" s="7" t="s">
        <v>662</v>
      </c>
      <c r="D77" s="7" t="s">
        <v>267</v>
      </c>
      <c r="E77" s="7" t="s">
        <v>23</v>
      </c>
      <c r="F77" s="26">
        <v>5152.24</v>
      </c>
      <c r="G77" s="26">
        <v>195.8</v>
      </c>
      <c r="H77" s="26">
        <v>10.09</v>
      </c>
      <c r="I77" s="17">
        <v>0</v>
      </c>
      <c r="J77" s="17">
        <f>H77/סיכום!$B$42</f>
        <v>1.1461084885849353E-5</v>
      </c>
    </row>
    <row r="78" spans="1:10">
      <c r="A78" s="7" t="s">
        <v>663</v>
      </c>
      <c r="B78" s="7">
        <v>382010</v>
      </c>
      <c r="C78" s="7" t="s">
        <v>664</v>
      </c>
      <c r="D78" s="7" t="s">
        <v>379</v>
      </c>
      <c r="E78" s="7" t="s">
        <v>23</v>
      </c>
      <c r="F78" s="26">
        <v>80008</v>
      </c>
      <c r="G78" s="26">
        <v>868</v>
      </c>
      <c r="H78" s="26">
        <v>694.47</v>
      </c>
      <c r="I78" s="17">
        <v>1.5E-3</v>
      </c>
      <c r="J78" s="17">
        <f>H78/סיכום!$B$42</f>
        <v>7.8883841632069378E-4</v>
      </c>
    </row>
    <row r="79" spans="1:10">
      <c r="A79" s="7" t="s">
        <v>665</v>
      </c>
      <c r="B79" s="7">
        <v>477018</v>
      </c>
      <c r="C79" s="7" t="s">
        <v>666</v>
      </c>
      <c r="D79" s="7" t="s">
        <v>379</v>
      </c>
      <c r="E79" s="7" t="s">
        <v>23</v>
      </c>
      <c r="F79" s="26">
        <v>12434</v>
      </c>
      <c r="G79" s="26">
        <v>1111</v>
      </c>
      <c r="H79" s="26">
        <v>138.13999999999999</v>
      </c>
      <c r="I79" s="17">
        <v>1.1000000000000001E-3</v>
      </c>
      <c r="J79" s="17">
        <f>H79/סיכום!$B$42</f>
        <v>1.5691122558287706E-4</v>
      </c>
    </row>
    <row r="80" spans="1:10">
      <c r="A80" s="7" t="s">
        <v>667</v>
      </c>
      <c r="B80" s="7">
        <v>578013</v>
      </c>
      <c r="C80" s="7" t="s">
        <v>668</v>
      </c>
      <c r="D80" s="7" t="s">
        <v>669</v>
      </c>
      <c r="E80" s="7" t="s">
        <v>23</v>
      </c>
      <c r="F80" s="26">
        <v>7000</v>
      </c>
      <c r="G80" s="26">
        <v>7851</v>
      </c>
      <c r="H80" s="26">
        <v>549.57000000000005</v>
      </c>
      <c r="I80" s="17">
        <v>1.5E-3</v>
      </c>
      <c r="J80" s="17">
        <f>H80/סיכום!$B$42</f>
        <v>6.2424860462995341E-4</v>
      </c>
    </row>
    <row r="81" spans="1:10" ht="13.5" thickBot="1">
      <c r="A81" s="6" t="s">
        <v>670</v>
      </c>
      <c r="B81" s="6"/>
      <c r="C81" s="6"/>
      <c r="D81" s="6"/>
      <c r="E81" s="6"/>
      <c r="F81" s="27">
        <f>SUM(F57:F80)</f>
        <v>433108.82999999996</v>
      </c>
      <c r="G81" s="45"/>
      <c r="H81" s="27">
        <f>SUM(H57:H80)</f>
        <v>9619.989999999998</v>
      </c>
      <c r="I81" s="18"/>
      <c r="J81" s="19">
        <f>SUM(J57:J80)</f>
        <v>1.0927207333104252E-2</v>
      </c>
    </row>
    <row r="82" spans="1:10" ht="13.5" thickTop="1"/>
    <row r="83" spans="1:10">
      <c r="A83" s="6" t="s">
        <v>671</v>
      </c>
      <c r="B83" s="6"/>
      <c r="C83" s="6"/>
      <c r="D83" s="6"/>
      <c r="E83" s="6"/>
      <c r="F83" s="45"/>
      <c r="G83" s="45"/>
      <c r="H83" s="45"/>
      <c r="I83" s="18"/>
      <c r="J83" s="18"/>
    </row>
    <row r="84" spans="1:10" ht="13.5" thickBot="1">
      <c r="A84" s="6" t="s">
        <v>672</v>
      </c>
      <c r="B84" s="6"/>
      <c r="C84" s="6"/>
      <c r="D84" s="6"/>
      <c r="E84" s="6"/>
      <c r="F84" s="27">
        <v>0</v>
      </c>
      <c r="G84" s="45"/>
      <c r="H84" s="27">
        <v>0</v>
      </c>
      <c r="I84" s="18"/>
      <c r="J84" s="19">
        <f>H84/סיכום!$B$42</f>
        <v>0</v>
      </c>
    </row>
    <row r="85" spans="1:10" ht="13.5" thickTop="1"/>
    <row r="86" spans="1:10">
      <c r="A86" s="6" t="s">
        <v>673</v>
      </c>
      <c r="B86" s="6"/>
      <c r="C86" s="6"/>
      <c r="D86" s="6"/>
      <c r="E86" s="6"/>
      <c r="F86" s="45"/>
      <c r="G86" s="45"/>
      <c r="H86" s="45"/>
      <c r="I86" s="18"/>
      <c r="J86" s="18"/>
    </row>
    <row r="87" spans="1:10" ht="13.5" thickBot="1">
      <c r="A87" s="6" t="s">
        <v>674</v>
      </c>
      <c r="B87" s="6"/>
      <c r="C87" s="6"/>
      <c r="D87" s="6"/>
      <c r="E87" s="6"/>
      <c r="F87" s="27">
        <v>0</v>
      </c>
      <c r="G87" s="45"/>
      <c r="H87" s="27">
        <v>0</v>
      </c>
      <c r="I87" s="18"/>
      <c r="J87" s="19">
        <f>H87/סיכום!$B$42</f>
        <v>0</v>
      </c>
    </row>
    <row r="88" spans="1:10" ht="13.5" thickTop="1"/>
    <row r="89" spans="1:10" ht="13.5" thickBot="1">
      <c r="A89" s="4" t="s">
        <v>675</v>
      </c>
      <c r="B89" s="4"/>
      <c r="C89" s="4"/>
      <c r="D89" s="4"/>
      <c r="E89" s="4"/>
      <c r="F89" s="28">
        <f>SUM(F33+F54+F81)</f>
        <v>1025395.72</v>
      </c>
      <c r="G89" s="43"/>
      <c r="H89" s="28">
        <f>SUM(H33+H54+H81)</f>
        <v>29761.409999999996</v>
      </c>
      <c r="I89" s="20"/>
      <c r="J89" s="21">
        <f>SUM(J33+J54+J81)</f>
        <v>3.3805554641483229E-2</v>
      </c>
    </row>
    <row r="90" spans="1:10" ht="13.5" thickTop="1"/>
    <row r="92" spans="1:10">
      <c r="A92" s="4" t="s">
        <v>676</v>
      </c>
      <c r="B92" s="4"/>
      <c r="C92" s="4"/>
      <c r="D92" s="4"/>
      <c r="E92" s="4"/>
      <c r="F92" s="43"/>
      <c r="G92" s="43"/>
      <c r="H92" s="43"/>
      <c r="I92" s="20"/>
      <c r="J92" s="20"/>
    </row>
    <row r="93" spans="1:10">
      <c r="A93" s="6" t="s">
        <v>677</v>
      </c>
      <c r="B93" s="6"/>
      <c r="C93" s="6"/>
      <c r="D93" s="6"/>
      <c r="E93" s="6"/>
      <c r="F93" s="45"/>
      <c r="G93" s="45"/>
      <c r="H93" s="45"/>
      <c r="I93" s="18"/>
      <c r="J93" s="18"/>
    </row>
    <row r="94" spans="1:10">
      <c r="A94" s="7" t="s">
        <v>678</v>
      </c>
      <c r="B94" s="7" t="s">
        <v>679</v>
      </c>
      <c r="C94" s="7"/>
      <c r="D94" s="7" t="s">
        <v>680</v>
      </c>
      <c r="E94" s="7" t="s">
        <v>30</v>
      </c>
      <c r="F94" s="26">
        <v>16584.66</v>
      </c>
      <c r="G94" s="26">
        <v>2091</v>
      </c>
      <c r="H94" s="26">
        <v>346.79</v>
      </c>
      <c r="I94" s="17">
        <v>1E-4</v>
      </c>
      <c r="J94" s="17">
        <f>H94/סיכום!$B$42</f>
        <v>3.9391373910442986E-4</v>
      </c>
    </row>
    <row r="95" spans="1:10">
      <c r="A95" s="7" t="s">
        <v>681</v>
      </c>
      <c r="B95" s="7" t="s">
        <v>682</v>
      </c>
      <c r="C95" s="7" t="s">
        <v>681</v>
      </c>
      <c r="D95" s="7" t="s">
        <v>202</v>
      </c>
      <c r="E95" s="7" t="s">
        <v>39</v>
      </c>
      <c r="F95" s="26">
        <v>132970.31</v>
      </c>
      <c r="G95" s="26">
        <v>246</v>
      </c>
      <c r="H95" s="26">
        <v>327.11</v>
      </c>
      <c r="I95" s="17">
        <v>0.13109999999999999</v>
      </c>
      <c r="J95" s="17">
        <f>H95/סיכום!$B$42</f>
        <v>3.7155951209218852E-4</v>
      </c>
    </row>
    <row r="96" spans="1:10">
      <c r="A96" s="7" t="s">
        <v>683</v>
      </c>
      <c r="B96" s="7" t="s">
        <v>684</v>
      </c>
      <c r="C96" s="7" t="s">
        <v>685</v>
      </c>
      <c r="D96" s="7" t="s">
        <v>686</v>
      </c>
      <c r="E96" s="7" t="s">
        <v>30</v>
      </c>
      <c r="F96" s="26">
        <v>8190.84</v>
      </c>
      <c r="G96" s="26">
        <v>6358</v>
      </c>
      <c r="H96" s="26">
        <v>520.77</v>
      </c>
      <c r="I96" s="17">
        <v>0</v>
      </c>
      <c r="J96" s="17">
        <f>H96/סיכום!$B$42</f>
        <v>5.9153510168520986E-4</v>
      </c>
    </row>
    <row r="97" spans="1:10">
      <c r="A97" s="7" t="s">
        <v>687</v>
      </c>
      <c r="B97" s="7" t="s">
        <v>688</v>
      </c>
      <c r="C97" s="7" t="s">
        <v>689</v>
      </c>
      <c r="D97" s="7" t="s">
        <v>686</v>
      </c>
      <c r="E97" s="7" t="s">
        <v>30</v>
      </c>
      <c r="F97" s="26">
        <v>5440.66</v>
      </c>
      <c r="G97" s="26">
        <v>4388</v>
      </c>
      <c r="H97" s="26">
        <v>238.74</v>
      </c>
      <c r="I97" s="17">
        <v>0</v>
      </c>
      <c r="J97" s="17">
        <f>H97/סיכום!$B$42</f>
        <v>2.7118130878569618E-4</v>
      </c>
    </row>
    <row r="98" spans="1:10">
      <c r="A98" s="7" t="s">
        <v>690</v>
      </c>
      <c r="B98" s="7" t="s">
        <v>691</v>
      </c>
      <c r="C98" s="7" t="s">
        <v>692</v>
      </c>
      <c r="D98" s="7" t="s">
        <v>686</v>
      </c>
      <c r="E98" s="7" t="s">
        <v>30</v>
      </c>
      <c r="F98" s="26">
        <v>3940.2</v>
      </c>
      <c r="G98" s="26">
        <v>8344</v>
      </c>
      <c r="H98" s="26">
        <v>328.77</v>
      </c>
      <c r="I98" s="17">
        <v>0</v>
      </c>
      <c r="J98" s="17">
        <f>H98/סיכום!$B$42</f>
        <v>3.7344508205358688E-4</v>
      </c>
    </row>
    <row r="99" spans="1:10">
      <c r="A99" s="7" t="s">
        <v>693</v>
      </c>
      <c r="B99" s="7" t="s">
        <v>691</v>
      </c>
      <c r="C99" s="7" t="s">
        <v>692</v>
      </c>
      <c r="D99" s="7" t="s">
        <v>686</v>
      </c>
      <c r="E99" s="7" t="s">
        <v>30</v>
      </c>
      <c r="F99" s="26">
        <v>1970.1</v>
      </c>
      <c r="G99" s="26">
        <v>1</v>
      </c>
      <c r="H99" s="26">
        <v>1.97</v>
      </c>
      <c r="I99" s="17">
        <v>0</v>
      </c>
      <c r="J99" s="17">
        <f>H99/סיכום!$B$42</f>
        <v>2.2376944722619649E-6</v>
      </c>
    </row>
    <row r="100" spans="1:10">
      <c r="A100" s="7" t="s">
        <v>694</v>
      </c>
      <c r="B100" s="7" t="s">
        <v>695</v>
      </c>
      <c r="C100" s="7" t="s">
        <v>696</v>
      </c>
      <c r="D100" s="7" t="s">
        <v>697</v>
      </c>
      <c r="E100" s="7" t="s">
        <v>30</v>
      </c>
      <c r="F100" s="26">
        <v>62068.1</v>
      </c>
      <c r="G100" s="26">
        <v>709</v>
      </c>
      <c r="H100" s="26">
        <v>440.06</v>
      </c>
      <c r="I100" s="17">
        <v>0</v>
      </c>
      <c r="J100" s="17">
        <f>H100/סיכום!$B$42</f>
        <v>4.9985778145360423E-4</v>
      </c>
    </row>
    <row r="101" spans="1:10">
      <c r="A101" s="7" t="s">
        <v>698</v>
      </c>
      <c r="B101" s="7" t="s">
        <v>699</v>
      </c>
      <c r="C101" s="7" t="s">
        <v>700</v>
      </c>
      <c r="D101" s="7" t="s">
        <v>701</v>
      </c>
      <c r="E101" s="7" t="s">
        <v>30</v>
      </c>
      <c r="F101" s="26">
        <v>2173.08</v>
      </c>
      <c r="G101" s="26">
        <v>9116</v>
      </c>
      <c r="H101" s="26">
        <v>198.1</v>
      </c>
      <c r="I101" s="17">
        <v>0</v>
      </c>
      <c r="J101" s="17">
        <f>H101/סיכום!$B$42</f>
        <v>2.2501892129700267E-4</v>
      </c>
    </row>
    <row r="102" spans="1:10">
      <c r="A102" s="7" t="s">
        <v>702</v>
      </c>
      <c r="B102" s="7" t="s">
        <v>703</v>
      </c>
      <c r="C102" s="7" t="s">
        <v>704</v>
      </c>
      <c r="D102" s="7" t="s">
        <v>705</v>
      </c>
      <c r="E102" s="7" t="s">
        <v>34</v>
      </c>
      <c r="F102" s="26">
        <v>9235.0300000000007</v>
      </c>
      <c r="G102" s="26">
        <v>2900.8</v>
      </c>
      <c r="H102" s="26">
        <v>267.89</v>
      </c>
      <c r="I102" s="17">
        <v>0</v>
      </c>
      <c r="J102" s="17">
        <f>H102/סיכום!$B$42</f>
        <v>3.0429237166205975E-4</v>
      </c>
    </row>
    <row r="103" spans="1:10">
      <c r="A103" s="7" t="s">
        <v>706</v>
      </c>
      <c r="B103" s="7" t="s">
        <v>707</v>
      </c>
      <c r="C103" s="7" t="s">
        <v>708</v>
      </c>
      <c r="D103" s="7" t="s">
        <v>709</v>
      </c>
      <c r="E103" s="7" t="s">
        <v>30</v>
      </c>
      <c r="F103" s="26">
        <v>4656.6000000000004</v>
      </c>
      <c r="G103" s="26">
        <v>6048</v>
      </c>
      <c r="H103" s="26">
        <v>281.63</v>
      </c>
      <c r="I103" s="17">
        <v>0</v>
      </c>
      <c r="J103" s="17">
        <f>H103/סיכום!$B$42</f>
        <v>3.1989943869194779E-4</v>
      </c>
    </row>
    <row r="104" spans="1:10">
      <c r="A104" s="7" t="s">
        <v>710</v>
      </c>
      <c r="B104" s="7" t="s">
        <v>711</v>
      </c>
      <c r="C104" s="7" t="s">
        <v>710</v>
      </c>
      <c r="D104" s="7" t="s">
        <v>709</v>
      </c>
      <c r="E104" s="7" t="s">
        <v>30</v>
      </c>
      <c r="F104" s="26">
        <v>8962.9599999999991</v>
      </c>
      <c r="G104" s="26">
        <v>3750</v>
      </c>
      <c r="H104" s="26">
        <v>336.11</v>
      </c>
      <c r="I104" s="17">
        <v>0</v>
      </c>
      <c r="J104" s="17">
        <f>H104/סיכום!$B$42</f>
        <v>3.8178248176242086E-4</v>
      </c>
    </row>
    <row r="105" spans="1:10">
      <c r="A105" s="7" t="s">
        <v>712</v>
      </c>
      <c r="B105" s="7" t="s">
        <v>713</v>
      </c>
      <c r="C105" s="7" t="s">
        <v>714</v>
      </c>
      <c r="D105" s="7" t="s">
        <v>521</v>
      </c>
      <c r="E105" s="7" t="s">
        <v>39</v>
      </c>
      <c r="F105" s="26">
        <v>317078.53000000003</v>
      </c>
      <c r="G105" s="26">
        <v>152</v>
      </c>
      <c r="H105" s="26">
        <v>481.96</v>
      </c>
      <c r="I105" s="17">
        <v>2.0000000000000001E-4</v>
      </c>
      <c r="J105" s="17">
        <f>H105/סיכום!$B$42</f>
        <v>5.4745138469613022E-4</v>
      </c>
    </row>
    <row r="106" spans="1:10">
      <c r="A106" s="7" t="s">
        <v>715</v>
      </c>
      <c r="B106" s="7" t="s">
        <v>716</v>
      </c>
      <c r="C106" s="7" t="s">
        <v>715</v>
      </c>
      <c r="D106" s="7" t="s">
        <v>521</v>
      </c>
      <c r="E106" s="7" t="s">
        <v>30</v>
      </c>
      <c r="F106" s="26">
        <v>6451.58</v>
      </c>
      <c r="G106" s="26">
        <v>5504</v>
      </c>
      <c r="H106" s="26">
        <v>355.09</v>
      </c>
      <c r="I106" s="17">
        <v>0</v>
      </c>
      <c r="J106" s="17">
        <f>H106/סיכום!$B$42</f>
        <v>4.0334158891142184E-4</v>
      </c>
    </row>
    <row r="107" spans="1:10">
      <c r="A107" s="7" t="s">
        <v>717</v>
      </c>
      <c r="B107" s="7" t="s">
        <v>718</v>
      </c>
      <c r="C107" s="7" t="s">
        <v>719</v>
      </c>
      <c r="D107" s="7" t="s">
        <v>720</v>
      </c>
      <c r="E107" s="7" t="s">
        <v>30</v>
      </c>
      <c r="F107" s="26">
        <v>9014.7000000000007</v>
      </c>
      <c r="G107" s="26">
        <v>5647</v>
      </c>
      <c r="H107" s="26">
        <v>509.06</v>
      </c>
      <c r="I107" s="17">
        <v>0</v>
      </c>
      <c r="J107" s="17">
        <f>H107/סיכום!$B$42</f>
        <v>5.7823388225871871E-4</v>
      </c>
    </row>
    <row r="108" spans="1:10">
      <c r="A108" s="7" t="s">
        <v>721</v>
      </c>
      <c r="B108" s="7" t="s">
        <v>718</v>
      </c>
      <c r="C108" s="7" t="s">
        <v>719</v>
      </c>
      <c r="D108" s="7" t="s">
        <v>720</v>
      </c>
      <c r="E108" s="7" t="s">
        <v>30</v>
      </c>
      <c r="F108" s="26">
        <v>1690.23</v>
      </c>
      <c r="G108" s="26">
        <v>1</v>
      </c>
      <c r="H108" s="26">
        <v>1.69</v>
      </c>
      <c r="I108" s="17">
        <v>0</v>
      </c>
      <c r="J108" s="17">
        <f>H108/סיכום!$B$42</f>
        <v>1.9196465269658482E-6</v>
      </c>
    </row>
    <row r="109" spans="1:10">
      <c r="A109" s="7" t="s">
        <v>722</v>
      </c>
      <c r="B109" s="7" t="s">
        <v>723</v>
      </c>
      <c r="C109" s="7" t="s">
        <v>722</v>
      </c>
      <c r="D109" s="7" t="s">
        <v>548</v>
      </c>
      <c r="E109" s="7" t="s">
        <v>30</v>
      </c>
      <c r="F109" s="26">
        <v>529.34</v>
      </c>
      <c r="G109" s="26">
        <v>116415</v>
      </c>
      <c r="H109" s="26">
        <v>616.23</v>
      </c>
      <c r="I109" s="17">
        <v>0</v>
      </c>
      <c r="J109" s="17">
        <f>H109/סיכום!$B$42</f>
        <v>6.999667333208074E-4</v>
      </c>
    </row>
    <row r="110" spans="1:10">
      <c r="A110" s="7" t="s">
        <v>724</v>
      </c>
      <c r="B110" s="7" t="s">
        <v>725</v>
      </c>
      <c r="C110" s="7" t="s">
        <v>726</v>
      </c>
      <c r="D110" s="7" t="s">
        <v>548</v>
      </c>
      <c r="E110" s="7" t="s">
        <v>30</v>
      </c>
      <c r="F110" s="26">
        <v>4206.8599999999997</v>
      </c>
      <c r="G110" s="26">
        <v>7005</v>
      </c>
      <c r="H110" s="26">
        <v>294.69</v>
      </c>
      <c r="I110" s="17">
        <v>0</v>
      </c>
      <c r="J110" s="17">
        <f>H110/סיכום!$B$42</f>
        <v>3.3473410356897382E-4</v>
      </c>
    </row>
    <row r="111" spans="1:10">
      <c r="A111" s="7" t="s">
        <v>727</v>
      </c>
      <c r="B111" s="7" t="s">
        <v>728</v>
      </c>
      <c r="C111" s="7" t="s">
        <v>729</v>
      </c>
      <c r="D111" s="7" t="s">
        <v>730</v>
      </c>
      <c r="E111" s="7" t="s">
        <v>30</v>
      </c>
      <c r="F111" s="26">
        <v>3585.98</v>
      </c>
      <c r="G111" s="26">
        <v>8677</v>
      </c>
      <c r="H111" s="26">
        <v>311.16000000000003</v>
      </c>
      <c r="I111" s="17">
        <v>0</v>
      </c>
      <c r="J111" s="17">
        <f>H111/סיכום!$B$42</f>
        <v>3.5344213806549901E-4</v>
      </c>
    </row>
    <row r="112" spans="1:10">
      <c r="A112" s="7" t="s">
        <v>731</v>
      </c>
      <c r="B112" s="7" t="s">
        <v>732</v>
      </c>
      <c r="C112" s="7" t="s">
        <v>733</v>
      </c>
      <c r="D112" s="7" t="s">
        <v>730</v>
      </c>
      <c r="E112" s="7" t="s">
        <v>30</v>
      </c>
      <c r="F112" s="26">
        <v>3180.02</v>
      </c>
      <c r="G112" s="26">
        <v>8615</v>
      </c>
      <c r="H112" s="26">
        <v>273.95999999999998</v>
      </c>
      <c r="I112" s="17">
        <v>0</v>
      </c>
      <c r="J112" s="17">
        <f>H112/סיכום!$B$42</f>
        <v>3.1118719676187203E-4</v>
      </c>
    </row>
    <row r="113" spans="1:10">
      <c r="A113" s="7" t="s">
        <v>734</v>
      </c>
      <c r="B113" s="7" t="s">
        <v>735</v>
      </c>
      <c r="C113" s="7" t="s">
        <v>736</v>
      </c>
      <c r="D113" s="7" t="s">
        <v>737</v>
      </c>
      <c r="E113" s="7" t="s">
        <v>30</v>
      </c>
      <c r="F113" s="26">
        <v>1130.32</v>
      </c>
      <c r="G113" s="26">
        <v>29762</v>
      </c>
      <c r="H113" s="26">
        <v>336.41</v>
      </c>
      <c r="I113" s="17">
        <v>0</v>
      </c>
      <c r="J113" s="17">
        <f>H113/סיכום!$B$42</f>
        <v>3.8212324741809529E-4</v>
      </c>
    </row>
    <row r="114" spans="1:10">
      <c r="A114" s="7" t="s">
        <v>738</v>
      </c>
      <c r="B114" s="7" t="s">
        <v>739</v>
      </c>
      <c r="C114" s="7" t="s">
        <v>738</v>
      </c>
      <c r="D114" s="7" t="s">
        <v>737</v>
      </c>
      <c r="E114" s="7" t="s">
        <v>30</v>
      </c>
      <c r="F114" s="26">
        <v>5966.02</v>
      </c>
      <c r="G114" s="26">
        <v>9813</v>
      </c>
      <c r="H114" s="26">
        <v>585.45000000000005</v>
      </c>
      <c r="I114" s="17">
        <v>0</v>
      </c>
      <c r="J114" s="17">
        <f>H114/סיכום!$B$42</f>
        <v>6.6500417704861293E-4</v>
      </c>
    </row>
    <row r="115" spans="1:10">
      <c r="A115" s="7" t="s">
        <v>740</v>
      </c>
      <c r="B115" s="7" t="s">
        <v>741</v>
      </c>
      <c r="C115" s="7" t="s">
        <v>742</v>
      </c>
      <c r="D115" s="7" t="s">
        <v>737</v>
      </c>
      <c r="E115" s="7" t="s">
        <v>30</v>
      </c>
      <c r="F115" s="26">
        <v>10984.8</v>
      </c>
      <c r="G115" s="26">
        <v>928</v>
      </c>
      <c r="H115" s="26">
        <v>101.94</v>
      </c>
      <c r="I115" s="17">
        <v>2.0000000000000001E-4</v>
      </c>
      <c r="J115" s="17">
        <f>H115/סיכום!$B$42</f>
        <v>1.1579216979816482E-4</v>
      </c>
    </row>
    <row r="116" spans="1:10">
      <c r="A116" s="7" t="s">
        <v>743</v>
      </c>
      <c r="B116" s="7" t="s">
        <v>744</v>
      </c>
      <c r="C116" s="7" t="s">
        <v>745</v>
      </c>
      <c r="D116" s="7" t="s">
        <v>737</v>
      </c>
      <c r="E116" s="7" t="s">
        <v>30</v>
      </c>
      <c r="F116" s="26">
        <v>4598.29</v>
      </c>
      <c r="G116" s="26">
        <v>1</v>
      </c>
      <c r="H116" s="26">
        <v>4.5999999999999996</v>
      </c>
      <c r="I116" s="17">
        <v>0</v>
      </c>
      <c r="J116" s="17">
        <f>H116/סיכום!$B$42</f>
        <v>5.2250733870076338E-6</v>
      </c>
    </row>
    <row r="117" spans="1:10">
      <c r="A117" s="7" t="s">
        <v>746</v>
      </c>
      <c r="B117" s="7" t="s">
        <v>747</v>
      </c>
      <c r="C117" s="7" t="s">
        <v>748</v>
      </c>
      <c r="D117" s="7" t="s">
        <v>737</v>
      </c>
      <c r="E117" s="7" t="s">
        <v>30</v>
      </c>
      <c r="F117" s="26">
        <v>10164.92</v>
      </c>
      <c r="G117" s="26">
        <v>3479</v>
      </c>
      <c r="H117" s="26">
        <v>353.64</v>
      </c>
      <c r="I117" s="17">
        <v>0</v>
      </c>
      <c r="J117" s="17">
        <f>H117/סיכום!$B$42</f>
        <v>4.0169455490899556E-4</v>
      </c>
    </row>
    <row r="118" spans="1:10">
      <c r="A118" s="7" t="s">
        <v>749</v>
      </c>
      <c r="B118" s="7" t="s">
        <v>750</v>
      </c>
      <c r="C118" s="7" t="s">
        <v>751</v>
      </c>
      <c r="D118" s="7" t="s">
        <v>737</v>
      </c>
      <c r="E118" s="7" t="s">
        <v>30</v>
      </c>
      <c r="F118" s="26">
        <v>7048.58</v>
      </c>
      <c r="G118" s="26">
        <v>4944</v>
      </c>
      <c r="H118" s="26">
        <v>348.48</v>
      </c>
      <c r="I118" s="17">
        <v>0</v>
      </c>
      <c r="J118" s="17">
        <f>H118/סיכום!$B$42</f>
        <v>3.9583338563139574E-4</v>
      </c>
    </row>
    <row r="119" spans="1:10">
      <c r="A119" s="7" t="s">
        <v>752</v>
      </c>
      <c r="B119" s="7" t="s">
        <v>753</v>
      </c>
      <c r="C119" s="7" t="s">
        <v>752</v>
      </c>
      <c r="D119" s="7" t="s">
        <v>737</v>
      </c>
      <c r="E119" s="7" t="s">
        <v>30</v>
      </c>
      <c r="F119" s="26">
        <v>79.599999999999994</v>
      </c>
      <c r="G119" s="26">
        <v>23929</v>
      </c>
      <c r="H119" s="26">
        <v>19.05</v>
      </c>
      <c r="I119" s="17">
        <v>0</v>
      </c>
      <c r="J119" s="17">
        <f>H119/סיכום!$B$42</f>
        <v>2.1638619135325092E-5</v>
      </c>
    </row>
    <row r="120" spans="1:10">
      <c r="A120" s="7" t="s">
        <v>754</v>
      </c>
      <c r="B120" s="7" t="s">
        <v>753</v>
      </c>
      <c r="C120" s="7" t="s">
        <v>752</v>
      </c>
      <c r="D120" s="7" t="s">
        <v>737</v>
      </c>
      <c r="E120" s="7" t="s">
        <v>30</v>
      </c>
      <c r="F120" s="26">
        <v>54.73</v>
      </c>
      <c r="G120" s="26">
        <v>0.83</v>
      </c>
      <c r="H120" s="26">
        <v>0.05</v>
      </c>
      <c r="I120" s="17">
        <v>0</v>
      </c>
      <c r="J120" s="17">
        <f>H120/סיכום!$B$42</f>
        <v>5.6794275945735153E-8</v>
      </c>
    </row>
    <row r="121" spans="1:10">
      <c r="A121" s="7" t="s">
        <v>501</v>
      </c>
      <c r="B121" s="7" t="s">
        <v>755</v>
      </c>
      <c r="C121" s="7" t="s">
        <v>501</v>
      </c>
      <c r="D121" s="7" t="s">
        <v>445</v>
      </c>
      <c r="E121" s="7" t="s">
        <v>30</v>
      </c>
      <c r="F121" s="26">
        <v>12314.12</v>
      </c>
      <c r="G121" s="26">
        <v>5152</v>
      </c>
      <c r="H121" s="26">
        <v>634.41999999999996</v>
      </c>
      <c r="I121" s="17">
        <v>0</v>
      </c>
      <c r="J121" s="17">
        <f>H121/סיכום!$B$42</f>
        <v>7.2062849090986578E-4</v>
      </c>
    </row>
    <row r="122" spans="1:10">
      <c r="A122" s="7" t="s">
        <v>491</v>
      </c>
      <c r="B122" s="7" t="s">
        <v>756</v>
      </c>
      <c r="C122" s="7" t="s">
        <v>491</v>
      </c>
      <c r="D122" s="7" t="s">
        <v>453</v>
      </c>
      <c r="E122" s="7" t="s">
        <v>30</v>
      </c>
      <c r="F122" s="26">
        <v>42430.78</v>
      </c>
      <c r="G122" s="26">
        <v>1539</v>
      </c>
      <c r="H122" s="26">
        <v>653.01</v>
      </c>
      <c r="I122" s="17">
        <v>0</v>
      </c>
      <c r="J122" s="17">
        <f>H122/סיכום!$B$42</f>
        <v>7.417446027064902E-4</v>
      </c>
    </row>
    <row r="123" spans="1:10">
      <c r="A123" s="7" t="s">
        <v>757</v>
      </c>
      <c r="B123" s="7" t="s">
        <v>758</v>
      </c>
      <c r="C123" s="7" t="s">
        <v>759</v>
      </c>
      <c r="D123" s="7" t="s">
        <v>462</v>
      </c>
      <c r="E123" s="7" t="s">
        <v>30</v>
      </c>
      <c r="F123" s="26">
        <v>7259.52</v>
      </c>
      <c r="G123" s="26">
        <v>5479</v>
      </c>
      <c r="H123" s="26">
        <v>397.75</v>
      </c>
      <c r="I123" s="17">
        <v>0</v>
      </c>
      <c r="J123" s="17">
        <f>H123/סיכום!$B$42</f>
        <v>4.5179846514832312E-4</v>
      </c>
    </row>
    <row r="124" spans="1:10">
      <c r="A124" s="7" t="s">
        <v>760</v>
      </c>
      <c r="B124" s="7" t="s">
        <v>761</v>
      </c>
      <c r="C124" s="7" t="s">
        <v>762</v>
      </c>
      <c r="D124" s="7" t="s">
        <v>563</v>
      </c>
      <c r="E124" s="7" t="s">
        <v>34</v>
      </c>
      <c r="F124" s="26">
        <v>47226.45</v>
      </c>
      <c r="G124" s="26">
        <v>1728</v>
      </c>
      <c r="H124" s="26">
        <v>816.07</v>
      </c>
      <c r="I124" s="17">
        <v>1E-4</v>
      </c>
      <c r="J124" s="17">
        <f>H124/סיכום!$B$42</f>
        <v>9.269620954207217E-4</v>
      </c>
    </row>
    <row r="125" spans="1:10">
      <c r="A125" s="7" t="s">
        <v>763</v>
      </c>
      <c r="B125" s="7" t="s">
        <v>764</v>
      </c>
      <c r="C125" s="7" t="s">
        <v>765</v>
      </c>
      <c r="D125" s="7" t="s">
        <v>540</v>
      </c>
      <c r="E125" s="7" t="s">
        <v>30</v>
      </c>
      <c r="F125" s="26">
        <v>3359.12</v>
      </c>
      <c r="G125" s="26">
        <v>20840</v>
      </c>
      <c r="H125" s="26">
        <v>700.04</v>
      </c>
      <c r="I125" s="17">
        <v>0</v>
      </c>
      <c r="J125" s="17">
        <f>H125/סיכום!$B$42</f>
        <v>7.951652986610486E-4</v>
      </c>
    </row>
    <row r="126" spans="1:10">
      <c r="A126" s="7" t="s">
        <v>766</v>
      </c>
      <c r="B126" s="7" t="s">
        <v>767</v>
      </c>
      <c r="C126" s="7" t="s">
        <v>766</v>
      </c>
      <c r="D126" s="7" t="s">
        <v>540</v>
      </c>
      <c r="E126" s="7" t="s">
        <v>30</v>
      </c>
      <c r="F126" s="26">
        <v>10145.02</v>
      </c>
      <c r="G126" s="26">
        <v>5768</v>
      </c>
      <c r="H126" s="26">
        <v>585.16</v>
      </c>
      <c r="I126" s="17">
        <v>0</v>
      </c>
      <c r="J126" s="17">
        <f>H126/סיכום!$B$42</f>
        <v>6.6467477024812762E-4</v>
      </c>
    </row>
    <row r="127" spans="1:10">
      <c r="A127" s="7" t="s">
        <v>768</v>
      </c>
      <c r="B127" s="7" t="s">
        <v>769</v>
      </c>
      <c r="C127" s="7" t="s">
        <v>770</v>
      </c>
      <c r="D127" s="7" t="s">
        <v>540</v>
      </c>
      <c r="E127" s="7" t="s">
        <v>30</v>
      </c>
      <c r="F127" s="26">
        <v>7940.1</v>
      </c>
      <c r="G127" s="26">
        <v>8221.5</v>
      </c>
      <c r="H127" s="26">
        <v>652.79999999999995</v>
      </c>
      <c r="I127" s="17">
        <v>0</v>
      </c>
      <c r="J127" s="17">
        <f>H127/סיכום!$B$42</f>
        <v>7.4150606674751806E-4</v>
      </c>
    </row>
    <row r="128" spans="1:10">
      <c r="A128" s="7" t="s">
        <v>771</v>
      </c>
      <c r="B128" s="7" t="s">
        <v>772</v>
      </c>
      <c r="C128" s="7" t="s">
        <v>773</v>
      </c>
      <c r="D128" s="7" t="s">
        <v>540</v>
      </c>
      <c r="E128" s="7" t="s">
        <v>30</v>
      </c>
      <c r="F128" s="26">
        <v>1731.3</v>
      </c>
      <c r="G128" s="26">
        <v>54800</v>
      </c>
      <c r="H128" s="26">
        <v>948.75</v>
      </c>
      <c r="I128" s="17">
        <v>0</v>
      </c>
      <c r="J128" s="17">
        <f>H128/סיכום!$B$42</f>
        <v>1.0776713860703245E-3</v>
      </c>
    </row>
    <row r="129" spans="1:10">
      <c r="A129" s="7" t="s">
        <v>771</v>
      </c>
      <c r="B129" s="7" t="s">
        <v>774</v>
      </c>
      <c r="C129" s="7" t="s">
        <v>775</v>
      </c>
      <c r="D129" s="7" t="s">
        <v>540</v>
      </c>
      <c r="E129" s="7" t="s">
        <v>30</v>
      </c>
      <c r="F129" s="26">
        <v>433.82</v>
      </c>
      <c r="G129" s="26">
        <v>55470</v>
      </c>
      <c r="H129" s="26">
        <v>240.64</v>
      </c>
      <c r="I129" s="17">
        <v>0</v>
      </c>
      <c r="J129" s="17">
        <f>H129/סיכום!$B$42</f>
        <v>2.733394912716341E-4</v>
      </c>
    </row>
    <row r="130" spans="1:10">
      <c r="A130" s="7" t="s">
        <v>776</v>
      </c>
      <c r="B130" s="7" t="s">
        <v>777</v>
      </c>
      <c r="C130" s="7" t="s">
        <v>778</v>
      </c>
      <c r="D130" s="7" t="s">
        <v>540</v>
      </c>
      <c r="E130" s="7" t="s">
        <v>30</v>
      </c>
      <c r="F130" s="26">
        <v>1309.42</v>
      </c>
      <c r="G130" s="26">
        <v>16050</v>
      </c>
      <c r="H130" s="26">
        <v>210.16</v>
      </c>
      <c r="I130" s="17">
        <v>0</v>
      </c>
      <c r="J130" s="17">
        <f>H130/סיכום!$B$42</f>
        <v>2.3871770065511398E-4</v>
      </c>
    </row>
    <row r="131" spans="1:10">
      <c r="A131" s="7" t="s">
        <v>779</v>
      </c>
      <c r="B131" s="7" t="s">
        <v>780</v>
      </c>
      <c r="C131" s="7" t="s">
        <v>781</v>
      </c>
      <c r="D131" s="7" t="s">
        <v>782</v>
      </c>
      <c r="E131" s="7" t="s">
        <v>30</v>
      </c>
      <c r="F131" s="26">
        <v>6029.7</v>
      </c>
      <c r="G131" s="26">
        <v>6934</v>
      </c>
      <c r="H131" s="26">
        <v>418.1</v>
      </c>
      <c r="I131" s="17">
        <v>0</v>
      </c>
      <c r="J131" s="17">
        <f>H131/סיכום!$B$42</f>
        <v>4.7491373545823737E-4</v>
      </c>
    </row>
    <row r="132" spans="1:10">
      <c r="A132" s="7" t="s">
        <v>783</v>
      </c>
      <c r="B132" s="7" t="s">
        <v>784</v>
      </c>
      <c r="C132" s="7" t="s">
        <v>785</v>
      </c>
      <c r="D132" s="7" t="s">
        <v>475</v>
      </c>
      <c r="E132" s="7" t="s">
        <v>30</v>
      </c>
      <c r="F132" s="26">
        <v>1182.06</v>
      </c>
      <c r="G132" s="26">
        <v>64400</v>
      </c>
      <c r="H132" s="26">
        <v>761.25</v>
      </c>
      <c r="I132" s="17">
        <v>0</v>
      </c>
      <c r="J132" s="17">
        <f>H132/סיכום!$B$42</f>
        <v>8.6469285127381763E-4</v>
      </c>
    </row>
    <row r="133" spans="1:10">
      <c r="A133" s="7" t="s">
        <v>786</v>
      </c>
      <c r="B133" s="7" t="s">
        <v>787</v>
      </c>
      <c r="C133" s="7" t="s">
        <v>788</v>
      </c>
      <c r="D133" s="7" t="s">
        <v>789</v>
      </c>
      <c r="E133" s="7" t="s">
        <v>30</v>
      </c>
      <c r="F133" s="26">
        <v>15653.34</v>
      </c>
      <c r="G133" s="26">
        <v>5854</v>
      </c>
      <c r="H133" s="26">
        <v>916.35</v>
      </c>
      <c r="I133" s="17">
        <v>0</v>
      </c>
      <c r="J133" s="17">
        <f>H133/סיכום!$B$42</f>
        <v>1.0408686952574882E-3</v>
      </c>
    </row>
    <row r="134" spans="1:10" ht="13.5" thickBot="1">
      <c r="A134" s="6" t="s">
        <v>790</v>
      </c>
      <c r="B134" s="6"/>
      <c r="C134" s="6"/>
      <c r="D134" s="6"/>
      <c r="E134" s="6"/>
      <c r="F134" s="27">
        <f>SUM(F94:F133)</f>
        <v>798971.78999999992</v>
      </c>
      <c r="G134" s="45"/>
      <c r="H134" s="27">
        <f>SUM(H94:H133)</f>
        <v>15815.899999999998</v>
      </c>
      <c r="I134" s="18"/>
      <c r="J134" s="19">
        <f>SUM(J94:J133)</f>
        <v>1.7965051778603049E-2</v>
      </c>
    </row>
    <row r="135" spans="1:10" ht="13.5" thickTop="1"/>
    <row r="136" spans="1:10">
      <c r="A136" s="6" t="s">
        <v>791</v>
      </c>
      <c r="B136" s="6"/>
      <c r="C136" s="6"/>
      <c r="D136" s="6"/>
      <c r="E136" s="6"/>
      <c r="F136" s="45"/>
      <c r="G136" s="45"/>
      <c r="H136" s="45"/>
      <c r="I136" s="18"/>
      <c r="J136" s="18"/>
    </row>
    <row r="137" spans="1:10">
      <c r="A137" s="7" t="s">
        <v>792</v>
      </c>
      <c r="B137" s="7" t="s">
        <v>793</v>
      </c>
      <c r="C137" s="7" t="s">
        <v>794</v>
      </c>
      <c r="D137" s="7" t="s">
        <v>327</v>
      </c>
      <c r="E137" s="7" t="s">
        <v>30</v>
      </c>
      <c r="F137" s="26">
        <v>224.23</v>
      </c>
      <c r="G137" s="26">
        <v>0</v>
      </c>
      <c r="H137" s="26">
        <v>0</v>
      </c>
      <c r="I137" s="17">
        <v>0</v>
      </c>
      <c r="J137" s="17">
        <f>H137/סיכום!$B$42</f>
        <v>0</v>
      </c>
    </row>
    <row r="138" spans="1:10">
      <c r="A138" s="7" t="s">
        <v>795</v>
      </c>
      <c r="B138" s="7" t="s">
        <v>796</v>
      </c>
      <c r="C138" s="7" t="s">
        <v>797</v>
      </c>
      <c r="D138" s="7" t="s">
        <v>505</v>
      </c>
      <c r="E138" s="7" t="s">
        <v>30</v>
      </c>
      <c r="F138" s="26">
        <v>4939.18</v>
      </c>
      <c r="G138" s="26">
        <v>6575</v>
      </c>
      <c r="H138" s="26">
        <v>324.75</v>
      </c>
      <c r="I138" s="17">
        <v>0</v>
      </c>
      <c r="J138" s="17">
        <f>H138/סיכום!$B$42</f>
        <v>3.6887882226754979E-4</v>
      </c>
    </row>
    <row r="139" spans="1:10">
      <c r="A139" s="7" t="s">
        <v>798</v>
      </c>
      <c r="B139" s="7" t="s">
        <v>799</v>
      </c>
      <c r="C139" s="7" t="s">
        <v>800</v>
      </c>
      <c r="D139" s="7" t="s">
        <v>737</v>
      </c>
      <c r="E139" s="7" t="s">
        <v>30</v>
      </c>
      <c r="F139" s="26">
        <v>4453.62</v>
      </c>
      <c r="G139" s="26">
        <v>5748</v>
      </c>
      <c r="H139" s="26">
        <v>255.99</v>
      </c>
      <c r="I139" s="17">
        <v>0</v>
      </c>
      <c r="J139" s="17">
        <f>H139/סיכום!$B$42</f>
        <v>2.9077533398697486E-4</v>
      </c>
    </row>
    <row r="140" spans="1:10" ht="13.5" thickBot="1">
      <c r="A140" s="6" t="s">
        <v>801</v>
      </c>
      <c r="B140" s="6"/>
      <c r="C140" s="6"/>
      <c r="D140" s="6"/>
      <c r="E140" s="6"/>
      <c r="F140" s="27">
        <f>SUM(F137:F139)</f>
        <v>9617.0299999999988</v>
      </c>
      <c r="G140" s="45"/>
      <c r="H140" s="27">
        <f>SUM(H137:H139)</f>
        <v>580.74</v>
      </c>
      <c r="I140" s="18"/>
      <c r="J140" s="19">
        <f>SUM(J137:J139)</f>
        <v>6.596541562545247E-4</v>
      </c>
    </row>
    <row r="141" spans="1:10" ht="13.5" thickTop="1"/>
    <row r="142" spans="1:10" ht="13.5" thickBot="1">
      <c r="A142" s="4" t="s">
        <v>802</v>
      </c>
      <c r="B142" s="4"/>
      <c r="C142" s="4"/>
      <c r="D142" s="4"/>
      <c r="E142" s="4"/>
      <c r="F142" s="28">
        <f>SUM(F134+F140)</f>
        <v>808588.82</v>
      </c>
      <c r="G142" s="43"/>
      <c r="H142" s="28">
        <f>SUM(H134+H140)</f>
        <v>16396.64</v>
      </c>
      <c r="I142" s="20"/>
      <c r="J142" s="21">
        <f>SUM(J134+J140)</f>
        <v>1.8624705934857575E-2</v>
      </c>
    </row>
    <row r="143" spans="1:10" ht="13.5" thickTop="1"/>
    <row r="145" spans="1:10" ht="13.5" thickBot="1">
      <c r="A145" s="4" t="s">
        <v>803</v>
      </c>
      <c r="B145" s="4"/>
      <c r="C145" s="4"/>
      <c r="D145" s="4"/>
      <c r="E145" s="4"/>
      <c r="F145" s="28">
        <f>SUM(F89+F142)</f>
        <v>1833984.54</v>
      </c>
      <c r="G145" s="43"/>
      <c r="H145" s="28">
        <f>SUM(H89+H142)</f>
        <v>46158.049999999996</v>
      </c>
      <c r="I145" s="20"/>
      <c r="J145" s="21">
        <f>SUM(J89+J142)</f>
        <v>5.2430260576340801E-2</v>
      </c>
    </row>
    <row r="146" spans="1:10" ht="13.5" thickTop="1"/>
    <row r="148" spans="1:10">
      <c r="A148" s="7" t="s">
        <v>78</v>
      </c>
      <c r="B148" s="7"/>
      <c r="C148" s="7"/>
      <c r="D148" s="7"/>
      <c r="E148" s="7"/>
      <c r="F148" s="26"/>
      <c r="G148" s="26"/>
      <c r="H148" s="26"/>
      <c r="I148" s="17"/>
      <c r="J148" s="17"/>
    </row>
    <row r="152" spans="1:10">
      <c r="A152" s="2" t="s">
        <v>79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2"/>
  <sheetViews>
    <sheetView rightToLeft="1" topLeftCell="A25" workbookViewId="0">
      <selection activeCell="A47" sqref="A47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5.7109375" style="42" customWidth="1"/>
    <col min="6" max="6" width="11.7109375" style="42" customWidth="1"/>
    <col min="7" max="7" width="13.7109375" style="42" customWidth="1"/>
    <col min="8" max="8" width="24.7109375" style="39" customWidth="1"/>
    <col min="9" max="9" width="20.7109375" style="39" customWidth="1"/>
  </cols>
  <sheetData>
    <row r="2" spans="1:9" ht="18">
      <c r="A2" s="1" t="s">
        <v>0</v>
      </c>
    </row>
    <row r="4" spans="1:9" ht="18">
      <c r="A4" s="1" t="s">
        <v>804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3" t="s">
        <v>83</v>
      </c>
      <c r="F11" s="43" t="s">
        <v>84</v>
      </c>
      <c r="G11" s="43" t="s">
        <v>12</v>
      </c>
      <c r="H11" s="20" t="s">
        <v>85</v>
      </c>
      <c r="I11" s="20" t="s">
        <v>13</v>
      </c>
    </row>
    <row r="12" spans="1:9">
      <c r="A12" s="5"/>
      <c r="B12" s="5"/>
      <c r="C12" s="5"/>
      <c r="D12" s="5"/>
      <c r="E12" s="44" t="s">
        <v>88</v>
      </c>
      <c r="F12" s="44" t="s">
        <v>89</v>
      </c>
      <c r="G12" s="44" t="s">
        <v>15</v>
      </c>
      <c r="H12" s="40" t="s">
        <v>14</v>
      </c>
      <c r="I12" s="40" t="s">
        <v>14</v>
      </c>
    </row>
    <row r="15" spans="1:9">
      <c r="A15" s="4" t="s">
        <v>805</v>
      </c>
      <c r="B15" s="4"/>
      <c r="C15" s="4"/>
      <c r="D15" s="4"/>
      <c r="E15" s="43"/>
      <c r="F15" s="43"/>
      <c r="G15" s="43"/>
      <c r="H15" s="20"/>
      <c r="I15" s="20"/>
    </row>
    <row r="18" spans="1:9">
      <c r="A18" s="4" t="s">
        <v>806</v>
      </c>
      <c r="B18" s="4"/>
      <c r="C18" s="4"/>
      <c r="D18" s="4"/>
      <c r="E18" s="43"/>
      <c r="F18" s="43"/>
      <c r="G18" s="43"/>
      <c r="H18" s="20"/>
      <c r="I18" s="20"/>
    </row>
    <row r="19" spans="1:9">
      <c r="A19" s="6" t="s">
        <v>807</v>
      </c>
      <c r="B19" s="6"/>
      <c r="C19" s="6"/>
      <c r="D19" s="6"/>
      <c r="E19" s="45"/>
      <c r="F19" s="45"/>
      <c r="G19" s="45"/>
      <c r="H19" s="18"/>
      <c r="I19" s="18"/>
    </row>
    <row r="20" spans="1:9">
      <c r="A20" s="7" t="s">
        <v>808</v>
      </c>
      <c r="B20" s="7">
        <v>1097815</v>
      </c>
      <c r="C20" s="7" t="s">
        <v>809</v>
      </c>
      <c r="D20" s="7" t="s">
        <v>23</v>
      </c>
      <c r="E20" s="26">
        <v>223612</v>
      </c>
      <c r="F20" s="26">
        <v>1414</v>
      </c>
      <c r="G20" s="26">
        <v>3161.87</v>
      </c>
      <c r="H20" s="17">
        <v>1.9E-3</v>
      </c>
      <c r="I20" s="17">
        <f>G20/סיכום!$B$42</f>
        <v>3.5915223456908316E-3</v>
      </c>
    </row>
    <row r="21" spans="1:9">
      <c r="A21" s="7" t="s">
        <v>810</v>
      </c>
      <c r="B21" s="7">
        <v>1113752</v>
      </c>
      <c r="C21" s="7" t="s">
        <v>811</v>
      </c>
      <c r="D21" s="7" t="s">
        <v>23</v>
      </c>
      <c r="E21" s="26">
        <v>8368</v>
      </c>
      <c r="F21" s="26">
        <v>1291</v>
      </c>
      <c r="G21" s="26">
        <v>108.03</v>
      </c>
      <c r="H21" s="17">
        <v>1E-4</v>
      </c>
      <c r="I21" s="17">
        <f>G21/סיכום!$B$42</f>
        <v>1.2270971260835536E-4</v>
      </c>
    </row>
    <row r="22" spans="1:9">
      <c r="A22" s="7" t="s">
        <v>812</v>
      </c>
      <c r="B22" s="7">
        <v>1113703</v>
      </c>
      <c r="C22" s="7" t="s">
        <v>811</v>
      </c>
      <c r="D22" s="7" t="s">
        <v>23</v>
      </c>
      <c r="E22" s="26">
        <v>20264</v>
      </c>
      <c r="F22" s="26">
        <v>1624</v>
      </c>
      <c r="G22" s="26">
        <v>329.09</v>
      </c>
      <c r="H22" s="17">
        <v>2.0000000000000001E-4</v>
      </c>
      <c r="I22" s="17">
        <f>G22/סיכום!$B$42</f>
        <v>3.738085654196396E-4</v>
      </c>
    </row>
    <row r="23" spans="1:9">
      <c r="A23" s="7" t="s">
        <v>813</v>
      </c>
      <c r="B23" s="7">
        <v>1113745</v>
      </c>
      <c r="C23" s="7" t="s">
        <v>811</v>
      </c>
      <c r="D23" s="7" t="s">
        <v>23</v>
      </c>
      <c r="E23" s="26">
        <v>65000</v>
      </c>
      <c r="F23" s="26">
        <v>842.6</v>
      </c>
      <c r="G23" s="26">
        <v>547.69000000000005</v>
      </c>
      <c r="H23" s="17">
        <v>2.9999999999999997E-4</v>
      </c>
      <c r="I23" s="17">
        <f>G23/סיכום!$B$42</f>
        <v>6.2211313985439378E-4</v>
      </c>
    </row>
    <row r="24" spans="1:9">
      <c r="A24" s="7" t="s">
        <v>814</v>
      </c>
      <c r="B24" s="7">
        <v>1113232</v>
      </c>
      <c r="C24" s="7" t="s">
        <v>811</v>
      </c>
      <c r="D24" s="7" t="s">
        <v>23</v>
      </c>
      <c r="E24" s="26">
        <v>1441459</v>
      </c>
      <c r="F24" s="26">
        <v>1414</v>
      </c>
      <c r="G24" s="26">
        <v>20382.23</v>
      </c>
      <c r="H24" s="17">
        <v>7.0000000000000001E-3</v>
      </c>
      <c r="I24" s="17">
        <f>G24/סיכום!$B$42</f>
        <v>2.3151879900188826E-2</v>
      </c>
    </row>
    <row r="25" spans="1:9">
      <c r="A25" s="7" t="s">
        <v>815</v>
      </c>
      <c r="B25" s="7">
        <v>1096486</v>
      </c>
      <c r="C25" s="7" t="s">
        <v>816</v>
      </c>
      <c r="D25" s="7" t="s">
        <v>23</v>
      </c>
      <c r="E25" s="26">
        <v>940000</v>
      </c>
      <c r="F25" s="26">
        <v>822.4</v>
      </c>
      <c r="G25" s="26">
        <v>7730.56</v>
      </c>
      <c r="H25" s="17">
        <v>1.1999999999999999E-3</v>
      </c>
      <c r="I25" s="17">
        <f>G25/סיכום!$B$42</f>
        <v>8.7810311571012468E-3</v>
      </c>
    </row>
    <row r="26" spans="1:9">
      <c r="A26" s="7" t="s">
        <v>817</v>
      </c>
      <c r="B26" s="7">
        <v>1125327</v>
      </c>
      <c r="C26" s="7" t="s">
        <v>816</v>
      </c>
      <c r="D26" s="7" t="s">
        <v>23</v>
      </c>
      <c r="E26" s="26">
        <v>453211</v>
      </c>
      <c r="F26" s="26">
        <v>1412</v>
      </c>
      <c r="G26" s="26">
        <v>6399.34</v>
      </c>
      <c r="H26" s="17">
        <v>1.8E-3</v>
      </c>
      <c r="I26" s="17">
        <f>G26/סיכום!$B$42</f>
        <v>7.2689176366116156E-3</v>
      </c>
    </row>
    <row r="27" spans="1:9">
      <c r="A27" s="7" t="s">
        <v>818</v>
      </c>
      <c r="B27" s="7">
        <v>1125319</v>
      </c>
      <c r="C27" s="7" t="s">
        <v>816</v>
      </c>
      <c r="D27" s="7" t="s">
        <v>23</v>
      </c>
      <c r="E27" s="26">
        <v>3114</v>
      </c>
      <c r="F27" s="26">
        <v>1622</v>
      </c>
      <c r="G27" s="26">
        <v>50.51</v>
      </c>
      <c r="H27" s="17">
        <v>0</v>
      </c>
      <c r="I27" s="17">
        <f>G27/סיכום!$B$42</f>
        <v>5.7373577560381649E-5</v>
      </c>
    </row>
    <row r="28" spans="1:9">
      <c r="A28" s="7" t="s">
        <v>819</v>
      </c>
      <c r="B28" s="7">
        <v>1117266</v>
      </c>
      <c r="C28" s="7" t="s">
        <v>820</v>
      </c>
      <c r="D28" s="7" t="s">
        <v>23</v>
      </c>
      <c r="E28" s="26">
        <v>15425</v>
      </c>
      <c r="F28" s="26">
        <v>14150</v>
      </c>
      <c r="G28" s="26">
        <v>2182.64</v>
      </c>
      <c r="H28" s="17">
        <v>2.0000000000000001E-4</v>
      </c>
      <c r="I28" s="17">
        <f>G28/סיכום!$B$42</f>
        <v>2.4792291690039873E-3</v>
      </c>
    </row>
    <row r="29" spans="1:9">
      <c r="A29" s="7" t="s">
        <v>821</v>
      </c>
      <c r="B29" s="7">
        <v>1091818</v>
      </c>
      <c r="C29" s="7" t="s">
        <v>822</v>
      </c>
      <c r="D29" s="7" t="s">
        <v>23</v>
      </c>
      <c r="E29" s="26">
        <v>134143</v>
      </c>
      <c r="F29" s="26">
        <v>14160</v>
      </c>
      <c r="G29" s="26">
        <v>18994.650000000001</v>
      </c>
      <c r="H29" s="17">
        <v>3.2000000000000002E-3</v>
      </c>
      <c r="I29" s="17">
        <f>G29/סיכום!$B$42</f>
        <v>2.1575747871853165E-2</v>
      </c>
    </row>
    <row r="30" spans="1:9">
      <c r="A30" s="7" t="s">
        <v>823</v>
      </c>
      <c r="B30" s="7">
        <v>1091826</v>
      </c>
      <c r="C30" s="7" t="s">
        <v>822</v>
      </c>
      <c r="D30" s="7" t="s">
        <v>23</v>
      </c>
      <c r="E30" s="26">
        <v>1764</v>
      </c>
      <c r="F30" s="26">
        <v>1626</v>
      </c>
      <c r="G30" s="26">
        <v>28.68</v>
      </c>
      <c r="H30" s="17">
        <v>0</v>
      </c>
      <c r="I30" s="17">
        <f>G30/סיכום!$B$42</f>
        <v>3.2577196682473683E-5</v>
      </c>
    </row>
    <row r="31" spans="1:9" ht="13.5" thickBot="1">
      <c r="A31" s="6" t="s">
        <v>824</v>
      </c>
      <c r="B31" s="6"/>
      <c r="C31" s="6"/>
      <c r="D31" s="6"/>
      <c r="E31" s="27">
        <f>SUM(E20:E30)</f>
        <v>3306360</v>
      </c>
      <c r="F31" s="45"/>
      <c r="G31" s="27">
        <f>SUM(G20:G30)</f>
        <v>59915.29</v>
      </c>
      <c r="H31" s="18"/>
      <c r="I31" s="19">
        <f>SUM(I20:I30)</f>
        <v>6.8056910272574919E-2</v>
      </c>
    </row>
    <row r="32" spans="1:9" ht="13.5" thickTop="1"/>
    <row r="33" spans="1:9">
      <c r="A33" s="6" t="s">
        <v>825</v>
      </c>
      <c r="B33" s="6"/>
      <c r="C33" s="6"/>
      <c r="D33" s="6"/>
      <c r="E33" s="45"/>
      <c r="F33" s="45"/>
      <c r="G33" s="45"/>
      <c r="H33" s="18"/>
      <c r="I33" s="18"/>
    </row>
    <row r="34" spans="1:9">
      <c r="A34" s="7" t="s">
        <v>826</v>
      </c>
      <c r="B34" s="7">
        <v>1107556</v>
      </c>
      <c r="C34" s="7" t="s">
        <v>809</v>
      </c>
      <c r="D34" s="7" t="s">
        <v>23</v>
      </c>
      <c r="E34" s="26">
        <v>2285</v>
      </c>
      <c r="F34" s="26">
        <v>2075</v>
      </c>
      <c r="G34" s="26">
        <v>47.41</v>
      </c>
      <c r="H34" s="17">
        <v>1E-4</v>
      </c>
      <c r="I34" s="17">
        <f>G34/סיכום!$B$42</f>
        <v>5.3852332451746063E-5</v>
      </c>
    </row>
    <row r="35" spans="1:9">
      <c r="A35" s="7" t="s">
        <v>827</v>
      </c>
      <c r="B35" s="7">
        <v>1116441</v>
      </c>
      <c r="C35" s="7" t="s">
        <v>811</v>
      </c>
      <c r="D35" s="7" t="s">
        <v>23</v>
      </c>
      <c r="E35" s="26">
        <v>479</v>
      </c>
      <c r="F35" s="26">
        <v>867.8</v>
      </c>
      <c r="G35" s="26">
        <v>4.16</v>
      </c>
      <c r="H35" s="17">
        <v>0</v>
      </c>
      <c r="I35" s="17">
        <f>G35/סיכום!$B$42</f>
        <v>4.725283758685165E-6</v>
      </c>
    </row>
    <row r="36" spans="1:9">
      <c r="A36" s="7" t="s">
        <v>828</v>
      </c>
      <c r="B36" s="7">
        <v>1133255</v>
      </c>
      <c r="C36" s="7" t="s">
        <v>829</v>
      </c>
      <c r="D36" s="7" t="s">
        <v>23</v>
      </c>
      <c r="E36" s="26">
        <v>7140</v>
      </c>
      <c r="F36" s="26">
        <v>5092</v>
      </c>
      <c r="G36" s="26">
        <v>363.57</v>
      </c>
      <c r="H36" s="17">
        <v>5.9999999999999995E-4</v>
      </c>
      <c r="I36" s="17">
        <f>G36/סיכום!$B$42</f>
        <v>4.1297389811181855E-4</v>
      </c>
    </row>
    <row r="37" spans="1:9">
      <c r="A37" s="7" t="s">
        <v>830</v>
      </c>
      <c r="B37" s="7">
        <v>1117399</v>
      </c>
      <c r="C37" s="7" t="s">
        <v>829</v>
      </c>
      <c r="D37" s="7" t="s">
        <v>23</v>
      </c>
      <c r="E37" s="26">
        <v>85480</v>
      </c>
      <c r="F37" s="26">
        <v>8842</v>
      </c>
      <c r="G37" s="26">
        <v>7558.14</v>
      </c>
      <c r="H37" s="17">
        <v>2.5999999999999999E-3</v>
      </c>
      <c r="I37" s="17">
        <f>G37/סיכום!$B$42</f>
        <v>8.5851817759299738E-3</v>
      </c>
    </row>
    <row r="38" spans="1:9">
      <c r="A38" s="7" t="s">
        <v>831</v>
      </c>
      <c r="B38" s="7">
        <v>1129964</v>
      </c>
      <c r="C38" s="7" t="s">
        <v>829</v>
      </c>
      <c r="D38" s="7" t="s">
        <v>23</v>
      </c>
      <c r="E38" s="26">
        <v>47813</v>
      </c>
      <c r="F38" s="26">
        <v>4059</v>
      </c>
      <c r="G38" s="26">
        <v>1940.73</v>
      </c>
      <c r="H38" s="17">
        <v>1.5E-3</v>
      </c>
      <c r="I38" s="17">
        <f>G38/סיכום!$B$42</f>
        <v>2.2044471031233315E-3</v>
      </c>
    </row>
    <row r="39" spans="1:9">
      <c r="A39" s="7" t="s">
        <v>832</v>
      </c>
      <c r="B39" s="7">
        <v>1130004</v>
      </c>
      <c r="C39" s="7" t="s">
        <v>833</v>
      </c>
      <c r="D39" s="7" t="s">
        <v>23</v>
      </c>
      <c r="E39" s="26">
        <v>7820</v>
      </c>
      <c r="F39" s="26">
        <v>20790</v>
      </c>
      <c r="G39" s="26">
        <v>1625.78</v>
      </c>
      <c r="H39" s="17">
        <v>3.5999999999999999E-3</v>
      </c>
      <c r="I39" s="17">
        <f>G39/סיכום!$B$42</f>
        <v>1.8466999589411457E-3</v>
      </c>
    </row>
    <row r="40" spans="1:9">
      <c r="A40" s="7" t="s">
        <v>834</v>
      </c>
      <c r="B40" s="7">
        <v>1129972</v>
      </c>
      <c r="C40" s="7" t="s">
        <v>829</v>
      </c>
      <c r="D40" s="7" t="s">
        <v>23</v>
      </c>
      <c r="E40" s="26">
        <v>8797</v>
      </c>
      <c r="F40" s="26">
        <v>9332</v>
      </c>
      <c r="G40" s="26">
        <v>820.94</v>
      </c>
      <c r="H40" s="17">
        <v>1.2999999999999999E-3</v>
      </c>
      <c r="I40" s="17">
        <f>G40/סיכום!$B$42</f>
        <v>9.3249385789783638E-4</v>
      </c>
    </row>
    <row r="41" spans="1:9">
      <c r="A41" s="7" t="s">
        <v>835</v>
      </c>
      <c r="B41" s="7">
        <v>1120187</v>
      </c>
      <c r="C41" s="7" t="s">
        <v>829</v>
      </c>
      <c r="D41" s="7" t="s">
        <v>23</v>
      </c>
      <c r="E41" s="26">
        <v>4568</v>
      </c>
      <c r="F41" s="26">
        <v>5166</v>
      </c>
      <c r="G41" s="26">
        <v>235.98</v>
      </c>
      <c r="H41" s="17">
        <v>2.0000000000000001E-4</v>
      </c>
      <c r="I41" s="17">
        <f>G41/סיכום!$B$42</f>
        <v>2.6804626475349162E-4</v>
      </c>
    </row>
    <row r="42" spans="1:9">
      <c r="A42" s="7" t="s">
        <v>836</v>
      </c>
      <c r="B42" s="7">
        <v>1116060</v>
      </c>
      <c r="C42" s="7" t="s">
        <v>829</v>
      </c>
      <c r="D42" s="7" t="s">
        <v>23</v>
      </c>
      <c r="E42" s="26">
        <v>1744</v>
      </c>
      <c r="F42" s="26">
        <v>23060</v>
      </c>
      <c r="G42" s="26">
        <v>402.17</v>
      </c>
      <c r="H42" s="17">
        <v>2.9999999999999997E-4</v>
      </c>
      <c r="I42" s="17">
        <f>G42/סיכום!$B$42</f>
        <v>4.568190791419261E-4</v>
      </c>
    </row>
    <row r="43" spans="1:9">
      <c r="A43" s="7" t="s">
        <v>837</v>
      </c>
      <c r="B43" s="7">
        <v>1116904</v>
      </c>
      <c r="C43" s="7" t="s">
        <v>820</v>
      </c>
      <c r="D43" s="7" t="s">
        <v>23</v>
      </c>
      <c r="E43" s="26">
        <v>335</v>
      </c>
      <c r="F43" s="26">
        <v>16570</v>
      </c>
      <c r="G43" s="26">
        <v>55.51</v>
      </c>
      <c r="H43" s="17">
        <v>0</v>
      </c>
      <c r="I43" s="17">
        <f>G43/סיכום!$B$42</f>
        <v>6.3053005154955165E-5</v>
      </c>
    </row>
    <row r="44" spans="1:9">
      <c r="A44" s="7" t="s">
        <v>838</v>
      </c>
      <c r="B44" s="7">
        <v>1095728</v>
      </c>
      <c r="C44" s="7" t="s">
        <v>822</v>
      </c>
      <c r="D44" s="7" t="s">
        <v>23</v>
      </c>
      <c r="E44" s="26">
        <v>35000</v>
      </c>
      <c r="F44" s="26">
        <v>8747</v>
      </c>
      <c r="G44" s="26">
        <v>3061.45</v>
      </c>
      <c r="H44" s="17">
        <v>2.0999999999999999E-3</v>
      </c>
      <c r="I44" s="17">
        <f>G44/סיכום!$B$42</f>
        <v>3.4774567218814174E-3</v>
      </c>
    </row>
    <row r="45" spans="1:9">
      <c r="A45" s="7" t="s">
        <v>839</v>
      </c>
      <c r="B45" s="7">
        <v>1118785</v>
      </c>
      <c r="C45" s="7" t="s">
        <v>840</v>
      </c>
      <c r="D45" s="7" t="s">
        <v>23</v>
      </c>
      <c r="E45" s="26">
        <v>1204</v>
      </c>
      <c r="F45" s="26">
        <v>2280</v>
      </c>
      <c r="G45" s="26">
        <v>27.45</v>
      </c>
      <c r="H45" s="17">
        <v>0</v>
      </c>
      <c r="I45" s="17">
        <f>G45/סיכום!$B$42</f>
        <v>3.1180057494208595E-5</v>
      </c>
    </row>
    <row r="46" spans="1:9" ht="13.5" thickBot="1">
      <c r="A46" s="6" t="s">
        <v>841</v>
      </c>
      <c r="B46" s="6"/>
      <c r="C46" s="6"/>
      <c r="D46" s="6"/>
      <c r="E46" s="27">
        <f>SUM(E34:E45)</f>
        <v>202665</v>
      </c>
      <c r="F46" s="45"/>
      <c r="G46" s="27">
        <f>SUM(G34:G45)</f>
        <v>16143.29</v>
      </c>
      <c r="H46" s="18"/>
      <c r="I46" s="19">
        <f>SUM(I34:I45)</f>
        <v>1.8336929338640534E-2</v>
      </c>
    </row>
    <row r="47" spans="1:9" ht="13.5" thickTop="1"/>
    <row r="48" spans="1:9">
      <c r="A48" s="6" t="s">
        <v>842</v>
      </c>
      <c r="B48" s="6"/>
      <c r="C48" s="6"/>
      <c r="D48" s="6"/>
      <c r="E48" s="45"/>
      <c r="F48" s="45"/>
      <c r="G48" s="45"/>
      <c r="H48" s="18"/>
      <c r="I48" s="18"/>
    </row>
    <row r="49" spans="1:9">
      <c r="A49" s="7" t="s">
        <v>843</v>
      </c>
      <c r="B49" s="7">
        <v>1113760</v>
      </c>
      <c r="C49" s="7" t="s">
        <v>811</v>
      </c>
      <c r="D49" s="7" t="s">
        <v>23</v>
      </c>
      <c r="E49" s="26">
        <v>265474</v>
      </c>
      <c r="F49" s="26">
        <v>299.89999999999998</v>
      </c>
      <c r="G49" s="26">
        <v>796.16</v>
      </c>
      <c r="H49" s="17">
        <v>1.8E-3</v>
      </c>
      <c r="I49" s="17">
        <f>G49/סיכום!$B$42</f>
        <v>9.0434661473912993E-4</v>
      </c>
    </row>
    <row r="50" spans="1:9">
      <c r="A50" s="7" t="s">
        <v>844</v>
      </c>
      <c r="B50" s="7">
        <v>1116292</v>
      </c>
      <c r="C50" s="7" t="s">
        <v>811</v>
      </c>
      <c r="D50" s="7" t="s">
        <v>23</v>
      </c>
      <c r="E50" s="26">
        <v>113284</v>
      </c>
      <c r="F50" s="26">
        <v>331.6</v>
      </c>
      <c r="G50" s="26">
        <v>375.65</v>
      </c>
      <c r="H50" s="17">
        <v>8.9999999999999998E-4</v>
      </c>
      <c r="I50" s="17">
        <f>G50/סיכום!$B$42</f>
        <v>4.2669539518030817E-4</v>
      </c>
    </row>
    <row r="51" spans="1:9">
      <c r="A51" s="7" t="s">
        <v>845</v>
      </c>
      <c r="B51" s="7">
        <v>1101443</v>
      </c>
      <c r="C51" s="7" t="s">
        <v>816</v>
      </c>
      <c r="D51" s="7" t="s">
        <v>23</v>
      </c>
      <c r="E51" s="26">
        <v>158995</v>
      </c>
      <c r="F51" s="26">
        <v>315.14</v>
      </c>
      <c r="G51" s="26">
        <v>501.06</v>
      </c>
      <c r="H51" s="17">
        <v>1E-4</v>
      </c>
      <c r="I51" s="17">
        <f>G51/סיכום!$B$42</f>
        <v>5.6914679810740111E-4</v>
      </c>
    </row>
    <row r="52" spans="1:9">
      <c r="A52" s="7" t="s">
        <v>846</v>
      </c>
      <c r="B52" s="7">
        <v>1116581</v>
      </c>
      <c r="C52" s="7" t="s">
        <v>816</v>
      </c>
      <c r="D52" s="7" t="s">
        <v>23</v>
      </c>
      <c r="E52" s="26">
        <v>82449</v>
      </c>
      <c r="F52" s="26">
        <v>330.81</v>
      </c>
      <c r="G52" s="26">
        <v>272.75</v>
      </c>
      <c r="H52" s="17">
        <v>5.9999999999999995E-4</v>
      </c>
      <c r="I52" s="17">
        <f>G52/סיכום!$B$42</f>
        <v>3.0981277528398525E-4</v>
      </c>
    </row>
    <row r="53" spans="1:9">
      <c r="A53" s="7" t="s">
        <v>847</v>
      </c>
      <c r="B53" s="7">
        <v>1109420</v>
      </c>
      <c r="C53" s="7" t="s">
        <v>829</v>
      </c>
      <c r="D53" s="7" t="s">
        <v>23</v>
      </c>
      <c r="E53" s="26">
        <v>96509</v>
      </c>
      <c r="F53" s="26">
        <v>3071</v>
      </c>
      <c r="G53" s="26">
        <v>2963.79</v>
      </c>
      <c r="H53" s="17">
        <v>1.6000000000000001E-3</v>
      </c>
      <c r="I53" s="17">
        <f>G53/סיכום!$B$42</f>
        <v>3.3665261421042076E-3</v>
      </c>
    </row>
    <row r="54" spans="1:9">
      <c r="A54" s="7" t="s">
        <v>848</v>
      </c>
      <c r="B54" s="7">
        <v>1116326</v>
      </c>
      <c r="C54" s="7" t="s">
        <v>829</v>
      </c>
      <c r="D54" s="7" t="s">
        <v>23</v>
      </c>
      <c r="E54" s="26">
        <v>1770000</v>
      </c>
      <c r="F54" s="26">
        <v>331.57</v>
      </c>
      <c r="G54" s="26">
        <v>5868.79</v>
      </c>
      <c r="H54" s="17">
        <v>5.1999999999999998E-3</v>
      </c>
      <c r="I54" s="17">
        <f>G54/סיכום!$B$42</f>
        <v>6.6662735745514198E-3</v>
      </c>
    </row>
    <row r="55" spans="1:9">
      <c r="A55" s="7" t="s">
        <v>849</v>
      </c>
      <c r="B55" s="7">
        <v>1128529</v>
      </c>
      <c r="C55" s="7" t="s">
        <v>829</v>
      </c>
      <c r="D55" s="7" t="s">
        <v>23</v>
      </c>
      <c r="E55" s="26">
        <v>89997</v>
      </c>
      <c r="F55" s="26">
        <v>3162.31</v>
      </c>
      <c r="G55" s="26">
        <v>2845.98</v>
      </c>
      <c r="H55" s="17">
        <v>2.7000000000000001E-3</v>
      </c>
      <c r="I55" s="17">
        <f>G55/סיכום!$B$42</f>
        <v>3.2327074691208663E-3</v>
      </c>
    </row>
    <row r="56" spans="1:9">
      <c r="A56" s="7" t="s">
        <v>850</v>
      </c>
      <c r="B56" s="7">
        <v>1101633</v>
      </c>
      <c r="C56" s="7" t="s">
        <v>820</v>
      </c>
      <c r="D56" s="7" t="s">
        <v>23</v>
      </c>
      <c r="E56" s="26">
        <v>256</v>
      </c>
      <c r="F56" s="26">
        <v>3132.97</v>
      </c>
      <c r="G56" s="26">
        <v>8.02</v>
      </c>
      <c r="H56" s="17">
        <v>0</v>
      </c>
      <c r="I56" s="17">
        <f>G56/סיכום!$B$42</f>
        <v>9.1098018616959175E-6</v>
      </c>
    </row>
    <row r="57" spans="1:9">
      <c r="A57" s="7" t="s">
        <v>851</v>
      </c>
      <c r="B57" s="7">
        <v>1109412</v>
      </c>
      <c r="C57" s="7" t="s">
        <v>829</v>
      </c>
      <c r="D57" s="7" t="s">
        <v>23</v>
      </c>
      <c r="E57" s="26">
        <v>247100</v>
      </c>
      <c r="F57" s="26">
        <v>2997.73</v>
      </c>
      <c r="G57" s="26">
        <v>7407.39</v>
      </c>
      <c r="H57" s="17">
        <v>6.6E-3</v>
      </c>
      <c r="I57" s="17">
        <f>G57/סיכום!$B$42</f>
        <v>8.4139470339535827E-3</v>
      </c>
    </row>
    <row r="58" spans="1:9">
      <c r="A58" s="7" t="s">
        <v>852</v>
      </c>
      <c r="B58" s="7">
        <v>1109370</v>
      </c>
      <c r="C58" s="7" t="s">
        <v>840</v>
      </c>
      <c r="D58" s="7" t="s">
        <v>23</v>
      </c>
      <c r="E58" s="26">
        <v>26762</v>
      </c>
      <c r="F58" s="26">
        <v>3168.58</v>
      </c>
      <c r="G58" s="26">
        <v>847.98</v>
      </c>
      <c r="H58" s="17">
        <v>2.0000000000000001E-4</v>
      </c>
      <c r="I58" s="17">
        <f>G58/סיכום!$B$42</f>
        <v>9.6320820232928984E-4</v>
      </c>
    </row>
    <row r="59" spans="1:9">
      <c r="A59" s="7" t="s">
        <v>853</v>
      </c>
      <c r="B59" s="7">
        <v>1109354</v>
      </c>
      <c r="C59" s="7" t="s">
        <v>840</v>
      </c>
      <c r="D59" s="7" t="s">
        <v>23</v>
      </c>
      <c r="E59" s="26">
        <v>4122</v>
      </c>
      <c r="F59" s="26">
        <v>3026.87</v>
      </c>
      <c r="G59" s="26">
        <v>124.77</v>
      </c>
      <c r="H59" s="17">
        <v>0</v>
      </c>
      <c r="I59" s="17">
        <f>G59/סיכום!$B$42</f>
        <v>1.4172443619498749E-4</v>
      </c>
    </row>
    <row r="60" spans="1:9">
      <c r="A60" s="7" t="s">
        <v>854</v>
      </c>
      <c r="B60" s="7">
        <v>1116250</v>
      </c>
      <c r="C60" s="7" t="s">
        <v>855</v>
      </c>
      <c r="D60" s="7" t="s">
        <v>23</v>
      </c>
      <c r="E60" s="26">
        <v>2774</v>
      </c>
      <c r="F60" s="26">
        <v>3315.4</v>
      </c>
      <c r="G60" s="26">
        <v>91.97</v>
      </c>
      <c r="H60" s="17">
        <v>1E-4</v>
      </c>
      <c r="I60" s="17">
        <f>G60/סיכום!$B$42</f>
        <v>1.0446739117458524E-4</v>
      </c>
    </row>
    <row r="61" spans="1:9">
      <c r="A61" s="7" t="s">
        <v>856</v>
      </c>
      <c r="B61" s="7">
        <v>1128453</v>
      </c>
      <c r="C61" s="7" t="s">
        <v>809</v>
      </c>
      <c r="D61" s="7" t="s">
        <v>23</v>
      </c>
      <c r="E61" s="26">
        <v>15895</v>
      </c>
      <c r="F61" s="26">
        <v>3164.13</v>
      </c>
      <c r="G61" s="26">
        <v>502.94</v>
      </c>
      <c r="H61" s="17">
        <v>4.0000000000000002E-4</v>
      </c>
      <c r="I61" s="17">
        <f>G61/סיכום!$B$42</f>
        <v>5.7128226288296073E-4</v>
      </c>
    </row>
    <row r="62" spans="1:9" ht="13.5" thickBot="1">
      <c r="A62" s="6" t="s">
        <v>857</v>
      </c>
      <c r="B62" s="6"/>
      <c r="C62" s="6"/>
      <c r="D62" s="6"/>
      <c r="E62" s="27">
        <f>SUM(E49:E61)</f>
        <v>2873617</v>
      </c>
      <c r="F62" s="45"/>
      <c r="G62" s="27">
        <f>SUM(G49:G61)</f>
        <v>22607.25</v>
      </c>
      <c r="H62" s="18"/>
      <c r="I62" s="19">
        <f>SUM(I49:I61)</f>
        <v>2.5679247897484422E-2</v>
      </c>
    </row>
    <row r="63" spans="1:9" ht="13.5" thickTop="1"/>
    <row r="64" spans="1:9">
      <c r="A64" s="6" t="s">
        <v>858</v>
      </c>
      <c r="B64" s="6"/>
      <c r="C64" s="6"/>
      <c r="D64" s="6"/>
      <c r="E64" s="45"/>
      <c r="F64" s="45"/>
      <c r="G64" s="45"/>
      <c r="H64" s="18"/>
      <c r="I64" s="18"/>
    </row>
    <row r="65" spans="1:9" ht="13.5" thickBot="1">
      <c r="A65" s="6" t="s">
        <v>859</v>
      </c>
      <c r="B65" s="6"/>
      <c r="C65" s="6"/>
      <c r="D65" s="6"/>
      <c r="E65" s="27">
        <v>0</v>
      </c>
      <c r="F65" s="45"/>
      <c r="G65" s="27">
        <v>0</v>
      </c>
      <c r="H65" s="18"/>
      <c r="I65" s="19">
        <f>G65/סיכום!$B$42</f>
        <v>0</v>
      </c>
    </row>
    <row r="66" spans="1:9" ht="13.5" thickTop="1"/>
    <row r="67" spans="1:9">
      <c r="A67" s="6" t="s">
        <v>860</v>
      </c>
      <c r="B67" s="6"/>
      <c r="C67" s="6"/>
      <c r="D67" s="6"/>
      <c r="E67" s="45"/>
      <c r="F67" s="45"/>
      <c r="G67" s="45"/>
      <c r="H67" s="18"/>
      <c r="I67" s="18"/>
    </row>
    <row r="68" spans="1:9" ht="13.5" thickBot="1">
      <c r="A68" s="6" t="s">
        <v>861</v>
      </c>
      <c r="B68" s="6"/>
      <c r="C68" s="6"/>
      <c r="D68" s="6"/>
      <c r="E68" s="27">
        <v>0</v>
      </c>
      <c r="F68" s="45"/>
      <c r="G68" s="27">
        <v>0</v>
      </c>
      <c r="H68" s="18"/>
      <c r="I68" s="19">
        <f>G68/סיכום!$B$42</f>
        <v>0</v>
      </c>
    </row>
    <row r="69" spans="1:9" ht="13.5" thickTop="1"/>
    <row r="70" spans="1:9">
      <c r="A70" s="6" t="s">
        <v>862</v>
      </c>
      <c r="B70" s="6"/>
      <c r="C70" s="6"/>
      <c r="D70" s="6"/>
      <c r="E70" s="45"/>
      <c r="F70" s="45"/>
      <c r="G70" s="45"/>
      <c r="H70" s="18"/>
      <c r="I70" s="18"/>
    </row>
    <row r="71" spans="1:9" ht="13.5" thickBot="1">
      <c r="A71" s="6" t="s">
        <v>863</v>
      </c>
      <c r="B71" s="6"/>
      <c r="C71" s="6"/>
      <c r="D71" s="6"/>
      <c r="E71" s="27">
        <v>0</v>
      </c>
      <c r="F71" s="45"/>
      <c r="G71" s="27">
        <v>0</v>
      </c>
      <c r="H71" s="18"/>
      <c r="I71" s="19">
        <f>G71/סיכום!$B$42</f>
        <v>0</v>
      </c>
    </row>
    <row r="72" spans="1:9" ht="13.5" thickTop="1"/>
    <row r="73" spans="1:9" ht="13.5" thickBot="1">
      <c r="A73" s="4" t="s">
        <v>864</v>
      </c>
      <c r="B73" s="4"/>
      <c r="C73" s="4"/>
      <c r="D73" s="4"/>
      <c r="E73" s="28">
        <f>SUM(E31+E46+E62)</f>
        <v>6382642</v>
      </c>
      <c r="F73" s="43"/>
      <c r="G73" s="28">
        <f>SUM(G31+G46+G62)</f>
        <v>98665.83</v>
      </c>
      <c r="H73" s="20"/>
      <c r="I73" s="21">
        <f>SUM(I31+I46+I62)</f>
        <v>0.11207308750869988</v>
      </c>
    </row>
    <row r="74" spans="1:9" ht="13.5" thickTop="1"/>
    <row r="76" spans="1:9">
      <c r="A76" s="4" t="s">
        <v>865</v>
      </c>
      <c r="B76" s="4"/>
      <c r="C76" s="4"/>
      <c r="D76" s="4"/>
      <c r="E76" s="43"/>
      <c r="F76" s="43"/>
      <c r="G76" s="43"/>
      <c r="H76" s="20"/>
      <c r="I76" s="20"/>
    </row>
    <row r="77" spans="1:9">
      <c r="A77" s="6" t="s">
        <v>866</v>
      </c>
      <c r="B77" s="6"/>
      <c r="C77" s="6"/>
      <c r="D77" s="6"/>
      <c r="E77" s="45"/>
      <c r="F77" s="45"/>
      <c r="G77" s="45"/>
      <c r="H77" s="18"/>
      <c r="I77" s="18"/>
    </row>
    <row r="78" spans="1:9">
      <c r="A78" s="7" t="s">
        <v>867</v>
      </c>
      <c r="B78" s="7" t="s">
        <v>868</v>
      </c>
      <c r="C78" s="7" t="s">
        <v>869</v>
      </c>
      <c r="D78" s="7" t="s">
        <v>30</v>
      </c>
      <c r="E78" s="26">
        <v>65773.48</v>
      </c>
      <c r="F78" s="26">
        <v>7535</v>
      </c>
      <c r="G78" s="26">
        <v>4956.03</v>
      </c>
      <c r="H78" s="17">
        <v>2.0000000000000001E-4</v>
      </c>
      <c r="I78" s="17">
        <f>G78/סיכום!$B$42</f>
        <v>5.6294827083068349E-3</v>
      </c>
    </row>
    <row r="79" spans="1:9">
      <c r="A79" s="7" t="s">
        <v>870</v>
      </c>
      <c r="B79" s="7" t="s">
        <v>871</v>
      </c>
      <c r="C79" s="7" t="s">
        <v>872</v>
      </c>
      <c r="D79" s="7" t="s">
        <v>34</v>
      </c>
      <c r="E79" s="26">
        <v>14871.78</v>
      </c>
      <c r="F79" s="26">
        <v>10646</v>
      </c>
      <c r="G79" s="26">
        <v>1583.25</v>
      </c>
      <c r="H79" s="17">
        <v>1E-4</v>
      </c>
      <c r="I79" s="17">
        <f>G79/סיכום!$B$42</f>
        <v>1.7983907478217036E-3</v>
      </c>
    </row>
    <row r="80" spans="1:9">
      <c r="A80" s="7" t="s">
        <v>873</v>
      </c>
      <c r="B80" s="7" t="s">
        <v>874</v>
      </c>
      <c r="C80" s="7" t="s">
        <v>875</v>
      </c>
      <c r="D80" s="7" t="s">
        <v>30</v>
      </c>
      <c r="E80" s="26">
        <v>52329.04</v>
      </c>
      <c r="F80" s="26">
        <v>4164</v>
      </c>
      <c r="G80" s="26">
        <v>2178.98</v>
      </c>
      <c r="H80" s="17">
        <v>5.9999999999999995E-4</v>
      </c>
      <c r="I80" s="17">
        <f>G80/סיכום!$B$42</f>
        <v>2.4750718280047595E-3</v>
      </c>
    </row>
    <row r="81" spans="1:9">
      <c r="A81" s="7" t="s">
        <v>876</v>
      </c>
      <c r="B81" s="7" t="s">
        <v>877</v>
      </c>
      <c r="C81" s="7" t="s">
        <v>878</v>
      </c>
      <c r="D81" s="7" t="s">
        <v>30</v>
      </c>
      <c r="E81" s="26">
        <v>65534.68</v>
      </c>
      <c r="F81" s="26">
        <v>2643</v>
      </c>
      <c r="G81" s="26">
        <v>1732.08</v>
      </c>
      <c r="H81" s="17">
        <v>2.9999999999999997E-4</v>
      </c>
      <c r="I81" s="17">
        <f>G81/סיכום!$B$42</f>
        <v>1.9674445896017785E-3</v>
      </c>
    </row>
    <row r="82" spans="1:9">
      <c r="A82" s="7" t="s">
        <v>879</v>
      </c>
      <c r="B82" s="7" t="s">
        <v>880</v>
      </c>
      <c r="C82" s="7" t="s">
        <v>881</v>
      </c>
      <c r="D82" s="7" t="s">
        <v>30</v>
      </c>
      <c r="E82" s="26">
        <v>17114</v>
      </c>
      <c r="F82" s="26">
        <v>7758</v>
      </c>
      <c r="G82" s="26">
        <v>1327.7</v>
      </c>
      <c r="H82" s="17">
        <v>0</v>
      </c>
      <c r="I82" s="17">
        <f>G82/סיכום!$B$42</f>
        <v>1.5081152034630513E-3</v>
      </c>
    </row>
    <row r="83" spans="1:9">
      <c r="A83" s="7" t="s">
        <v>882</v>
      </c>
      <c r="B83" s="7" t="s">
        <v>883</v>
      </c>
      <c r="C83" s="7" t="s">
        <v>884</v>
      </c>
      <c r="D83" s="7" t="s">
        <v>30</v>
      </c>
      <c r="E83" s="26">
        <v>17929.900000000001</v>
      </c>
      <c r="F83" s="26">
        <v>8105</v>
      </c>
      <c r="G83" s="26">
        <v>1453.22</v>
      </c>
      <c r="H83" s="17">
        <v>0</v>
      </c>
      <c r="I83" s="17">
        <f>G83/סיכום!$B$42</f>
        <v>1.6506915537972248E-3</v>
      </c>
    </row>
    <row r="84" spans="1:9">
      <c r="A84" s="7" t="s">
        <v>885</v>
      </c>
      <c r="B84" s="7" t="s">
        <v>886</v>
      </c>
      <c r="C84" s="7" t="s">
        <v>887</v>
      </c>
      <c r="D84" s="7" t="s">
        <v>30</v>
      </c>
      <c r="E84" s="26">
        <v>2407.9</v>
      </c>
      <c r="F84" s="26">
        <v>5577</v>
      </c>
      <c r="G84" s="26">
        <v>134.29</v>
      </c>
      <c r="H84" s="17">
        <v>0</v>
      </c>
      <c r="I84" s="17">
        <f>G84/סיכום!$B$42</f>
        <v>1.5253806633505545E-4</v>
      </c>
    </row>
    <row r="85" spans="1:9">
      <c r="A85" s="7" t="s">
        <v>888</v>
      </c>
      <c r="B85" s="7" t="s">
        <v>889</v>
      </c>
      <c r="C85" s="7" t="s">
        <v>890</v>
      </c>
      <c r="D85" s="7" t="s">
        <v>30</v>
      </c>
      <c r="E85" s="26">
        <v>26880.92</v>
      </c>
      <c r="F85" s="26">
        <v>3134</v>
      </c>
      <c r="G85" s="26">
        <v>842.45</v>
      </c>
      <c r="H85" s="17">
        <v>2.9999999999999997E-4</v>
      </c>
      <c r="I85" s="17">
        <f>G85/סיכום!$B$42</f>
        <v>9.5692675540969159E-4</v>
      </c>
    </row>
    <row r="86" spans="1:9">
      <c r="A86" s="7" t="s">
        <v>891</v>
      </c>
      <c r="B86" s="7" t="s">
        <v>892</v>
      </c>
      <c r="C86" s="7" t="s">
        <v>893</v>
      </c>
      <c r="D86" s="7" t="s">
        <v>30</v>
      </c>
      <c r="E86" s="26">
        <v>165870.48000000001</v>
      </c>
      <c r="F86" s="26">
        <v>1253</v>
      </c>
      <c r="G86" s="26">
        <v>2078.36</v>
      </c>
      <c r="H86" s="17">
        <v>1E-4</v>
      </c>
      <c r="I86" s="17">
        <f>G86/סיכום!$B$42</f>
        <v>2.3607790270915624E-3</v>
      </c>
    </row>
    <row r="87" spans="1:9">
      <c r="A87" s="7" t="s">
        <v>894</v>
      </c>
      <c r="B87" s="7" t="s">
        <v>895</v>
      </c>
      <c r="C87" s="7" t="s">
        <v>896</v>
      </c>
      <c r="D87" s="7" t="s">
        <v>30</v>
      </c>
      <c r="E87" s="26">
        <v>18837.34</v>
      </c>
      <c r="F87" s="26">
        <v>6400</v>
      </c>
      <c r="G87" s="26">
        <v>1205.5899999999999</v>
      </c>
      <c r="H87" s="17">
        <v>1E-4</v>
      </c>
      <c r="I87" s="17">
        <f>G87/סיכום!$B$42</f>
        <v>1.3694122227483768E-3</v>
      </c>
    </row>
    <row r="88" spans="1:9">
      <c r="A88" s="7" t="s">
        <v>897</v>
      </c>
      <c r="B88" s="7" t="s">
        <v>898</v>
      </c>
      <c r="C88" s="7" t="s">
        <v>896</v>
      </c>
      <c r="D88" s="7" t="s">
        <v>30</v>
      </c>
      <c r="E88" s="26">
        <v>26880.92</v>
      </c>
      <c r="F88" s="26">
        <v>3198.5</v>
      </c>
      <c r="G88" s="26">
        <v>859.79</v>
      </c>
      <c r="H88" s="17">
        <v>1E-4</v>
      </c>
      <c r="I88" s="17">
        <f>G88/סיכום!$B$42</f>
        <v>9.766230103076725E-4</v>
      </c>
    </row>
    <row r="89" spans="1:9">
      <c r="A89" s="7" t="s">
        <v>899</v>
      </c>
      <c r="B89" s="7" t="s">
        <v>900</v>
      </c>
      <c r="C89" s="7" t="s">
        <v>901</v>
      </c>
      <c r="D89" s="7" t="s">
        <v>30</v>
      </c>
      <c r="E89" s="26">
        <v>3128.28</v>
      </c>
      <c r="F89" s="26">
        <v>2528</v>
      </c>
      <c r="G89" s="26">
        <v>79.08</v>
      </c>
      <c r="H89" s="17">
        <v>1E-4</v>
      </c>
      <c r="I89" s="17">
        <f>G89/סיכום!$B$42</f>
        <v>8.9825826835774708E-5</v>
      </c>
    </row>
    <row r="90" spans="1:9">
      <c r="A90" s="7" t="s">
        <v>902</v>
      </c>
      <c r="B90" s="7" t="s">
        <v>903</v>
      </c>
      <c r="C90" s="7" t="s">
        <v>904</v>
      </c>
      <c r="D90" s="7" t="s">
        <v>30</v>
      </c>
      <c r="E90" s="26">
        <v>9181.86</v>
      </c>
      <c r="F90" s="26">
        <v>5724</v>
      </c>
      <c r="G90" s="26">
        <v>525.57000000000005</v>
      </c>
      <c r="H90" s="17">
        <v>0</v>
      </c>
      <c r="I90" s="17">
        <f>G90/סיכום!$B$42</f>
        <v>5.9698735217600049E-4</v>
      </c>
    </row>
    <row r="91" spans="1:9">
      <c r="A91" s="7" t="s">
        <v>905</v>
      </c>
      <c r="B91" s="7" t="s">
        <v>906</v>
      </c>
      <c r="C91" s="7" t="s">
        <v>907</v>
      </c>
      <c r="D91" s="7" t="s">
        <v>30</v>
      </c>
      <c r="E91" s="26">
        <v>30271.88</v>
      </c>
      <c r="F91" s="26">
        <v>3321</v>
      </c>
      <c r="G91" s="26">
        <v>1005.33</v>
      </c>
      <c r="H91" s="17">
        <v>2.0000000000000001E-4</v>
      </c>
      <c r="I91" s="17">
        <f>G91/סיכום!$B$42</f>
        <v>1.1419397887305184E-3</v>
      </c>
    </row>
    <row r="92" spans="1:9">
      <c r="A92" s="7" t="s">
        <v>908</v>
      </c>
      <c r="B92" s="7" t="s">
        <v>909</v>
      </c>
      <c r="C92" s="7" t="s">
        <v>908</v>
      </c>
      <c r="D92" s="7" t="s">
        <v>30</v>
      </c>
      <c r="E92" s="26">
        <v>17480.16</v>
      </c>
      <c r="F92" s="26">
        <v>10321</v>
      </c>
      <c r="G92" s="26">
        <v>1804.13</v>
      </c>
      <c r="H92" s="17">
        <v>1E-4</v>
      </c>
      <c r="I92" s="17">
        <f>G92/סיכום!$B$42</f>
        <v>2.049285141239583E-3</v>
      </c>
    </row>
    <row r="93" spans="1:9">
      <c r="A93" s="7" t="s">
        <v>910</v>
      </c>
      <c r="B93" s="7" t="s">
        <v>911</v>
      </c>
      <c r="C93" s="7" t="s">
        <v>912</v>
      </c>
      <c r="D93" s="7" t="s">
        <v>30</v>
      </c>
      <c r="E93" s="26">
        <v>21933.78</v>
      </c>
      <c r="F93" s="26">
        <v>3137</v>
      </c>
      <c r="G93" s="26">
        <v>688.06</v>
      </c>
      <c r="H93" s="17">
        <v>0</v>
      </c>
      <c r="I93" s="17">
        <f>G93/סיכום!$B$42</f>
        <v>7.8155739014445049E-4</v>
      </c>
    </row>
    <row r="94" spans="1:9">
      <c r="A94" s="7" t="s">
        <v>913</v>
      </c>
      <c r="B94" s="7" t="s">
        <v>914</v>
      </c>
      <c r="C94" s="7" t="s">
        <v>915</v>
      </c>
      <c r="D94" s="7" t="s">
        <v>30</v>
      </c>
      <c r="E94" s="26">
        <v>9794.7800000000007</v>
      </c>
      <c r="F94" s="26">
        <v>15662</v>
      </c>
      <c r="G94" s="26">
        <v>1534.06</v>
      </c>
      <c r="H94" s="17">
        <v>2.9999999999999997E-4</v>
      </c>
      <c r="I94" s="17">
        <f>G94/סיכום!$B$42</f>
        <v>1.7425165391462892E-3</v>
      </c>
    </row>
    <row r="95" spans="1:9">
      <c r="A95" s="7" t="s">
        <v>916</v>
      </c>
      <c r="B95" s="7" t="s">
        <v>917</v>
      </c>
      <c r="C95" s="7" t="s">
        <v>918</v>
      </c>
      <c r="D95" s="7" t="s">
        <v>30</v>
      </c>
      <c r="E95" s="26">
        <v>59317.919999999998</v>
      </c>
      <c r="F95" s="26">
        <v>2598</v>
      </c>
      <c r="G95" s="26">
        <v>1541.08</v>
      </c>
      <c r="H95" s="17">
        <v>1.4E-3</v>
      </c>
      <c r="I95" s="17">
        <f>G95/סיכום!$B$42</f>
        <v>1.7504904554890705E-3</v>
      </c>
    </row>
    <row r="96" spans="1:9">
      <c r="A96" s="7" t="s">
        <v>919</v>
      </c>
      <c r="B96" s="7" t="s">
        <v>920</v>
      </c>
      <c r="C96" s="7" t="s">
        <v>921</v>
      </c>
      <c r="D96" s="7" t="s">
        <v>30</v>
      </c>
      <c r="E96" s="26">
        <v>143351.64000000001</v>
      </c>
      <c r="F96" s="26">
        <v>2984</v>
      </c>
      <c r="G96" s="26">
        <v>4277.6099999999997</v>
      </c>
      <c r="H96" s="17">
        <v>5.0000000000000001E-4</v>
      </c>
      <c r="I96" s="17">
        <f>G96/סיכום!$B$42</f>
        <v>4.8588752545647221E-3</v>
      </c>
    </row>
    <row r="97" spans="1:9">
      <c r="A97" s="7" t="s">
        <v>922</v>
      </c>
      <c r="B97" s="7" t="s">
        <v>923</v>
      </c>
      <c r="C97" s="7" t="s">
        <v>924</v>
      </c>
      <c r="D97" s="7" t="s">
        <v>30</v>
      </c>
      <c r="E97" s="26">
        <v>18618.439999999999</v>
      </c>
      <c r="F97" s="26">
        <v>1801</v>
      </c>
      <c r="G97" s="26">
        <v>335.32</v>
      </c>
      <c r="H97" s="17">
        <v>1E-4</v>
      </c>
      <c r="I97" s="17">
        <f>G97/סיכום!$B$42</f>
        <v>3.8088513220247821E-4</v>
      </c>
    </row>
    <row r="98" spans="1:9">
      <c r="A98" s="7" t="s">
        <v>925</v>
      </c>
      <c r="B98" s="7" t="s">
        <v>926</v>
      </c>
      <c r="C98" s="7" t="s">
        <v>927</v>
      </c>
      <c r="D98" s="7" t="s">
        <v>30</v>
      </c>
      <c r="E98" s="26">
        <v>25806.32</v>
      </c>
      <c r="F98" s="26">
        <v>994</v>
      </c>
      <c r="G98" s="26">
        <v>256.51</v>
      </c>
      <c r="H98" s="17">
        <v>0</v>
      </c>
      <c r="I98" s="17">
        <f>G98/סיכום!$B$42</f>
        <v>2.9136599445681044E-4</v>
      </c>
    </row>
    <row r="99" spans="1:9">
      <c r="A99" s="7" t="s">
        <v>928</v>
      </c>
      <c r="B99" s="7" t="s">
        <v>929</v>
      </c>
      <c r="C99" s="7" t="s">
        <v>930</v>
      </c>
      <c r="D99" s="7" t="s">
        <v>30</v>
      </c>
      <c r="E99" s="26">
        <v>17882.14</v>
      </c>
      <c r="F99" s="26">
        <v>1824</v>
      </c>
      <c r="G99" s="26">
        <v>326.17</v>
      </c>
      <c r="H99" s="17">
        <v>0</v>
      </c>
      <c r="I99" s="17">
        <f>G99/סיכום!$B$42</f>
        <v>3.704917797044087E-4</v>
      </c>
    </row>
    <row r="100" spans="1:9">
      <c r="A100" s="7" t="s">
        <v>931</v>
      </c>
      <c r="B100" s="7" t="s">
        <v>932</v>
      </c>
      <c r="C100" s="7" t="s">
        <v>933</v>
      </c>
      <c r="D100" s="7" t="s">
        <v>30</v>
      </c>
      <c r="E100" s="26">
        <v>59274.14</v>
      </c>
      <c r="F100" s="26">
        <v>10560</v>
      </c>
      <c r="G100" s="26">
        <v>6259.35</v>
      </c>
      <c r="H100" s="17">
        <v>0</v>
      </c>
      <c r="I100" s="17">
        <f>G100/סיכום!$B$42</f>
        <v>7.1099050228187466E-3</v>
      </c>
    </row>
    <row r="101" spans="1:9">
      <c r="A101" s="7" t="s">
        <v>934</v>
      </c>
      <c r="B101" s="7" t="s">
        <v>932</v>
      </c>
      <c r="C101" s="7" t="s">
        <v>933</v>
      </c>
      <c r="D101" s="7" t="s">
        <v>30</v>
      </c>
      <c r="E101" s="26">
        <v>11027.62</v>
      </c>
      <c r="F101" s="26">
        <v>398</v>
      </c>
      <c r="G101" s="26">
        <v>11.03</v>
      </c>
      <c r="H101" s="17">
        <v>0</v>
      </c>
      <c r="I101" s="17">
        <f>G101/סיכום!$B$42</f>
        <v>1.2528817273629173E-5</v>
      </c>
    </row>
    <row r="102" spans="1:9">
      <c r="A102" s="7" t="s">
        <v>935</v>
      </c>
      <c r="B102" s="7" t="s">
        <v>936</v>
      </c>
      <c r="C102" s="7" t="s">
        <v>937</v>
      </c>
      <c r="D102" s="7" t="s">
        <v>30</v>
      </c>
      <c r="E102" s="26">
        <v>77613.98</v>
      </c>
      <c r="F102" s="26">
        <v>3244</v>
      </c>
      <c r="G102" s="26">
        <v>2517.8000000000002</v>
      </c>
      <c r="H102" s="17">
        <v>2.2000000000000001E-3</v>
      </c>
      <c r="I102" s="17">
        <f>G102/סיכום!$B$42</f>
        <v>2.8599325595234392E-3</v>
      </c>
    </row>
    <row r="103" spans="1:9">
      <c r="A103" s="7" t="s">
        <v>938</v>
      </c>
      <c r="B103" s="7" t="s">
        <v>939</v>
      </c>
      <c r="C103" s="7" t="s">
        <v>940</v>
      </c>
      <c r="D103" s="7" t="s">
        <v>34</v>
      </c>
      <c r="E103" s="26">
        <v>5559.82</v>
      </c>
      <c r="F103" s="26">
        <v>9401</v>
      </c>
      <c r="G103" s="26">
        <v>522.67999999999995</v>
      </c>
      <c r="H103" s="17">
        <v>6.9999999999999999E-4</v>
      </c>
      <c r="I103" s="17">
        <f>G103/סיכום!$B$42</f>
        <v>5.9370464302633695E-4</v>
      </c>
    </row>
    <row r="104" spans="1:9">
      <c r="A104" s="7" t="s">
        <v>938</v>
      </c>
      <c r="B104" s="7" t="s">
        <v>941</v>
      </c>
      <c r="C104" s="7" t="s">
        <v>940</v>
      </c>
      <c r="D104" s="7" t="s">
        <v>34</v>
      </c>
      <c r="E104" s="26">
        <v>64277.71</v>
      </c>
      <c r="F104" s="26">
        <v>7429</v>
      </c>
      <c r="G104" s="26">
        <v>4775.1899999999996</v>
      </c>
      <c r="H104" s="17">
        <v>4.8999999999999998E-3</v>
      </c>
      <c r="I104" s="17">
        <f>G104/סיכום!$B$42</f>
        <v>5.4240691710663001E-3</v>
      </c>
    </row>
    <row r="105" spans="1:9">
      <c r="A105" s="7" t="s">
        <v>942</v>
      </c>
      <c r="B105" s="7" t="s">
        <v>943</v>
      </c>
      <c r="C105" s="7" t="s">
        <v>944</v>
      </c>
      <c r="D105" s="7" t="s">
        <v>30</v>
      </c>
      <c r="E105" s="26">
        <v>12158.9</v>
      </c>
      <c r="F105" s="26">
        <v>7820</v>
      </c>
      <c r="G105" s="26">
        <v>950.83</v>
      </c>
      <c r="H105" s="17">
        <v>0</v>
      </c>
      <c r="I105" s="17">
        <f>G105/סיכום!$B$42</f>
        <v>1.080034027949667E-3</v>
      </c>
    </row>
    <row r="106" spans="1:9">
      <c r="A106" s="7" t="s">
        <v>945</v>
      </c>
      <c r="B106" s="7" t="s">
        <v>946</v>
      </c>
      <c r="C106" s="7" t="s">
        <v>945</v>
      </c>
      <c r="D106" s="7" t="s">
        <v>30</v>
      </c>
      <c r="E106" s="26">
        <v>14196.66</v>
      </c>
      <c r="F106" s="26">
        <v>8464</v>
      </c>
      <c r="G106" s="26">
        <v>1201.6099999999999</v>
      </c>
      <c r="H106" s="17">
        <v>2.9999999999999997E-4</v>
      </c>
      <c r="I106" s="17">
        <f>G106/סיכום!$B$42</f>
        <v>1.3648913983830961E-3</v>
      </c>
    </row>
    <row r="107" spans="1:9">
      <c r="A107" s="7" t="s">
        <v>947</v>
      </c>
      <c r="B107" s="7" t="s">
        <v>948</v>
      </c>
      <c r="C107" s="7" t="s">
        <v>949</v>
      </c>
      <c r="D107" s="7" t="s">
        <v>30</v>
      </c>
      <c r="E107" s="26">
        <v>28866.94</v>
      </c>
      <c r="F107" s="26">
        <v>27724</v>
      </c>
      <c r="G107" s="26">
        <v>8003.07</v>
      </c>
      <c r="H107" s="17">
        <v>1E-4</v>
      </c>
      <c r="I107" s="17">
        <f>G107/סיכום!$B$42</f>
        <v>9.0905713198606922E-3</v>
      </c>
    </row>
    <row r="108" spans="1:9">
      <c r="A108" s="7" t="s">
        <v>950</v>
      </c>
      <c r="B108" s="7" t="s">
        <v>948</v>
      </c>
      <c r="C108" s="7" t="s">
        <v>949</v>
      </c>
      <c r="D108" s="7" t="s">
        <v>30</v>
      </c>
      <c r="E108" s="26">
        <v>13286.67</v>
      </c>
      <c r="F108" s="26">
        <v>398</v>
      </c>
      <c r="G108" s="26">
        <v>13.29</v>
      </c>
      <c r="H108" s="17">
        <v>0</v>
      </c>
      <c r="I108" s="17">
        <f>G108/סיכום!$B$42</f>
        <v>1.5095918546376402E-5</v>
      </c>
    </row>
    <row r="109" spans="1:9">
      <c r="A109" s="7" t="s">
        <v>951</v>
      </c>
      <c r="B109" s="7" t="s">
        <v>952</v>
      </c>
      <c r="C109" s="7" t="s">
        <v>901</v>
      </c>
      <c r="D109" s="7" t="s">
        <v>30</v>
      </c>
      <c r="E109" s="26">
        <v>25141.66</v>
      </c>
      <c r="F109" s="26">
        <v>10104</v>
      </c>
      <c r="G109" s="26">
        <v>2540.31</v>
      </c>
      <c r="H109" s="17">
        <v>6.9999999999999999E-4</v>
      </c>
      <c r="I109" s="17">
        <f>G109/סיכום!$B$42</f>
        <v>2.8855013425542089E-3</v>
      </c>
    </row>
    <row r="110" spans="1:9">
      <c r="A110" s="7" t="s">
        <v>953</v>
      </c>
      <c r="B110" s="7" t="s">
        <v>954</v>
      </c>
      <c r="C110" s="7" t="s">
        <v>955</v>
      </c>
      <c r="D110" s="7" t="s">
        <v>30</v>
      </c>
      <c r="E110" s="26">
        <v>137286.12</v>
      </c>
      <c r="F110" s="26">
        <v>20643</v>
      </c>
      <c r="G110" s="26">
        <v>28339.97</v>
      </c>
      <c r="H110" s="17">
        <v>0</v>
      </c>
      <c r="I110" s="17">
        <f>G110/סיכום!$B$42</f>
        <v>3.2190961529477119E-2</v>
      </c>
    </row>
    <row r="111" spans="1:9">
      <c r="A111" s="7" t="s">
        <v>956</v>
      </c>
      <c r="B111" s="7" t="s">
        <v>954</v>
      </c>
      <c r="C111" s="7" t="s">
        <v>955</v>
      </c>
      <c r="D111" s="7" t="s">
        <v>30</v>
      </c>
      <c r="E111" s="26">
        <v>95840.51</v>
      </c>
      <c r="F111" s="26">
        <v>398</v>
      </c>
      <c r="G111" s="26">
        <v>95.84</v>
      </c>
      <c r="H111" s="17">
        <v>0</v>
      </c>
      <c r="I111" s="17">
        <f>G111/סיכום!$B$42</f>
        <v>1.0886326813278514E-4</v>
      </c>
    </row>
    <row r="112" spans="1:9">
      <c r="A112" s="7" t="s">
        <v>957</v>
      </c>
      <c r="B112" s="7" t="s">
        <v>958</v>
      </c>
      <c r="C112" s="7" t="s">
        <v>959</v>
      </c>
      <c r="D112" s="7" t="s">
        <v>30</v>
      </c>
      <c r="E112" s="26">
        <v>124187.94</v>
      </c>
      <c r="F112" s="26">
        <v>4874</v>
      </c>
      <c r="G112" s="26">
        <v>6052.92</v>
      </c>
      <c r="H112" s="17">
        <v>2.9999999999999997E-4</v>
      </c>
      <c r="I112" s="17">
        <f>G112/סיכום!$B$42</f>
        <v>6.875424175149184E-3</v>
      </c>
    </row>
    <row r="113" spans="1:9">
      <c r="A113" s="7" t="s">
        <v>960</v>
      </c>
      <c r="B113" s="7" t="s">
        <v>961</v>
      </c>
      <c r="C113" s="7" t="s">
        <v>962</v>
      </c>
      <c r="D113" s="7" t="s">
        <v>30</v>
      </c>
      <c r="E113" s="26">
        <v>74020.039999999994</v>
      </c>
      <c r="F113" s="26">
        <v>4144</v>
      </c>
      <c r="G113" s="26">
        <v>3067.39</v>
      </c>
      <c r="H113" s="17">
        <v>1E-4</v>
      </c>
      <c r="I113" s="17">
        <f>G113/סיכום!$B$42</f>
        <v>3.4842038818637708E-3</v>
      </c>
    </row>
    <row r="114" spans="1:9">
      <c r="A114" s="7" t="s">
        <v>963</v>
      </c>
      <c r="B114" s="7" t="s">
        <v>964</v>
      </c>
      <c r="C114" s="7" t="s">
        <v>965</v>
      </c>
      <c r="D114" s="7" t="s">
        <v>30</v>
      </c>
      <c r="E114" s="26">
        <v>37650.800000000003</v>
      </c>
      <c r="F114" s="26">
        <v>4087</v>
      </c>
      <c r="G114" s="26">
        <v>1538.79</v>
      </c>
      <c r="H114" s="17">
        <v>0</v>
      </c>
      <c r="I114" s="17">
        <f>G114/סיכום!$B$42</f>
        <v>1.7478892776507558E-3</v>
      </c>
    </row>
    <row r="115" spans="1:9">
      <c r="A115" s="7" t="s">
        <v>963</v>
      </c>
      <c r="B115" s="7" t="s">
        <v>966</v>
      </c>
      <c r="C115" s="7" t="s">
        <v>967</v>
      </c>
      <c r="D115" s="7" t="s">
        <v>30</v>
      </c>
      <c r="E115" s="26">
        <v>147041.1</v>
      </c>
      <c r="F115" s="26">
        <v>5422</v>
      </c>
      <c r="G115" s="26">
        <v>7972.57</v>
      </c>
      <c r="H115" s="17">
        <v>2.0000000000000001E-4</v>
      </c>
      <c r="I115" s="17">
        <f>G115/סיכום!$B$42</f>
        <v>9.0559268115337939E-3</v>
      </c>
    </row>
    <row r="116" spans="1:9">
      <c r="A116" s="7" t="s">
        <v>968</v>
      </c>
      <c r="B116" s="7" t="s">
        <v>969</v>
      </c>
      <c r="C116" s="7" t="s">
        <v>970</v>
      </c>
      <c r="D116" s="7" t="s">
        <v>30</v>
      </c>
      <c r="E116" s="26">
        <v>99464.18</v>
      </c>
      <c r="F116" s="26">
        <v>5512</v>
      </c>
      <c r="G116" s="26">
        <v>5482.47</v>
      </c>
      <c r="H116" s="17">
        <v>1E-4</v>
      </c>
      <c r="I116" s="17">
        <f>G116/סיכום!$B$42</f>
        <v>6.2274582808842923E-3</v>
      </c>
    </row>
    <row r="117" spans="1:9">
      <c r="A117" s="7" t="s">
        <v>971</v>
      </c>
      <c r="B117" s="7" t="s">
        <v>972</v>
      </c>
      <c r="C117" s="7" t="s">
        <v>973</v>
      </c>
      <c r="D117" s="7" t="s">
        <v>39</v>
      </c>
      <c r="E117" s="26">
        <v>2881.84</v>
      </c>
      <c r="F117" s="26">
        <v>675.7</v>
      </c>
      <c r="G117" s="26">
        <v>19.47</v>
      </c>
      <c r="H117" s="17">
        <v>0</v>
      </c>
      <c r="I117" s="17">
        <f>G117/סיכום!$B$42</f>
        <v>2.2115691053269266E-5</v>
      </c>
    </row>
    <row r="118" spans="1:9" ht="13.5" thickBot="1">
      <c r="A118" s="6" t="s">
        <v>974</v>
      </c>
      <c r="B118" s="6"/>
      <c r="C118" s="6"/>
      <c r="D118" s="6"/>
      <c r="E118" s="27">
        <v>1860974.28</v>
      </c>
      <c r="F118" s="45"/>
      <c r="G118" s="27">
        <f>SUM(G78:G117)</f>
        <v>110089.23999999999</v>
      </c>
      <c r="H118" s="18"/>
      <c r="I118" s="19">
        <f>SUM(I78:I117)</f>
        <v>0.12504877350432522</v>
      </c>
    </row>
    <row r="119" spans="1:9" ht="13.5" thickTop="1"/>
    <row r="120" spans="1:9">
      <c r="A120" s="6" t="s">
        <v>975</v>
      </c>
      <c r="B120" s="6"/>
      <c r="C120" s="6"/>
      <c r="D120" s="6"/>
      <c r="E120" s="45"/>
      <c r="F120" s="45"/>
      <c r="G120" s="45"/>
      <c r="H120" s="18"/>
      <c r="I120" s="18"/>
    </row>
    <row r="121" spans="1:9" ht="13.5" thickBot="1">
      <c r="A121" s="6" t="s">
        <v>976</v>
      </c>
      <c r="B121" s="6"/>
      <c r="C121" s="6"/>
      <c r="D121" s="6"/>
      <c r="E121" s="27">
        <v>0</v>
      </c>
      <c r="F121" s="45"/>
      <c r="G121" s="27">
        <v>0</v>
      </c>
      <c r="H121" s="18"/>
      <c r="I121" s="19">
        <f>G121/סיכום!$B$42</f>
        <v>0</v>
      </c>
    </row>
    <row r="122" spans="1:9" ht="13.5" thickTop="1"/>
    <row r="123" spans="1:9">
      <c r="A123" s="6" t="s">
        <v>860</v>
      </c>
      <c r="B123" s="6"/>
      <c r="C123" s="6"/>
      <c r="D123" s="6"/>
      <c r="E123" s="45"/>
      <c r="F123" s="45"/>
      <c r="G123" s="45"/>
      <c r="H123" s="18"/>
      <c r="I123" s="18"/>
    </row>
    <row r="124" spans="1:9">
      <c r="A124" s="7" t="s">
        <v>977</v>
      </c>
      <c r="B124" s="7" t="s">
        <v>978</v>
      </c>
      <c r="C124" s="7" t="s">
        <v>979</v>
      </c>
      <c r="D124" s="7" t="s">
        <v>30</v>
      </c>
      <c r="E124" s="26">
        <v>64026.26</v>
      </c>
      <c r="F124" s="26">
        <v>2411</v>
      </c>
      <c r="G124" s="26">
        <v>1543.67</v>
      </c>
      <c r="H124" s="17">
        <v>0</v>
      </c>
      <c r="I124" s="17">
        <f>G124/סיכום!$B$42</f>
        <v>1.7534323989830596E-3</v>
      </c>
    </row>
    <row r="125" spans="1:9">
      <c r="A125" s="7" t="s">
        <v>980</v>
      </c>
      <c r="B125" s="7" t="s">
        <v>981</v>
      </c>
      <c r="C125" s="7" t="s">
        <v>982</v>
      </c>
      <c r="D125" s="7" t="s">
        <v>30</v>
      </c>
      <c r="E125" s="26">
        <v>19446.28</v>
      </c>
      <c r="F125" s="26">
        <v>7250</v>
      </c>
      <c r="G125" s="26">
        <v>1409.86</v>
      </c>
      <c r="H125" s="17">
        <v>0</v>
      </c>
      <c r="I125" s="17">
        <f>G125/סיכום!$B$42</f>
        <v>1.601439557697083E-3</v>
      </c>
    </row>
    <row r="126" spans="1:9">
      <c r="A126" s="7" t="s">
        <v>983</v>
      </c>
      <c r="B126" s="7" t="s">
        <v>984</v>
      </c>
      <c r="C126" s="7" t="s">
        <v>985</v>
      </c>
      <c r="D126" s="7" t="s">
        <v>30</v>
      </c>
      <c r="E126" s="26">
        <v>55994.62</v>
      </c>
      <c r="F126" s="26">
        <v>6614</v>
      </c>
      <c r="G126" s="26">
        <v>3703.48</v>
      </c>
      <c r="H126" s="17">
        <v>1E-4</v>
      </c>
      <c r="I126" s="17">
        <f>G126/סיכום!$B$42</f>
        <v>4.2067293015902243E-3</v>
      </c>
    </row>
    <row r="127" spans="1:9" ht="13.5" thickBot="1">
      <c r="A127" s="6" t="s">
        <v>861</v>
      </c>
      <c r="B127" s="6"/>
      <c r="C127" s="6"/>
      <c r="D127" s="6"/>
      <c r="E127" s="27">
        <f>SUM(E124:E126)</f>
        <v>139467.16</v>
      </c>
      <c r="F127" s="45"/>
      <c r="G127" s="27">
        <f>SUM(G124:G126)</f>
        <v>6657.01</v>
      </c>
      <c r="H127" s="18"/>
      <c r="I127" s="19">
        <f>SUM(I124:I126)</f>
        <v>7.5616012582703672E-3</v>
      </c>
    </row>
    <row r="128" spans="1:9" ht="13.5" thickTop="1"/>
    <row r="129" spans="1:9">
      <c r="A129" s="6" t="s">
        <v>862</v>
      </c>
      <c r="B129" s="6"/>
      <c r="C129" s="6"/>
      <c r="D129" s="6"/>
      <c r="E129" s="45"/>
      <c r="F129" s="45"/>
      <c r="G129" s="45"/>
      <c r="H129" s="18"/>
      <c r="I129" s="18"/>
    </row>
    <row r="130" spans="1:9" ht="13.5" thickBot="1">
      <c r="A130" s="6" t="s">
        <v>863</v>
      </c>
      <c r="B130" s="6"/>
      <c r="C130" s="6"/>
      <c r="D130" s="6"/>
      <c r="E130" s="27">
        <v>0</v>
      </c>
      <c r="F130" s="45"/>
      <c r="G130" s="27">
        <v>0</v>
      </c>
      <c r="H130" s="18"/>
      <c r="I130" s="19">
        <f>G130/סיכום!$B$42</f>
        <v>0</v>
      </c>
    </row>
    <row r="131" spans="1:9" ht="13.5" thickTop="1"/>
    <row r="132" spans="1:9" ht="13.5" thickBot="1">
      <c r="A132" s="4" t="s">
        <v>986</v>
      </c>
      <c r="B132" s="4"/>
      <c r="C132" s="4"/>
      <c r="D132" s="4"/>
      <c r="E132" s="28">
        <f>SUM(E118+E127)</f>
        <v>2000441.44</v>
      </c>
      <c r="F132" s="43"/>
      <c r="G132" s="28">
        <f>SUM(G118+G127)</f>
        <v>116746.24999999999</v>
      </c>
      <c r="H132" s="20"/>
      <c r="I132" s="21">
        <f>SUM(I118+I127)</f>
        <v>0.1326103747625956</v>
      </c>
    </row>
    <row r="133" spans="1:9" ht="13.5" thickTop="1"/>
    <row r="135" spans="1:9" ht="13.5" thickBot="1">
      <c r="A135" s="4" t="s">
        <v>987</v>
      </c>
      <c r="B135" s="4"/>
      <c r="C135" s="4"/>
      <c r="D135" s="4"/>
      <c r="E135" s="28">
        <f>SUM(E73+E132)</f>
        <v>8383083.4399999995</v>
      </c>
      <c r="F135" s="43"/>
      <c r="G135" s="28">
        <f>SUM(G73+G132)</f>
        <v>215412.08</v>
      </c>
      <c r="H135" s="20"/>
      <c r="I135" s="21">
        <f>SUM(I73+I132)</f>
        <v>0.24468346227129548</v>
      </c>
    </row>
    <row r="136" spans="1:9" ht="13.5" thickTop="1"/>
    <row r="138" spans="1:9">
      <c r="A138" s="7" t="s">
        <v>78</v>
      </c>
      <c r="B138" s="7"/>
      <c r="C138" s="7"/>
      <c r="D138" s="7"/>
      <c r="E138" s="26"/>
      <c r="F138" s="26"/>
      <c r="G138" s="26"/>
      <c r="H138" s="17"/>
      <c r="I138" s="17"/>
    </row>
    <row r="142" spans="1:9">
      <c r="A142" s="2" t="s">
        <v>79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rightToLeft="1" topLeftCell="D1" workbookViewId="0">
      <selection activeCell="E20" sqref="E20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3.7109375" style="42" customWidth="1"/>
    <col min="9" max="10" width="12.7109375" style="42" customWidth="1"/>
    <col min="11" max="11" width="24.7109375" style="39" customWidth="1"/>
    <col min="12" max="12" width="20.7109375" style="39" customWidth="1"/>
  </cols>
  <sheetData>
    <row r="2" spans="1:12" ht="18">
      <c r="A2" s="1" t="s">
        <v>0</v>
      </c>
    </row>
    <row r="4" spans="1:12" ht="18">
      <c r="A4" s="1" t="s">
        <v>988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144</v>
      </c>
      <c r="E11" s="4" t="s">
        <v>7</v>
      </c>
      <c r="F11" s="4" t="s">
        <v>8</v>
      </c>
      <c r="G11" s="4" t="s">
        <v>9</v>
      </c>
      <c r="H11" s="43" t="s">
        <v>83</v>
      </c>
      <c r="I11" s="43" t="s">
        <v>84</v>
      </c>
      <c r="J11" s="43" t="s">
        <v>12</v>
      </c>
      <c r="K11" s="20" t="s">
        <v>85</v>
      </c>
      <c r="L11" s="20" t="s">
        <v>13</v>
      </c>
    </row>
    <row r="12" spans="1:12">
      <c r="A12" s="5"/>
      <c r="B12" s="5"/>
      <c r="C12" s="5"/>
      <c r="D12" s="5"/>
      <c r="E12" s="5"/>
      <c r="F12" s="5"/>
      <c r="G12" s="5"/>
      <c r="H12" s="44" t="s">
        <v>88</v>
      </c>
      <c r="I12" s="44" t="s">
        <v>89</v>
      </c>
      <c r="J12" s="44" t="s">
        <v>15</v>
      </c>
      <c r="K12" s="40" t="s">
        <v>14</v>
      </c>
      <c r="L12" s="40" t="s">
        <v>14</v>
      </c>
    </row>
    <row r="15" spans="1:12">
      <c r="A15" s="4" t="s">
        <v>989</v>
      </c>
      <c r="B15" s="4"/>
      <c r="C15" s="4"/>
      <c r="D15" s="4"/>
      <c r="E15" s="4"/>
      <c r="F15" s="4"/>
      <c r="G15" s="4"/>
      <c r="H15" s="43"/>
      <c r="I15" s="43"/>
      <c r="J15" s="43"/>
      <c r="K15" s="20"/>
      <c r="L15" s="20"/>
    </row>
    <row r="18" spans="1:12">
      <c r="A18" s="4" t="s">
        <v>990</v>
      </c>
      <c r="B18" s="4"/>
      <c r="C18" s="4"/>
      <c r="D18" s="4"/>
      <c r="E18" s="4"/>
      <c r="F18" s="4"/>
      <c r="G18" s="4"/>
      <c r="H18" s="43"/>
      <c r="I18" s="43"/>
      <c r="J18" s="43"/>
      <c r="K18" s="20"/>
      <c r="L18" s="20"/>
    </row>
    <row r="19" spans="1:12">
      <c r="A19" s="6" t="s">
        <v>991</v>
      </c>
      <c r="B19" s="6"/>
      <c r="C19" s="6"/>
      <c r="D19" s="6"/>
      <c r="E19" s="6"/>
      <c r="F19" s="6"/>
      <c r="G19" s="6"/>
      <c r="H19" s="45"/>
      <c r="I19" s="45"/>
      <c r="J19" s="45"/>
      <c r="K19" s="18"/>
      <c r="L19" s="18"/>
    </row>
    <row r="20" spans="1:12">
      <c r="A20" s="7" t="s">
        <v>992</v>
      </c>
      <c r="B20" s="7">
        <v>61000832</v>
      </c>
      <c r="C20" s="7" t="s">
        <v>993</v>
      </c>
      <c r="D20" s="7" t="s">
        <v>994</v>
      </c>
      <c r="E20" s="35">
        <v>0</v>
      </c>
      <c r="F20" s="35">
        <v>0</v>
      </c>
      <c r="G20" s="7" t="s">
        <v>30</v>
      </c>
      <c r="H20" s="26">
        <v>762</v>
      </c>
      <c r="I20" s="26">
        <v>12209.15</v>
      </c>
      <c r="J20" s="26">
        <v>370.27</v>
      </c>
      <c r="K20" s="17">
        <v>0</v>
      </c>
      <c r="L20" s="17">
        <f>J20/סיכום!$B$42</f>
        <v>4.2058433108854704E-4</v>
      </c>
    </row>
    <row r="21" spans="1:12" ht="13.5" thickBot="1">
      <c r="A21" s="6" t="s">
        <v>995</v>
      </c>
      <c r="B21" s="6"/>
      <c r="C21" s="6"/>
      <c r="D21" s="6"/>
      <c r="E21" s="6"/>
      <c r="F21" s="6"/>
      <c r="G21" s="6"/>
      <c r="H21" s="27">
        <f>SUM(H20)</f>
        <v>762</v>
      </c>
      <c r="I21" s="45"/>
      <c r="J21" s="27">
        <f>SUM(J20)</f>
        <v>370.27</v>
      </c>
      <c r="K21" s="18"/>
      <c r="L21" s="19">
        <f>SUM(L20)</f>
        <v>4.2058433108854704E-4</v>
      </c>
    </row>
    <row r="22" spans="1:12" ht="13.5" thickTop="1"/>
    <row r="23" spans="1:12" ht="13.5" thickBot="1">
      <c r="A23" s="4" t="s">
        <v>996</v>
      </c>
      <c r="B23" s="4"/>
      <c r="C23" s="4"/>
      <c r="D23" s="4"/>
      <c r="E23" s="4"/>
      <c r="F23" s="4"/>
      <c r="G23" s="4"/>
      <c r="H23" s="28">
        <f>SUM(H21)</f>
        <v>762</v>
      </c>
      <c r="I23" s="43"/>
      <c r="J23" s="28">
        <f>SUM(J21)</f>
        <v>370.27</v>
      </c>
      <c r="K23" s="20"/>
      <c r="L23" s="21">
        <f>SUM(L21)</f>
        <v>4.2058433108854704E-4</v>
      </c>
    </row>
    <row r="24" spans="1:12" ht="13.5" thickTop="1"/>
    <row r="26" spans="1:12">
      <c r="A26" s="4" t="s">
        <v>997</v>
      </c>
      <c r="B26" s="4"/>
      <c r="C26" s="4"/>
      <c r="D26" s="4"/>
      <c r="E26" s="4"/>
      <c r="F26" s="4"/>
      <c r="G26" s="4"/>
      <c r="H26" s="43"/>
      <c r="I26" s="43"/>
      <c r="J26" s="43"/>
      <c r="K26" s="20"/>
      <c r="L26" s="20"/>
    </row>
    <row r="27" spans="1:12">
      <c r="A27" s="6" t="s">
        <v>998</v>
      </c>
      <c r="B27" s="6"/>
      <c r="C27" s="6"/>
      <c r="D27" s="6"/>
      <c r="E27" s="6"/>
      <c r="F27" s="6"/>
      <c r="G27" s="6"/>
      <c r="H27" s="45"/>
      <c r="I27" s="45"/>
      <c r="J27" s="45"/>
      <c r="K27" s="18"/>
      <c r="L27" s="18"/>
    </row>
    <row r="28" spans="1:12">
      <c r="A28" s="7" t="s">
        <v>999</v>
      </c>
      <c r="B28" s="7" t="s">
        <v>1000</v>
      </c>
      <c r="C28" s="7" t="s">
        <v>1001</v>
      </c>
      <c r="D28" s="7" t="s">
        <v>1002</v>
      </c>
      <c r="E28" s="35">
        <v>0</v>
      </c>
      <c r="F28" s="35">
        <v>0</v>
      </c>
      <c r="G28" s="7" t="s">
        <v>34</v>
      </c>
      <c r="H28" s="26">
        <v>220.15</v>
      </c>
      <c r="I28" s="26">
        <v>103479</v>
      </c>
      <c r="J28" s="26">
        <v>973.54</v>
      </c>
      <c r="K28" s="17">
        <v>0</v>
      </c>
      <c r="L28" s="17">
        <f>J28/סיכום!$B$42</f>
        <v>1.1058299880842199E-3</v>
      </c>
    </row>
    <row r="29" spans="1:12">
      <c r="A29" s="7" t="s">
        <v>1003</v>
      </c>
      <c r="B29" s="7" t="s">
        <v>1004</v>
      </c>
      <c r="C29" s="7" t="s">
        <v>1005</v>
      </c>
      <c r="D29" s="7" t="s">
        <v>994</v>
      </c>
      <c r="E29" s="35">
        <v>0</v>
      </c>
      <c r="F29" s="35">
        <v>0</v>
      </c>
      <c r="G29" s="7" t="s">
        <v>30</v>
      </c>
      <c r="H29" s="26">
        <v>415</v>
      </c>
      <c r="I29" s="26">
        <v>100544</v>
      </c>
      <c r="J29" s="26">
        <v>1660.69</v>
      </c>
      <c r="K29" s="17">
        <v>0</v>
      </c>
      <c r="L29" s="17">
        <f>J29/סיכום!$B$42</f>
        <v>1.8863537224064581E-3</v>
      </c>
    </row>
    <row r="30" spans="1:12">
      <c r="A30" s="7" t="s">
        <v>1009</v>
      </c>
      <c r="B30" s="7" t="s">
        <v>1010</v>
      </c>
      <c r="C30" s="7" t="s">
        <v>1011</v>
      </c>
      <c r="D30" s="7" t="s">
        <v>994</v>
      </c>
      <c r="E30" s="35">
        <v>0</v>
      </c>
      <c r="F30" s="35">
        <v>0</v>
      </c>
      <c r="G30" s="7" t="s">
        <v>30</v>
      </c>
      <c r="H30" s="26">
        <v>572.96</v>
      </c>
      <c r="I30" s="26">
        <v>109850</v>
      </c>
      <c r="J30" s="26">
        <v>2505</v>
      </c>
      <c r="K30" s="17">
        <v>5.9999999999999995E-4</v>
      </c>
      <c r="L30" s="17">
        <f>J30/סיכום!$B$42</f>
        <v>2.8453932248813309E-3</v>
      </c>
    </row>
    <row r="31" spans="1:12">
      <c r="A31" s="7" t="s">
        <v>1014</v>
      </c>
      <c r="B31" s="7" t="s">
        <v>1015</v>
      </c>
      <c r="C31" s="7" t="s">
        <v>1016</v>
      </c>
      <c r="D31" s="7" t="s">
        <v>994</v>
      </c>
      <c r="E31" s="35">
        <v>0</v>
      </c>
      <c r="F31" s="35">
        <v>0</v>
      </c>
      <c r="G31" s="7" t="s">
        <v>30</v>
      </c>
      <c r="H31" s="26">
        <v>18106.37</v>
      </c>
      <c r="I31" s="26">
        <v>2766</v>
      </c>
      <c r="J31" s="26">
        <v>1993.27</v>
      </c>
      <c r="K31" s="17">
        <v>0</v>
      </c>
      <c r="L31" s="17">
        <f>J31/סיכום!$B$42</f>
        <v>2.2641265282871102E-3</v>
      </c>
    </row>
    <row r="32" spans="1:12">
      <c r="A32" s="7" t="s">
        <v>1017</v>
      </c>
      <c r="B32" s="7" t="s">
        <v>1018</v>
      </c>
      <c r="C32" s="7" t="s">
        <v>1019</v>
      </c>
      <c r="D32" s="7" t="s">
        <v>994</v>
      </c>
      <c r="E32" s="35">
        <v>0</v>
      </c>
      <c r="F32" s="35">
        <v>0</v>
      </c>
      <c r="G32" s="7" t="s">
        <v>30</v>
      </c>
      <c r="H32" s="26">
        <v>1756.06</v>
      </c>
      <c r="I32" s="26">
        <v>11772.84</v>
      </c>
      <c r="J32" s="26">
        <v>822.82</v>
      </c>
      <c r="K32" s="17">
        <v>6.9999999999999999E-4</v>
      </c>
      <c r="L32" s="17">
        <f>J32/סיכום!$B$42</f>
        <v>9.34629322673396E-4</v>
      </c>
    </row>
    <row r="33" spans="1:12">
      <c r="A33" s="7" t="s">
        <v>1020</v>
      </c>
      <c r="B33" s="7" t="s">
        <v>1021</v>
      </c>
      <c r="C33" s="7" t="s">
        <v>1022</v>
      </c>
      <c r="D33" s="7" t="s">
        <v>1002</v>
      </c>
      <c r="E33" s="35">
        <v>0</v>
      </c>
      <c r="F33" s="35">
        <v>0</v>
      </c>
      <c r="G33" s="7" t="s">
        <v>30</v>
      </c>
      <c r="H33" s="26">
        <v>9325.2900000000009</v>
      </c>
      <c r="I33" s="26">
        <v>12098</v>
      </c>
      <c r="J33" s="26">
        <v>4490.13</v>
      </c>
      <c r="K33" s="17">
        <v>1E-4</v>
      </c>
      <c r="L33" s="17">
        <f>J33/סיכום!$B$42</f>
        <v>5.1002736450444751E-3</v>
      </c>
    </row>
    <row r="34" spans="1:12">
      <c r="A34" s="7" t="s">
        <v>1023</v>
      </c>
      <c r="B34" s="7" t="s">
        <v>1024</v>
      </c>
      <c r="C34" s="7" t="s">
        <v>1025</v>
      </c>
      <c r="D34" s="7" t="s">
        <v>994</v>
      </c>
      <c r="E34" s="35">
        <v>0</v>
      </c>
      <c r="F34" s="35">
        <v>0</v>
      </c>
      <c r="G34" s="7" t="s">
        <v>47</v>
      </c>
      <c r="H34" s="26">
        <v>983</v>
      </c>
      <c r="I34" s="26">
        <v>967806</v>
      </c>
      <c r="J34" s="26">
        <v>315.62</v>
      </c>
      <c r="K34" s="17">
        <v>0</v>
      </c>
      <c r="L34" s="17">
        <f>J34/סיכום!$B$42</f>
        <v>3.5850818747985857E-4</v>
      </c>
    </row>
    <row r="35" spans="1:12">
      <c r="A35" s="7" t="s">
        <v>1026</v>
      </c>
      <c r="B35" s="7" t="s">
        <v>1027</v>
      </c>
      <c r="C35" s="7" t="s">
        <v>1028</v>
      </c>
      <c r="D35" s="7" t="s">
        <v>994</v>
      </c>
      <c r="E35" s="35">
        <v>0</v>
      </c>
      <c r="F35" s="35">
        <v>0</v>
      </c>
      <c r="G35" s="7" t="s">
        <v>30</v>
      </c>
      <c r="H35" s="26">
        <v>152269.60999999999</v>
      </c>
      <c r="I35" s="26">
        <v>1414</v>
      </c>
      <c r="J35" s="26">
        <v>2153.09</v>
      </c>
      <c r="K35" s="17">
        <v>2.0000000000000001E-4</v>
      </c>
      <c r="L35" s="17">
        <f>J35/סיכום!$B$42</f>
        <v>2.4456637519200582E-3</v>
      </c>
    </row>
    <row r="36" spans="1:12">
      <c r="A36" s="7" t="s">
        <v>1029</v>
      </c>
      <c r="B36" s="7" t="s">
        <v>1030</v>
      </c>
      <c r="C36" s="7" t="s">
        <v>1031</v>
      </c>
      <c r="D36" s="7" t="s">
        <v>805</v>
      </c>
      <c r="E36" s="35">
        <v>0</v>
      </c>
      <c r="F36" s="35">
        <v>0</v>
      </c>
      <c r="G36" s="7" t="s">
        <v>30</v>
      </c>
      <c r="H36" s="26">
        <v>791.38</v>
      </c>
      <c r="I36" s="26">
        <v>22433</v>
      </c>
      <c r="J36" s="26">
        <v>706.57</v>
      </c>
      <c r="K36" s="17">
        <v>0</v>
      </c>
      <c r="L36" s="17">
        <f>J36/סיכום!$B$42</f>
        <v>8.0258263109956175E-4</v>
      </c>
    </row>
    <row r="37" spans="1:12">
      <c r="A37" s="7" t="s">
        <v>1032</v>
      </c>
      <c r="B37" s="7" t="s">
        <v>1033</v>
      </c>
      <c r="C37" s="7" t="s">
        <v>1034</v>
      </c>
      <c r="D37" s="7" t="s">
        <v>994</v>
      </c>
      <c r="E37" s="35">
        <v>0</v>
      </c>
      <c r="F37" s="35">
        <v>0</v>
      </c>
      <c r="G37" s="7" t="s">
        <v>30</v>
      </c>
      <c r="H37" s="26">
        <v>13467</v>
      </c>
      <c r="I37" s="26">
        <v>1458</v>
      </c>
      <c r="J37" s="26">
        <v>781.47</v>
      </c>
      <c r="K37" s="17">
        <v>5.0000000000000001E-4</v>
      </c>
      <c r="L37" s="17">
        <f>J37/סיכום!$B$42</f>
        <v>8.8766045646627295E-4</v>
      </c>
    </row>
    <row r="38" spans="1:12">
      <c r="A38" s="7" t="s">
        <v>1035</v>
      </c>
      <c r="B38" s="7" t="s">
        <v>1036</v>
      </c>
      <c r="C38" s="7" t="s">
        <v>1037</v>
      </c>
      <c r="D38" s="7" t="s">
        <v>327</v>
      </c>
      <c r="E38" s="35">
        <v>0</v>
      </c>
      <c r="F38" s="35">
        <v>0</v>
      </c>
      <c r="G38" s="7" t="s">
        <v>30</v>
      </c>
      <c r="H38" s="26">
        <v>22806</v>
      </c>
      <c r="I38" s="26">
        <v>2706</v>
      </c>
      <c r="J38" s="26">
        <v>2456.1799999999998</v>
      </c>
      <c r="K38" s="17">
        <v>4.0000000000000002E-4</v>
      </c>
      <c r="L38" s="17">
        <f>J38/סיכום!$B$42</f>
        <v>2.7899392938479151E-3</v>
      </c>
    </row>
    <row r="39" spans="1:12">
      <c r="A39" s="7" t="s">
        <v>1038</v>
      </c>
      <c r="B39" s="7" t="s">
        <v>1039</v>
      </c>
      <c r="C39" s="7" t="s">
        <v>1040</v>
      </c>
      <c r="D39" s="7" t="s">
        <v>994</v>
      </c>
      <c r="E39" s="35">
        <v>0</v>
      </c>
      <c r="F39" s="35">
        <v>0</v>
      </c>
      <c r="G39" s="7" t="s">
        <v>30</v>
      </c>
      <c r="H39" s="26">
        <v>523</v>
      </c>
      <c r="I39" s="26">
        <v>116178.8</v>
      </c>
      <c r="J39" s="26">
        <v>2418.31</v>
      </c>
      <c r="K39" s="17">
        <v>0</v>
      </c>
      <c r="L39" s="17">
        <f>J39/סיכום!$B$42</f>
        <v>2.7469233092466154E-3</v>
      </c>
    </row>
    <row r="40" spans="1:12">
      <c r="A40" s="7" t="s">
        <v>1041</v>
      </c>
      <c r="B40" s="7" t="s">
        <v>1042</v>
      </c>
      <c r="C40" s="7" t="s">
        <v>1043</v>
      </c>
      <c r="D40" s="7" t="s">
        <v>994</v>
      </c>
      <c r="E40" s="35">
        <v>0</v>
      </c>
      <c r="F40" s="35">
        <v>0</v>
      </c>
      <c r="G40" s="7" t="s">
        <v>30</v>
      </c>
      <c r="H40" s="26">
        <v>1084</v>
      </c>
      <c r="I40" s="26">
        <v>14655</v>
      </c>
      <c r="J40" s="26">
        <v>632.26</v>
      </c>
      <c r="K40" s="17">
        <v>0</v>
      </c>
      <c r="L40" s="17">
        <f>J40/סיכום!$B$42</f>
        <v>7.1817497818901007E-4</v>
      </c>
    </row>
    <row r="41" spans="1:12" ht="13.5" thickBot="1">
      <c r="A41" s="6" t="s">
        <v>1044</v>
      </c>
      <c r="B41" s="6"/>
      <c r="C41" s="6"/>
      <c r="D41" s="6"/>
      <c r="E41" s="6"/>
      <c r="F41" s="6"/>
      <c r="G41" s="6"/>
      <c r="H41" s="27">
        <f>SUM(H28:H40)</f>
        <v>222319.82</v>
      </c>
      <c r="I41" s="45"/>
      <c r="J41" s="27">
        <f>SUM(J28:J40)</f>
        <v>21908.95</v>
      </c>
      <c r="K41" s="18"/>
      <c r="L41" s="19">
        <f>SUM(L28:L40)</f>
        <v>2.4886059039626283E-2</v>
      </c>
    </row>
    <row r="42" spans="1:12" ht="13.5" thickTop="1"/>
    <row r="43" spans="1:12" ht="13.5" thickBot="1">
      <c r="A43" s="4" t="s">
        <v>1045</v>
      </c>
      <c r="B43" s="4"/>
      <c r="C43" s="4"/>
      <c r="D43" s="4"/>
      <c r="E43" s="4"/>
      <c r="F43" s="4"/>
      <c r="G43" s="4"/>
      <c r="H43" s="28">
        <f>SUM(H41)</f>
        <v>222319.82</v>
      </c>
      <c r="I43" s="43"/>
      <c r="J43" s="28">
        <f>SUM(J41)</f>
        <v>21908.95</v>
      </c>
      <c r="K43" s="20"/>
      <c r="L43" s="21">
        <f>SUM(L41)</f>
        <v>2.4886059039626283E-2</v>
      </c>
    </row>
    <row r="44" spans="1:12" ht="13.5" thickTop="1"/>
    <row r="46" spans="1:12" ht="13.5" thickBot="1">
      <c r="A46" s="4" t="s">
        <v>1046</v>
      </c>
      <c r="B46" s="4"/>
      <c r="C46" s="4"/>
      <c r="D46" s="4"/>
      <c r="E46" s="4"/>
      <c r="F46" s="4"/>
      <c r="G46" s="4"/>
      <c r="H46" s="28">
        <f>SUM(H23+H43)</f>
        <v>223081.82</v>
      </c>
      <c r="I46" s="43"/>
      <c r="J46" s="28">
        <f>SUM(J23+J43)</f>
        <v>22279.22</v>
      </c>
      <c r="K46" s="20"/>
      <c r="L46" s="21">
        <f>SUM(L23+L43)</f>
        <v>2.5306643370714831E-2</v>
      </c>
    </row>
    <row r="47" spans="1:12" ht="13.5" thickTop="1"/>
    <row r="49" spans="1:12">
      <c r="A49" s="7" t="s">
        <v>78</v>
      </c>
      <c r="B49" s="7"/>
      <c r="C49" s="7"/>
      <c r="D49" s="7"/>
      <c r="E49" s="7"/>
      <c r="F49" s="7"/>
      <c r="G49" s="7"/>
      <c r="H49" s="26"/>
      <c r="I49" s="26"/>
      <c r="J49" s="26"/>
      <c r="K49" s="17"/>
      <c r="L49" s="17"/>
    </row>
    <row r="53" spans="1:12">
      <c r="A53" s="2" t="s">
        <v>79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39" sqref="A39:XFD39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1047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" t="s">
        <v>83</v>
      </c>
      <c r="G11" s="4" t="s">
        <v>84</v>
      </c>
      <c r="H11" s="4" t="s">
        <v>12</v>
      </c>
      <c r="I11" s="4" t="s">
        <v>85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88</v>
      </c>
      <c r="G12" s="5" t="s">
        <v>89</v>
      </c>
      <c r="H12" s="5" t="s">
        <v>15</v>
      </c>
      <c r="I12" s="5" t="s">
        <v>14</v>
      </c>
      <c r="J12" s="5" t="s">
        <v>14</v>
      </c>
    </row>
    <row r="15" spans="1:10">
      <c r="A15" s="4" t="s">
        <v>1048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1049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1049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1050</v>
      </c>
      <c r="B20" s="6"/>
      <c r="C20" s="6"/>
      <c r="D20" s="6"/>
      <c r="E20" s="6"/>
      <c r="F20" s="37">
        <v>0</v>
      </c>
      <c r="G20" s="6"/>
      <c r="H20" s="37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1050</v>
      </c>
      <c r="B22" s="4"/>
      <c r="C22" s="4"/>
      <c r="D22" s="4"/>
      <c r="E22" s="4"/>
      <c r="F22" s="38">
        <v>0</v>
      </c>
      <c r="G22" s="4"/>
      <c r="H22" s="38">
        <v>0</v>
      </c>
      <c r="I22" s="4"/>
      <c r="J22" s="21">
        <v>0</v>
      </c>
    </row>
    <row r="23" spans="1:10" ht="13.5" thickTop="1"/>
    <row r="25" spans="1:10">
      <c r="A25" s="4" t="s">
        <v>1051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1051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1052</v>
      </c>
      <c r="B27" s="6"/>
      <c r="C27" s="6"/>
      <c r="D27" s="6"/>
      <c r="E27" s="6"/>
      <c r="F27" s="37">
        <v>0</v>
      </c>
      <c r="G27" s="6"/>
      <c r="H27" s="37">
        <v>0</v>
      </c>
      <c r="I27" s="6"/>
      <c r="J27" s="19">
        <f>H27/סיכום!$B$42</f>
        <v>0</v>
      </c>
    </row>
    <row r="28" spans="1:10" ht="13.5" thickTop="1"/>
    <row r="29" spans="1:10" ht="13.5" thickBot="1">
      <c r="A29" s="4" t="s">
        <v>1052</v>
      </c>
      <c r="B29" s="4"/>
      <c r="C29" s="4"/>
      <c r="D29" s="4"/>
      <c r="E29" s="4"/>
      <c r="F29" s="38">
        <v>0</v>
      </c>
      <c r="G29" s="4"/>
      <c r="H29" s="38">
        <v>0</v>
      </c>
      <c r="I29" s="4"/>
      <c r="J29" s="21">
        <v>0</v>
      </c>
    </row>
    <row r="30" spans="1:10" ht="13.5" thickTop="1"/>
    <row r="32" spans="1:10" ht="13.5" thickBot="1">
      <c r="A32" s="4" t="s">
        <v>1053</v>
      </c>
      <c r="B32" s="4"/>
      <c r="C32" s="4"/>
      <c r="D32" s="4"/>
      <c r="E32" s="4"/>
      <c r="F32" s="38">
        <v>0</v>
      </c>
      <c r="G32" s="4"/>
      <c r="H32" s="38">
        <v>0</v>
      </c>
      <c r="I32" s="4"/>
      <c r="J32" s="21">
        <v>0</v>
      </c>
    </row>
    <row r="33" spans="1:10" ht="13.5" thickTop="1"/>
    <row r="35" spans="1:10">
      <c r="A35" s="7" t="s">
        <v>78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workbookViewId="0">
      <selection activeCell="D36" sqref="D36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5" width="11.7109375" customWidth="1"/>
    <col min="6" max="6" width="11.7109375" style="42" customWidth="1"/>
    <col min="7" max="7" width="12.7109375" style="42" customWidth="1"/>
    <col min="8" max="8" width="11.7109375" style="42" customWidth="1"/>
    <col min="9" max="9" width="24.7109375" style="39" customWidth="1"/>
    <col min="10" max="10" width="20.7109375" style="39" customWidth="1"/>
  </cols>
  <sheetData>
    <row r="2" spans="1:10" ht="18">
      <c r="A2" s="1" t="s">
        <v>0</v>
      </c>
    </row>
    <row r="4" spans="1:10" ht="18">
      <c r="A4" s="1" t="s">
        <v>1054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144</v>
      </c>
      <c r="E11" s="4" t="s">
        <v>9</v>
      </c>
      <c r="F11" s="43" t="s">
        <v>83</v>
      </c>
      <c r="G11" s="43" t="s">
        <v>84</v>
      </c>
      <c r="H11" s="43" t="s">
        <v>12</v>
      </c>
      <c r="I11" s="20" t="s">
        <v>85</v>
      </c>
      <c r="J11" s="20" t="s">
        <v>13</v>
      </c>
    </row>
    <row r="12" spans="1:10">
      <c r="A12" s="5"/>
      <c r="B12" s="5"/>
      <c r="C12" s="5"/>
      <c r="D12" s="5"/>
      <c r="E12" s="5"/>
      <c r="F12" s="44" t="s">
        <v>88</v>
      </c>
      <c r="G12" s="44" t="s">
        <v>89</v>
      </c>
      <c r="H12" s="44" t="s">
        <v>15</v>
      </c>
      <c r="I12" s="40" t="s">
        <v>14</v>
      </c>
      <c r="J12" s="40" t="s">
        <v>14</v>
      </c>
    </row>
    <row r="15" spans="1:10">
      <c r="A15" s="4" t="s">
        <v>1055</v>
      </c>
      <c r="B15" s="4"/>
      <c r="C15" s="4"/>
      <c r="D15" s="4"/>
      <c r="E15" s="4"/>
      <c r="F15" s="43"/>
      <c r="G15" s="43"/>
      <c r="H15" s="43"/>
      <c r="I15" s="20"/>
      <c r="J15" s="20"/>
    </row>
    <row r="18" spans="1:10">
      <c r="A18" s="4" t="s">
        <v>1056</v>
      </c>
      <c r="B18" s="4"/>
      <c r="C18" s="4"/>
      <c r="D18" s="4"/>
      <c r="E18" s="4"/>
      <c r="F18" s="43"/>
      <c r="G18" s="43"/>
      <c r="H18" s="43"/>
      <c r="I18" s="20"/>
      <c r="J18" s="20"/>
    </row>
    <row r="19" spans="1:10">
      <c r="A19" s="6" t="s">
        <v>1057</v>
      </c>
      <c r="B19" s="6"/>
      <c r="C19" s="6"/>
      <c r="D19" s="6"/>
      <c r="E19" s="6"/>
      <c r="F19" s="45"/>
      <c r="G19" s="45"/>
      <c r="H19" s="45"/>
      <c r="I19" s="18"/>
      <c r="J19" s="18"/>
    </row>
    <row r="20" spans="1:10">
      <c r="A20" s="7" t="s">
        <v>1058</v>
      </c>
      <c r="B20" s="7">
        <v>81275158</v>
      </c>
      <c r="C20" s="35">
        <v>0</v>
      </c>
      <c r="D20" s="7" t="s">
        <v>1059</v>
      </c>
      <c r="E20" s="7" t="s">
        <v>23</v>
      </c>
      <c r="F20" s="26">
        <v>150</v>
      </c>
      <c r="G20" s="26">
        <v>250400</v>
      </c>
      <c r="H20" s="26">
        <v>375.6</v>
      </c>
      <c r="I20" s="17">
        <v>0</v>
      </c>
      <c r="J20" s="17">
        <f>H20/סיכום!$B$42</f>
        <v>4.2663860090436247E-4</v>
      </c>
    </row>
    <row r="21" spans="1:10">
      <c r="A21" s="7" t="s">
        <v>1060</v>
      </c>
      <c r="B21" s="7">
        <v>81275737</v>
      </c>
      <c r="C21" s="35">
        <v>0</v>
      </c>
      <c r="D21" s="7" t="s">
        <v>1059</v>
      </c>
      <c r="E21" s="7" t="s">
        <v>23</v>
      </c>
      <c r="F21" s="26">
        <v>-150</v>
      </c>
      <c r="G21" s="26">
        <v>161300</v>
      </c>
      <c r="H21" s="26">
        <v>-241.95</v>
      </c>
      <c r="I21" s="17">
        <v>0</v>
      </c>
      <c r="J21" s="17">
        <f>H21/סיכום!$B$42</f>
        <v>-2.7482750130141239E-4</v>
      </c>
    </row>
    <row r="22" spans="1:10" ht="13.5" thickBot="1">
      <c r="A22" s="6" t="s">
        <v>1061</v>
      </c>
      <c r="B22" s="6"/>
      <c r="C22" s="6"/>
      <c r="D22" s="6"/>
      <c r="E22" s="6"/>
      <c r="F22" s="27">
        <f>SUM(F20:F21)</f>
        <v>0</v>
      </c>
      <c r="G22" s="45"/>
      <c r="H22" s="27">
        <f>SUM(H20:H21)</f>
        <v>133.65000000000003</v>
      </c>
      <c r="I22" s="18"/>
      <c r="J22" s="19">
        <f>SUM(J20:J21)</f>
        <v>1.5181109960295009E-4</v>
      </c>
    </row>
    <row r="23" spans="1:10" ht="13.5" thickTop="1"/>
    <row r="24" spans="1:10">
      <c r="A24" s="6" t="s">
        <v>1062</v>
      </c>
      <c r="B24" s="6"/>
      <c r="C24" s="6"/>
      <c r="D24" s="6"/>
      <c r="E24" s="6"/>
      <c r="F24" s="45"/>
      <c r="G24" s="45"/>
      <c r="H24" s="45"/>
      <c r="I24" s="18"/>
      <c r="J24" s="18"/>
    </row>
    <row r="25" spans="1:10" ht="13.5" thickBot="1">
      <c r="A25" s="6" t="s">
        <v>1063</v>
      </c>
      <c r="B25" s="6"/>
      <c r="C25" s="6"/>
      <c r="D25" s="6"/>
      <c r="E25" s="6"/>
      <c r="F25" s="27">
        <v>0</v>
      </c>
      <c r="G25" s="45"/>
      <c r="H25" s="27">
        <v>0</v>
      </c>
      <c r="I25" s="18"/>
      <c r="J25" s="19">
        <f>H25/סיכום!$B$42</f>
        <v>0</v>
      </c>
    </row>
    <row r="26" spans="1:10" ht="13.5" thickTop="1"/>
    <row r="27" spans="1:10">
      <c r="A27" s="6" t="s">
        <v>1064</v>
      </c>
      <c r="B27" s="6"/>
      <c r="C27" s="6"/>
      <c r="D27" s="6"/>
      <c r="E27" s="6"/>
      <c r="F27" s="45"/>
      <c r="G27" s="45"/>
      <c r="H27" s="45"/>
      <c r="I27" s="18"/>
      <c r="J27" s="18"/>
    </row>
    <row r="28" spans="1:10" ht="13.5" thickBot="1">
      <c r="A28" s="6" t="s">
        <v>1065</v>
      </c>
      <c r="B28" s="6"/>
      <c r="C28" s="6"/>
      <c r="D28" s="6"/>
      <c r="E28" s="6"/>
      <c r="F28" s="27">
        <v>0</v>
      </c>
      <c r="G28" s="45"/>
      <c r="H28" s="27">
        <v>0</v>
      </c>
      <c r="I28" s="18"/>
      <c r="J28" s="19">
        <f>H28/סיכום!$B$42</f>
        <v>0</v>
      </c>
    </row>
    <row r="29" spans="1:10" ht="13.5" thickTop="1"/>
    <row r="30" spans="1:10">
      <c r="A30" s="6" t="s">
        <v>1066</v>
      </c>
      <c r="B30" s="6"/>
      <c r="C30" s="6"/>
      <c r="D30" s="6"/>
      <c r="E30" s="6"/>
      <c r="F30" s="45"/>
      <c r="G30" s="45"/>
      <c r="H30" s="45"/>
      <c r="I30" s="18"/>
      <c r="J30" s="18"/>
    </row>
    <row r="31" spans="1:10" ht="13.5" thickBot="1">
      <c r="A31" s="6" t="s">
        <v>1067</v>
      </c>
      <c r="B31" s="6"/>
      <c r="C31" s="6"/>
      <c r="D31" s="6"/>
      <c r="E31" s="6"/>
      <c r="F31" s="27">
        <v>0</v>
      </c>
      <c r="G31" s="45"/>
      <c r="H31" s="27">
        <v>0</v>
      </c>
      <c r="I31" s="18"/>
      <c r="J31" s="19">
        <f>H31/סיכום!$B$42</f>
        <v>0</v>
      </c>
    </row>
    <row r="32" spans="1:10" ht="13.5" thickTop="1"/>
    <row r="33" spans="1:10" ht="13.5" thickBot="1">
      <c r="A33" s="4" t="s">
        <v>1068</v>
      </c>
      <c r="B33" s="4"/>
      <c r="C33" s="4"/>
      <c r="D33" s="4"/>
      <c r="E33" s="4"/>
      <c r="F33" s="28">
        <f>SUM(F22)</f>
        <v>0</v>
      </c>
      <c r="G33" s="43"/>
      <c r="H33" s="28">
        <f>SUM(H22)</f>
        <v>133.65000000000003</v>
      </c>
      <c r="I33" s="20"/>
      <c r="J33" s="21">
        <f>SUM(J22)</f>
        <v>1.5181109960295009E-4</v>
      </c>
    </row>
    <row r="34" spans="1:10" ht="13.5" thickTop="1"/>
    <row r="36" spans="1:10">
      <c r="A36" s="4" t="s">
        <v>1069</v>
      </c>
      <c r="B36" s="4"/>
      <c r="C36" s="4"/>
      <c r="D36" s="4"/>
      <c r="E36" s="4"/>
      <c r="F36" s="43"/>
      <c r="G36" s="43"/>
      <c r="H36" s="43"/>
      <c r="I36" s="20"/>
      <c r="J36" s="20"/>
    </row>
    <row r="37" spans="1:10">
      <c r="A37" s="6" t="s">
        <v>1057</v>
      </c>
      <c r="B37" s="6"/>
      <c r="C37" s="6"/>
      <c r="D37" s="6"/>
      <c r="E37" s="6"/>
      <c r="F37" s="45"/>
      <c r="G37" s="45"/>
      <c r="H37" s="45"/>
      <c r="I37" s="18"/>
      <c r="J37" s="18"/>
    </row>
    <row r="38" spans="1:10" ht="13.5" thickBot="1">
      <c r="A38" s="6" t="s">
        <v>1061</v>
      </c>
      <c r="B38" s="6"/>
      <c r="C38" s="6"/>
      <c r="D38" s="6"/>
      <c r="E38" s="6"/>
      <c r="F38" s="27">
        <v>0</v>
      </c>
      <c r="G38" s="45"/>
      <c r="H38" s="27">
        <v>0</v>
      </c>
      <c r="I38" s="18"/>
      <c r="J38" s="19">
        <f>H38/סיכום!$B$42</f>
        <v>0</v>
      </c>
    </row>
    <row r="39" spans="1:10" ht="13.5" thickTop="1"/>
    <row r="40" spans="1:10">
      <c r="A40" s="6" t="s">
        <v>1070</v>
      </c>
      <c r="B40" s="6"/>
      <c r="C40" s="6"/>
      <c r="D40" s="6"/>
      <c r="E40" s="6"/>
      <c r="F40" s="45"/>
      <c r="G40" s="45"/>
      <c r="H40" s="45"/>
      <c r="I40" s="18"/>
      <c r="J40" s="18"/>
    </row>
    <row r="41" spans="1:10" ht="13.5" thickBot="1">
      <c r="A41" s="6" t="s">
        <v>1071</v>
      </c>
      <c r="B41" s="6"/>
      <c r="C41" s="6"/>
      <c r="D41" s="6"/>
      <c r="E41" s="6"/>
      <c r="F41" s="27">
        <v>0</v>
      </c>
      <c r="G41" s="45"/>
      <c r="H41" s="27">
        <v>0</v>
      </c>
      <c r="I41" s="18"/>
      <c r="J41" s="19">
        <f>H41/סיכום!$B$42</f>
        <v>0</v>
      </c>
    </row>
    <row r="42" spans="1:10" ht="13.5" thickTop="1"/>
    <row r="43" spans="1:10">
      <c r="A43" s="6" t="s">
        <v>1064</v>
      </c>
      <c r="B43" s="6"/>
      <c r="C43" s="6"/>
      <c r="D43" s="6"/>
      <c r="E43" s="6"/>
      <c r="F43" s="45"/>
      <c r="G43" s="45"/>
      <c r="H43" s="45"/>
      <c r="I43" s="18"/>
      <c r="J43" s="18"/>
    </row>
    <row r="44" spans="1:10" ht="13.5" thickBot="1">
      <c r="A44" s="6" t="s">
        <v>1065</v>
      </c>
      <c r="B44" s="6"/>
      <c r="C44" s="6"/>
      <c r="D44" s="6"/>
      <c r="E44" s="6"/>
      <c r="F44" s="27">
        <v>0</v>
      </c>
      <c r="G44" s="45"/>
      <c r="H44" s="27">
        <v>0</v>
      </c>
      <c r="I44" s="18"/>
      <c r="J44" s="19">
        <f>H44/סיכום!$B$42</f>
        <v>0</v>
      </c>
    </row>
    <row r="45" spans="1:10" ht="13.5" thickTop="1"/>
    <row r="46" spans="1:10">
      <c r="A46" s="6" t="s">
        <v>1072</v>
      </c>
      <c r="B46" s="6"/>
      <c r="C46" s="6"/>
      <c r="D46" s="6"/>
      <c r="E46" s="6"/>
      <c r="F46" s="45"/>
      <c r="G46" s="45"/>
      <c r="H46" s="45"/>
      <c r="I46" s="18"/>
      <c r="J46" s="18"/>
    </row>
    <row r="47" spans="1:10" ht="13.5" thickBot="1">
      <c r="A47" s="6" t="s">
        <v>1073</v>
      </c>
      <c r="B47" s="6"/>
      <c r="C47" s="6"/>
      <c r="D47" s="6"/>
      <c r="E47" s="6"/>
      <c r="F47" s="27">
        <v>0</v>
      </c>
      <c r="G47" s="45"/>
      <c r="H47" s="27">
        <v>0</v>
      </c>
      <c r="I47" s="18"/>
      <c r="J47" s="19">
        <f>H47/סיכום!$B$42</f>
        <v>0</v>
      </c>
    </row>
    <row r="48" spans="1:10" ht="13.5" thickTop="1"/>
    <row r="49" spans="1:10">
      <c r="A49" s="6" t="s">
        <v>1066</v>
      </c>
      <c r="B49" s="6"/>
      <c r="C49" s="6"/>
      <c r="D49" s="6"/>
      <c r="E49" s="6"/>
      <c r="F49" s="45"/>
      <c r="G49" s="45"/>
      <c r="H49" s="45"/>
      <c r="I49" s="18"/>
      <c r="J49" s="18"/>
    </row>
    <row r="50" spans="1:10" ht="13.5" thickBot="1">
      <c r="A50" s="6" t="s">
        <v>1067</v>
      </c>
      <c r="B50" s="6"/>
      <c r="C50" s="6"/>
      <c r="D50" s="6"/>
      <c r="E50" s="6"/>
      <c r="F50" s="27">
        <v>0</v>
      </c>
      <c r="G50" s="45"/>
      <c r="H50" s="27">
        <v>0</v>
      </c>
      <c r="I50" s="18"/>
      <c r="J50" s="19">
        <f>H50/סיכום!$B$42</f>
        <v>0</v>
      </c>
    </row>
    <row r="51" spans="1:10" ht="13.5" thickTop="1"/>
    <row r="52" spans="1:10" ht="13.5" thickBot="1">
      <c r="A52" s="4" t="s">
        <v>1074</v>
      </c>
      <c r="B52" s="4"/>
      <c r="C52" s="4"/>
      <c r="D52" s="4"/>
      <c r="E52" s="4"/>
      <c r="F52" s="28">
        <v>0</v>
      </c>
      <c r="G52" s="43"/>
      <c r="H52" s="28">
        <v>0</v>
      </c>
      <c r="I52" s="20"/>
      <c r="J52" s="21">
        <v>0</v>
      </c>
    </row>
    <row r="53" spans="1:10" ht="13.5" thickTop="1"/>
    <row r="55" spans="1:10" ht="13.5" thickBot="1">
      <c r="A55" s="4" t="s">
        <v>1075</v>
      </c>
      <c r="B55" s="4"/>
      <c r="C55" s="4"/>
      <c r="D55" s="4"/>
      <c r="E55" s="4"/>
      <c r="F55" s="28">
        <f>SUM(F33)</f>
        <v>0</v>
      </c>
      <c r="G55" s="43"/>
      <c r="H55" s="28">
        <f>SUM(H33)</f>
        <v>133.65000000000003</v>
      </c>
      <c r="I55" s="20"/>
      <c r="J55" s="21">
        <f>SUM(J33)</f>
        <v>1.5181109960295009E-4</v>
      </c>
    </row>
    <row r="56" spans="1:10" ht="13.5" thickTop="1"/>
    <row r="58" spans="1:10">
      <c r="A58" s="7" t="s">
        <v>78</v>
      </c>
      <c r="B58" s="7"/>
      <c r="C58" s="7"/>
      <c r="D58" s="7"/>
      <c r="E58" s="7"/>
      <c r="F58" s="26"/>
      <c r="G58" s="26"/>
      <c r="H58" s="26"/>
      <c r="I58" s="17"/>
      <c r="J58" s="17"/>
    </row>
    <row r="62" spans="1:10">
      <c r="A62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7722C3-7700-462D-A5E8-4E961BB4D6B7}"/>
</file>

<file path=customXml/itemProps2.xml><?xml version="1.0" encoding="utf-8"?>
<ds:datastoreItem xmlns:ds="http://schemas.openxmlformats.org/officeDocument/2006/customXml" ds:itemID="{370A0F98-33D0-45EC-A594-11ABDE1909A5}"/>
</file>

<file path=customXml/itemProps3.xml><?xml version="1.0" encoding="utf-8"?>
<ds:datastoreItem xmlns:ds="http://schemas.openxmlformats.org/officeDocument/2006/customXml" ds:itemID="{721840F4-125C-487B-B0EA-80B4032946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2015-04-20T07:33:11Z</dcterms:created>
  <dcterms:modified xsi:type="dcterms:W3CDTF">2015-05-20T08:50:44Z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