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aullah Shaikh\OneDrive\Desktop\Data Analyst\"/>
    </mc:Choice>
  </mc:AlternateContent>
  <xr:revisionPtr revIDLastSave="0" documentId="13_ncr:1_{1458FD7E-45A3-4413-8903-79DDA7E71CE8}" xr6:coauthVersionLast="36" xr6:coauthVersionMax="36" xr10:uidLastSave="{00000000-0000-0000-0000-000000000000}"/>
  <bookViews>
    <workbookView xWindow="0" yWindow="0" windowWidth="23040" windowHeight="8940" activeTab="5" xr2:uid="{00000000-000D-0000-FFFF-FFFF00000000}"/>
  </bookViews>
  <sheets>
    <sheet name="Chart of Question no 7 " sheetId="3" r:id="rId1"/>
    <sheet name="Assignment Ques 1 day 4" sheetId="1" r:id="rId2"/>
    <sheet name="Jan" sheetId="4" r:id="rId3"/>
    <sheet name="Feb" sheetId="5" r:id="rId4"/>
    <sheet name="Mar" sheetId="6" r:id="rId5"/>
    <sheet name="Apr" sheetId="7" r:id="rId6"/>
  </sheets>
  <definedNames>
    <definedName name="Price">'Assignment Ques 1 day 4'!$B$16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9" i="1" l="1"/>
  <c r="C170" i="1"/>
  <c r="C171" i="1"/>
  <c r="C172" i="1"/>
  <c r="C173" i="1"/>
  <c r="C174" i="1"/>
  <c r="C175" i="1"/>
  <c r="C168" i="1"/>
  <c r="B175" i="1"/>
  <c r="B10" i="6"/>
  <c r="B10" i="5"/>
  <c r="B11" i="4"/>
  <c r="B11" i="7"/>
  <c r="D143" i="1" l="1"/>
  <c r="B143" i="1"/>
  <c r="C129" i="1" s="1"/>
  <c r="D129" i="1" s="1"/>
  <c r="C126" i="1" l="1"/>
  <c r="D126" i="1" s="1"/>
  <c r="C127" i="1"/>
  <c r="D127" i="1" s="1"/>
  <c r="C134" i="1"/>
  <c r="D134" i="1" s="1"/>
  <c r="C133" i="1"/>
  <c r="D133" i="1" s="1"/>
  <c r="C140" i="1"/>
  <c r="D140" i="1" s="1"/>
  <c r="C131" i="1"/>
  <c r="D131" i="1" s="1"/>
  <c r="C138" i="1"/>
  <c r="D138" i="1" s="1"/>
  <c r="C130" i="1"/>
  <c r="D130" i="1" s="1"/>
  <c r="C136" i="1"/>
  <c r="D136" i="1" s="1"/>
  <c r="C128" i="1"/>
  <c r="D128" i="1" s="1"/>
  <c r="C135" i="1"/>
  <c r="D135" i="1" s="1"/>
  <c r="C142" i="1"/>
  <c r="D142" i="1" s="1"/>
  <c r="C141" i="1"/>
  <c r="D141" i="1" s="1"/>
  <c r="C132" i="1"/>
  <c r="D132" i="1" s="1"/>
  <c r="C139" i="1"/>
  <c r="D139" i="1" s="1"/>
  <c r="C137" i="1"/>
  <c r="D137" i="1" s="1"/>
  <c r="E117" i="1"/>
  <c r="D117" i="1"/>
  <c r="C117" i="1"/>
  <c r="B117" i="1"/>
  <c r="C61" i="1" l="1"/>
  <c r="C60" i="1"/>
  <c r="D60" i="1"/>
  <c r="C51" i="1"/>
  <c r="C50" i="1"/>
  <c r="C49" i="1"/>
  <c r="C48" i="1"/>
  <c r="C47" i="1"/>
  <c r="C46" i="1"/>
  <c r="C45" i="1"/>
  <c r="C44" i="1"/>
  <c r="C43" i="1"/>
  <c r="C42" i="1"/>
  <c r="I5" i="1"/>
  <c r="B33" i="1"/>
  <c r="C33" i="1" s="1"/>
  <c r="C32" i="1"/>
  <c r="D32" i="1" s="1"/>
  <c r="C31" i="1"/>
  <c r="D31" i="1" s="1"/>
  <c r="C30" i="1"/>
  <c r="C29" i="1"/>
  <c r="D29" i="1" s="1"/>
  <c r="C28" i="1"/>
  <c r="D28" i="1" s="1"/>
  <c r="C27" i="1"/>
  <c r="D27" i="1" s="1"/>
  <c r="C26" i="1"/>
  <c r="D26" i="1" s="1"/>
  <c r="C25" i="1"/>
  <c r="D25" i="1" s="1"/>
  <c r="D33" i="1" l="1"/>
  <c r="E33" i="1" s="1"/>
  <c r="E31" i="1"/>
  <c r="D30" i="1"/>
  <c r="E30" i="1" s="1"/>
  <c r="E28" i="1"/>
  <c r="E25" i="1"/>
  <c r="E26" i="1"/>
  <c r="E32" i="1"/>
  <c r="E27" i="1"/>
  <c r="E29" i="1"/>
  <c r="B14" i="1"/>
  <c r="C14" i="1" s="1"/>
  <c r="C7" i="1"/>
  <c r="C8" i="1"/>
  <c r="C9" i="1"/>
  <c r="C10" i="1"/>
  <c r="C11" i="1"/>
  <c r="C12" i="1"/>
  <c r="C13" i="1"/>
  <c r="C6" i="1"/>
  <c r="D9" i="1" l="1"/>
  <c r="E9" i="1" s="1"/>
  <c r="D8" i="1"/>
  <c r="E8" i="1" s="1"/>
  <c r="D7" i="1"/>
  <c r="E7" i="1" s="1"/>
  <c r="D6" i="1"/>
  <c r="E6" i="1" s="1"/>
  <c r="D13" i="1"/>
  <c r="E13" i="1" s="1"/>
  <c r="D12" i="1"/>
  <c r="E12" i="1" s="1"/>
  <c r="D11" i="1"/>
  <c r="E11" i="1" s="1"/>
  <c r="D10" i="1"/>
  <c r="E10" i="1" s="1"/>
  <c r="D14" i="1" l="1"/>
  <c r="E14" i="1" s="1"/>
</calcChain>
</file>

<file path=xl/sharedStrings.xml><?xml version="1.0" encoding="utf-8"?>
<sst xmlns="http://schemas.openxmlformats.org/spreadsheetml/2006/main" count="222" uniqueCount="157">
  <si>
    <t>Company</t>
  </si>
  <si>
    <t>Order Quantity</t>
  </si>
  <si>
    <t>Order Cost</t>
  </si>
  <si>
    <t>Discount Applied</t>
  </si>
  <si>
    <t>Final Order Cost</t>
  </si>
  <si>
    <t>CDC Industries Ltd</t>
  </si>
  <si>
    <t>Fox &amp; Co</t>
  </si>
  <si>
    <t>FDL Printers Ltd</t>
  </si>
  <si>
    <t>Abco plc</t>
  </si>
  <si>
    <t>Daniels Healthcare</t>
  </si>
  <si>
    <t>Pets R Us</t>
  </si>
  <si>
    <t>Abelmans</t>
  </si>
  <si>
    <t>Price</t>
  </si>
  <si>
    <t>Printer Cartridge Orders for this Month</t>
  </si>
  <si>
    <t>TOTAL:</t>
  </si>
  <si>
    <t>Threshold</t>
  </si>
  <si>
    <t>High Discount</t>
  </si>
  <si>
    <t>Low Discount</t>
  </si>
  <si>
    <t>Myers and Gough LLB</t>
  </si>
  <si>
    <t>Car Parking Charges</t>
  </si>
  <si>
    <t>Car Reg</t>
  </si>
  <si>
    <t>No. Hrs Parked</t>
  </si>
  <si>
    <t>Parking Charge</t>
  </si>
  <si>
    <t>DA12 NEJ</t>
  </si>
  <si>
    <t>If park &gt;6 hours, pay £3.50 pr hr</t>
  </si>
  <si>
    <t>MA16 BVW</t>
  </si>
  <si>
    <t>Anything less pay £1 pr hr</t>
  </si>
  <si>
    <t>DD11 SFD</t>
  </si>
  <si>
    <t>MA14 NHG</t>
  </si>
  <si>
    <t>YK14 BHH</t>
  </si>
  <si>
    <t>Long Hour Fee</t>
  </si>
  <si>
    <t>£3.50</t>
  </si>
  <si>
    <t>DY15 FLB</t>
  </si>
  <si>
    <t>Short Hour Fee</t>
  </si>
  <si>
    <t>£1.00</t>
  </si>
  <si>
    <t>MM12 SWL</t>
  </si>
  <si>
    <t>MA16 GKW</t>
  </si>
  <si>
    <t>FS12 DSD</t>
  </si>
  <si>
    <t>DA11 SBM</t>
  </si>
  <si>
    <t>Question :- 1</t>
  </si>
  <si>
    <t>Question :- 2</t>
  </si>
  <si>
    <t>Condition</t>
  </si>
  <si>
    <t>Question :- 3</t>
  </si>
  <si>
    <t>Film Title</t>
  </si>
  <si>
    <t>Studio</t>
  </si>
  <si>
    <t>Year</t>
  </si>
  <si>
    <t>Director + Directed by</t>
  </si>
  <si>
    <t>Director Only</t>
  </si>
  <si>
    <t>The Wizard of Oz (1939) Directed by King Vidor and Victor Fleming</t>
  </si>
  <si>
    <t>Warner Bros.</t>
  </si>
  <si>
    <t>Citizen Kane (1941) Directed by Orson Welles</t>
  </si>
  <si>
    <t>RKO Radio</t>
  </si>
  <si>
    <t>Get Out (2017) Directed by Jordan Peele</t>
  </si>
  <si>
    <t>Universal</t>
  </si>
  <si>
    <t>The Third Man (1949) Directed by Carol Reed</t>
  </si>
  <si>
    <t>Rialto</t>
  </si>
  <si>
    <t>Mad Max: Fury Road (2015) Directed by George Miller</t>
  </si>
  <si>
    <t>The Cabinet of Dr. Caligari (Das Cabinet des Dr. Caligari) (1920) Directed by Robert Wiene</t>
  </si>
  <si>
    <t>All About Eve (1950) Directed by Joseph L. Mankiewicz</t>
  </si>
  <si>
    <t>20th Century Fox</t>
  </si>
  <si>
    <t>Inside Out (2015) Directed by Pete Docter and Ronnie del Carmen</t>
  </si>
  <si>
    <t>Disney/Pixar</t>
  </si>
  <si>
    <t>Metropolis (1927) Directed by Fritz Lang</t>
  </si>
  <si>
    <t>Paramount</t>
  </si>
  <si>
    <t>Moonlight (2016) Directed by Barry Jenkins (III)</t>
  </si>
  <si>
    <t>A24 Films</t>
  </si>
  <si>
    <t>Hints</t>
  </si>
  <si>
    <t>Look for )</t>
  </si>
  <si>
    <t>Directed by is 11 charactes</t>
  </si>
  <si>
    <t>TEXT(IFERROR(MID(A62, SEARCH(TEXT(YEAR(2017)),A62), 10), "YYYY")</t>
  </si>
  <si>
    <t>Movie</t>
  </si>
  <si>
    <t>Budget ($)</t>
  </si>
  <si>
    <t>World Gross ($)</t>
  </si>
  <si>
    <t>Profit</t>
  </si>
  <si>
    <t>Spider-Man 3</t>
  </si>
  <si>
    <t>King Kong (2005)</t>
  </si>
  <si>
    <t>Superman Returns</t>
  </si>
  <si>
    <t>Spider-Man 2</t>
  </si>
  <si>
    <t>Titanic</t>
  </si>
  <si>
    <t>Chronicles of Narnia, The</t>
  </si>
  <si>
    <t>Wild Wild West</t>
  </si>
  <si>
    <t>Evan Almighty</t>
  </si>
  <si>
    <t>Waterworld</t>
  </si>
  <si>
    <t>Terminator 3: Rise of the Machines</t>
  </si>
  <si>
    <t>Polar Express, The</t>
  </si>
  <si>
    <t>Van Helsing</t>
  </si>
  <si>
    <t>Shrek the Third</t>
  </si>
  <si>
    <t>Poseidon</t>
  </si>
  <si>
    <t>Alexander</t>
  </si>
  <si>
    <t>Pearl Harbor</t>
  </si>
  <si>
    <t>Harry Potter and the Goblet of Fire</t>
  </si>
  <si>
    <t>Harry Potter and the Order of the Phoenix</t>
  </si>
  <si>
    <t>Mission: Impossible III</t>
  </si>
  <si>
    <t>Troy</t>
  </si>
  <si>
    <t>Highest</t>
  </si>
  <si>
    <t>Lowest</t>
  </si>
  <si>
    <t>Question :- 4</t>
  </si>
  <si>
    <t>Question  :-5</t>
  </si>
  <si>
    <t>Reported Road Accidents Involving Animals</t>
  </si>
  <si>
    <t>Deer</t>
  </si>
  <si>
    <t>Horses</t>
  </si>
  <si>
    <t>Dogs</t>
  </si>
  <si>
    <t>Cats</t>
  </si>
  <si>
    <t>Badgers</t>
  </si>
  <si>
    <t>Foxes</t>
  </si>
  <si>
    <t>Hedgehogs</t>
  </si>
  <si>
    <t>TOTAL</t>
  </si>
  <si>
    <t>Spark line- lines</t>
  </si>
  <si>
    <t>Spark line- Coloumns</t>
  </si>
  <si>
    <t>Beetle Length Study of School Playing Fields</t>
  </si>
  <si>
    <t>Sample</t>
  </si>
  <si>
    <t>Length</t>
  </si>
  <si>
    <t>Result</t>
  </si>
  <si>
    <t>Extra Comment</t>
  </si>
  <si>
    <t>In column C if beetle is &gt; average = "Long"</t>
  </si>
  <si>
    <t>BE64</t>
  </si>
  <si>
    <t>Anything less = "Short"</t>
  </si>
  <si>
    <t>BE98</t>
  </si>
  <si>
    <t>BE42</t>
  </si>
  <si>
    <t>Extra Challenge - Extra Comment</t>
  </si>
  <si>
    <t>BE67</t>
  </si>
  <si>
    <t>BE66</t>
  </si>
  <si>
    <t>In comment cell if beetle is long</t>
  </si>
  <si>
    <t>BE12</t>
  </si>
  <si>
    <t>Plus calculate how much longer than average</t>
  </si>
  <si>
    <t>BE91</t>
  </si>
  <si>
    <t>BE39</t>
  </si>
  <si>
    <t>BE54</t>
  </si>
  <si>
    <t>BE19</t>
  </si>
  <si>
    <t>BE11</t>
  </si>
  <si>
    <t>BE44</t>
  </si>
  <si>
    <t>BE03</t>
  </si>
  <si>
    <t>BE17</t>
  </si>
  <si>
    <t>BE72</t>
  </si>
  <si>
    <t>BE73</t>
  </si>
  <si>
    <t>BE53</t>
  </si>
  <si>
    <t>Average</t>
  </si>
  <si>
    <t>Question :-6</t>
  </si>
  <si>
    <t>Question :- 7</t>
  </si>
  <si>
    <t>Sales</t>
  </si>
  <si>
    <t>Question :-8</t>
  </si>
  <si>
    <t>Month:</t>
  </si>
  <si>
    <t>May</t>
  </si>
  <si>
    <t>Totals</t>
  </si>
  <si>
    <t>Feb</t>
  </si>
  <si>
    <t>Jan</t>
  </si>
  <si>
    <t>Mar</t>
  </si>
  <si>
    <t>Apr</t>
  </si>
  <si>
    <t>Item</t>
  </si>
  <si>
    <t>Cost</t>
  </si>
  <si>
    <t>iTunes</t>
  </si>
  <si>
    <t>Cinema</t>
  </si>
  <si>
    <t>Clothes</t>
  </si>
  <si>
    <t>Socialising</t>
  </si>
  <si>
    <t>Trains/taxis</t>
  </si>
  <si>
    <t>Hair/beauty</t>
  </si>
  <si>
    <t>Sports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</si>
</sst>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&quot;£&quot;#,##0.00"/>
    <numFmt numFmtId="166" formatCode="[$£-809]#,##0.00;[Red]\-[$£-809]#,##0.00"/>
    <numFmt numFmtId="168" formatCode="_-* #,##0_-;\-* #,##0_-;_-* &quot;-&quot;??_-;_-@_-"/>
    <numFmt numFmtId="169" formatCode="0.0"/>
    <numFmt numFmtId="170" formatCode="&quot;£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165" fontId="2" fillId="3" borderId="1" xfId="0" applyNumberFormat="1" applyFont="1" applyFill="1" applyBorder="1"/>
    <xf numFmtId="0" fontId="4" fillId="0" borderId="0" xfId="0" applyFont="1"/>
    <xf numFmtId="1" fontId="0" fillId="0" borderId="1" xfId="1" applyNumberFormat="1" applyFont="1" applyBorder="1"/>
    <xf numFmtId="1" fontId="2" fillId="3" borderId="1" xfId="0" applyNumberFormat="1" applyFont="1" applyFill="1" applyBorder="1"/>
    <xf numFmtId="9" fontId="2" fillId="3" borderId="1" xfId="2" applyFont="1" applyFill="1" applyBorder="1"/>
    <xf numFmtId="165" fontId="0" fillId="0" borderId="1" xfId="0" applyNumberFormat="1" applyBorder="1"/>
    <xf numFmtId="165" fontId="2" fillId="2" borderId="1" xfId="0" applyNumberFormat="1" applyFont="1" applyFill="1" applyBorder="1"/>
    <xf numFmtId="165" fontId="0" fillId="0" borderId="1" xfId="0" applyNumberForma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" fontId="2" fillId="2" borderId="1" xfId="0" applyNumberFormat="1" applyFont="1" applyFill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166" fontId="0" fillId="0" borderId="0" xfId="0" applyNumberFormat="1"/>
    <xf numFmtId="165" fontId="0" fillId="2" borderId="1" xfId="0" applyNumberFormat="1" applyFill="1" applyBorder="1" applyAlignment="1">
      <alignment horizontal="right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15" xfId="0" applyBorder="1"/>
    <xf numFmtId="0" fontId="0" fillId="0" borderId="16" xfId="0" applyBorder="1"/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vertical="center"/>
    </xf>
    <xf numFmtId="0" fontId="0" fillId="0" borderId="19" xfId="0" applyBorder="1"/>
    <xf numFmtId="0" fontId="0" fillId="0" borderId="20" xfId="0" applyBorder="1" applyAlignment="1">
      <alignment vertical="center"/>
    </xf>
    <xf numFmtId="0" fontId="0" fillId="0" borderId="21" xfId="0" applyBorder="1"/>
    <xf numFmtId="0" fontId="0" fillId="0" borderId="22" xfId="0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7" borderId="1" xfId="0" applyFill="1" applyBorder="1"/>
    <xf numFmtId="3" fontId="0" fillId="7" borderId="1" xfId="0" applyNumberFormat="1" applyFill="1" applyBorder="1"/>
    <xf numFmtId="0" fontId="0" fillId="7" borderId="1" xfId="0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8" fillId="0" borderId="0" xfId="0" applyFont="1"/>
    <xf numFmtId="0" fontId="0" fillId="0" borderId="1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168" fontId="0" fillId="0" borderId="24" xfId="1" applyNumberFormat="1" applyFont="1" applyBorder="1" applyAlignment="1">
      <alignment horizontal="center"/>
    </xf>
    <xf numFmtId="168" fontId="0" fillId="0" borderId="25" xfId="1" applyNumberFormat="1" applyFont="1" applyBorder="1" applyAlignment="1">
      <alignment horizontal="center"/>
    </xf>
    <xf numFmtId="168" fontId="0" fillId="0" borderId="1" xfId="1" applyNumberFormat="1" applyFont="1" applyBorder="1" applyAlignment="1">
      <alignment horizontal="center"/>
    </xf>
    <xf numFmtId="168" fontId="0" fillId="0" borderId="20" xfId="1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8" fontId="2" fillId="4" borderId="23" xfId="1" applyNumberFormat="1" applyFont="1" applyFill="1" applyBorder="1" applyAlignment="1">
      <alignment horizontal="center"/>
    </xf>
    <xf numFmtId="168" fontId="2" fillId="4" borderId="22" xfId="1" applyNumberFormat="1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6" borderId="0" xfId="0" applyFill="1"/>
    <xf numFmtId="0" fontId="0" fillId="8" borderId="0" xfId="0" applyFill="1"/>
    <xf numFmtId="2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2" fillId="4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'Assignment Ques 1 day 4'!$B$149</c:f>
              <c:strCache>
                <c:ptCount val="1"/>
                <c:pt idx="0">
                  <c:v>Year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'Assignment Ques 1 day 4'!$A$150:$A$159</c:f>
              <c:numCache>
                <c:formatCode>"£"#,##0</c:formatCode>
                <c:ptCount val="10"/>
                <c:pt idx="0">
                  <c:v>23800</c:v>
                </c:pt>
                <c:pt idx="1">
                  <c:v>26400</c:v>
                </c:pt>
                <c:pt idx="2">
                  <c:v>23700</c:v>
                </c:pt>
                <c:pt idx="3">
                  <c:v>31900</c:v>
                </c:pt>
                <c:pt idx="4">
                  <c:v>28500</c:v>
                </c:pt>
                <c:pt idx="5">
                  <c:v>32700</c:v>
                </c:pt>
                <c:pt idx="6">
                  <c:v>35700</c:v>
                </c:pt>
                <c:pt idx="7">
                  <c:v>29500</c:v>
                </c:pt>
                <c:pt idx="8">
                  <c:v>37500</c:v>
                </c:pt>
                <c:pt idx="9">
                  <c:v>41700</c:v>
                </c:pt>
              </c:numCache>
            </c:numRef>
          </c:xVal>
          <c:yVal>
            <c:numRef>
              <c:f>'Assignment Ques 1 day 4'!$B$150:$B$159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7-47AD-B3AB-E00E3FF1C2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7818776"/>
        <c:axId val="531163952"/>
      </c:scatterChart>
      <c:valAx>
        <c:axId val="87818776"/>
        <c:scaling>
          <c:orientation val="minMax"/>
          <c:max val="40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63952"/>
        <c:crosses val="autoZero"/>
        <c:crossBetween val="midCat"/>
      </c:valAx>
      <c:valAx>
        <c:axId val="5311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8776"/>
        <c:crossesAt val="2000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4EDF3A-F3E7-4336-875B-8FC172DE4052}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F92C8-F611-441D-A2EF-A76BA95E3B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6"/>
  <sheetViews>
    <sheetView topLeftCell="A161" zoomScale="110" zoomScaleNormal="110" workbookViewId="0">
      <selection activeCell="D176" sqref="D176"/>
    </sheetView>
  </sheetViews>
  <sheetFormatPr defaultRowHeight="14.4" x14ac:dyDescent="0.3"/>
  <cols>
    <col min="1" max="1" width="27.21875" customWidth="1"/>
    <col min="2" max="2" width="18" customWidth="1"/>
    <col min="3" max="3" width="15.44140625" customWidth="1"/>
    <col min="4" max="4" width="18" customWidth="1"/>
    <col min="5" max="5" width="26.77734375" customWidth="1"/>
    <col min="6" max="6" width="14.33203125" bestFit="1" customWidth="1"/>
    <col min="7" max="7" width="19" bestFit="1" customWidth="1"/>
    <col min="8" max="8" width="7.77734375" customWidth="1"/>
  </cols>
  <sheetData>
    <row r="1" spans="1:9" ht="14.4" customHeight="1" x14ac:dyDescent="0.3">
      <c r="A1" s="19" t="s">
        <v>39</v>
      </c>
      <c r="B1" s="20"/>
      <c r="C1" s="20"/>
      <c r="D1" s="20"/>
      <c r="E1" s="20"/>
      <c r="F1" s="20"/>
      <c r="G1" s="21"/>
    </row>
    <row r="2" spans="1:9" ht="15" customHeight="1" thickBot="1" x14ac:dyDescent="0.35">
      <c r="A2" s="22"/>
      <c r="B2" s="23"/>
      <c r="C2" s="23"/>
      <c r="D2" s="23"/>
      <c r="E2" s="23"/>
      <c r="F2" s="23"/>
      <c r="G2" s="24"/>
    </row>
    <row r="3" spans="1:9" ht="18" x14ac:dyDescent="0.35">
      <c r="A3" s="2" t="s">
        <v>13</v>
      </c>
    </row>
    <row r="5" spans="1:9" s="13" customFormat="1" ht="36" customHeight="1" x14ac:dyDescent="0.3">
      <c r="A5" s="45" t="s">
        <v>0</v>
      </c>
      <c r="B5" s="11" t="s">
        <v>1</v>
      </c>
      <c r="C5" s="12" t="s">
        <v>2</v>
      </c>
      <c r="D5" s="12" t="s">
        <v>3</v>
      </c>
      <c r="E5" s="12" t="s">
        <v>4</v>
      </c>
      <c r="I5" s="13">
        <f>75-57</f>
        <v>18</v>
      </c>
    </row>
    <row r="6" spans="1:9" x14ac:dyDescent="0.3">
      <c r="A6" s="26" t="s">
        <v>5</v>
      </c>
      <c r="B6" s="3">
        <v>1500</v>
      </c>
      <c r="C6" s="8">
        <f t="shared" ref="C6:C14" si="0">B6*Price</f>
        <v>33525</v>
      </c>
      <c r="D6" s="8">
        <f>IF(B6&gt;2000,(C6*10)/100,(C6*1/100))</f>
        <v>335.25</v>
      </c>
      <c r="E6" s="9">
        <f>C6-D6</f>
        <v>33189.75</v>
      </c>
    </row>
    <row r="7" spans="1:9" x14ac:dyDescent="0.3">
      <c r="A7" s="26" t="s">
        <v>6</v>
      </c>
      <c r="B7" s="3">
        <v>2300</v>
      </c>
      <c r="C7" s="6">
        <f t="shared" si="0"/>
        <v>51405</v>
      </c>
      <c r="D7" s="8">
        <f t="shared" ref="D7:D13" si="1">IF(B7&gt;2000,(C7*10)/100,(C7*1/100))</f>
        <v>5140.5</v>
      </c>
      <c r="E7" s="9">
        <f t="shared" ref="E7:E13" si="2">C7-D7</f>
        <v>46264.5</v>
      </c>
    </row>
    <row r="8" spans="1:9" x14ac:dyDescent="0.3">
      <c r="A8" s="26" t="s">
        <v>7</v>
      </c>
      <c r="B8" s="3">
        <v>450</v>
      </c>
      <c r="C8" s="6">
        <f t="shared" si="0"/>
        <v>10057.5</v>
      </c>
      <c r="D8" s="8">
        <f t="shared" si="1"/>
        <v>100.575</v>
      </c>
      <c r="E8" s="9">
        <f t="shared" si="2"/>
        <v>9956.9249999999993</v>
      </c>
    </row>
    <row r="9" spans="1:9" x14ac:dyDescent="0.3">
      <c r="A9" s="26" t="s">
        <v>18</v>
      </c>
      <c r="B9" s="3">
        <v>900</v>
      </c>
      <c r="C9" s="6">
        <f t="shared" si="0"/>
        <v>20115</v>
      </c>
      <c r="D9" s="8">
        <f t="shared" si="1"/>
        <v>201.15</v>
      </c>
      <c r="E9" s="9">
        <f t="shared" si="2"/>
        <v>19913.849999999999</v>
      </c>
    </row>
    <row r="10" spans="1:9" x14ac:dyDescent="0.3">
      <c r="A10" s="26" t="s">
        <v>8</v>
      </c>
      <c r="B10" s="3">
        <v>1300</v>
      </c>
      <c r="C10" s="6">
        <f t="shared" si="0"/>
        <v>29055.000000000004</v>
      </c>
      <c r="D10" s="8">
        <f t="shared" si="1"/>
        <v>290.55</v>
      </c>
      <c r="E10" s="9">
        <f t="shared" si="2"/>
        <v>28764.450000000004</v>
      </c>
    </row>
    <row r="11" spans="1:9" x14ac:dyDescent="0.3">
      <c r="A11" s="26" t="s">
        <v>9</v>
      </c>
      <c r="B11" s="3">
        <v>800</v>
      </c>
      <c r="C11" s="6">
        <f t="shared" si="0"/>
        <v>17880</v>
      </c>
      <c r="D11" s="8">
        <f t="shared" si="1"/>
        <v>178.8</v>
      </c>
      <c r="E11" s="9">
        <f t="shared" si="2"/>
        <v>17701.2</v>
      </c>
    </row>
    <row r="12" spans="1:9" x14ac:dyDescent="0.3">
      <c r="A12" s="26" t="s">
        <v>10</v>
      </c>
      <c r="B12" s="3">
        <v>3600</v>
      </c>
      <c r="C12" s="6">
        <f t="shared" si="0"/>
        <v>80460</v>
      </c>
      <c r="D12" s="8">
        <f t="shared" si="1"/>
        <v>8046</v>
      </c>
      <c r="E12" s="9">
        <f t="shared" si="2"/>
        <v>72414</v>
      </c>
    </row>
    <row r="13" spans="1:9" x14ac:dyDescent="0.3">
      <c r="A13" s="26" t="s">
        <v>11</v>
      </c>
      <c r="B13" s="3">
        <v>350</v>
      </c>
      <c r="C13" s="6">
        <f t="shared" si="0"/>
        <v>7822.5000000000009</v>
      </c>
      <c r="D13" s="8">
        <f t="shared" si="1"/>
        <v>78.225000000000009</v>
      </c>
      <c r="E13" s="9">
        <f t="shared" si="2"/>
        <v>7744.2750000000005</v>
      </c>
    </row>
    <row r="14" spans="1:9" x14ac:dyDescent="0.3">
      <c r="A14" s="47" t="s">
        <v>14</v>
      </c>
      <c r="B14" s="10">
        <f>SUM(B6:B13)</f>
        <v>11200</v>
      </c>
      <c r="C14" s="7">
        <f t="shared" si="0"/>
        <v>250320.00000000003</v>
      </c>
      <c r="D14" s="15">
        <f>SUM(D6:D12)</f>
        <v>14292.825000000001</v>
      </c>
      <c r="E14" s="7">
        <f>SUM(C14-D14)</f>
        <v>236027.17500000002</v>
      </c>
    </row>
    <row r="15" spans="1:9" x14ac:dyDescent="0.3">
      <c r="A15" s="16"/>
    </row>
    <row r="16" spans="1:9" x14ac:dyDescent="0.3">
      <c r="A16" s="16" t="s">
        <v>12</v>
      </c>
      <c r="B16" s="1">
        <v>22.35</v>
      </c>
    </row>
    <row r="17" spans="1:5" x14ac:dyDescent="0.3">
      <c r="A17" s="16" t="s">
        <v>15</v>
      </c>
      <c r="B17" s="4">
        <v>2000</v>
      </c>
    </row>
    <row r="18" spans="1:5" x14ac:dyDescent="0.3">
      <c r="A18" s="16" t="s">
        <v>16</v>
      </c>
      <c r="B18" s="5">
        <v>0.1</v>
      </c>
    </row>
    <row r="19" spans="1:5" x14ac:dyDescent="0.3">
      <c r="A19" s="16" t="s">
        <v>17</v>
      </c>
      <c r="B19" s="5">
        <v>0.01</v>
      </c>
    </row>
    <row r="20" spans="1:5" x14ac:dyDescent="0.3">
      <c r="A20" s="16"/>
    </row>
    <row r="21" spans="1:5" x14ac:dyDescent="0.3">
      <c r="A21" s="14"/>
    </row>
    <row r="22" spans="1:5" ht="18" x14ac:dyDescent="0.35">
      <c r="A22" s="2" t="s">
        <v>13</v>
      </c>
    </row>
    <row r="24" spans="1:5" x14ac:dyDescent="0.3">
      <c r="A24" s="45" t="s">
        <v>0</v>
      </c>
      <c r="B24" s="11" t="s">
        <v>1</v>
      </c>
      <c r="C24" s="12" t="s">
        <v>2</v>
      </c>
      <c r="D24" s="12" t="s">
        <v>3</v>
      </c>
      <c r="E24" s="12" t="s">
        <v>4</v>
      </c>
    </row>
    <row r="25" spans="1:5" x14ac:dyDescent="0.3">
      <c r="A25" s="26" t="s">
        <v>5</v>
      </c>
      <c r="B25" s="3">
        <v>1500</v>
      </c>
      <c r="C25" s="8">
        <f t="shared" ref="C25:C33" si="3">B25*Price</f>
        <v>33525</v>
      </c>
      <c r="D25" s="8">
        <f>IF(B25&gt;1250,(C25*15)/100,(C25*1))</f>
        <v>5028.75</v>
      </c>
      <c r="E25" s="9">
        <f>C25-D25</f>
        <v>28496.25</v>
      </c>
    </row>
    <row r="26" spans="1:5" x14ac:dyDescent="0.3">
      <c r="A26" s="26" t="s">
        <v>6</v>
      </c>
      <c r="B26" s="3">
        <v>2300</v>
      </c>
      <c r="C26" s="6">
        <f t="shared" si="3"/>
        <v>51405</v>
      </c>
      <c r="D26" s="8">
        <f t="shared" ref="D26:D32" si="4">IF(B26&gt;1250,(C26*15)/100,(C26*1))</f>
        <v>7710.75</v>
      </c>
      <c r="E26" s="9">
        <f t="shared" ref="E26:E32" si="5">C26-D26</f>
        <v>43694.25</v>
      </c>
    </row>
    <row r="27" spans="1:5" x14ac:dyDescent="0.3">
      <c r="A27" s="26" t="s">
        <v>7</v>
      </c>
      <c r="B27" s="3">
        <v>450</v>
      </c>
      <c r="C27" s="6">
        <f t="shared" si="3"/>
        <v>10057.5</v>
      </c>
      <c r="D27" s="8">
        <f t="shared" si="4"/>
        <v>10057.5</v>
      </c>
      <c r="E27" s="9">
        <f t="shared" si="5"/>
        <v>0</v>
      </c>
    </row>
    <row r="28" spans="1:5" x14ac:dyDescent="0.3">
      <c r="A28" s="26" t="s">
        <v>18</v>
      </c>
      <c r="B28" s="3">
        <v>900</v>
      </c>
      <c r="C28" s="6">
        <f t="shared" si="3"/>
        <v>20115</v>
      </c>
      <c r="D28" s="8">
        <f t="shared" si="4"/>
        <v>20115</v>
      </c>
      <c r="E28" s="9">
        <f t="shared" si="5"/>
        <v>0</v>
      </c>
    </row>
    <row r="29" spans="1:5" x14ac:dyDescent="0.3">
      <c r="A29" s="26" t="s">
        <v>8</v>
      </c>
      <c r="B29" s="3">
        <v>1300</v>
      </c>
      <c r="C29" s="6">
        <f t="shared" si="3"/>
        <v>29055.000000000004</v>
      </c>
      <c r="D29" s="8">
        <f t="shared" si="4"/>
        <v>4358.2500000000009</v>
      </c>
      <c r="E29" s="9">
        <f t="shared" si="5"/>
        <v>24696.750000000004</v>
      </c>
    </row>
    <row r="30" spans="1:5" x14ac:dyDescent="0.3">
      <c r="A30" s="26" t="s">
        <v>9</v>
      </c>
      <c r="B30" s="3">
        <v>800</v>
      </c>
      <c r="C30" s="6">
        <f t="shared" si="3"/>
        <v>17880</v>
      </c>
      <c r="D30" s="8">
        <f t="shared" si="4"/>
        <v>17880</v>
      </c>
      <c r="E30" s="9">
        <f t="shared" si="5"/>
        <v>0</v>
      </c>
    </row>
    <row r="31" spans="1:5" x14ac:dyDescent="0.3">
      <c r="A31" s="26" t="s">
        <v>10</v>
      </c>
      <c r="B31" s="3">
        <v>3600</v>
      </c>
      <c r="C31" s="6">
        <f t="shared" si="3"/>
        <v>80460</v>
      </c>
      <c r="D31" s="8">
        <f t="shared" si="4"/>
        <v>12069</v>
      </c>
      <c r="E31" s="9">
        <f t="shared" si="5"/>
        <v>68391</v>
      </c>
    </row>
    <row r="32" spans="1:5" x14ac:dyDescent="0.3">
      <c r="A32" s="26" t="s">
        <v>11</v>
      </c>
      <c r="B32" s="3">
        <v>350</v>
      </c>
      <c r="C32" s="6">
        <f t="shared" si="3"/>
        <v>7822.5000000000009</v>
      </c>
      <c r="D32" s="8">
        <f t="shared" si="4"/>
        <v>7822.5000000000009</v>
      </c>
      <c r="E32" s="9">
        <f t="shared" si="5"/>
        <v>0</v>
      </c>
    </row>
    <row r="33" spans="1:7" x14ac:dyDescent="0.3">
      <c r="A33" s="46" t="s">
        <v>14</v>
      </c>
      <c r="B33" s="10">
        <f>SUM(B25:B32)</f>
        <v>11200</v>
      </c>
      <c r="C33" s="7">
        <f t="shared" si="3"/>
        <v>250320.00000000003</v>
      </c>
      <c r="D33" s="8">
        <f>IF(B33&gt;1250,(C33*15)/100,(C33*1))</f>
        <v>37548.000000000007</v>
      </c>
      <c r="E33" s="7">
        <f>SUM(C33-D33)</f>
        <v>212772.00000000003</v>
      </c>
    </row>
    <row r="35" spans="1:7" ht="15" thickBot="1" x14ac:dyDescent="0.35"/>
    <row r="36" spans="1:7" ht="14.4" customHeight="1" x14ac:dyDescent="0.3">
      <c r="A36" s="19" t="s">
        <v>40</v>
      </c>
      <c r="B36" s="20"/>
      <c r="C36" s="20"/>
      <c r="D36" s="20"/>
      <c r="E36" s="20"/>
      <c r="F36" s="20"/>
      <c r="G36" s="21"/>
    </row>
    <row r="37" spans="1:7" ht="15" customHeight="1" thickBot="1" x14ac:dyDescent="0.35">
      <c r="A37" s="22"/>
      <c r="B37" s="23"/>
      <c r="C37" s="23"/>
      <c r="D37" s="23"/>
      <c r="E37" s="23"/>
      <c r="F37" s="23"/>
      <c r="G37" s="24"/>
    </row>
    <row r="39" spans="1:7" ht="18" customHeight="1" x14ac:dyDescent="0.3">
      <c r="A39" s="27" t="s">
        <v>19</v>
      </c>
      <c r="B39" s="28"/>
      <c r="C39" s="29"/>
    </row>
    <row r="40" spans="1:7" x14ac:dyDescent="0.3">
      <c r="A40" s="30"/>
      <c r="B40" s="31"/>
      <c r="C40" s="32"/>
    </row>
    <row r="41" spans="1:7" ht="15" thickBot="1" x14ac:dyDescent="0.35">
      <c r="A41" s="25" t="s">
        <v>20</v>
      </c>
      <c r="B41" s="25" t="s">
        <v>21</v>
      </c>
      <c r="C41" s="25" t="s">
        <v>22</v>
      </c>
      <c r="D41" s="16"/>
      <c r="E41" s="37" t="s">
        <v>41</v>
      </c>
      <c r="F41" s="38"/>
    </row>
    <row r="42" spans="1:7" x14ac:dyDescent="0.3">
      <c r="A42" s="18" t="s">
        <v>23</v>
      </c>
      <c r="B42" s="18">
        <v>6</v>
      </c>
      <c r="C42" s="18">
        <f>IF(B42&gt;6,B42*3.5,B42*1)</f>
        <v>6</v>
      </c>
      <c r="D42" s="16"/>
      <c r="E42" s="33" t="s">
        <v>24</v>
      </c>
      <c r="F42" s="34"/>
    </row>
    <row r="43" spans="1:7" x14ac:dyDescent="0.3">
      <c r="A43" s="18" t="s">
        <v>25</v>
      </c>
      <c r="B43" s="18">
        <v>12</v>
      </c>
      <c r="C43" s="18">
        <f t="shared" ref="C43:C51" si="6">IF(B43&gt;6,B43*3.5,B43*1)</f>
        <v>42</v>
      </c>
      <c r="D43" s="16"/>
      <c r="E43" s="35" t="s">
        <v>26</v>
      </c>
      <c r="F43" s="36"/>
    </row>
    <row r="44" spans="1:7" ht="15" thickBot="1" x14ac:dyDescent="0.35">
      <c r="A44" s="18" t="s">
        <v>27</v>
      </c>
      <c r="B44" s="18">
        <v>8</v>
      </c>
      <c r="C44" s="18">
        <f t="shared" si="6"/>
        <v>28</v>
      </c>
      <c r="D44" s="16"/>
      <c r="E44" s="35"/>
      <c r="F44" s="36"/>
    </row>
    <row r="45" spans="1:7" x14ac:dyDescent="0.3">
      <c r="A45" s="18" t="s">
        <v>28</v>
      </c>
      <c r="B45" s="18">
        <v>11</v>
      </c>
      <c r="C45" s="18">
        <f t="shared" si="6"/>
        <v>38.5</v>
      </c>
      <c r="D45" s="16"/>
      <c r="E45" s="39" t="s">
        <v>15</v>
      </c>
      <c r="F45" s="40">
        <v>6</v>
      </c>
    </row>
    <row r="46" spans="1:7" x14ac:dyDescent="0.3">
      <c r="A46" s="18" t="s">
        <v>29</v>
      </c>
      <c r="B46" s="18">
        <v>5</v>
      </c>
      <c r="C46" s="18">
        <f t="shared" si="6"/>
        <v>5</v>
      </c>
      <c r="D46" s="16"/>
      <c r="E46" s="41" t="s">
        <v>30</v>
      </c>
      <c r="F46" s="42" t="s">
        <v>31</v>
      </c>
    </row>
    <row r="47" spans="1:7" ht="15" thickBot="1" x14ac:dyDescent="0.35">
      <c r="A47" s="18" t="s">
        <v>32</v>
      </c>
      <c r="B47" s="18">
        <v>3</v>
      </c>
      <c r="C47" s="18">
        <f t="shared" si="6"/>
        <v>3</v>
      </c>
      <c r="D47" s="16"/>
      <c r="E47" s="43" t="s">
        <v>33</v>
      </c>
      <c r="F47" s="44" t="s">
        <v>34</v>
      </c>
    </row>
    <row r="48" spans="1:7" x14ac:dyDescent="0.3">
      <c r="A48" s="18" t="s">
        <v>35</v>
      </c>
      <c r="B48" s="18">
        <v>12</v>
      </c>
      <c r="C48" s="18">
        <f t="shared" si="6"/>
        <v>42</v>
      </c>
      <c r="D48" s="16"/>
    </row>
    <row r="49" spans="1:7" x14ac:dyDescent="0.3">
      <c r="A49" s="18" t="s">
        <v>36</v>
      </c>
      <c r="B49" s="18">
        <v>7</v>
      </c>
      <c r="C49" s="18">
        <f t="shared" si="6"/>
        <v>24.5</v>
      </c>
      <c r="D49" s="16"/>
    </row>
    <row r="50" spans="1:7" x14ac:dyDescent="0.3">
      <c r="A50" s="18" t="s">
        <v>37</v>
      </c>
      <c r="B50" s="18">
        <v>1</v>
      </c>
      <c r="C50" s="18">
        <f t="shared" si="6"/>
        <v>1</v>
      </c>
      <c r="D50" s="16"/>
    </row>
    <row r="51" spans="1:7" x14ac:dyDescent="0.3">
      <c r="A51" s="18" t="s">
        <v>38</v>
      </c>
      <c r="B51" s="18">
        <v>6</v>
      </c>
      <c r="C51" s="18">
        <f t="shared" si="6"/>
        <v>6</v>
      </c>
      <c r="D51" s="16"/>
    </row>
    <row r="53" spans="1:7" ht="15" thickBot="1" x14ac:dyDescent="0.35"/>
    <row r="54" spans="1:7" ht="14.4" customHeight="1" x14ac:dyDescent="0.3">
      <c r="A54" s="19" t="s">
        <v>42</v>
      </c>
      <c r="B54" s="20"/>
      <c r="C54" s="20"/>
      <c r="D54" s="20"/>
      <c r="E54" s="20"/>
      <c r="F54" s="20"/>
      <c r="G54" s="21"/>
    </row>
    <row r="55" spans="1:7" ht="15" customHeight="1" thickBot="1" x14ac:dyDescent="0.35">
      <c r="A55" s="22"/>
      <c r="B55" s="23"/>
      <c r="C55" s="23"/>
      <c r="D55" s="23"/>
      <c r="E55" s="23"/>
      <c r="F55" s="23"/>
      <c r="G55" s="24"/>
    </row>
    <row r="59" spans="1:7" x14ac:dyDescent="0.3">
      <c r="A59" s="48" t="s">
        <v>43</v>
      </c>
      <c r="B59" s="16" t="s">
        <v>44</v>
      </c>
      <c r="C59" s="16" t="s">
        <v>45</v>
      </c>
      <c r="D59" t="s">
        <v>46</v>
      </c>
      <c r="E59" t="s">
        <v>47</v>
      </c>
    </row>
    <row r="60" spans="1:7" x14ac:dyDescent="0.3">
      <c r="A60" t="s">
        <v>48</v>
      </c>
      <c r="B60" t="s">
        <v>49</v>
      </c>
      <c r="C60" t="str">
        <f>MID(A60, 19, 4)</f>
        <v>1939</v>
      </c>
      <c r="D60" t="str">
        <f>RIGHT(A60,42)</f>
        <v xml:space="preserve"> Directed by King Vidor and Victor Fleming</v>
      </c>
    </row>
    <row r="61" spans="1:7" x14ac:dyDescent="0.3">
      <c r="A61" t="s">
        <v>50</v>
      </c>
      <c r="B61" t="s">
        <v>51</v>
      </c>
      <c r="C61" t="str">
        <f>MID(A61, 15, 4)</f>
        <v>1941</v>
      </c>
    </row>
    <row r="62" spans="1:7" x14ac:dyDescent="0.3">
      <c r="A62" t="s">
        <v>52</v>
      </c>
      <c r="B62" t="s">
        <v>53</v>
      </c>
      <c r="C62" t="s">
        <v>69</v>
      </c>
    </row>
    <row r="63" spans="1:7" x14ac:dyDescent="0.3">
      <c r="A63" t="s">
        <v>54</v>
      </c>
      <c r="B63" t="s">
        <v>55</v>
      </c>
    </row>
    <row r="64" spans="1:7" x14ac:dyDescent="0.3">
      <c r="A64" t="s">
        <v>56</v>
      </c>
      <c r="B64" t="s">
        <v>49</v>
      </c>
    </row>
    <row r="65" spans="1:7" x14ac:dyDescent="0.3">
      <c r="A65" t="s">
        <v>57</v>
      </c>
      <c r="B65" t="s">
        <v>55</v>
      </c>
    </row>
    <row r="66" spans="1:7" x14ac:dyDescent="0.3">
      <c r="A66" t="s">
        <v>58</v>
      </c>
      <c r="B66" t="s">
        <v>59</v>
      </c>
    </row>
    <row r="67" spans="1:7" x14ac:dyDescent="0.3">
      <c r="A67" t="s">
        <v>60</v>
      </c>
      <c r="B67" t="s">
        <v>61</v>
      </c>
    </row>
    <row r="68" spans="1:7" x14ac:dyDescent="0.3">
      <c r="A68" t="s">
        <v>62</v>
      </c>
      <c r="B68" t="s">
        <v>63</v>
      </c>
    </row>
    <row r="69" spans="1:7" x14ac:dyDescent="0.3">
      <c r="A69" t="s">
        <v>64</v>
      </c>
      <c r="B69" t="s">
        <v>65</v>
      </c>
    </row>
    <row r="71" spans="1:7" x14ac:dyDescent="0.3">
      <c r="B71" t="s">
        <v>66</v>
      </c>
      <c r="C71" t="s">
        <v>67</v>
      </c>
      <c r="E71" t="s">
        <v>68</v>
      </c>
    </row>
    <row r="74" spans="1:7" ht="15" thickBot="1" x14ac:dyDescent="0.35"/>
    <row r="75" spans="1:7" ht="14.4" customHeight="1" x14ac:dyDescent="0.3">
      <c r="A75" s="19" t="s">
        <v>96</v>
      </c>
      <c r="B75" s="20"/>
      <c r="C75" s="20"/>
      <c r="D75" s="20"/>
      <c r="E75" s="20"/>
      <c r="F75" s="20"/>
      <c r="G75" s="21"/>
    </row>
    <row r="76" spans="1:7" ht="15" customHeight="1" thickBot="1" x14ac:dyDescent="0.35">
      <c r="A76" s="22"/>
      <c r="B76" s="23"/>
      <c r="C76" s="23"/>
      <c r="D76" s="23"/>
      <c r="E76" s="23"/>
      <c r="F76" s="23"/>
      <c r="G76" s="24"/>
    </row>
    <row r="78" spans="1:7" x14ac:dyDescent="0.3">
      <c r="A78" s="51" t="s">
        <v>70</v>
      </c>
      <c r="B78" s="51" t="s">
        <v>71</v>
      </c>
      <c r="C78" s="51" t="s">
        <v>72</v>
      </c>
      <c r="D78" s="51" t="s">
        <v>73</v>
      </c>
    </row>
    <row r="79" spans="1:7" x14ac:dyDescent="0.3">
      <c r="A79" s="16" t="s">
        <v>74</v>
      </c>
      <c r="B79" s="58">
        <v>258000000</v>
      </c>
      <c r="C79" s="58">
        <v>887436184</v>
      </c>
      <c r="D79" s="58">
        <v>629436184</v>
      </c>
    </row>
    <row r="80" spans="1:7" x14ac:dyDescent="0.3">
      <c r="A80" s="16" t="s">
        <v>75</v>
      </c>
      <c r="B80" s="58">
        <v>207000000</v>
      </c>
      <c r="C80" s="58">
        <v>553080025</v>
      </c>
      <c r="D80" s="58">
        <v>346080025</v>
      </c>
    </row>
    <row r="81" spans="1:4" x14ac:dyDescent="0.3">
      <c r="A81" s="16" t="s">
        <v>76</v>
      </c>
      <c r="B81" s="58">
        <v>204000000</v>
      </c>
      <c r="C81" s="58">
        <v>391081192</v>
      </c>
      <c r="D81" s="58">
        <v>187081192</v>
      </c>
    </row>
    <row r="82" spans="1:4" x14ac:dyDescent="0.3">
      <c r="A82" s="16" t="s">
        <v>77</v>
      </c>
      <c r="B82" s="58">
        <v>200000000</v>
      </c>
      <c r="C82" s="58">
        <v>784024485</v>
      </c>
      <c r="D82" s="58">
        <v>584024485</v>
      </c>
    </row>
    <row r="83" spans="1:4" x14ac:dyDescent="0.3">
      <c r="A83" s="16" t="s">
        <v>78</v>
      </c>
      <c r="B83" s="58">
        <v>200000000</v>
      </c>
      <c r="C83" s="58">
        <v>1835400000</v>
      </c>
      <c r="D83" s="58">
        <v>1635400000</v>
      </c>
    </row>
    <row r="84" spans="1:4" x14ac:dyDescent="0.3">
      <c r="A84" s="16" t="s">
        <v>79</v>
      </c>
      <c r="B84" s="58">
        <v>180000000</v>
      </c>
      <c r="C84" s="58">
        <v>748806957</v>
      </c>
      <c r="D84" s="58">
        <v>568806957</v>
      </c>
    </row>
    <row r="85" spans="1:4" x14ac:dyDescent="0.3">
      <c r="A85" s="16" t="s">
        <v>80</v>
      </c>
      <c r="B85" s="58">
        <v>175000000</v>
      </c>
      <c r="C85" s="58">
        <v>217700000</v>
      </c>
      <c r="D85" s="58">
        <v>42700000</v>
      </c>
    </row>
    <row r="86" spans="1:4" x14ac:dyDescent="0.3">
      <c r="A86" s="16" t="s">
        <v>81</v>
      </c>
      <c r="B86" s="58">
        <v>175000000</v>
      </c>
      <c r="C86" s="58">
        <v>120698890</v>
      </c>
      <c r="D86" s="58">
        <v>-54301110</v>
      </c>
    </row>
    <row r="87" spans="1:4" x14ac:dyDescent="0.3">
      <c r="A87" s="16" t="s">
        <v>82</v>
      </c>
      <c r="B87" s="58">
        <v>175000000</v>
      </c>
      <c r="C87" s="58">
        <v>264246220</v>
      </c>
      <c r="D87" s="58">
        <v>89246220</v>
      </c>
    </row>
    <row r="88" spans="1:4" x14ac:dyDescent="0.3">
      <c r="A88" s="16" t="s">
        <v>83</v>
      </c>
      <c r="B88" s="58">
        <v>170000000</v>
      </c>
      <c r="C88" s="58">
        <v>433058296</v>
      </c>
      <c r="D88" s="58">
        <v>263058296</v>
      </c>
    </row>
    <row r="89" spans="1:4" x14ac:dyDescent="0.3">
      <c r="A89" s="16" t="s">
        <v>84</v>
      </c>
      <c r="B89" s="58">
        <v>170000000</v>
      </c>
      <c r="C89" s="58">
        <v>296596043</v>
      </c>
      <c r="D89" s="58">
        <v>126596043</v>
      </c>
    </row>
    <row r="90" spans="1:4" x14ac:dyDescent="0.3">
      <c r="A90" s="16" t="s">
        <v>85</v>
      </c>
      <c r="B90" s="58">
        <v>170000000</v>
      </c>
      <c r="C90" s="58">
        <v>300150546</v>
      </c>
      <c r="D90" s="58">
        <v>130150546</v>
      </c>
    </row>
    <row r="91" spans="1:4" x14ac:dyDescent="0.3">
      <c r="A91" s="16" t="s">
        <v>86</v>
      </c>
      <c r="B91" s="58">
        <v>160000000</v>
      </c>
      <c r="C91" s="58">
        <v>733012359</v>
      </c>
      <c r="D91" s="58">
        <v>573012359</v>
      </c>
    </row>
    <row r="92" spans="1:4" x14ac:dyDescent="0.3">
      <c r="A92" s="16" t="s">
        <v>87</v>
      </c>
      <c r="B92" s="58">
        <v>160000000</v>
      </c>
      <c r="C92" s="58">
        <v>181674817</v>
      </c>
      <c r="D92" s="58">
        <v>21674817</v>
      </c>
    </row>
    <row r="93" spans="1:4" x14ac:dyDescent="0.3">
      <c r="A93" s="16" t="s">
        <v>88</v>
      </c>
      <c r="B93" s="58">
        <v>155000000</v>
      </c>
      <c r="C93" s="58">
        <v>167297191</v>
      </c>
      <c r="D93" s="58">
        <v>12297191</v>
      </c>
    </row>
    <row r="94" spans="1:4" x14ac:dyDescent="0.3">
      <c r="A94" s="16" t="s">
        <v>89</v>
      </c>
      <c r="B94" s="58">
        <v>151500000</v>
      </c>
      <c r="C94" s="58">
        <v>450500000</v>
      </c>
      <c r="D94" s="58">
        <v>299000000</v>
      </c>
    </row>
    <row r="95" spans="1:4" x14ac:dyDescent="0.3">
      <c r="A95" s="16" t="s">
        <v>90</v>
      </c>
      <c r="B95" s="58">
        <v>150000000</v>
      </c>
      <c r="C95" s="58">
        <v>892213036</v>
      </c>
      <c r="D95" s="58">
        <v>742213036</v>
      </c>
    </row>
    <row r="96" spans="1:4" x14ac:dyDescent="0.3">
      <c r="A96" s="16" t="s">
        <v>91</v>
      </c>
      <c r="B96" s="58">
        <v>150000000</v>
      </c>
      <c r="C96" s="58">
        <v>822828538</v>
      </c>
      <c r="D96" s="58">
        <v>672828538</v>
      </c>
    </row>
    <row r="97" spans="1:7" x14ac:dyDescent="0.3">
      <c r="A97" s="16" t="s">
        <v>92</v>
      </c>
      <c r="B97" s="58">
        <v>150000000</v>
      </c>
      <c r="C97" s="58">
        <v>397501348</v>
      </c>
      <c r="D97" s="58">
        <v>247501348</v>
      </c>
    </row>
    <row r="98" spans="1:7" x14ac:dyDescent="0.3">
      <c r="A98" s="16" t="s">
        <v>93</v>
      </c>
      <c r="B98" s="58">
        <v>150000000</v>
      </c>
      <c r="C98" s="58">
        <v>497298577</v>
      </c>
      <c r="D98" s="58">
        <v>347298577</v>
      </c>
    </row>
    <row r="100" spans="1:7" x14ac:dyDescent="0.3">
      <c r="C100" s="49" t="s">
        <v>94</v>
      </c>
      <c r="D100" s="50">
        <v>1635400000</v>
      </c>
    </row>
    <row r="101" spans="1:7" x14ac:dyDescent="0.3">
      <c r="C101" s="49" t="s">
        <v>95</v>
      </c>
      <c r="D101" s="50">
        <v>-54301110</v>
      </c>
    </row>
    <row r="103" spans="1:7" ht="15" thickBot="1" x14ac:dyDescent="0.35"/>
    <row r="104" spans="1:7" ht="14.4" customHeight="1" x14ac:dyDescent="0.3">
      <c r="A104" s="19" t="s">
        <v>97</v>
      </c>
      <c r="B104" s="20"/>
      <c r="C104" s="20"/>
      <c r="D104" s="20"/>
      <c r="E104" s="20"/>
      <c r="F104" s="20"/>
      <c r="G104" s="21"/>
    </row>
    <row r="105" spans="1:7" ht="15" thickBot="1" x14ac:dyDescent="0.35">
      <c r="A105" s="22"/>
      <c r="B105" s="23"/>
      <c r="C105" s="23"/>
      <c r="D105" s="23"/>
      <c r="E105" s="23"/>
      <c r="F105" s="23"/>
      <c r="G105" s="24"/>
    </row>
    <row r="107" spans="1:7" ht="18.600000000000001" thickBot="1" x14ac:dyDescent="0.4">
      <c r="A107" s="59" t="s">
        <v>98</v>
      </c>
    </row>
    <row r="108" spans="1:7" ht="19.95" customHeight="1" thickBot="1" x14ac:dyDescent="0.35">
      <c r="A108" s="60"/>
      <c r="B108" s="61"/>
      <c r="C108" s="61"/>
      <c r="D108" s="72"/>
      <c r="E108" s="74"/>
      <c r="F108" s="75" t="s">
        <v>107</v>
      </c>
      <c r="G108" s="76" t="s">
        <v>108</v>
      </c>
    </row>
    <row r="109" spans="1:7" ht="19.95" customHeight="1" x14ac:dyDescent="0.3">
      <c r="A109" s="62"/>
      <c r="B109" s="63">
        <v>2000</v>
      </c>
      <c r="C109" s="63">
        <v>2005</v>
      </c>
      <c r="D109" s="63">
        <v>2010</v>
      </c>
      <c r="E109" s="73">
        <v>2015</v>
      </c>
      <c r="F109" s="78"/>
    </row>
    <row r="110" spans="1:7" ht="19.95" customHeight="1" x14ac:dyDescent="0.3">
      <c r="A110" s="64" t="s">
        <v>99</v>
      </c>
      <c r="B110" s="65">
        <v>6980</v>
      </c>
      <c r="C110" s="65">
        <v>7157</v>
      </c>
      <c r="D110" s="65">
        <v>74000</v>
      </c>
      <c r="E110" s="66">
        <v>75608</v>
      </c>
      <c r="F110" s="78"/>
    </row>
    <row r="111" spans="1:7" ht="19.95" customHeight="1" x14ac:dyDescent="0.3">
      <c r="A111" s="64" t="s">
        <v>100</v>
      </c>
      <c r="B111" s="67">
        <v>3784</v>
      </c>
      <c r="C111" s="67">
        <v>3946</v>
      </c>
      <c r="D111" s="67">
        <v>4199</v>
      </c>
      <c r="E111" s="68">
        <v>4218</v>
      </c>
      <c r="F111" s="78"/>
    </row>
    <row r="112" spans="1:7" ht="19.95" customHeight="1" x14ac:dyDescent="0.3">
      <c r="A112" s="64" t="s">
        <v>101</v>
      </c>
      <c r="B112" s="67">
        <v>1996</v>
      </c>
      <c r="C112" s="67">
        <v>2007</v>
      </c>
      <c r="D112" s="67">
        <v>2032</v>
      </c>
      <c r="E112" s="68">
        <v>2425</v>
      </c>
      <c r="F112" s="78"/>
    </row>
    <row r="113" spans="1:8" ht="19.95" customHeight="1" x14ac:dyDescent="0.3">
      <c r="A113" s="64" t="s">
        <v>102</v>
      </c>
      <c r="B113" s="67">
        <v>1037</v>
      </c>
      <c r="C113" s="67">
        <v>1386</v>
      </c>
      <c r="D113" s="67">
        <v>1629</v>
      </c>
      <c r="E113" s="68">
        <v>1759</v>
      </c>
      <c r="F113" s="78"/>
    </row>
    <row r="114" spans="1:8" ht="19.95" customHeight="1" x14ac:dyDescent="0.3">
      <c r="A114" s="64" t="s">
        <v>103</v>
      </c>
      <c r="B114" s="67">
        <v>1376</v>
      </c>
      <c r="C114" s="67">
        <v>849</v>
      </c>
      <c r="D114" s="67">
        <v>998</v>
      </c>
      <c r="E114" s="68">
        <v>1027</v>
      </c>
      <c r="F114" s="78"/>
    </row>
    <row r="115" spans="1:8" ht="19.95" customHeight="1" x14ac:dyDescent="0.3">
      <c r="A115" s="64" t="s">
        <v>104</v>
      </c>
      <c r="B115" s="67">
        <v>645</v>
      </c>
      <c r="C115" s="67">
        <v>722</v>
      </c>
      <c r="D115" s="67">
        <v>831</v>
      </c>
      <c r="E115" s="68">
        <v>856</v>
      </c>
      <c r="F115" s="78"/>
    </row>
    <row r="116" spans="1:8" ht="19.95" customHeight="1" x14ac:dyDescent="0.3">
      <c r="A116" s="64" t="s">
        <v>105</v>
      </c>
      <c r="B116" s="67">
        <v>261</v>
      </c>
      <c r="C116" s="67">
        <v>328</v>
      </c>
      <c r="D116" s="67">
        <v>478</v>
      </c>
      <c r="E116" s="68">
        <v>831</v>
      </c>
      <c r="F116" s="78"/>
    </row>
    <row r="117" spans="1:8" ht="19.95" customHeight="1" thickBot="1" x14ac:dyDescent="0.35">
      <c r="A117" s="69" t="s">
        <v>106</v>
      </c>
      <c r="B117" s="70">
        <f t="shared" ref="B117:E117" si="7">SUM(B109:B116)</f>
        <v>18079</v>
      </c>
      <c r="C117" s="70">
        <f t="shared" si="7"/>
        <v>18400</v>
      </c>
      <c r="D117" s="70">
        <f t="shared" si="7"/>
        <v>86177</v>
      </c>
      <c r="E117" s="71">
        <f t="shared" si="7"/>
        <v>88739</v>
      </c>
      <c r="F117" s="77"/>
    </row>
    <row r="118" spans="1:8" ht="15" thickBot="1" x14ac:dyDescent="0.35"/>
    <row r="119" spans="1:8" x14ac:dyDescent="0.3">
      <c r="A119" s="19" t="s">
        <v>137</v>
      </c>
      <c r="B119" s="20"/>
      <c r="C119" s="20"/>
      <c r="D119" s="20"/>
      <c r="E119" s="20"/>
      <c r="F119" s="20"/>
      <c r="G119" s="21"/>
    </row>
    <row r="120" spans="1:8" ht="15" thickBot="1" x14ac:dyDescent="0.35">
      <c r="A120" s="22"/>
      <c r="B120" s="23"/>
      <c r="C120" s="23"/>
      <c r="D120" s="23"/>
      <c r="E120" s="23"/>
      <c r="F120" s="23"/>
      <c r="G120" s="24"/>
    </row>
    <row r="123" spans="1:8" x14ac:dyDescent="0.3">
      <c r="A123" t="s">
        <v>109</v>
      </c>
    </row>
    <row r="125" spans="1:8" x14ac:dyDescent="0.3">
      <c r="A125" s="17" t="s">
        <v>110</v>
      </c>
      <c r="B125" s="17" t="s">
        <v>111</v>
      </c>
      <c r="C125" s="17" t="s">
        <v>112</v>
      </c>
      <c r="D125" s="17" t="s">
        <v>113</v>
      </c>
      <c r="E125" s="16"/>
      <c r="F125" s="16" t="s">
        <v>114</v>
      </c>
      <c r="G125" s="16"/>
      <c r="H125" s="16"/>
    </row>
    <row r="126" spans="1:8" x14ac:dyDescent="0.3">
      <c r="A126" s="26" t="s">
        <v>115</v>
      </c>
      <c r="B126" s="26">
        <v>88</v>
      </c>
      <c r="C126" s="26" t="str">
        <f>IF(B126&gt;$B$143,"LONG","SHORT")</f>
        <v>LONG</v>
      </c>
      <c r="D126" s="79">
        <f>IF(C126="LONG",B126-$B$143,"")</f>
        <v>62.5625</v>
      </c>
      <c r="E126" s="16"/>
      <c r="F126" s="16" t="s">
        <v>116</v>
      </c>
      <c r="G126" s="16"/>
      <c r="H126" s="16"/>
    </row>
    <row r="127" spans="1:8" x14ac:dyDescent="0.3">
      <c r="A127" s="26" t="s">
        <v>117</v>
      </c>
      <c r="B127" s="26">
        <v>6.1</v>
      </c>
      <c r="C127" s="26" t="str">
        <f t="shared" ref="C127:C142" si="8">IF(B127&gt;$B$143,"LONG","SHORT")</f>
        <v>SHORT</v>
      </c>
      <c r="D127" s="79" t="str">
        <f t="shared" ref="D127:D143" si="9">IF(C127="LONG",B127-$B$143,"")</f>
        <v/>
      </c>
      <c r="E127" s="16"/>
      <c r="F127" s="16"/>
      <c r="G127" s="16"/>
      <c r="H127" s="16"/>
    </row>
    <row r="128" spans="1:8" x14ac:dyDescent="0.3">
      <c r="A128" s="26" t="s">
        <v>118</v>
      </c>
      <c r="B128" s="26">
        <v>20.7</v>
      </c>
      <c r="C128" s="26" t="str">
        <f t="shared" si="8"/>
        <v>SHORT</v>
      </c>
      <c r="D128" s="79" t="str">
        <f t="shared" si="9"/>
        <v/>
      </c>
      <c r="E128" s="16"/>
      <c r="F128" s="16" t="s">
        <v>119</v>
      </c>
      <c r="G128" s="16"/>
      <c r="H128" s="16"/>
    </row>
    <row r="129" spans="1:8" x14ac:dyDescent="0.3">
      <c r="A129" s="26" t="s">
        <v>120</v>
      </c>
      <c r="B129" s="26">
        <v>3.5</v>
      </c>
      <c r="C129" s="26" t="str">
        <f t="shared" si="8"/>
        <v>SHORT</v>
      </c>
      <c r="D129" s="79" t="str">
        <f t="shared" si="9"/>
        <v/>
      </c>
      <c r="E129" s="16"/>
      <c r="F129" s="16"/>
      <c r="G129" s="16"/>
      <c r="H129" s="16"/>
    </row>
    <row r="130" spans="1:8" x14ac:dyDescent="0.3">
      <c r="A130" s="26" t="s">
        <v>121</v>
      </c>
      <c r="B130" s="26">
        <v>20.5</v>
      </c>
      <c r="C130" s="26" t="str">
        <f t="shared" si="8"/>
        <v>SHORT</v>
      </c>
      <c r="D130" s="79" t="str">
        <f t="shared" si="9"/>
        <v/>
      </c>
      <c r="E130" s="16"/>
      <c r="F130" s="16" t="s">
        <v>122</v>
      </c>
      <c r="G130" s="16"/>
      <c r="H130" s="16"/>
    </row>
    <row r="131" spans="1:8" x14ac:dyDescent="0.3">
      <c r="A131" s="26" t="s">
        <v>123</v>
      </c>
      <c r="B131" s="26">
        <v>3.8</v>
      </c>
      <c r="C131" s="26" t="str">
        <f t="shared" si="8"/>
        <v>SHORT</v>
      </c>
      <c r="D131" s="79" t="str">
        <f t="shared" si="9"/>
        <v/>
      </c>
      <c r="E131" s="16"/>
      <c r="F131" s="16" t="s">
        <v>124</v>
      </c>
      <c r="G131" s="16"/>
      <c r="H131" s="16"/>
    </row>
    <row r="132" spans="1:8" x14ac:dyDescent="0.3">
      <c r="A132" s="26" t="s">
        <v>125</v>
      </c>
      <c r="B132" s="26">
        <v>55</v>
      </c>
      <c r="C132" s="26" t="str">
        <f t="shared" si="8"/>
        <v>LONG</v>
      </c>
      <c r="D132" s="79">
        <f t="shared" si="9"/>
        <v>29.5625</v>
      </c>
      <c r="E132" s="16"/>
      <c r="F132" s="16"/>
      <c r="G132" s="16"/>
      <c r="H132" s="16"/>
    </row>
    <row r="133" spans="1:8" x14ac:dyDescent="0.3">
      <c r="A133" s="26" t="s">
        <v>126</v>
      </c>
      <c r="B133" s="26">
        <v>8.1</v>
      </c>
      <c r="C133" s="26" t="str">
        <f t="shared" si="8"/>
        <v>SHORT</v>
      </c>
      <c r="D133" s="79" t="str">
        <f t="shared" si="9"/>
        <v/>
      </c>
      <c r="E133" s="16"/>
      <c r="F133" s="16"/>
      <c r="G133" s="16"/>
      <c r="H133" s="16"/>
    </row>
    <row r="134" spans="1:8" x14ac:dyDescent="0.3">
      <c r="A134" s="26" t="s">
        <v>127</v>
      </c>
      <c r="B134" s="26">
        <v>5.3</v>
      </c>
      <c r="C134" s="26" t="str">
        <f t="shared" si="8"/>
        <v>SHORT</v>
      </c>
      <c r="D134" s="79" t="str">
        <f t="shared" si="9"/>
        <v/>
      </c>
      <c r="E134" s="16"/>
      <c r="F134" s="16"/>
      <c r="G134" s="16"/>
      <c r="H134" s="16"/>
    </row>
    <row r="135" spans="1:8" x14ac:dyDescent="0.3">
      <c r="A135" s="26" t="s">
        <v>128</v>
      </c>
      <c r="B135" s="26">
        <v>66</v>
      </c>
      <c r="C135" s="26" t="str">
        <f t="shared" si="8"/>
        <v>LONG</v>
      </c>
      <c r="D135" s="79">
        <f t="shared" si="9"/>
        <v>40.5625</v>
      </c>
      <c r="E135" s="16"/>
      <c r="F135" s="16"/>
      <c r="G135" s="16"/>
      <c r="H135" s="16"/>
    </row>
    <row r="136" spans="1:8" x14ac:dyDescent="0.3">
      <c r="A136" s="26" t="s">
        <v>129</v>
      </c>
      <c r="B136" s="26">
        <v>4.7</v>
      </c>
      <c r="C136" s="26" t="str">
        <f t="shared" si="8"/>
        <v>SHORT</v>
      </c>
      <c r="D136" s="79" t="str">
        <f t="shared" si="9"/>
        <v/>
      </c>
      <c r="E136" s="16"/>
      <c r="F136" s="16"/>
      <c r="G136" s="16"/>
      <c r="H136" s="16"/>
    </row>
    <row r="137" spans="1:8" x14ac:dyDescent="0.3">
      <c r="A137" s="26" t="s">
        <v>130</v>
      </c>
      <c r="B137" s="26">
        <v>4.5999999999999996</v>
      </c>
      <c r="C137" s="26" t="str">
        <f t="shared" si="8"/>
        <v>SHORT</v>
      </c>
      <c r="D137" s="79" t="str">
        <f t="shared" si="9"/>
        <v/>
      </c>
      <c r="E137" s="16"/>
      <c r="F137" s="16"/>
      <c r="G137" s="16"/>
      <c r="H137" s="16"/>
    </row>
    <row r="138" spans="1:8" x14ac:dyDescent="0.3">
      <c r="A138" s="26" t="s">
        <v>131</v>
      </c>
      <c r="B138" s="26">
        <v>98</v>
      </c>
      <c r="C138" s="26" t="str">
        <f t="shared" si="8"/>
        <v>LONG</v>
      </c>
      <c r="D138" s="79">
        <f t="shared" si="9"/>
        <v>72.5625</v>
      </c>
      <c r="E138" s="16"/>
      <c r="F138" s="16"/>
      <c r="G138" s="16"/>
      <c r="H138" s="16"/>
    </row>
    <row r="139" spans="1:8" x14ac:dyDescent="0.3">
      <c r="A139" s="26" t="s">
        <v>132</v>
      </c>
      <c r="B139" s="26">
        <v>8.6999999999999993</v>
      </c>
      <c r="C139" s="26" t="str">
        <f t="shared" si="8"/>
        <v>SHORT</v>
      </c>
      <c r="D139" s="79" t="str">
        <f t="shared" si="9"/>
        <v/>
      </c>
      <c r="E139" s="16"/>
      <c r="F139" s="16"/>
      <c r="G139" s="16"/>
      <c r="H139" s="16"/>
    </row>
    <row r="140" spans="1:8" x14ac:dyDescent="0.3">
      <c r="A140" s="26" t="s">
        <v>133</v>
      </c>
      <c r="B140" s="26">
        <v>6.2</v>
      </c>
      <c r="C140" s="26" t="str">
        <f t="shared" si="8"/>
        <v>SHORT</v>
      </c>
      <c r="D140" s="79" t="str">
        <f t="shared" si="9"/>
        <v/>
      </c>
      <c r="E140" s="16"/>
      <c r="F140" s="16"/>
      <c r="G140" s="16"/>
      <c r="H140" s="16"/>
    </row>
    <row r="141" spans="1:8" x14ac:dyDescent="0.3">
      <c r="A141" s="26" t="s">
        <v>134</v>
      </c>
      <c r="B141" s="26">
        <v>7.8</v>
      </c>
      <c r="C141" s="26" t="str">
        <f t="shared" si="8"/>
        <v>SHORT</v>
      </c>
      <c r="D141" s="79" t="str">
        <f t="shared" si="9"/>
        <v/>
      </c>
      <c r="E141" s="16"/>
      <c r="F141" s="16"/>
      <c r="G141" s="16"/>
      <c r="H141" s="16"/>
    </row>
    <row r="142" spans="1:8" x14ac:dyDescent="0.3">
      <c r="A142" s="26" t="s">
        <v>135</v>
      </c>
      <c r="B142" s="26">
        <v>8.1999999999999993</v>
      </c>
      <c r="C142" s="26" t="str">
        <f t="shared" si="8"/>
        <v>SHORT</v>
      </c>
      <c r="D142" s="79" t="str">
        <f t="shared" si="9"/>
        <v/>
      </c>
      <c r="E142" s="16"/>
      <c r="F142" s="16"/>
      <c r="G142" s="16"/>
      <c r="H142" s="16"/>
    </row>
    <row r="143" spans="1:8" x14ac:dyDescent="0.3">
      <c r="A143" s="26" t="s">
        <v>136</v>
      </c>
      <c r="B143" s="80">
        <f>AVERAGE(B126:B141)</f>
        <v>25.4375</v>
      </c>
      <c r="C143" s="26"/>
      <c r="D143" s="79" t="str">
        <f t="shared" si="9"/>
        <v/>
      </c>
      <c r="E143" s="16"/>
      <c r="F143" s="16"/>
      <c r="G143" s="16"/>
      <c r="H143" s="16"/>
    </row>
    <row r="145" spans="1:7" ht="15" thickBot="1" x14ac:dyDescent="0.35"/>
    <row r="146" spans="1:7" x14ac:dyDescent="0.3">
      <c r="A146" s="19" t="s">
        <v>138</v>
      </c>
      <c r="B146" s="20"/>
      <c r="C146" s="20"/>
      <c r="D146" s="20"/>
      <c r="E146" s="20"/>
      <c r="F146" s="20"/>
      <c r="G146" s="21"/>
    </row>
    <row r="147" spans="1:7" ht="15" thickBot="1" x14ac:dyDescent="0.35">
      <c r="A147" s="22"/>
      <c r="B147" s="23"/>
      <c r="C147" s="23"/>
      <c r="D147" s="23"/>
      <c r="E147" s="23"/>
      <c r="F147" s="23"/>
      <c r="G147" s="24"/>
    </row>
    <row r="149" spans="1:7" x14ac:dyDescent="0.3">
      <c r="A149" s="81" t="s">
        <v>139</v>
      </c>
      <c r="B149" s="81" t="s">
        <v>45</v>
      </c>
    </row>
    <row r="150" spans="1:7" x14ac:dyDescent="0.3">
      <c r="A150" s="82">
        <v>23800</v>
      </c>
      <c r="B150" s="26">
        <v>2008</v>
      </c>
    </row>
    <row r="151" spans="1:7" x14ac:dyDescent="0.3">
      <c r="A151" s="82">
        <v>26400</v>
      </c>
      <c r="B151" s="26">
        <v>2009</v>
      </c>
    </row>
    <row r="152" spans="1:7" x14ac:dyDescent="0.3">
      <c r="A152" s="82">
        <v>23700</v>
      </c>
      <c r="B152" s="26">
        <v>2010</v>
      </c>
    </row>
    <row r="153" spans="1:7" x14ac:dyDescent="0.3">
      <c r="A153" s="82">
        <v>31900</v>
      </c>
      <c r="B153" s="26">
        <v>2011</v>
      </c>
    </row>
    <row r="154" spans="1:7" x14ac:dyDescent="0.3">
      <c r="A154" s="82">
        <v>28500</v>
      </c>
      <c r="B154" s="26">
        <v>2012</v>
      </c>
    </row>
    <row r="155" spans="1:7" x14ac:dyDescent="0.3">
      <c r="A155" s="82">
        <v>32700</v>
      </c>
      <c r="B155" s="26">
        <v>2013</v>
      </c>
    </row>
    <row r="156" spans="1:7" x14ac:dyDescent="0.3">
      <c r="A156" s="82">
        <v>35700</v>
      </c>
      <c r="B156" s="26">
        <v>2014</v>
      </c>
    </row>
    <row r="157" spans="1:7" x14ac:dyDescent="0.3">
      <c r="A157" s="82">
        <v>29500</v>
      </c>
      <c r="B157" s="26">
        <v>2015</v>
      </c>
    </row>
    <row r="158" spans="1:7" x14ac:dyDescent="0.3">
      <c r="A158" s="82">
        <v>37500</v>
      </c>
      <c r="B158" s="26">
        <v>2016</v>
      </c>
    </row>
    <row r="159" spans="1:7" x14ac:dyDescent="0.3">
      <c r="A159" s="82">
        <v>41700</v>
      </c>
      <c r="B159" s="26">
        <v>2017</v>
      </c>
    </row>
    <row r="161" spans="1:8" ht="15" thickBot="1" x14ac:dyDescent="0.35"/>
    <row r="162" spans="1:8" x14ac:dyDescent="0.3">
      <c r="A162" s="52" t="s">
        <v>140</v>
      </c>
      <c r="B162" s="53"/>
      <c r="C162" s="53"/>
      <c r="D162" s="53"/>
      <c r="E162" s="53"/>
      <c r="F162" s="53"/>
      <c r="G162" s="54"/>
    </row>
    <row r="163" spans="1:8" ht="15" thickBot="1" x14ac:dyDescent="0.35">
      <c r="A163" s="55"/>
      <c r="B163" s="56"/>
      <c r="C163" s="56"/>
      <c r="D163" s="56"/>
      <c r="E163" s="56"/>
      <c r="F163" s="56"/>
      <c r="G163" s="57"/>
    </row>
    <row r="165" spans="1:8" x14ac:dyDescent="0.3">
      <c r="A165" s="87" t="s">
        <v>141</v>
      </c>
      <c r="B165" s="87" t="s">
        <v>142</v>
      </c>
      <c r="C165" s="87" t="s">
        <v>143</v>
      </c>
      <c r="E165" s="84"/>
      <c r="F165" s="84"/>
      <c r="G165" s="84"/>
      <c r="H165" s="84"/>
    </row>
    <row r="166" spans="1:8" x14ac:dyDescent="0.3">
      <c r="A166" s="86"/>
      <c r="B166" s="86"/>
      <c r="C166" s="86"/>
      <c r="E166" s="85"/>
      <c r="F166" s="85"/>
      <c r="G166" s="85"/>
      <c r="H166" s="85"/>
    </row>
    <row r="167" spans="1:8" x14ac:dyDescent="0.3">
      <c r="A167" s="86" t="s">
        <v>148</v>
      </c>
      <c r="B167" s="86" t="s">
        <v>149</v>
      </c>
      <c r="C167" s="86" t="s">
        <v>149</v>
      </c>
      <c r="E167" s="85"/>
      <c r="F167" s="85"/>
      <c r="G167" s="85"/>
      <c r="H167" s="85"/>
    </row>
    <row r="168" spans="1:8" x14ac:dyDescent="0.3">
      <c r="A168" s="86" t="s">
        <v>150</v>
      </c>
      <c r="B168" s="86">
        <v>1.99</v>
      </c>
      <c r="C168" s="86">
        <f>SUM(B168,Jan!B4,Feb!B3,Mar!B3,Apr!B4)</f>
        <v>21.940000000000005</v>
      </c>
      <c r="E168" s="85"/>
      <c r="F168" s="85"/>
      <c r="G168" s="85"/>
      <c r="H168" s="85"/>
    </row>
    <row r="169" spans="1:8" x14ac:dyDescent="0.3">
      <c r="A169" s="86" t="s">
        <v>151</v>
      </c>
      <c r="B169" s="86">
        <v>4.75</v>
      </c>
      <c r="C169" s="86">
        <f>SUM(B169,Jan!B5,Feb!B4,Mar!B4,Apr!B5)</f>
        <v>18.25</v>
      </c>
      <c r="E169" s="85"/>
      <c r="F169" s="85"/>
      <c r="G169" s="85"/>
      <c r="H169" s="85"/>
    </row>
    <row r="170" spans="1:8" x14ac:dyDescent="0.3">
      <c r="A170" s="86" t="s">
        <v>152</v>
      </c>
      <c r="B170" s="86">
        <v>11</v>
      </c>
      <c r="C170" s="86">
        <f>SUM(B170,Jan!B6,Feb!B5,Mar!B5,Apr!B6)</f>
        <v>59</v>
      </c>
      <c r="E170" s="85"/>
      <c r="F170" s="85"/>
      <c r="G170" s="85"/>
      <c r="H170" s="85"/>
    </row>
    <row r="171" spans="1:8" x14ac:dyDescent="0.3">
      <c r="A171" s="86" t="s">
        <v>153</v>
      </c>
      <c r="B171" s="86">
        <v>8</v>
      </c>
      <c r="C171" s="86">
        <f>SUM(B171,Jan!B7,Feb!B6,Mar!B6,Apr!B7)</f>
        <v>18</v>
      </c>
      <c r="E171" s="85"/>
      <c r="F171" s="85"/>
      <c r="G171" s="85"/>
      <c r="H171" s="85"/>
    </row>
    <row r="172" spans="1:8" x14ac:dyDescent="0.3">
      <c r="A172" s="86" t="s">
        <v>154</v>
      </c>
      <c r="B172" s="86">
        <v>3</v>
      </c>
      <c r="C172" s="86">
        <f>SUM(B172,Jan!B8,Feb!B7,Mar!B7,Apr!B8)</f>
        <v>27.5</v>
      </c>
      <c r="E172" s="85"/>
      <c r="F172" s="85"/>
      <c r="G172" s="85"/>
      <c r="H172" s="85"/>
    </row>
    <row r="173" spans="1:8" x14ac:dyDescent="0.3">
      <c r="A173" s="86" t="s">
        <v>155</v>
      </c>
      <c r="B173" s="86">
        <v>0</v>
      </c>
      <c r="C173" s="86">
        <f>SUM(B173,Jan!B9,Feb!B8,Mar!B8,Apr!B9)</f>
        <v>15.5</v>
      </c>
      <c r="E173" s="85"/>
      <c r="F173" s="85"/>
      <c r="G173" s="85"/>
      <c r="H173" s="85"/>
    </row>
    <row r="174" spans="1:8" x14ac:dyDescent="0.3">
      <c r="A174" s="86" t="s">
        <v>156</v>
      </c>
      <c r="B174" s="86">
        <v>0</v>
      </c>
      <c r="C174" s="86">
        <f>SUM(B174,Jan!B10,Feb!B9,Mar!B9,Apr!B10)</f>
        <v>20.5</v>
      </c>
      <c r="E174" s="85"/>
      <c r="F174" s="85"/>
      <c r="G174" s="85"/>
      <c r="H174" s="85"/>
    </row>
    <row r="175" spans="1:8" x14ac:dyDescent="0.3">
      <c r="A175" s="86" t="s">
        <v>106</v>
      </c>
      <c r="B175" s="86">
        <f>SUM(B168:B174)</f>
        <v>28.740000000000002</v>
      </c>
      <c r="C175" s="86">
        <f>SUM(B175,Jan!B11,Feb!B10,Mar!B10,Apr!B11)</f>
        <v>180.69000000000003</v>
      </c>
      <c r="E175" s="85"/>
      <c r="F175" s="85"/>
      <c r="G175" s="85"/>
      <c r="H175" s="85"/>
    </row>
    <row r="176" spans="1:8" x14ac:dyDescent="0.3">
      <c r="A176" s="83"/>
      <c r="B176" s="83"/>
      <c r="D176" s="83"/>
      <c r="E176" s="83"/>
      <c r="F176" s="83"/>
      <c r="G176" s="83"/>
      <c r="H176" s="83"/>
    </row>
  </sheetData>
  <mergeCells count="10">
    <mergeCell ref="A119:G120"/>
    <mergeCell ref="A146:G147"/>
    <mergeCell ref="A162:G163"/>
    <mergeCell ref="A104:G105"/>
    <mergeCell ref="A75:G76"/>
    <mergeCell ref="A54:G55"/>
    <mergeCell ref="E41:F41"/>
    <mergeCell ref="A36:G37"/>
    <mergeCell ref="A39:C40"/>
    <mergeCell ref="A1:G2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FDFF4D50-DF56-4206-9AB9-5F6096ABA513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'Assignment Ques 1 day 4'!B117:E117</xm:f>
              <xm:sqref>G117</xm:sqref>
            </x14:sparkline>
          </x14:sparklines>
        </x14:sparklineGroup>
        <x14:sparklineGroup type="column" displayEmptyCellsAs="gap" xr2:uid="{8F17AAE6-6A06-4133-8744-0579FED9862B}">
          <x14:colorSeries rgb="FFFF0000"/>
          <x14:colorNegative theme="4"/>
          <x14:colorAxis rgb="FF000000"/>
          <x14:colorMarkers theme="9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14:sparklines>
            <x14:sparkline>
              <xm:f>'Assignment Ques 1 day 4'!B110:E110</xm:f>
              <xm:sqref>G109</xm:sqref>
            </x14:sparkline>
            <x14:sparkline>
              <xm:f>'Assignment Ques 1 day 4'!B111:E111</xm:f>
              <xm:sqref>G110</xm:sqref>
            </x14:sparkline>
            <x14:sparkline>
              <xm:f>'Assignment Ques 1 day 4'!B112:E112</xm:f>
              <xm:sqref>G111</xm:sqref>
            </x14:sparkline>
            <x14:sparkline>
              <xm:f>'Assignment Ques 1 day 4'!B113:E113</xm:f>
              <xm:sqref>G112</xm:sqref>
            </x14:sparkline>
            <x14:sparkline>
              <xm:f>'Assignment Ques 1 day 4'!B114:E114</xm:f>
              <xm:sqref>G113</xm:sqref>
            </x14:sparkline>
            <x14:sparkline>
              <xm:f>'Assignment Ques 1 day 4'!B115:E115</xm:f>
              <xm:sqref>G114</xm:sqref>
            </x14:sparkline>
            <x14:sparkline>
              <xm:f>'Assignment Ques 1 day 4'!B116:E116</xm:f>
              <xm:sqref>G115</xm:sqref>
            </x14:sparkline>
            <x14:sparkline>
              <xm:f>'Assignment Ques 1 day 4'!B117:E117</xm:f>
              <xm:sqref>G116</xm:sqref>
            </x14:sparkline>
          </x14:sparklines>
        </x14:sparklineGroup>
        <x14:sparklineGroup displayEmptyCellsAs="gap" high="1" low="1" first="1" last="1" negative="1" xr2:uid="{9CF49004-FFD8-4A12-A5F4-C1AD910C06D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'Assignment Ques 1 day 4'!B117:E117</xm:f>
              <xm:sqref>F117</xm:sqref>
            </x14:sparkline>
          </x14:sparklines>
        </x14:sparklineGroup>
        <x14:sparklineGroup displayEmptyCellsAs="gap" high="1" low="1" negative="1" xr2:uid="{1446D041-3A1A-42B7-B269-F1FCD006241E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'Assignment Ques 1 day 4'!B110:E110</xm:f>
              <xm:sqref>F109</xm:sqref>
            </x14:sparkline>
            <x14:sparkline>
              <xm:f>'Assignment Ques 1 day 4'!B111:E111</xm:f>
              <xm:sqref>F110</xm:sqref>
            </x14:sparkline>
            <x14:sparkline>
              <xm:f>'Assignment Ques 1 day 4'!B112:E112</xm:f>
              <xm:sqref>F111</xm:sqref>
            </x14:sparkline>
            <x14:sparkline>
              <xm:f>'Assignment Ques 1 day 4'!B113:E113</xm:f>
              <xm:sqref>F112</xm:sqref>
            </x14:sparkline>
            <x14:sparkline>
              <xm:f>'Assignment Ques 1 day 4'!B114:E114</xm:f>
              <xm:sqref>F113</xm:sqref>
            </x14:sparkline>
            <x14:sparkline>
              <xm:f>'Assignment Ques 1 day 4'!B115:E115</xm:f>
              <xm:sqref>F114</xm:sqref>
            </x14:sparkline>
            <x14:sparkline>
              <xm:f>'Assignment Ques 1 day 4'!B116:E116</xm:f>
              <xm:sqref>F115</xm:sqref>
            </x14:sparkline>
            <x14:sparkline>
              <xm:f>'Assignment Ques 1 day 4'!B117:E117</xm:f>
              <xm:sqref>F116</xm:sqref>
            </x14:sparkline>
          </x14:sparklines>
        </x14:sparklineGroup>
        <x14:sparklineGroup displayEmptyCellsAs="gap" xr2:uid="{ED83A8EB-A87A-4ED3-AA4F-B3C76B2DC0DE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'Assignment Ques 1 day 4'!B110:B110</xm:f>
              <xm:sqref>E110</xm:sqref>
            </x14:sparkline>
            <x14:sparkline>
              <xm:f>'Assignment Ques 1 day 4'!B111:B111</xm:f>
              <xm:sqref>E111</xm:sqref>
            </x14:sparkline>
            <x14:sparkline>
              <xm:f>'Assignment Ques 1 day 4'!B112:B112</xm:f>
              <xm:sqref>E112</xm:sqref>
            </x14:sparkline>
            <x14:sparkline>
              <xm:f>'Assignment Ques 1 day 4'!B113:B113</xm:f>
              <xm:sqref>E113</xm:sqref>
            </x14:sparkline>
            <x14:sparkline>
              <xm:f>'Assignment Ques 1 day 4'!B114:B114</xm:f>
              <xm:sqref>E114</xm:sqref>
            </x14:sparkline>
            <x14:sparkline>
              <xm:f>'Assignment Ques 1 day 4'!B115:B115</xm:f>
              <xm:sqref>E115</xm:sqref>
            </x14:sparkline>
            <x14:sparkline>
              <xm:f>'Assignment Ques 1 day 4'!B116:B116</xm:f>
              <xm:sqref>E116</xm:sqref>
            </x14:sparkline>
            <x14:sparkline>
              <xm:f>'Assignment Ques 1 day 4'!B117:B117</xm:f>
              <xm:sqref>E117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03B3-ABE4-4B49-9182-833EBC0A15D2}">
  <dimension ref="A1:B11"/>
  <sheetViews>
    <sheetView workbookViewId="0">
      <selection activeCell="I23" sqref="I23"/>
    </sheetView>
  </sheetViews>
  <sheetFormatPr defaultRowHeight="14.4" x14ac:dyDescent="0.3"/>
  <cols>
    <col min="1" max="1" width="10.6640625" bestFit="1" customWidth="1"/>
  </cols>
  <sheetData>
    <row r="1" spans="1:2" x14ac:dyDescent="0.3">
      <c r="A1" s="88" t="s">
        <v>141</v>
      </c>
      <c r="B1" s="89" t="s">
        <v>145</v>
      </c>
    </row>
    <row r="2" spans="1:2" x14ac:dyDescent="0.3">
      <c r="A2" s="88"/>
      <c r="B2" s="88"/>
    </row>
    <row r="3" spans="1:2" x14ac:dyDescent="0.3">
      <c r="A3" s="88" t="s">
        <v>148</v>
      </c>
      <c r="B3" s="90" t="s">
        <v>149</v>
      </c>
    </row>
    <row r="4" spans="1:2" x14ac:dyDescent="0.3">
      <c r="A4" s="88" t="s">
        <v>150</v>
      </c>
      <c r="B4" s="88">
        <v>12.97</v>
      </c>
    </row>
    <row r="5" spans="1:2" x14ac:dyDescent="0.3">
      <c r="A5" s="88" t="s">
        <v>151</v>
      </c>
      <c r="B5" s="88">
        <v>0</v>
      </c>
    </row>
    <row r="6" spans="1:2" x14ac:dyDescent="0.3">
      <c r="A6" s="88" t="s">
        <v>152</v>
      </c>
      <c r="B6" s="88">
        <v>17</v>
      </c>
    </row>
    <row r="7" spans="1:2" x14ac:dyDescent="0.3">
      <c r="A7" s="88" t="s">
        <v>153</v>
      </c>
      <c r="B7" s="88">
        <v>5</v>
      </c>
    </row>
    <row r="8" spans="1:2" x14ac:dyDescent="0.3">
      <c r="A8" s="88" t="s">
        <v>154</v>
      </c>
      <c r="B8" s="88">
        <v>6</v>
      </c>
    </row>
    <row r="9" spans="1:2" x14ac:dyDescent="0.3">
      <c r="A9" s="88" t="s">
        <v>155</v>
      </c>
      <c r="B9" s="88">
        <v>8</v>
      </c>
    </row>
    <row r="10" spans="1:2" x14ac:dyDescent="0.3">
      <c r="A10" s="88" t="s">
        <v>156</v>
      </c>
      <c r="B10" s="88">
        <v>4.5</v>
      </c>
    </row>
    <row r="11" spans="1:2" x14ac:dyDescent="0.3">
      <c r="A11" s="88" t="s">
        <v>106</v>
      </c>
      <c r="B11" s="88">
        <f>SUM(B4:B10)</f>
        <v>53.47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F12CF-D5E5-46F8-8416-60F41BC8788F}">
  <dimension ref="A1:B10"/>
  <sheetViews>
    <sheetView workbookViewId="0">
      <selection activeCell="H23" sqref="H23"/>
    </sheetView>
  </sheetViews>
  <sheetFormatPr defaultRowHeight="14.4" x14ac:dyDescent="0.3"/>
  <sheetData>
    <row r="1" spans="1:2" s="97" customFormat="1" x14ac:dyDescent="0.3">
      <c r="A1" s="98" t="s">
        <v>141</v>
      </c>
      <c r="B1" s="100" t="s">
        <v>144</v>
      </c>
    </row>
    <row r="2" spans="1:2" x14ac:dyDescent="0.3">
      <c r="A2" s="91" t="s">
        <v>148</v>
      </c>
      <c r="B2" s="93" t="s">
        <v>149</v>
      </c>
    </row>
    <row r="3" spans="1:2" x14ac:dyDescent="0.3">
      <c r="A3" s="91" t="s">
        <v>150</v>
      </c>
      <c r="B3" s="92">
        <v>3.99</v>
      </c>
    </row>
    <row r="4" spans="1:2" x14ac:dyDescent="0.3">
      <c r="A4" s="91" t="s">
        <v>151</v>
      </c>
      <c r="B4" s="92">
        <v>4.5</v>
      </c>
    </row>
    <row r="5" spans="1:2" x14ac:dyDescent="0.3">
      <c r="A5" s="91" t="s">
        <v>152</v>
      </c>
      <c r="B5" s="92">
        <v>0</v>
      </c>
    </row>
    <row r="6" spans="1:2" x14ac:dyDescent="0.3">
      <c r="A6" s="91" t="s">
        <v>153</v>
      </c>
      <c r="B6" s="92">
        <v>0</v>
      </c>
    </row>
    <row r="7" spans="1:2" x14ac:dyDescent="0.3">
      <c r="A7" s="91" t="s">
        <v>154</v>
      </c>
      <c r="B7" s="92">
        <v>6</v>
      </c>
    </row>
    <row r="8" spans="1:2" x14ac:dyDescent="0.3">
      <c r="A8" s="91" t="s">
        <v>155</v>
      </c>
      <c r="B8" s="92">
        <v>0</v>
      </c>
    </row>
    <row r="9" spans="1:2" x14ac:dyDescent="0.3">
      <c r="A9" s="91" t="s">
        <v>156</v>
      </c>
      <c r="B9" s="92">
        <v>9</v>
      </c>
    </row>
    <row r="10" spans="1:2" x14ac:dyDescent="0.3">
      <c r="A10" s="91" t="s">
        <v>106</v>
      </c>
      <c r="B10" s="92">
        <f>SUM(B3:B9)</f>
        <v>23.490000000000002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E1D8-038A-4B7D-95AA-E7725138B92E}">
  <dimension ref="A1:B10"/>
  <sheetViews>
    <sheetView workbookViewId="0">
      <selection activeCell="H24" sqref="H24"/>
    </sheetView>
  </sheetViews>
  <sheetFormatPr defaultRowHeight="14.4" x14ac:dyDescent="0.3"/>
  <sheetData>
    <row r="1" spans="1:2" s="94" customFormat="1" x14ac:dyDescent="0.3">
      <c r="A1" s="98" t="s">
        <v>141</v>
      </c>
      <c r="B1" s="100" t="s">
        <v>146</v>
      </c>
    </row>
    <row r="2" spans="1:2" x14ac:dyDescent="0.3">
      <c r="A2" s="94" t="s">
        <v>148</v>
      </c>
      <c r="B2" s="96" t="s">
        <v>149</v>
      </c>
    </row>
    <row r="3" spans="1:2" x14ac:dyDescent="0.3">
      <c r="A3" s="94" t="s">
        <v>150</v>
      </c>
      <c r="B3" s="95">
        <v>0</v>
      </c>
    </row>
    <row r="4" spans="1:2" x14ac:dyDescent="0.3">
      <c r="A4" s="94" t="s">
        <v>151</v>
      </c>
      <c r="B4" s="95">
        <v>9</v>
      </c>
    </row>
    <row r="5" spans="1:2" x14ac:dyDescent="0.3">
      <c r="A5" s="94" t="s">
        <v>152</v>
      </c>
      <c r="B5" s="95">
        <v>10</v>
      </c>
    </row>
    <row r="6" spans="1:2" x14ac:dyDescent="0.3">
      <c r="A6" s="94" t="s">
        <v>153</v>
      </c>
      <c r="B6" s="95">
        <v>5</v>
      </c>
    </row>
    <row r="7" spans="1:2" x14ac:dyDescent="0.3">
      <c r="A7" s="94" t="s">
        <v>154</v>
      </c>
      <c r="B7" s="95">
        <v>4</v>
      </c>
    </row>
    <row r="8" spans="1:2" x14ac:dyDescent="0.3">
      <c r="A8" s="94" t="s">
        <v>155</v>
      </c>
      <c r="B8" s="95">
        <v>5</v>
      </c>
    </row>
    <row r="9" spans="1:2" x14ac:dyDescent="0.3">
      <c r="A9" s="94" t="s">
        <v>156</v>
      </c>
      <c r="B9" s="95">
        <v>0</v>
      </c>
    </row>
    <row r="10" spans="1:2" x14ac:dyDescent="0.3">
      <c r="A10" s="94" t="s">
        <v>106</v>
      </c>
      <c r="B10" s="95">
        <f>SUM(B3:B9)</f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5D919-A6B6-4C10-90F0-BF650C919337}">
  <dimension ref="A1:B11"/>
  <sheetViews>
    <sheetView tabSelected="1" workbookViewId="0">
      <selection activeCell="I21" sqref="I21"/>
    </sheetView>
  </sheetViews>
  <sheetFormatPr defaultRowHeight="14.4" x14ac:dyDescent="0.3"/>
  <cols>
    <col min="1" max="1" width="10.6640625" bestFit="1" customWidth="1"/>
  </cols>
  <sheetData>
    <row r="1" spans="1:2" x14ac:dyDescent="0.3">
      <c r="A1" s="97" t="s">
        <v>141</v>
      </c>
      <c r="B1" s="100" t="s">
        <v>147</v>
      </c>
    </row>
    <row r="2" spans="1:2" x14ac:dyDescent="0.3">
      <c r="A2" s="97"/>
      <c r="B2" s="97"/>
    </row>
    <row r="3" spans="1:2" x14ac:dyDescent="0.3">
      <c r="A3" s="97" t="s">
        <v>148</v>
      </c>
      <c r="B3" s="99" t="s">
        <v>149</v>
      </c>
    </row>
    <row r="4" spans="1:2" x14ac:dyDescent="0.3">
      <c r="A4" s="97" t="s">
        <v>150</v>
      </c>
      <c r="B4" s="98">
        <v>2.99</v>
      </c>
    </row>
    <row r="5" spans="1:2" x14ac:dyDescent="0.3">
      <c r="A5" s="97" t="s">
        <v>151</v>
      </c>
      <c r="B5" s="98">
        <v>0</v>
      </c>
    </row>
    <row r="6" spans="1:2" x14ac:dyDescent="0.3">
      <c r="A6" s="97" t="s">
        <v>152</v>
      </c>
      <c r="B6" s="98">
        <v>21</v>
      </c>
    </row>
    <row r="7" spans="1:2" x14ac:dyDescent="0.3">
      <c r="A7" s="97" t="s">
        <v>153</v>
      </c>
      <c r="B7" s="98">
        <v>0</v>
      </c>
    </row>
    <row r="8" spans="1:2" x14ac:dyDescent="0.3">
      <c r="A8" s="97" t="s">
        <v>154</v>
      </c>
      <c r="B8" s="98">
        <v>8.5</v>
      </c>
    </row>
    <row r="9" spans="1:2" x14ac:dyDescent="0.3">
      <c r="A9" s="97" t="s">
        <v>155</v>
      </c>
      <c r="B9" s="98">
        <v>2.5</v>
      </c>
    </row>
    <row r="10" spans="1:2" x14ac:dyDescent="0.3">
      <c r="A10" s="97" t="s">
        <v>156</v>
      </c>
      <c r="B10" s="98">
        <v>7</v>
      </c>
    </row>
    <row r="11" spans="1:2" x14ac:dyDescent="0.3">
      <c r="A11" s="97" t="s">
        <v>106</v>
      </c>
      <c r="B11" s="98">
        <f>SUM(B4:B10)</f>
        <v>41.99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Assignment Ques 1 day 4</vt:lpstr>
      <vt:lpstr>Jan</vt:lpstr>
      <vt:lpstr>Feb</vt:lpstr>
      <vt:lpstr>Mar</vt:lpstr>
      <vt:lpstr>Apr</vt:lpstr>
      <vt:lpstr>Chart of Question no 7 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Ataullah Shaikh</cp:lastModifiedBy>
  <dcterms:created xsi:type="dcterms:W3CDTF">2018-02-07T09:43:13Z</dcterms:created>
  <dcterms:modified xsi:type="dcterms:W3CDTF">2024-03-09T10:27:19Z</dcterms:modified>
</cp:coreProperties>
</file>