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atchley/Documents/594R/data/"/>
    </mc:Choice>
  </mc:AlternateContent>
  <xr:revisionPtr revIDLastSave="0" documentId="13_ncr:1_{A6D8F906-FC4C-0248-97B8-499E0A083F4A}" xr6:coauthVersionLast="47" xr6:coauthVersionMax="47" xr10:uidLastSave="{00000000-0000-0000-0000-000000000000}"/>
  <bookViews>
    <workbookView xWindow="0" yWindow="500" windowWidth="25600" windowHeight="28300" xr2:uid="{EA5A8DEE-2657-A344-81C9-08760454B436}"/>
  </bookViews>
  <sheets>
    <sheet name="b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L5" i="1"/>
  <c r="D2" i="1" s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K11" i="1"/>
  <c r="H3" i="1" s="1"/>
  <c r="H4" i="1" s="1"/>
  <c r="H5" i="1" s="1"/>
  <c r="H6" i="1" s="1"/>
  <c r="H7" i="1" s="1"/>
  <c r="H8" i="1" s="1"/>
  <c r="H9" i="1" s="1"/>
  <c r="J11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E2" i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C14" i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14" i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E15" i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O9" i="1"/>
  <c r="H10" i="1"/>
  <c r="H11" i="1" l="1"/>
  <c r="H12" i="1" l="1"/>
  <c r="H13" i="1" l="1"/>
  <c r="H15" i="1" l="1"/>
  <c r="H16" i="1" l="1"/>
  <c r="H17" i="1" l="1"/>
  <c r="H18" i="1" l="1"/>
  <c r="H19" i="1" l="1"/>
  <c r="H20" i="1" l="1"/>
  <c r="H21" i="1" l="1"/>
  <c r="H22" i="1" l="1"/>
  <c r="H23" i="1" l="1"/>
  <c r="H24" i="1" l="1"/>
  <c r="H25" i="1" l="1"/>
</calcChain>
</file>

<file path=xl/sharedStrings.xml><?xml version="1.0" encoding="utf-8"?>
<sst xmlns="http://schemas.openxmlformats.org/spreadsheetml/2006/main" count="24" uniqueCount="24">
  <si>
    <t>Year</t>
  </si>
  <si>
    <t>50bus</t>
  </si>
  <si>
    <t>100bus</t>
  </si>
  <si>
    <t>50lanes</t>
  </si>
  <si>
    <t>XXbus/yr</t>
  </si>
  <si>
    <t>XXopp</t>
  </si>
  <si>
    <t>XXdcfc</t>
  </si>
  <si>
    <t>current</t>
  </si>
  <si>
    <t>mo</t>
  </si>
  <si>
    <t>fuel_reg</t>
  </si>
  <si>
    <t>fuel_elec</t>
  </si>
  <si>
    <t>mo_reg</t>
  </si>
  <si>
    <t>mo_elec</t>
  </si>
  <si>
    <t>cost_elec</t>
  </si>
  <si>
    <t>nbus</t>
  </si>
  <si>
    <t>nmiles</t>
  </si>
  <si>
    <t>nopp</t>
  </si>
  <si>
    <t>ndcfc</t>
  </si>
  <si>
    <t>costopp</t>
  </si>
  <si>
    <t>costdcfc</t>
  </si>
  <si>
    <t>bus/yr</t>
  </si>
  <si>
    <t>cost/ebus/yr</t>
  </si>
  <si>
    <t>cost/rbus/yr</t>
  </si>
  <si>
    <t>cost_reg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</si>
</sst>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D890-8570-1B4F-B7FE-85F15B73E954}">
  <dimension ref="A1:P25"/>
  <sheetViews>
    <sheetView tabSelected="1" workbookViewId="0">
      <selection activeCell="H15" sqref="H15"/>
    </sheetView>
  </sheetViews>
  <sheetFormatPr baseColWidth="10" defaultRowHeight="16" x14ac:dyDescent="0.2"/>
  <cols>
    <col min="5" max="5" width="11.6640625" customWidth="1"/>
  </cols>
  <sheetData>
    <row r="1" spans="1:16" x14ac:dyDescent="0.2">
      <c r="A1" t="s">
        <v>0</v>
      </c>
      <c r="B1" t="s">
        <v>3</v>
      </c>
      <c r="C1" t="s">
        <v>5</v>
      </c>
      <c r="D1" t="s">
        <v>6</v>
      </c>
      <c r="E1" t="s">
        <v>2</v>
      </c>
      <c r="F1" t="s">
        <v>1</v>
      </c>
      <c r="G1" t="s">
        <v>4</v>
      </c>
      <c r="H1" t="s">
        <v>7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23</v>
      </c>
    </row>
    <row r="2" spans="1:16" x14ac:dyDescent="0.2">
      <c r="A2">
        <v>0</v>
      </c>
      <c r="B2">
        <f>321800*15.1</f>
        <v>4859180</v>
      </c>
      <c r="C2">
        <f>$K$5*$M$5</f>
        <v>160000</v>
      </c>
      <c r="D2">
        <f>$L$5*$N$5</f>
        <v>220000</v>
      </c>
      <c r="E2">
        <f>N2*O2</f>
        <v>15750000</v>
      </c>
      <c r="F2">
        <f>N2*O2/2</f>
        <v>7875000</v>
      </c>
      <c r="G2">
        <v>0</v>
      </c>
      <c r="H2">
        <v>0</v>
      </c>
      <c r="J2">
        <v>0.6</v>
      </c>
      <c r="K2">
        <v>0.1</v>
      </c>
      <c r="L2">
        <v>50000</v>
      </c>
      <c r="M2">
        <v>7000</v>
      </c>
      <c r="N2">
        <v>750000</v>
      </c>
      <c r="O2">
        <v>21</v>
      </c>
      <c r="P2">
        <v>1000000</v>
      </c>
    </row>
    <row r="3" spans="1:16" x14ac:dyDescent="0.2">
      <c r="A3">
        <v>1</v>
      </c>
      <c r="B3">
        <f>B2+$O$5*B$2</f>
        <v>4956363.5999999996</v>
      </c>
      <c r="C3">
        <f>C2+$O$5*C$2</f>
        <v>163200</v>
      </c>
      <c r="D3">
        <f>D2+$O$5*D$2</f>
        <v>224400</v>
      </c>
      <c r="E3">
        <f>E2+$J$11*$O$2</f>
        <v>15998247.300000001</v>
      </c>
      <c r="F3">
        <f>F2+$J$11*$O$2/2+$K$11*$O$2/2</f>
        <v>8827865.5500000007</v>
      </c>
      <c r="G3">
        <f>G2+$J$8*$N$2+A3*$J$8*$J$11+($O$2-A3*$J$8)*$K$11</f>
        <v>3023270.8</v>
      </c>
      <c r="H3">
        <f>H2+$K$11*$O$2</f>
        <v>1657483.8</v>
      </c>
    </row>
    <row r="4" spans="1:16" x14ac:dyDescent="0.2">
      <c r="A4">
        <v>2</v>
      </c>
      <c r="B4">
        <f>B3+$O$5*B$2</f>
        <v>5053547.1999999993</v>
      </c>
      <c r="C4">
        <f>C3+$O$5*C$2</f>
        <v>166400</v>
      </c>
      <c r="D4">
        <f>D3+$O$5*D$2</f>
        <v>228800</v>
      </c>
      <c r="E4">
        <f>E3+$J$11*$O$2</f>
        <v>16246494.600000001</v>
      </c>
      <c r="F4">
        <f>F3+$J$11*$O$2/2+$K$11*$O$2/2</f>
        <v>9780731.1000000015</v>
      </c>
      <c r="G4">
        <f>G3+$J$8*$N$2+A4*$J$8*$J$11+($O$2-A4*$J$8)*$K$11</f>
        <v>5912328.5999999996</v>
      </c>
      <c r="H4">
        <f t="shared" ref="H4:H25" si="0">H3+$K$11*$O$2</f>
        <v>3314967.6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8</v>
      </c>
    </row>
    <row r="5" spans="1:16" x14ac:dyDescent="0.2">
      <c r="A5">
        <v>3</v>
      </c>
      <c r="B5">
        <f>B4+$O$5*B$2</f>
        <v>5150730.7999999989</v>
      </c>
      <c r="C5">
        <f>C4+$O$5*C$2</f>
        <v>169600</v>
      </c>
      <c r="D5">
        <f>D4+$O$5*D$2</f>
        <v>233200</v>
      </c>
      <c r="E5">
        <f>E4+$J$11*$O$2</f>
        <v>16494741.900000002</v>
      </c>
      <c r="F5">
        <f>F4+$J$11*$O$2/2+$K$11*$O$2/2</f>
        <v>10733596.650000002</v>
      </c>
      <c r="G5">
        <f>G4+$J$8*$N$2+A5*$J$8*$J$11+($O$2-A5*$J$8)*$K$11</f>
        <v>8667173.3999999985</v>
      </c>
      <c r="H5">
        <f t="shared" si="0"/>
        <v>4972451.4000000004</v>
      </c>
      <c r="J5">
        <v>48213</v>
      </c>
      <c r="K5">
        <v>4</v>
      </c>
      <c r="L5">
        <f>ROUND(O2/2,0)</f>
        <v>11</v>
      </c>
      <c r="M5">
        <v>40000</v>
      </c>
      <c r="N5">
        <v>20000</v>
      </c>
      <c r="O5" s="1">
        <v>0.02</v>
      </c>
    </row>
    <row r="6" spans="1:16" x14ac:dyDescent="0.2">
      <c r="A6">
        <v>4</v>
      </c>
      <c r="B6">
        <f>B5+$O$5*B$2</f>
        <v>5247914.3999999985</v>
      </c>
      <c r="C6">
        <f>C5+$O$5*C$2</f>
        <v>172800</v>
      </c>
      <c r="D6">
        <f>D5+$O$5*D$2</f>
        <v>237600</v>
      </c>
      <c r="E6">
        <f>E5+$J$11*$O$2</f>
        <v>16742989.200000003</v>
      </c>
      <c r="F6">
        <f>F5+$J$11*$O$2/2+$K$11*$O$2/2</f>
        <v>11686462.200000003</v>
      </c>
      <c r="G6">
        <f>G5+$J$8*$N$2+A6*$J$8*$J$11+($O$2-A6*$J$8)*$K$11</f>
        <v>11287805.199999999</v>
      </c>
      <c r="H6">
        <f t="shared" si="0"/>
        <v>6629935.2000000002</v>
      </c>
    </row>
    <row r="7" spans="1:16" x14ac:dyDescent="0.2">
      <c r="A7">
        <v>5</v>
      </c>
      <c r="B7">
        <f>B6+$O$5*B$2</f>
        <v>5345097.9999999981</v>
      </c>
      <c r="C7">
        <f>C6+$O$5*C$2</f>
        <v>176000</v>
      </c>
      <c r="D7">
        <f>D6+$O$5*D$2</f>
        <v>242000</v>
      </c>
      <c r="E7">
        <f>E6+$J$11*$O$2</f>
        <v>16991236.500000004</v>
      </c>
      <c r="F7">
        <f>F6+$J$11*$O$2/2+$K$11*$O$2/2</f>
        <v>12639327.750000004</v>
      </c>
      <c r="G7">
        <f>G6+$J$8*$N$2+A7*$J$8*$J$11+($O$2-A7*$J$8)*$K$11</f>
        <v>13774224</v>
      </c>
      <c r="H7">
        <f t="shared" si="0"/>
        <v>8287419</v>
      </c>
      <c r="J7" t="s">
        <v>20</v>
      </c>
    </row>
    <row r="8" spans="1:16" x14ac:dyDescent="0.2">
      <c r="A8">
        <v>6</v>
      </c>
      <c r="B8">
        <f>B7+$O$5*B$2</f>
        <v>5442281.5999999978</v>
      </c>
      <c r="C8">
        <f>C7+$O$5*C$2</f>
        <v>179200</v>
      </c>
      <c r="D8">
        <f>D7+$O$5*D$2</f>
        <v>246400</v>
      </c>
      <c r="E8">
        <f>E7+$J$11*$O$2</f>
        <v>17239483.800000004</v>
      </c>
      <c r="F8">
        <f>F7+$J$11*$O$2/2+$K$11*$O$2/2</f>
        <v>13592193.300000004</v>
      </c>
      <c r="G8">
        <f>G7+$J$8*$N$2+A8*$J$8*$J$11+($O$2-A8*$J$8)*$K$11</f>
        <v>16126429.799999999</v>
      </c>
      <c r="H8">
        <f t="shared" si="0"/>
        <v>9944902.8000000007</v>
      </c>
      <c r="J8">
        <v>2</v>
      </c>
    </row>
    <row r="9" spans="1:16" x14ac:dyDescent="0.2">
      <c r="A9">
        <v>7</v>
      </c>
      <c r="B9">
        <f>B8+$O$5*B$2</f>
        <v>5539465.1999999974</v>
      </c>
      <c r="C9">
        <f>C8+$O$5*C$2</f>
        <v>182400</v>
      </c>
      <c r="D9">
        <f>D8+$O$5*D$2</f>
        <v>250800</v>
      </c>
      <c r="E9">
        <f>E8+$J$11*$O$2</f>
        <v>17487731.100000005</v>
      </c>
      <c r="F9">
        <f>F8+$J$11*$O$2/2+$K$11*$O$2/2</f>
        <v>14545058.850000005</v>
      </c>
      <c r="G9">
        <f>G8+$J$8*$N$2+A9*$J$8*$J$11+($O$2-A9*$J$8)*$K$11</f>
        <v>18344422.599999998</v>
      </c>
      <c r="H9">
        <f t="shared" si="0"/>
        <v>11602386.600000001</v>
      </c>
      <c r="O9">
        <f>O5*B2/11</f>
        <v>8834.8727272727283</v>
      </c>
    </row>
    <row r="10" spans="1:16" x14ac:dyDescent="0.2">
      <c r="A10">
        <v>8</v>
      </c>
      <c r="B10">
        <f>B9+$O$5*B$2</f>
        <v>5636648.799999997</v>
      </c>
      <c r="C10">
        <f>C9+$O$5*C$2</f>
        <v>185600</v>
      </c>
      <c r="D10">
        <f>D9+$O$5*D$2</f>
        <v>255200</v>
      </c>
      <c r="E10">
        <f>E9+$J$11*$O$2</f>
        <v>17735978.400000006</v>
      </c>
      <c r="F10">
        <f>F9+$J$11*$O$2/2+$K$11*$O$2/2</f>
        <v>15497924.400000006</v>
      </c>
      <c r="G10">
        <f>G9+$J$8*$N$2+A10*$J$8*$J$11+($O$2-A10*$J$8)*$K$11</f>
        <v>20428202.399999999</v>
      </c>
      <c r="H10">
        <f t="shared" si="0"/>
        <v>13259870.400000002</v>
      </c>
      <c r="J10" t="s">
        <v>21</v>
      </c>
      <c r="K10" t="s">
        <v>22</v>
      </c>
    </row>
    <row r="11" spans="1:16" x14ac:dyDescent="0.2">
      <c r="A11">
        <v>9</v>
      </c>
      <c r="B11">
        <f>B10+$O$5*B$2</f>
        <v>5733832.3999999966</v>
      </c>
      <c r="C11">
        <f>C10+$O$5*C$2</f>
        <v>188800</v>
      </c>
      <c r="D11">
        <f>D10+$O$5*D$2</f>
        <v>259600</v>
      </c>
      <c r="E11">
        <f>E10+$J$11*$O$2</f>
        <v>17984225.700000007</v>
      </c>
      <c r="F11">
        <f>F10+$J$11*$O$2/2+$K$11*$O$2/2</f>
        <v>16450789.950000007</v>
      </c>
      <c r="G11">
        <f>G10+$J$8*$N$2+A11*$J$8*$J$11+($O$2-A11*$J$8)*$K$11</f>
        <v>22377769.199999996</v>
      </c>
      <c r="H11">
        <f t="shared" si="0"/>
        <v>14917354.200000003</v>
      </c>
      <c r="J11">
        <f>J5*K2+M2</f>
        <v>11821.3</v>
      </c>
      <c r="K11">
        <f>J5*J2+L2</f>
        <v>78927.8</v>
      </c>
    </row>
    <row r="12" spans="1:16" x14ac:dyDescent="0.2">
      <c r="A12">
        <v>10</v>
      </c>
      <c r="B12">
        <f>B11+$O$5*B$2</f>
        <v>5831015.9999999963</v>
      </c>
      <c r="C12">
        <f>C11+$O$5*C$2</f>
        <v>192000</v>
      </c>
      <c r="D12">
        <f>D11+$O$5*D$2</f>
        <v>264000</v>
      </c>
      <c r="E12">
        <f>E11+$J$11*$O$2</f>
        <v>18232473.000000007</v>
      </c>
      <c r="F12">
        <f>F11+$J$11*$O$2/2+$K$11*$O$2/2</f>
        <v>17403655.500000007</v>
      </c>
      <c r="G12">
        <f>G11+$J$8*$N$2+A12*$J$8*$J$11+($O$2-A12*$J$8)*$K$11</f>
        <v>24193122.999999996</v>
      </c>
      <c r="H12">
        <f t="shared" si="0"/>
        <v>16574838.000000004</v>
      </c>
    </row>
    <row r="13" spans="1:16" x14ac:dyDescent="0.2">
      <c r="A13">
        <v>11</v>
      </c>
      <c r="B13">
        <f>B12+$O$5*B$2</f>
        <v>5928199.5999999959</v>
      </c>
      <c r="C13">
        <f>C12+$O$5*C$2</f>
        <v>195200</v>
      </c>
      <c r="D13">
        <f>D12+$O$5*D$2</f>
        <v>268400</v>
      </c>
      <c r="E13">
        <f>E12+$J$11*$O$2</f>
        <v>18480720.300000008</v>
      </c>
      <c r="F13">
        <f>F12+$J$11*$O$2/2+$K$11*$O$2/2</f>
        <v>18356521.050000004</v>
      </c>
      <c r="G13">
        <f>G12+$J$8*$N$2+A13*$J$8*$J$11+(1)*$K$11</f>
        <v>26032119.399999999</v>
      </c>
      <c r="H13">
        <f t="shared" si="0"/>
        <v>18232321.800000004</v>
      </c>
    </row>
    <row r="14" spans="1:16" x14ac:dyDescent="0.2">
      <c r="A14">
        <v>12</v>
      </c>
      <c r="B14">
        <f>B13+$O$5*B$2+B$2</f>
        <v>10884563.199999996</v>
      </c>
      <c r="C14">
        <f>C13+$O$5*C$2+C$2</f>
        <v>358400</v>
      </c>
      <c r="D14">
        <f>D13+$O$5*D$2+D$2</f>
        <v>492800</v>
      </c>
      <c r="E14">
        <f>E13+$J$11*$O$2+N2*O2</f>
        <v>34478967.600000009</v>
      </c>
      <c r="F14">
        <f>F13+$J$11*$O$2/2+$K$11*$O$2/2+N2*O2/2+P2*O2/2</f>
        <v>37684386.600000001</v>
      </c>
      <c r="G14">
        <f>G13+$O$2*$J$11+O2*N2</f>
        <v>42030366.700000003</v>
      </c>
      <c r="H14">
        <f>H13+$K$11*$O$2+O2*P2</f>
        <v>40889805.600000009</v>
      </c>
    </row>
    <row r="15" spans="1:16" x14ac:dyDescent="0.2">
      <c r="A15">
        <v>13</v>
      </c>
      <c r="B15">
        <f>B14+$O$5*B$2</f>
        <v>10981746.799999995</v>
      </c>
      <c r="C15">
        <f>C14+$O$5*C$2</f>
        <v>361600</v>
      </c>
      <c r="D15">
        <f>D14+$O$5*D$2</f>
        <v>497200</v>
      </c>
      <c r="E15">
        <f>E14+$J$11*$O$2</f>
        <v>34727214.900000006</v>
      </c>
      <c r="F15">
        <f>F14+$J$11*$O$2/2+$K$11*$O$2/2</f>
        <v>38637252.149999999</v>
      </c>
      <c r="G15">
        <f t="shared" ref="G15:G25" si="1">G14+$O$2*$J$11</f>
        <v>42278614</v>
      </c>
      <c r="H15">
        <f t="shared" si="0"/>
        <v>42547289.400000006</v>
      </c>
    </row>
    <row r="16" spans="1:16" x14ac:dyDescent="0.2">
      <c r="A16">
        <v>14</v>
      </c>
      <c r="B16">
        <f>B15+$O$5*B$2</f>
        <v>11078930.399999995</v>
      </c>
      <c r="C16">
        <f>C15+$O$5*C$2</f>
        <v>364800</v>
      </c>
      <c r="D16">
        <f>D15+$O$5*D$2</f>
        <v>501600</v>
      </c>
      <c r="E16">
        <f>E15+$J$11*$O$2</f>
        <v>34975462.200000003</v>
      </c>
      <c r="F16">
        <f>F15+$J$11*$O$2/2+$K$11*$O$2/2</f>
        <v>39590117.699999996</v>
      </c>
      <c r="G16">
        <f t="shared" si="1"/>
        <v>42526861.299999997</v>
      </c>
      <c r="H16">
        <f t="shared" si="0"/>
        <v>44204773.200000003</v>
      </c>
    </row>
    <row r="17" spans="1:8" x14ac:dyDescent="0.2">
      <c r="A17">
        <v>15</v>
      </c>
      <c r="B17">
        <f>B16+$O$5*B$2</f>
        <v>11176113.999999994</v>
      </c>
      <c r="C17">
        <f>C16+$O$5*C$2</f>
        <v>368000</v>
      </c>
      <c r="D17">
        <f>D16+$O$5*D$2</f>
        <v>506000</v>
      </c>
      <c r="E17">
        <f>E16+$J$11*$O$2</f>
        <v>35223709.5</v>
      </c>
      <c r="F17">
        <f>F16+$J$11*$O$2/2+$K$11*$O$2/2</f>
        <v>40542983.249999993</v>
      </c>
      <c r="G17">
        <f t="shared" si="1"/>
        <v>42775108.599999994</v>
      </c>
      <c r="H17">
        <f t="shared" si="0"/>
        <v>45862257</v>
      </c>
    </row>
    <row r="18" spans="1:8" x14ac:dyDescent="0.2">
      <c r="A18">
        <v>16</v>
      </c>
      <c r="B18">
        <f>B17+$O$5*B$2</f>
        <v>11273297.599999994</v>
      </c>
      <c r="C18">
        <f>C17+$O$5*C$2</f>
        <v>371200</v>
      </c>
      <c r="D18">
        <f>D17+$O$5*D$2</f>
        <v>510400</v>
      </c>
      <c r="E18">
        <f>E17+$J$11*$O$2</f>
        <v>35471956.799999997</v>
      </c>
      <c r="F18">
        <f>F17+$J$11*$O$2/2+$K$11*$O$2/2</f>
        <v>41495848.79999999</v>
      </c>
      <c r="G18">
        <f t="shared" si="1"/>
        <v>43023355.899999991</v>
      </c>
      <c r="H18">
        <f t="shared" si="0"/>
        <v>47519740.799999997</v>
      </c>
    </row>
    <row r="19" spans="1:8" x14ac:dyDescent="0.2">
      <c r="A19">
        <v>17</v>
      </c>
      <c r="B19">
        <f>B18+$O$5*B$2</f>
        <v>11370481.199999994</v>
      </c>
      <c r="C19">
        <f>C18+$O$5*C$2</f>
        <v>374400</v>
      </c>
      <c r="D19">
        <f>D18+$O$5*D$2</f>
        <v>514800</v>
      </c>
      <c r="E19">
        <f>E18+$J$11*$O$2</f>
        <v>35720204.099999994</v>
      </c>
      <c r="F19">
        <f>F18+$J$11*$O$2/2+$K$11*$O$2/2</f>
        <v>42448714.349999987</v>
      </c>
      <c r="G19">
        <f t="shared" si="1"/>
        <v>43271603.199999988</v>
      </c>
      <c r="H19">
        <f t="shared" si="0"/>
        <v>49177224.599999994</v>
      </c>
    </row>
    <row r="20" spans="1:8" x14ac:dyDescent="0.2">
      <c r="A20">
        <v>18</v>
      </c>
      <c r="B20">
        <f>B19+$O$5*B$2</f>
        <v>11467664.799999993</v>
      </c>
      <c r="C20">
        <f>C19+$O$5*C$2</f>
        <v>377600</v>
      </c>
      <c r="D20">
        <f>D19+$O$5*D$2</f>
        <v>519200</v>
      </c>
      <c r="E20">
        <f>E19+$J$11*$O$2</f>
        <v>35968451.399999991</v>
      </c>
      <c r="F20">
        <f>F19+$J$11*$O$2/2+$K$11*$O$2/2</f>
        <v>43401579.899999984</v>
      </c>
      <c r="G20">
        <f t="shared" si="1"/>
        <v>43519850.499999985</v>
      </c>
      <c r="H20">
        <f t="shared" si="0"/>
        <v>50834708.399999991</v>
      </c>
    </row>
    <row r="21" spans="1:8" x14ac:dyDescent="0.2">
      <c r="A21">
        <v>19</v>
      </c>
      <c r="B21">
        <f>B20+$O$5*B$2</f>
        <v>11564848.399999993</v>
      </c>
      <c r="C21">
        <f>C20+$O$5*C$2</f>
        <v>380800</v>
      </c>
      <c r="D21">
        <f>D20+$O$5*D$2</f>
        <v>523600</v>
      </c>
      <c r="E21">
        <f>E20+$J$11*$O$2</f>
        <v>36216698.699999988</v>
      </c>
      <c r="F21">
        <f>F20+$J$11*$O$2/2+$K$11*$O$2/2</f>
        <v>44354445.449999981</v>
      </c>
      <c r="G21">
        <f t="shared" si="1"/>
        <v>43768097.799999982</v>
      </c>
      <c r="H21">
        <f t="shared" si="0"/>
        <v>52492192.199999988</v>
      </c>
    </row>
    <row r="22" spans="1:8" x14ac:dyDescent="0.2">
      <c r="A22">
        <v>20</v>
      </c>
      <c r="B22">
        <f>B21+$O$5*B$2</f>
        <v>11662031.999999993</v>
      </c>
      <c r="C22">
        <f>C21+$O$5*C$2</f>
        <v>384000</v>
      </c>
      <c r="D22">
        <f>D21+$O$5*D$2</f>
        <v>528000</v>
      </c>
      <c r="E22">
        <f>E21+$J$11*$O$2</f>
        <v>36464945.999999985</v>
      </c>
      <c r="F22">
        <f>F21+$J$11*$O$2/2+$K$11*$O$2/2</f>
        <v>45307310.999999978</v>
      </c>
      <c r="G22">
        <f t="shared" si="1"/>
        <v>44016345.099999979</v>
      </c>
      <c r="H22">
        <f t="shared" si="0"/>
        <v>54149675.999999985</v>
      </c>
    </row>
    <row r="23" spans="1:8" x14ac:dyDescent="0.2">
      <c r="A23">
        <v>21</v>
      </c>
      <c r="B23">
        <f>B22+$O$5*B$2</f>
        <v>11759215.599999992</v>
      </c>
      <c r="C23">
        <f>C22+$O$5*C$2</f>
        <v>387200</v>
      </c>
      <c r="D23">
        <f>D22+$O$5*D$2</f>
        <v>532400</v>
      </c>
      <c r="E23">
        <f>E22+$J$11*$O$2</f>
        <v>36713193.299999982</v>
      </c>
      <c r="F23">
        <f>F22+$J$11*$O$2/2+$K$11*$O$2/2</f>
        <v>46260176.549999975</v>
      </c>
      <c r="G23">
        <f t="shared" si="1"/>
        <v>44264592.399999976</v>
      </c>
      <c r="H23">
        <f t="shared" si="0"/>
        <v>55807159.799999982</v>
      </c>
    </row>
    <row r="24" spans="1:8" x14ac:dyDescent="0.2">
      <c r="A24">
        <v>22</v>
      </c>
      <c r="B24">
        <f>B23+$O$5*B$2</f>
        <v>11856399.199999992</v>
      </c>
      <c r="C24">
        <f>C23+$O$5*C$2</f>
        <v>390400</v>
      </c>
      <c r="D24">
        <f>D23+$O$5*D$2</f>
        <v>536800</v>
      </c>
      <c r="E24">
        <f>E23+$J$11*$O$2</f>
        <v>36961440.599999979</v>
      </c>
      <c r="F24">
        <f>F23+$J$11*$O$2/2+$K$11*$O$2/2</f>
        <v>47213042.099999972</v>
      </c>
      <c r="G24">
        <f t="shared" si="1"/>
        <v>44512839.699999973</v>
      </c>
      <c r="H24">
        <f t="shared" si="0"/>
        <v>57464643.599999979</v>
      </c>
    </row>
    <row r="25" spans="1:8" x14ac:dyDescent="0.2">
      <c r="A25">
        <v>23</v>
      </c>
      <c r="B25">
        <f>B24+$O$5*B$2</f>
        <v>11953582.799999991</v>
      </c>
      <c r="C25">
        <f>C24+$O$5*C$2</f>
        <v>393600</v>
      </c>
      <c r="D25">
        <f>D24+$O$5*D$2</f>
        <v>541200</v>
      </c>
      <c r="E25">
        <f>E24+$J$11*$O$2</f>
        <v>37209687.899999976</v>
      </c>
      <c r="F25">
        <f>F24+$J$11*$O$2/2+$K$11*$O$2/2</f>
        <v>48165907.649999969</v>
      </c>
      <c r="G25">
        <f t="shared" si="1"/>
        <v>44761086.99999997</v>
      </c>
      <c r="H25">
        <f t="shared" si="0"/>
        <v>59122127.399999976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2022-12-07T03:01:49Z</dcterms:created>
  <dcterms:modified xsi:type="dcterms:W3CDTF">2022-12-13T23:37:19Z</dcterms:modified>
</cp:coreProperties>
</file>