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etmaharjan/Downloads/Project/"/>
    </mc:Choice>
  </mc:AlternateContent>
  <xr:revisionPtr revIDLastSave="0" documentId="13_ncr:1_{9E7971F3-138D-FD4B-B2AE-25C3F14525CB}" xr6:coauthVersionLast="45" xr6:coauthVersionMax="45" xr10:uidLastSave="{00000000-0000-0000-0000-000000000000}"/>
  <bookViews>
    <workbookView xWindow="0" yWindow="460" windowWidth="28800" windowHeight="16740" activeTab="1" xr2:uid="{C15E13DB-8BA4-0349-87E7-82CC0206D364}"/>
  </bookViews>
  <sheets>
    <sheet name="US_data" sheetId="7" r:id="rId1"/>
    <sheet name="Ohio_data" sheetId="6" r:id="rId2"/>
    <sheet name="Adam_dat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6" l="1"/>
  <c r="M15" i="6"/>
  <c r="M21" i="6"/>
  <c r="M2" i="6"/>
  <c r="G24" i="7"/>
  <c r="D24" i="7"/>
  <c r="F26" i="6"/>
  <c r="G26" i="6"/>
  <c r="L10" i="6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2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L6" i="7"/>
  <c r="L8" i="7"/>
  <c r="L14" i="7"/>
  <c r="K3" i="7"/>
  <c r="K4" i="7"/>
  <c r="K11" i="7"/>
  <c r="K12" i="7"/>
  <c r="K19" i="7"/>
  <c r="K20" i="7"/>
  <c r="E25" i="6"/>
  <c r="Q6" i="6" s="1"/>
  <c r="U6" i="6" s="1"/>
  <c r="D25" i="6"/>
  <c r="P2" i="6" s="1"/>
  <c r="T2" i="6" s="1"/>
  <c r="E24" i="7"/>
  <c r="L9" i="7" s="1"/>
  <c r="K5" i="7"/>
  <c r="M14" i="6" l="1"/>
  <c r="M13" i="6"/>
  <c r="M12" i="6"/>
  <c r="M7" i="6"/>
  <c r="M5" i="6"/>
  <c r="M20" i="6"/>
  <c r="M4" i="6"/>
  <c r="N21" i="6"/>
  <c r="L7" i="7"/>
  <c r="M19" i="6"/>
  <c r="M11" i="6"/>
  <c r="M3" i="6"/>
  <c r="L2" i="7"/>
  <c r="M18" i="6"/>
  <c r="M10" i="6"/>
  <c r="N10" i="6" s="1"/>
  <c r="L16" i="7"/>
  <c r="M17" i="6"/>
  <c r="M9" i="6"/>
  <c r="N9" i="6" s="1"/>
  <c r="L15" i="7"/>
  <c r="M16" i="6"/>
  <c r="M8" i="6"/>
  <c r="L16" i="6"/>
  <c r="L15" i="6"/>
  <c r="N15" i="6" s="1"/>
  <c r="L7" i="6"/>
  <c r="L8" i="6"/>
  <c r="N8" i="6" s="1"/>
  <c r="L2" i="6"/>
  <c r="N2" i="6" s="1"/>
  <c r="L14" i="6"/>
  <c r="N14" i="6" s="1"/>
  <c r="L6" i="6"/>
  <c r="N6" i="6" s="1"/>
  <c r="L9" i="6"/>
  <c r="L21" i="6"/>
  <c r="L13" i="6"/>
  <c r="N13" i="6" s="1"/>
  <c r="L5" i="6"/>
  <c r="L20" i="6"/>
  <c r="N20" i="6" s="1"/>
  <c r="L12" i="6"/>
  <c r="N12" i="6" s="1"/>
  <c r="L4" i="6"/>
  <c r="N4" i="6" s="1"/>
  <c r="L17" i="6"/>
  <c r="N17" i="6" s="1"/>
  <c r="G25" i="6"/>
  <c r="L19" i="6"/>
  <c r="L11" i="6"/>
  <c r="L3" i="6"/>
  <c r="F25" i="6"/>
  <c r="L18" i="6"/>
  <c r="N18" i="6" s="1"/>
  <c r="Q2" i="6"/>
  <c r="U2" i="6" s="1"/>
  <c r="P14" i="6"/>
  <c r="T14" i="6" s="1"/>
  <c r="P6" i="6"/>
  <c r="T6" i="6" s="1"/>
  <c r="Q13" i="6"/>
  <c r="U13" i="6" s="1"/>
  <c r="Q5" i="6"/>
  <c r="U5" i="6" s="1"/>
  <c r="P21" i="6"/>
  <c r="T21" i="6" s="1"/>
  <c r="P17" i="6"/>
  <c r="T17" i="6" s="1"/>
  <c r="P13" i="6"/>
  <c r="T13" i="6" s="1"/>
  <c r="P9" i="6"/>
  <c r="T9" i="6" s="1"/>
  <c r="P5" i="6"/>
  <c r="T5" i="6" s="1"/>
  <c r="Q20" i="6"/>
  <c r="U20" i="6" s="1"/>
  <c r="Q16" i="6"/>
  <c r="U16" i="6" s="1"/>
  <c r="Q12" i="6"/>
  <c r="U12" i="6" s="1"/>
  <c r="Q8" i="6"/>
  <c r="U8" i="6" s="1"/>
  <c r="Q4" i="6"/>
  <c r="U4" i="6" s="1"/>
  <c r="P18" i="6"/>
  <c r="T18" i="6" s="1"/>
  <c r="P10" i="6"/>
  <c r="T10" i="6" s="1"/>
  <c r="Q21" i="6"/>
  <c r="U21" i="6" s="1"/>
  <c r="Q9" i="6"/>
  <c r="U9" i="6" s="1"/>
  <c r="P20" i="6"/>
  <c r="T20" i="6" s="1"/>
  <c r="P12" i="6"/>
  <c r="T12" i="6" s="1"/>
  <c r="P4" i="6"/>
  <c r="T4" i="6" s="1"/>
  <c r="Q19" i="6"/>
  <c r="U19" i="6" s="1"/>
  <c r="Q11" i="6"/>
  <c r="U11" i="6" s="1"/>
  <c r="P3" i="6"/>
  <c r="T3" i="6" s="1"/>
  <c r="Q17" i="6"/>
  <c r="U17" i="6" s="1"/>
  <c r="P16" i="6"/>
  <c r="T16" i="6" s="1"/>
  <c r="P8" i="6"/>
  <c r="T8" i="6" s="1"/>
  <c r="Q15" i="6"/>
  <c r="U15" i="6" s="1"/>
  <c r="Q7" i="6"/>
  <c r="U7" i="6" s="1"/>
  <c r="Q3" i="6"/>
  <c r="U3" i="6" s="1"/>
  <c r="P19" i="6"/>
  <c r="T19" i="6" s="1"/>
  <c r="P15" i="6"/>
  <c r="T15" i="6" s="1"/>
  <c r="P11" i="6"/>
  <c r="T11" i="6" s="1"/>
  <c r="P7" i="6"/>
  <c r="T7" i="6" s="1"/>
  <c r="Q18" i="6"/>
  <c r="U18" i="6" s="1"/>
  <c r="Q14" i="6"/>
  <c r="U14" i="6" s="1"/>
  <c r="Q10" i="6"/>
  <c r="U10" i="6" s="1"/>
  <c r="K18" i="7"/>
  <c r="K10" i="7"/>
  <c r="F24" i="7"/>
  <c r="K17" i="7"/>
  <c r="K9" i="7"/>
  <c r="L21" i="7"/>
  <c r="L13" i="7"/>
  <c r="L5" i="7"/>
  <c r="K16" i="7"/>
  <c r="K8" i="7"/>
  <c r="L20" i="7"/>
  <c r="L12" i="7"/>
  <c r="L4" i="7"/>
  <c r="K15" i="7"/>
  <c r="K7" i="7"/>
  <c r="L19" i="7"/>
  <c r="L11" i="7"/>
  <c r="L3" i="7"/>
  <c r="K2" i="7"/>
  <c r="K14" i="7"/>
  <c r="K6" i="7"/>
  <c r="L18" i="7"/>
  <c r="L10" i="7"/>
  <c r="K21" i="7"/>
  <c r="K13" i="7"/>
  <c r="L17" i="7"/>
  <c r="N3" i="6" l="1"/>
  <c r="N7" i="6"/>
  <c r="N11" i="6"/>
  <c r="N19" i="6"/>
  <c r="N16" i="6"/>
  <c r="N5" i="6"/>
</calcChain>
</file>

<file path=xl/sharedStrings.xml><?xml version="1.0" encoding="utf-8"?>
<sst xmlns="http://schemas.openxmlformats.org/spreadsheetml/2006/main" count="266" uniqueCount="104">
  <si>
    <t>NAICS 22 Utilities</t>
  </si>
  <si>
    <t>NAICS 23 Construction</t>
  </si>
  <si>
    <t>NAICS 31-33 Manufacturing</t>
  </si>
  <si>
    <t>NAICS 42 Wholesale trade</t>
  </si>
  <si>
    <t>NAICS 44-45 Retail trade</t>
  </si>
  <si>
    <t>NAICS 48-49 Transportation and warehousing</t>
  </si>
  <si>
    <t>NAICS 51 Information</t>
  </si>
  <si>
    <t>NAICS 52 Finance and insurance</t>
  </si>
  <si>
    <t>NAICS 53 Real estate and rental and leasing</t>
  </si>
  <si>
    <t>NAICS 56 Administrative and waste services</t>
  </si>
  <si>
    <t>NAICS 61 Educational services</t>
  </si>
  <si>
    <t>NAICS 62 Health care and social assistance</t>
  </si>
  <si>
    <t>NAICS 71 Arts, entertainment, and recreation</t>
  </si>
  <si>
    <t>NAICS 72 Accommodation and food services</t>
  </si>
  <si>
    <t>NAICS 81 Other services, except public administration</t>
  </si>
  <si>
    <t>NAICS Sector</t>
  </si>
  <si>
    <t>Location Quotient</t>
  </si>
  <si>
    <t>=</t>
  </si>
  <si>
    <t>[Eri/Er] / [Eni/En]</t>
  </si>
  <si>
    <t>Eri</t>
  </si>
  <si>
    <t>Er</t>
  </si>
  <si>
    <t>Eni</t>
  </si>
  <si>
    <t>En</t>
  </si>
  <si>
    <t>Employment of Nation</t>
  </si>
  <si>
    <t>Employment of industry cluster in Nation</t>
  </si>
  <si>
    <t>Employment of Industry Cluster i in Region</t>
  </si>
  <si>
    <t>Employement of Region</t>
  </si>
  <si>
    <t>NAICS 54 Professional and technical services</t>
  </si>
  <si>
    <t>NAICS 11 Agriculture, forestry, fishing and hunting</t>
  </si>
  <si>
    <t>NAICS 21 Mining, quarrying, and oil and gas extraction</t>
  </si>
  <si>
    <t>NAICS 55 Management of companies and enterprises</t>
  </si>
  <si>
    <t>NAICS 99 Unclassified</t>
  </si>
  <si>
    <t>Agriculture, forestry, fishing and hunting</t>
  </si>
  <si>
    <t>Mining, quarrying, and oil and gas extraction</t>
  </si>
  <si>
    <t>Utilities</t>
  </si>
  <si>
    <t>Construction</t>
  </si>
  <si>
    <t>Wholesale trade</t>
  </si>
  <si>
    <t>Information</t>
  </si>
  <si>
    <t>Finance and insurance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</si>
  <si>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</si>
  <si>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</si>
  <si>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</si>
  <si>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</si>
  <si>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</si>
  <si>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</si>
  <si>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</si>
  <si>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</si>
  <si>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public administration</t>
  </si>
  <si>
    <t>Unclassified</t>
  </si>
  <si>
    <t>NAICS 51</t>
  </si>
  <si>
    <t>NAICS 52</t>
  </si>
  <si>
    <t>NAICS 53</t>
  </si>
  <si>
    <t>NAICS 54</t>
  </si>
  <si>
    <t>NAICS 55</t>
  </si>
  <si>
    <t>NAICS 56</t>
  </si>
  <si>
    <t>NAICS 61</t>
  </si>
  <si>
    <t>NAICS 62</t>
  </si>
  <si>
    <t>NAICS 71</t>
  </si>
  <si>
    <t>NAICS 72</t>
  </si>
  <si>
    <t>NAICS 81</t>
  </si>
  <si>
    <t>NAICS 99</t>
  </si>
  <si>
    <t>NAICS 44-45</t>
  </si>
  <si>
    <t>Retail trade</t>
  </si>
  <si>
    <t>NAICS 48-49</t>
  </si>
  <si>
    <t>Transportation and warehousing</t>
  </si>
  <si>
    <t>NAICS 11</t>
  </si>
  <si>
    <t>NAICS 21</t>
  </si>
  <si>
    <t>NAICS 22</t>
  </si>
  <si>
    <t>NAICS 23</t>
  </si>
  <si>
    <t>NAICS 31-33</t>
  </si>
  <si>
    <t>Manufacturing</t>
  </si>
  <si>
    <t>NAICS 42</t>
  </si>
  <si>
    <t>NAICS Code Sector</t>
  </si>
  <si>
    <t>LQ_2018</t>
  </si>
  <si>
    <t>LQ_2015</t>
  </si>
  <si>
    <t>i.e. proportion of employment of industry cluster for region divided by nation</t>
  </si>
  <si>
    <t>National Share</t>
  </si>
  <si>
    <t>Industry share</t>
  </si>
  <si>
    <t>Regional share</t>
  </si>
  <si>
    <t>Er_2018</t>
  </si>
  <si>
    <t>Er_2015</t>
  </si>
  <si>
    <t>Change_Er</t>
  </si>
  <si>
    <t>Per_change_Er</t>
  </si>
  <si>
    <t>Per_change_LQ</t>
  </si>
  <si>
    <t>Total (En)</t>
  </si>
  <si>
    <t>Eni_by_En_2018</t>
  </si>
  <si>
    <t>Eni_by_En_2015</t>
  </si>
  <si>
    <t>Eni_2018</t>
  </si>
  <si>
    <t>Eni_2015</t>
  </si>
  <si>
    <t>Change_Eni</t>
  </si>
  <si>
    <t>Per_change_Eni</t>
  </si>
  <si>
    <t>Eri_2018</t>
  </si>
  <si>
    <t>Eri_2015</t>
  </si>
  <si>
    <t>Change_Eri</t>
  </si>
  <si>
    <t>Per_change_Eri</t>
  </si>
  <si>
    <t>Eri_by_Er_2018</t>
  </si>
  <si>
    <t>Eri_by_Er_2015</t>
  </si>
  <si>
    <t>OHIO TOTAL (Er)</t>
  </si>
  <si>
    <t>US TOTAL (En)</t>
  </si>
  <si>
    <t>Industry Cluster Share</t>
  </si>
  <si>
    <t>% change in En * Eri (2015-initial year)</t>
  </si>
  <si>
    <t>(%change in Eni - %change in En) * Eri (2015-initial year)</t>
  </si>
  <si>
    <t>Regional Share</t>
  </si>
  <si>
    <t>Actual change in Eri - [NS+IS]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</si>
</sst>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rgb="FF202020"/>
      <name val="Tahoma"/>
      <family val="2"/>
    </font>
    <font>
      <b/>
      <sz val="10"/>
      <color rgb="FF202020"/>
      <name val="Tahoma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3" fillId="0" borderId="0" xfId="0" applyFont="1" applyBorder="1"/>
    <xf numFmtId="3" fontId="3" fillId="0" borderId="0" xfId="0" applyNumberFormat="1" applyFont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4" fillId="0" borderId="0" xfId="0" applyFont="1" applyBorder="1" applyAlignment="1"/>
    <xf numFmtId="0" fontId="0" fillId="0" borderId="0" xfId="0" applyBorder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Border="1"/>
    <xf numFmtId="0" fontId="5" fillId="0" borderId="0" xfId="0" applyFont="1" applyAlignment="1">
      <alignment horizontal="right"/>
    </xf>
    <xf numFmtId="0" fontId="1" fillId="0" borderId="0" xfId="0" applyFont="1"/>
    <xf numFmtId="3" fontId="1" fillId="0" borderId="0" xfId="0" applyNumberFormat="1" applyFont="1" applyBorder="1"/>
    <xf numFmtId="2" fontId="1" fillId="0" borderId="0" xfId="0" applyNumberFormat="1" applyFont="1" applyBorder="1"/>
    <xf numFmtId="1" fontId="0" fillId="0" borderId="0" xfId="0" applyNumberFormat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BA02-52B0-2A41-932B-32533B07D39E}">
  <dimension ref="A1:L33"/>
  <sheetViews>
    <sheetView workbookViewId="0">
      <selection activeCell="D2" sqref="D2"/>
    </sheetView>
  </sheetViews>
  <sheetFormatPr baseColWidth="10" defaultRowHeight="16"/>
  <cols>
    <col min="1" max="1" width="46.33203125" bestFit="1" customWidth="1"/>
    <col min="2" max="2" width="17.1640625" bestFit="1" customWidth="1"/>
    <col min="3" max="3" width="38.33203125" bestFit="1" customWidth="1"/>
    <col min="4" max="5" width="11.1640625" bestFit="1" customWidth="1"/>
    <col min="6" max="6" width="10.33203125" bestFit="1" customWidth="1"/>
    <col min="7" max="7" width="13.5" bestFit="1" customWidth="1"/>
    <col min="8" max="9" width="8.5" bestFit="1" customWidth="1"/>
    <col min="11" max="12" width="14.6640625" bestFit="1" customWidth="1"/>
    <col min="14" max="14" width="15.6640625" bestFit="1" customWidth="1"/>
    <col min="15" max="15" width="2.1640625" bestFit="1" customWidth="1"/>
    <col min="16" max="16" width="37.1640625" bestFit="1" customWidth="1"/>
  </cols>
  <sheetData>
    <row r="1" spans="1:12" s="9" customFormat="1">
      <c r="A1" s="10" t="s">
        <v>15</v>
      </c>
      <c r="B1" s="10" t="s">
        <v>72</v>
      </c>
      <c r="C1" s="10" t="s">
        <v>15</v>
      </c>
      <c r="D1" s="10" t="s">
        <v>87</v>
      </c>
      <c r="E1" s="12" t="s">
        <v>88</v>
      </c>
      <c r="F1" s="12" t="s">
        <v>89</v>
      </c>
      <c r="G1" s="12" t="s">
        <v>90</v>
      </c>
      <c r="H1" s="12" t="s">
        <v>73</v>
      </c>
      <c r="I1" s="12" t="s">
        <v>74</v>
      </c>
      <c r="K1" s="12" t="s">
        <v>85</v>
      </c>
      <c r="L1" s="12" t="s">
        <v>86</v>
      </c>
    </row>
    <row r="2" spans="1:12">
      <c r="A2" s="2" t="s">
        <v>28</v>
      </c>
      <c r="B2" s="11" t="s">
        <v>65</v>
      </c>
      <c r="C2" s="11" t="s">
        <v>32</v>
      </c>
      <c r="D2" s="3">
        <v>1263676</v>
      </c>
      <c r="E2" s="3">
        <v>1249192</v>
      </c>
      <c r="F2" s="19">
        <f>D2-E2</f>
        <v>14484</v>
      </c>
      <c r="G2" s="20">
        <f>(D2-E2)*100/E2</f>
        <v>1.1594694810725652</v>
      </c>
      <c r="H2" s="2">
        <v>1</v>
      </c>
      <c r="I2" s="2">
        <v>1</v>
      </c>
      <c r="K2" s="16">
        <f>D2/$D$24</f>
        <v>1.0145783556034045E-2</v>
      </c>
      <c r="L2" s="16">
        <f>E2/$E$24</f>
        <v>1.0558837759004024E-2</v>
      </c>
    </row>
    <row r="3" spans="1:12">
      <c r="A3" s="2" t="s">
        <v>29</v>
      </c>
      <c r="B3" s="11" t="s">
        <v>66</v>
      </c>
      <c r="C3" s="11" t="s">
        <v>33</v>
      </c>
      <c r="D3" s="3">
        <v>673543</v>
      </c>
      <c r="E3" s="3">
        <v>751911</v>
      </c>
      <c r="F3" s="19">
        <f t="shared" ref="F3:F24" si="0">D3-E3</f>
        <v>-78368</v>
      </c>
      <c r="G3" s="20">
        <f t="shared" ref="G3:G24" si="1">(D3-E3)*100/E3</f>
        <v>-10.422510110904083</v>
      </c>
      <c r="H3" s="2">
        <v>1</v>
      </c>
      <c r="I3" s="2">
        <v>1</v>
      </c>
      <c r="K3" s="16">
        <f t="shared" ref="K3:K21" si="2">D3/$D$24</f>
        <v>5.4077322776422436E-3</v>
      </c>
      <c r="L3" s="16">
        <f t="shared" ref="L3:L21" si="3">E3/$E$24</f>
        <v>6.3555532361802463E-3</v>
      </c>
    </row>
    <row r="4" spans="1:12">
      <c r="A4" s="2" t="s">
        <v>0</v>
      </c>
      <c r="B4" s="11" t="s">
        <v>67</v>
      </c>
      <c r="C4" s="11" t="s">
        <v>34</v>
      </c>
      <c r="D4" s="3">
        <v>551920</v>
      </c>
      <c r="E4" s="3">
        <v>553685</v>
      </c>
      <c r="F4" s="19">
        <f t="shared" si="0"/>
        <v>-1765</v>
      </c>
      <c r="G4" s="20">
        <f t="shared" si="1"/>
        <v>-0.31877330973387397</v>
      </c>
      <c r="H4" s="2">
        <v>1</v>
      </c>
      <c r="I4" s="2">
        <v>1</v>
      </c>
      <c r="K4" s="16">
        <f t="shared" si="2"/>
        <v>4.4312472977616974E-3</v>
      </c>
      <c r="L4" s="16">
        <f t="shared" si="3"/>
        <v>4.6800412463369467E-3</v>
      </c>
    </row>
    <row r="5" spans="1:12">
      <c r="A5" s="2" t="s">
        <v>1</v>
      </c>
      <c r="B5" s="11" t="s">
        <v>68</v>
      </c>
      <c r="C5" s="11" t="s">
        <v>35</v>
      </c>
      <c r="D5" s="3">
        <v>7225870</v>
      </c>
      <c r="E5" s="3">
        <v>6423866</v>
      </c>
      <c r="F5" s="19">
        <f t="shared" si="0"/>
        <v>802004</v>
      </c>
      <c r="G5" s="20">
        <f t="shared" si="1"/>
        <v>12.484756064338827</v>
      </c>
      <c r="H5" s="2">
        <v>1</v>
      </c>
      <c r="I5" s="2">
        <v>1</v>
      </c>
      <c r="K5" s="16">
        <f t="shared" si="2"/>
        <v>5.8014960341131537E-2</v>
      </c>
      <c r="L5" s="16">
        <f t="shared" si="3"/>
        <v>5.4297945295504725E-2</v>
      </c>
    </row>
    <row r="6" spans="1:12">
      <c r="A6" s="2" t="s">
        <v>2</v>
      </c>
      <c r="B6" s="11" t="s">
        <v>69</v>
      </c>
      <c r="C6" s="11" t="s">
        <v>70</v>
      </c>
      <c r="D6" s="3">
        <v>12647900</v>
      </c>
      <c r="E6" s="3">
        <v>12291676</v>
      </c>
      <c r="F6" s="19">
        <f t="shared" si="0"/>
        <v>356224</v>
      </c>
      <c r="G6" s="20">
        <f t="shared" si="1"/>
        <v>2.8980913587374091</v>
      </c>
      <c r="H6" s="2">
        <v>1</v>
      </c>
      <c r="I6" s="2">
        <v>1</v>
      </c>
      <c r="K6" s="16">
        <f t="shared" si="2"/>
        <v>0.10154727623090334</v>
      </c>
      <c r="L6" s="16">
        <f t="shared" si="3"/>
        <v>0.10389580838673602</v>
      </c>
    </row>
    <row r="7" spans="1:12">
      <c r="A7" s="2" t="s">
        <v>3</v>
      </c>
      <c r="B7" s="11" t="s">
        <v>71</v>
      </c>
      <c r="C7" s="11" t="s">
        <v>36</v>
      </c>
      <c r="D7" s="3">
        <v>5855477</v>
      </c>
      <c r="E7" s="3">
        <v>5874282</v>
      </c>
      <c r="F7" s="19">
        <f t="shared" si="0"/>
        <v>-18805</v>
      </c>
      <c r="G7" s="20">
        <f t="shared" si="1"/>
        <v>-0.32012422965053433</v>
      </c>
      <c r="H7" s="2">
        <v>1</v>
      </c>
      <c r="I7" s="2">
        <v>1</v>
      </c>
      <c r="K7" s="16">
        <f t="shared" si="2"/>
        <v>4.7012368882004225E-2</v>
      </c>
      <c r="L7" s="16">
        <f t="shared" si="3"/>
        <v>4.9652567890794752E-2</v>
      </c>
    </row>
    <row r="8" spans="1:12">
      <c r="A8" s="2" t="s">
        <v>4</v>
      </c>
      <c r="B8" s="11" t="s">
        <v>61</v>
      </c>
      <c r="C8" s="11" t="s">
        <v>62</v>
      </c>
      <c r="D8" s="3">
        <v>15791102</v>
      </c>
      <c r="E8" s="3">
        <v>15642116</v>
      </c>
      <c r="F8" s="19">
        <f t="shared" si="0"/>
        <v>148986</v>
      </c>
      <c r="G8" s="20">
        <f t="shared" si="1"/>
        <v>0.95246704473998278</v>
      </c>
      <c r="H8" s="2">
        <v>1</v>
      </c>
      <c r="I8" s="2">
        <v>1</v>
      </c>
      <c r="K8" s="16">
        <f t="shared" si="2"/>
        <v>0.12678337089828115</v>
      </c>
      <c r="L8" s="16">
        <f t="shared" si="3"/>
        <v>0.13221551615085669</v>
      </c>
    </row>
    <row r="9" spans="1:12">
      <c r="A9" s="2" t="s">
        <v>5</v>
      </c>
      <c r="B9" s="11" t="s">
        <v>63</v>
      </c>
      <c r="C9" s="11" t="s">
        <v>64</v>
      </c>
      <c r="D9" s="3">
        <v>5208134</v>
      </c>
      <c r="E9" s="3">
        <v>4600012</v>
      </c>
      <c r="F9" s="19">
        <f t="shared" si="0"/>
        <v>608122</v>
      </c>
      <c r="G9" s="20">
        <f t="shared" si="1"/>
        <v>13.220008991280892</v>
      </c>
      <c r="H9" s="2">
        <v>1</v>
      </c>
      <c r="I9" s="2">
        <v>1</v>
      </c>
      <c r="K9" s="16">
        <f t="shared" si="2"/>
        <v>4.1814990784680428E-2</v>
      </c>
      <c r="L9" s="16">
        <f t="shared" si="3"/>
        <v>3.8881757486016258E-2</v>
      </c>
    </row>
    <row r="10" spans="1:12">
      <c r="A10" s="2" t="s">
        <v>6</v>
      </c>
      <c r="B10" s="11" t="s">
        <v>49</v>
      </c>
      <c r="C10" s="11" t="s">
        <v>37</v>
      </c>
      <c r="D10" s="3">
        <v>2815363</v>
      </c>
      <c r="E10" s="3">
        <v>2754109</v>
      </c>
      <c r="F10" s="19">
        <f t="shared" si="0"/>
        <v>61254</v>
      </c>
      <c r="G10" s="20">
        <f t="shared" si="1"/>
        <v>2.2240949795378469</v>
      </c>
      <c r="H10" s="2">
        <v>1</v>
      </c>
      <c r="I10" s="2">
        <v>1</v>
      </c>
      <c r="K10" s="16">
        <f t="shared" si="2"/>
        <v>2.2603945655109918E-2</v>
      </c>
      <c r="L10" s="16">
        <f t="shared" si="3"/>
        <v>2.3279199756012538E-2</v>
      </c>
    </row>
    <row r="11" spans="1:12">
      <c r="A11" s="2" t="s">
        <v>7</v>
      </c>
      <c r="B11" s="11" t="s">
        <v>50</v>
      </c>
      <c r="C11" s="11" t="s">
        <v>38</v>
      </c>
      <c r="D11" s="3">
        <v>5953548</v>
      </c>
      <c r="E11" s="3">
        <v>5736105</v>
      </c>
      <c r="F11" s="19">
        <f t="shared" si="0"/>
        <v>217443</v>
      </c>
      <c r="G11" s="20">
        <f t="shared" si="1"/>
        <v>3.7907778884800747</v>
      </c>
      <c r="H11" s="2">
        <v>1</v>
      </c>
      <c r="I11" s="2">
        <v>1</v>
      </c>
      <c r="K11" s="16">
        <f t="shared" si="2"/>
        <v>4.7799759905592404E-2</v>
      </c>
      <c r="L11" s="16">
        <f t="shared" si="3"/>
        <v>4.8484622110621725E-2</v>
      </c>
    </row>
    <row r="12" spans="1:12">
      <c r="A12" s="2" t="s">
        <v>8</v>
      </c>
      <c r="B12" s="11" t="s">
        <v>51</v>
      </c>
      <c r="C12" s="11" t="s">
        <v>39</v>
      </c>
      <c r="D12" s="3">
        <v>2233761</v>
      </c>
      <c r="E12" s="3">
        <v>2092574</v>
      </c>
      <c r="F12" s="19">
        <f t="shared" si="0"/>
        <v>141187</v>
      </c>
      <c r="G12" s="20">
        <f t="shared" si="1"/>
        <v>6.7470493277657084</v>
      </c>
      <c r="H12" s="2">
        <v>1</v>
      </c>
      <c r="I12" s="2">
        <v>1</v>
      </c>
      <c r="K12" s="16">
        <f t="shared" si="2"/>
        <v>1.7934387945889745E-2</v>
      </c>
      <c r="L12" s="16">
        <f t="shared" si="3"/>
        <v>1.7687552725850059E-2</v>
      </c>
    </row>
    <row r="13" spans="1:12">
      <c r="A13" s="2" t="s">
        <v>27</v>
      </c>
      <c r="B13" s="11" t="s">
        <v>52</v>
      </c>
      <c r="C13" s="11" t="s">
        <v>40</v>
      </c>
      <c r="D13" s="3">
        <v>9288519</v>
      </c>
      <c r="E13" s="3">
        <v>8621491</v>
      </c>
      <c r="F13" s="19">
        <f t="shared" si="0"/>
        <v>667028</v>
      </c>
      <c r="G13" s="20">
        <f t="shared" si="1"/>
        <v>7.7368056174970201</v>
      </c>
      <c r="H13" s="2">
        <v>1</v>
      </c>
      <c r="I13" s="2">
        <v>1</v>
      </c>
      <c r="K13" s="16">
        <f t="shared" si="2"/>
        <v>7.4575526741118614E-2</v>
      </c>
      <c r="L13" s="16">
        <f t="shared" si="3"/>
        <v>7.2873445162723871E-2</v>
      </c>
    </row>
    <row r="14" spans="1:12">
      <c r="A14" s="2" t="s">
        <v>30</v>
      </c>
      <c r="B14" s="11" t="s">
        <v>53</v>
      </c>
      <c r="C14" s="11" t="s">
        <v>41</v>
      </c>
      <c r="D14" s="3">
        <v>2347219</v>
      </c>
      <c r="E14" s="3">
        <v>2197652</v>
      </c>
      <c r="F14" s="19">
        <f t="shared" si="0"/>
        <v>149567</v>
      </c>
      <c r="G14" s="20">
        <f t="shared" si="1"/>
        <v>6.8057636058848265</v>
      </c>
      <c r="H14" s="2">
        <v>1</v>
      </c>
      <c r="I14" s="2">
        <v>1</v>
      </c>
      <c r="K14" s="16">
        <f t="shared" si="2"/>
        <v>1.8845317892094711E-2</v>
      </c>
      <c r="L14" s="16">
        <f t="shared" si="3"/>
        <v>1.8575728085635124E-2</v>
      </c>
    </row>
    <row r="15" spans="1:12">
      <c r="A15" s="2" t="s">
        <v>9</v>
      </c>
      <c r="B15" s="11" t="s">
        <v>54</v>
      </c>
      <c r="C15" s="11" t="s">
        <v>42</v>
      </c>
      <c r="D15" s="3">
        <v>9236298</v>
      </c>
      <c r="E15" s="3">
        <v>8788229</v>
      </c>
      <c r="F15" s="19">
        <f t="shared" si="0"/>
        <v>448069</v>
      </c>
      <c r="G15" s="20">
        <f t="shared" si="1"/>
        <v>5.0985130223620709</v>
      </c>
      <c r="H15" s="2">
        <v>1</v>
      </c>
      <c r="I15" s="2">
        <v>1</v>
      </c>
      <c r="K15" s="16">
        <f t="shared" si="2"/>
        <v>7.4156255533087717E-2</v>
      </c>
      <c r="L15" s="16">
        <f t="shared" si="3"/>
        <v>7.4282803764332606E-2</v>
      </c>
    </row>
    <row r="16" spans="1:12">
      <c r="A16" s="2" t="s">
        <v>10</v>
      </c>
      <c r="B16" s="11" t="s">
        <v>55</v>
      </c>
      <c r="C16" s="11" t="s">
        <v>43</v>
      </c>
      <c r="D16" s="3">
        <v>2891397</v>
      </c>
      <c r="E16" s="3">
        <v>2710235</v>
      </c>
      <c r="F16" s="19">
        <f t="shared" si="0"/>
        <v>181162</v>
      </c>
      <c r="G16" s="20">
        <f t="shared" si="1"/>
        <v>6.6843650089383395</v>
      </c>
      <c r="H16" s="2">
        <v>1</v>
      </c>
      <c r="I16" s="2">
        <v>1</v>
      </c>
      <c r="K16" s="16">
        <f t="shared" si="2"/>
        <v>2.3214406332450858E-2</v>
      </c>
      <c r="L16" s="16">
        <f t="shared" si="3"/>
        <v>2.2908353282581277E-2</v>
      </c>
    </row>
    <row r="17" spans="1:12">
      <c r="A17" s="2" t="s">
        <v>11</v>
      </c>
      <c r="B17" s="11" t="s">
        <v>56</v>
      </c>
      <c r="C17" s="11" t="s">
        <v>44</v>
      </c>
      <c r="D17" s="3">
        <v>19741426</v>
      </c>
      <c r="E17" s="3">
        <v>18370557</v>
      </c>
      <c r="F17" s="19">
        <f t="shared" si="0"/>
        <v>1370869</v>
      </c>
      <c r="G17" s="20">
        <f t="shared" si="1"/>
        <v>7.462315922157396</v>
      </c>
      <c r="H17" s="2">
        <v>1</v>
      </c>
      <c r="I17" s="2">
        <v>1</v>
      </c>
      <c r="K17" s="16">
        <f t="shared" si="2"/>
        <v>0.15849967498271944</v>
      </c>
      <c r="L17" s="16">
        <f t="shared" si="3"/>
        <v>0.15527775626607893</v>
      </c>
    </row>
    <row r="18" spans="1:12">
      <c r="A18" s="2" t="s">
        <v>12</v>
      </c>
      <c r="B18" s="11" t="s">
        <v>57</v>
      </c>
      <c r="C18" s="11" t="s">
        <v>45</v>
      </c>
      <c r="D18" s="3">
        <v>2362663</v>
      </c>
      <c r="E18" s="3">
        <v>2160970</v>
      </c>
      <c r="F18" s="19">
        <f t="shared" si="0"/>
        <v>201693</v>
      </c>
      <c r="G18" s="20">
        <f t="shared" si="1"/>
        <v>9.3334474796040663</v>
      </c>
      <c r="H18" s="2">
        <v>1</v>
      </c>
      <c r="I18" s="2">
        <v>1</v>
      </c>
      <c r="K18" s="16">
        <f t="shared" si="2"/>
        <v>1.896931445548548E-2</v>
      </c>
      <c r="L18" s="16">
        <f t="shared" si="3"/>
        <v>1.8265672236193416E-2</v>
      </c>
    </row>
    <row r="19" spans="1:12">
      <c r="A19" s="2" t="s">
        <v>13</v>
      </c>
      <c r="B19" s="11" t="s">
        <v>58</v>
      </c>
      <c r="C19" s="11" t="s">
        <v>46</v>
      </c>
      <c r="D19" s="3">
        <v>13834194</v>
      </c>
      <c r="E19" s="3">
        <v>12939965</v>
      </c>
      <c r="F19" s="19">
        <f t="shared" si="0"/>
        <v>894229</v>
      </c>
      <c r="G19" s="20">
        <f t="shared" si="1"/>
        <v>6.9105982898717269</v>
      </c>
      <c r="H19" s="2">
        <v>1</v>
      </c>
      <c r="I19" s="2">
        <v>1</v>
      </c>
      <c r="K19" s="16">
        <f t="shared" si="2"/>
        <v>0.11107177630673121</v>
      </c>
      <c r="L19" s="16">
        <f t="shared" si="3"/>
        <v>0.10937549315252619</v>
      </c>
    </row>
    <row r="20" spans="1:12">
      <c r="A20" s="2" t="s">
        <v>14</v>
      </c>
      <c r="B20" s="11" t="s">
        <v>59</v>
      </c>
      <c r="C20" s="11" t="s">
        <v>47</v>
      </c>
      <c r="D20" s="3">
        <v>4501913</v>
      </c>
      <c r="E20" s="3">
        <v>4308880</v>
      </c>
      <c r="F20" s="19">
        <f t="shared" si="0"/>
        <v>193033</v>
      </c>
      <c r="G20" s="20">
        <f t="shared" si="1"/>
        <v>4.479888045153265</v>
      </c>
      <c r="H20" s="2">
        <v>1</v>
      </c>
      <c r="I20" s="2">
        <v>1</v>
      </c>
      <c r="K20" s="16">
        <f t="shared" si="2"/>
        <v>3.6144893854196725E-2</v>
      </c>
      <c r="L20" s="16">
        <f t="shared" si="3"/>
        <v>3.6420954379324605E-2</v>
      </c>
    </row>
    <row r="21" spans="1:12">
      <c r="A21" s="2" t="s">
        <v>31</v>
      </c>
      <c r="B21" s="11" t="s">
        <v>60</v>
      </c>
      <c r="C21" s="11" t="s">
        <v>48</v>
      </c>
      <c r="D21" s="3">
        <v>127916</v>
      </c>
      <c r="E21" s="3">
        <v>240211</v>
      </c>
      <c r="F21" s="19">
        <f t="shared" si="0"/>
        <v>-112295</v>
      </c>
      <c r="G21" s="20">
        <f t="shared" si="1"/>
        <v>-46.748483624813183</v>
      </c>
      <c r="H21" s="2">
        <v>1</v>
      </c>
      <c r="I21" s="2">
        <v>1</v>
      </c>
      <c r="K21" s="16">
        <f t="shared" si="2"/>
        <v>1.0270101270845146E-3</v>
      </c>
      <c r="L21" s="16">
        <f t="shared" si="3"/>
        <v>2.0303916266899849E-3</v>
      </c>
    </row>
    <row r="22" spans="1:12">
      <c r="A22" s="11"/>
      <c r="B22" s="11"/>
      <c r="C22" s="11"/>
      <c r="D22" s="11"/>
      <c r="E22" s="11"/>
      <c r="F22" s="19"/>
      <c r="G22" s="20"/>
    </row>
    <row r="23" spans="1:12">
      <c r="A23" s="11"/>
      <c r="B23" s="11"/>
      <c r="C23" s="11"/>
      <c r="D23" s="11"/>
      <c r="E23" s="11"/>
      <c r="F23" s="19"/>
      <c r="G23" s="20"/>
    </row>
    <row r="24" spans="1:12">
      <c r="C24" s="13" t="s">
        <v>84</v>
      </c>
      <c r="D24" s="1">
        <f>SUM(D2:D21)</f>
        <v>124551839</v>
      </c>
      <c r="E24" s="1">
        <f>SUM(E2:E21)</f>
        <v>118307718</v>
      </c>
      <c r="F24" s="19">
        <f t="shared" si="0"/>
        <v>6244121</v>
      </c>
      <c r="G24" s="20">
        <f t="shared" si="1"/>
        <v>5.2778644585131804</v>
      </c>
    </row>
    <row r="28" spans="1:12">
      <c r="C28" s="8" t="s">
        <v>16</v>
      </c>
      <c r="D28" s="6" t="s">
        <v>17</v>
      </c>
      <c r="E28" s="7" t="s">
        <v>18</v>
      </c>
      <c r="F28" s="4"/>
      <c r="G28" s="5" t="s">
        <v>75</v>
      </c>
      <c r="H28" s="4"/>
      <c r="I28" s="4"/>
      <c r="J28" s="4"/>
      <c r="K28" s="4"/>
      <c r="L28" s="4"/>
    </row>
    <row r="29" spans="1:12">
      <c r="C29" s="8"/>
      <c r="D29" s="6"/>
      <c r="E29" s="7"/>
      <c r="F29" s="4"/>
      <c r="G29" s="4"/>
      <c r="H29" s="4"/>
      <c r="I29" s="4"/>
      <c r="J29" s="4"/>
      <c r="K29" s="4"/>
      <c r="L29" s="4"/>
    </row>
    <row r="30" spans="1:12">
      <c r="C30" s="8" t="s">
        <v>19</v>
      </c>
      <c r="D30" s="6" t="s">
        <v>17</v>
      </c>
      <c r="E30" s="7" t="s">
        <v>25</v>
      </c>
      <c r="F30" s="4"/>
      <c r="G30" s="4"/>
      <c r="H30" s="4"/>
      <c r="I30" s="4"/>
      <c r="J30" s="4"/>
      <c r="K30" s="4"/>
      <c r="L30" s="4"/>
    </row>
    <row r="31" spans="1:12">
      <c r="C31" s="8" t="s">
        <v>20</v>
      </c>
      <c r="D31" s="6" t="s">
        <v>17</v>
      </c>
      <c r="E31" s="7" t="s">
        <v>26</v>
      </c>
      <c r="F31" s="4"/>
      <c r="G31" s="4"/>
      <c r="H31" s="4"/>
      <c r="I31" s="4"/>
      <c r="J31" s="4"/>
      <c r="K31" s="4"/>
      <c r="L31" s="4"/>
    </row>
    <row r="32" spans="1:12">
      <c r="C32" s="8" t="s">
        <v>21</v>
      </c>
      <c r="D32" s="6" t="s">
        <v>17</v>
      </c>
      <c r="E32" s="7" t="s">
        <v>24</v>
      </c>
      <c r="F32" s="4"/>
      <c r="G32" s="4"/>
      <c r="H32" s="4"/>
      <c r="I32" s="4"/>
      <c r="J32" s="4"/>
      <c r="K32" s="4"/>
      <c r="L32" s="4"/>
    </row>
    <row r="33" spans="3:12">
      <c r="C33" s="8" t="s">
        <v>22</v>
      </c>
      <c r="D33" s="6" t="s">
        <v>17</v>
      </c>
      <c r="E33" s="7" t="s">
        <v>23</v>
      </c>
      <c r="F33" s="4"/>
      <c r="G33" s="4"/>
      <c r="H33" s="4"/>
      <c r="I33" s="4"/>
      <c r="J33" s="4"/>
      <c r="K33" s="4"/>
      <c r="L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97B7-FD4F-204F-9097-846EA5131425}">
  <dimension ref="A1:U37"/>
  <sheetViews>
    <sheetView tabSelected="1" topLeftCell="A25" workbookViewId="0">
      <selection activeCell="C45" sqref="C45"/>
    </sheetView>
  </sheetViews>
  <sheetFormatPr baseColWidth="10" defaultRowHeight="16"/>
  <cols>
    <col min="1" max="1" width="46.33203125" bestFit="1" customWidth="1"/>
    <col min="2" max="2" width="11.33203125" bestFit="1" customWidth="1"/>
    <col min="3" max="3" width="38.33203125" bestFit="1" customWidth="1"/>
    <col min="4" max="4" width="10.1640625" bestFit="1" customWidth="1"/>
    <col min="5" max="5" width="10" customWidth="1"/>
    <col min="6" max="6" width="10.5" bestFit="1" customWidth="1"/>
    <col min="7" max="7" width="13.5" bestFit="1" customWidth="1"/>
    <col min="8" max="9" width="8.5" bestFit="1" customWidth="1"/>
    <col min="10" max="10" width="16.83203125" bestFit="1" customWidth="1"/>
    <col min="11" max="11" width="14.1640625" bestFit="1" customWidth="1"/>
    <col min="12" max="12" width="13.33203125" bestFit="1" customWidth="1"/>
    <col min="13" max="13" width="13.1640625" bestFit="1" customWidth="1"/>
    <col min="14" max="14" width="13.33203125" bestFit="1" customWidth="1"/>
    <col min="16" max="19" width="14.6640625" bestFit="1" customWidth="1"/>
    <col min="20" max="21" width="8.5" bestFit="1" customWidth="1"/>
  </cols>
  <sheetData>
    <row r="1" spans="1:21" s="9" customFormat="1">
      <c r="A1" s="10" t="s">
        <v>15</v>
      </c>
      <c r="B1" s="10" t="s">
        <v>72</v>
      </c>
      <c r="C1" s="10" t="s">
        <v>15</v>
      </c>
      <c r="D1" s="10" t="s">
        <v>91</v>
      </c>
      <c r="E1" s="12" t="s">
        <v>92</v>
      </c>
      <c r="F1" s="12" t="s">
        <v>93</v>
      </c>
      <c r="G1" s="12" t="s">
        <v>94</v>
      </c>
      <c r="H1" s="12" t="s">
        <v>73</v>
      </c>
      <c r="I1" s="12" t="s">
        <v>74</v>
      </c>
      <c r="J1" s="12" t="s">
        <v>83</v>
      </c>
      <c r="K1" s="15" t="s">
        <v>90</v>
      </c>
      <c r="L1" s="12" t="s">
        <v>76</v>
      </c>
      <c r="M1" s="12" t="s">
        <v>77</v>
      </c>
      <c r="N1" s="12" t="s">
        <v>78</v>
      </c>
      <c r="P1" s="12" t="s">
        <v>95</v>
      </c>
      <c r="Q1" s="12" t="s">
        <v>96</v>
      </c>
      <c r="R1" s="12" t="s">
        <v>85</v>
      </c>
      <c r="S1" s="12" t="s">
        <v>86</v>
      </c>
      <c r="T1" s="12" t="s">
        <v>73</v>
      </c>
      <c r="U1" s="12" t="s">
        <v>74</v>
      </c>
    </row>
    <row r="2" spans="1:21">
      <c r="A2" s="2" t="s">
        <v>28</v>
      </c>
      <c r="B2" s="11" t="s">
        <v>65</v>
      </c>
      <c r="C2" s="11" t="s">
        <v>32</v>
      </c>
      <c r="D2" s="3">
        <v>16662</v>
      </c>
      <c r="E2" s="3">
        <v>15919</v>
      </c>
      <c r="F2" s="19">
        <f>D2-E2</f>
        <v>743</v>
      </c>
      <c r="G2" s="20">
        <f>(D2-E2)*100/E2</f>
        <v>4.6673786041836802</v>
      </c>
      <c r="H2" s="2">
        <v>0.36</v>
      </c>
      <c r="I2" s="2">
        <v>0.34</v>
      </c>
      <c r="J2" s="20">
        <f>(H2-I2)*100/I2</f>
        <v>5.8823529411764595</v>
      </c>
      <c r="K2" s="18">
        <v>1.1594694810725652</v>
      </c>
      <c r="L2" s="26">
        <f t="shared" ref="L2:L21" si="0">$G$26*E2</f>
        <v>84018.324315071324</v>
      </c>
      <c r="M2" s="26">
        <f t="shared" ref="M2:M21" si="1">(K2-$G$26)*E2</f>
        <v>-65560.729645877145</v>
      </c>
      <c r="N2" s="1">
        <f t="shared" ref="N2:N21" si="2">F2-(L2+M2)</f>
        <v>-17714.594669194179</v>
      </c>
      <c r="P2" s="16">
        <f t="shared" ref="P2:P21" si="3">D2/$D$25</f>
        <v>3.5547511034193196E-3</v>
      </c>
      <c r="Q2" s="16">
        <f t="shared" ref="Q2:Q21" si="4">E2/$E$25</f>
        <v>3.4969259387155984E-3</v>
      </c>
      <c r="R2" s="16">
        <v>1.0145783556034045E-2</v>
      </c>
      <c r="S2" s="16">
        <v>1.0558837759004024E-2</v>
      </c>
      <c r="T2" s="17">
        <f>P2/R2</f>
        <v>0.35036733080168925</v>
      </c>
      <c r="U2" s="17">
        <f>Q2/S2</f>
        <v>0.33118474007554505</v>
      </c>
    </row>
    <row r="3" spans="1:21">
      <c r="A3" s="2" t="s">
        <v>29</v>
      </c>
      <c r="B3" s="11" t="s">
        <v>66</v>
      </c>
      <c r="C3" s="11" t="s">
        <v>33</v>
      </c>
      <c r="D3" s="3">
        <v>11859</v>
      </c>
      <c r="E3" s="3">
        <v>13799</v>
      </c>
      <c r="F3" s="19">
        <f t="shared" ref="F3:F21" si="5">D3-E3</f>
        <v>-1940</v>
      </c>
      <c r="G3" s="20">
        <f t="shared" ref="G3:G25" si="6">(D3-E3)*100/E3</f>
        <v>-14.058989781868251</v>
      </c>
      <c r="H3" s="2">
        <v>0.48</v>
      </c>
      <c r="I3" s="2">
        <v>0.49</v>
      </c>
      <c r="J3" s="20">
        <f t="shared" ref="J3:J21" si="7">(H3-I3)*100/I3</f>
        <v>-2.0408163265306141</v>
      </c>
      <c r="K3" s="18">
        <v>-10.422510110904083</v>
      </c>
      <c r="L3" s="26">
        <f t="shared" si="0"/>
        <v>72829.251663023373</v>
      </c>
      <c r="M3" s="26">
        <f t="shared" si="1"/>
        <v>-216649.46868338881</v>
      </c>
      <c r="N3" s="27">
        <f t="shared" si="2"/>
        <v>141880.21702036544</v>
      </c>
      <c r="P3" s="16">
        <f t="shared" si="3"/>
        <v>2.5300560158114101E-3</v>
      </c>
      <c r="Q3" s="16">
        <f t="shared" si="4"/>
        <v>3.0312256440942612E-3</v>
      </c>
      <c r="R3" s="16">
        <v>5.4077322776422436E-3</v>
      </c>
      <c r="S3" s="16">
        <v>6.3555532361802463E-3</v>
      </c>
      <c r="T3" s="17">
        <f t="shared" ref="T3:T21" si="8">P3/R3</f>
        <v>0.46785896303921826</v>
      </c>
      <c r="U3" s="17">
        <f t="shared" ref="U3:U21" si="9">Q3/S3</f>
        <v>0.47694127190036084</v>
      </c>
    </row>
    <row r="4" spans="1:21">
      <c r="A4" s="2" t="s">
        <v>0</v>
      </c>
      <c r="B4" s="11" t="s">
        <v>67</v>
      </c>
      <c r="C4" s="11" t="s">
        <v>34</v>
      </c>
      <c r="D4" s="3">
        <v>19110</v>
      </c>
      <c r="E4" s="3">
        <v>19200</v>
      </c>
      <c r="F4" s="19">
        <f t="shared" si="5"/>
        <v>-90</v>
      </c>
      <c r="G4" s="20">
        <f t="shared" si="6"/>
        <v>-0.46875</v>
      </c>
      <c r="H4" s="2">
        <v>0.94</v>
      </c>
      <c r="I4" s="2">
        <v>0.92</v>
      </c>
      <c r="J4" s="20">
        <f t="shared" si="7"/>
        <v>2.1739130434782505</v>
      </c>
      <c r="K4" s="18">
        <v>-0.31877330973387397</v>
      </c>
      <c r="L4" s="26">
        <f t="shared" si="0"/>
        <v>101334.99760345307</v>
      </c>
      <c r="M4" s="26">
        <f t="shared" si="1"/>
        <v>-107455.44515034345</v>
      </c>
      <c r="N4" s="27">
        <f t="shared" si="2"/>
        <v>6030.4475468903838</v>
      </c>
      <c r="P4" s="16">
        <f t="shared" si="3"/>
        <v>4.0770191805511464E-3</v>
      </c>
      <c r="Q4" s="16">
        <f t="shared" si="4"/>
        <v>4.217663045627206E-3</v>
      </c>
      <c r="R4" s="16">
        <v>4.4312472977616974E-3</v>
      </c>
      <c r="S4" s="16">
        <v>4.6800412463369467E-3</v>
      </c>
      <c r="T4" s="17">
        <f t="shared" si="8"/>
        <v>0.92006130702985633</v>
      </c>
      <c r="U4" s="17">
        <f t="shared" si="9"/>
        <v>0.90120210990199223</v>
      </c>
    </row>
    <row r="5" spans="1:21">
      <c r="A5" s="2" t="s">
        <v>1</v>
      </c>
      <c r="B5" s="11" t="s">
        <v>68</v>
      </c>
      <c r="C5" s="11" t="s">
        <v>35</v>
      </c>
      <c r="D5" s="3">
        <v>220709</v>
      </c>
      <c r="E5" s="3">
        <v>200338</v>
      </c>
      <c r="F5" s="19">
        <f t="shared" si="5"/>
        <v>20371</v>
      </c>
      <c r="G5" s="20">
        <f t="shared" si="6"/>
        <v>10.168315546726033</v>
      </c>
      <c r="H5" s="2">
        <v>0.83</v>
      </c>
      <c r="I5" s="2">
        <v>0.83</v>
      </c>
      <c r="J5" s="20">
        <f t="shared" si="7"/>
        <v>0</v>
      </c>
      <c r="K5" s="18">
        <v>12.484756064338827</v>
      </c>
      <c r="L5" s="26">
        <f t="shared" si="0"/>
        <v>1057356.8098896137</v>
      </c>
      <c r="M5" s="26">
        <f t="shared" si="1"/>
        <v>1443814.2505278983</v>
      </c>
      <c r="N5" s="1">
        <f t="shared" si="2"/>
        <v>-2480800.060417512</v>
      </c>
      <c r="P5" s="16">
        <f t="shared" si="3"/>
        <v>4.7087118070134118E-2</v>
      </c>
      <c r="Q5" s="16">
        <f t="shared" si="4"/>
        <v>4.4008238501815788E-2</v>
      </c>
      <c r="R5" s="16">
        <v>5.8014960341131537E-2</v>
      </c>
      <c r="S5" s="16">
        <v>5.4297945295504725E-2</v>
      </c>
      <c r="T5" s="17">
        <f t="shared" si="8"/>
        <v>0.81163751200136935</v>
      </c>
      <c r="U5" s="17">
        <f t="shared" si="9"/>
        <v>0.81049546649160564</v>
      </c>
    </row>
    <row r="6" spans="1:21">
      <c r="A6" s="2" t="s">
        <v>2</v>
      </c>
      <c r="B6" s="11" t="s">
        <v>69</v>
      </c>
      <c r="C6" s="11" t="s">
        <v>70</v>
      </c>
      <c r="D6" s="3">
        <v>698950</v>
      </c>
      <c r="E6" s="3">
        <v>685975</v>
      </c>
      <c r="F6" s="19">
        <f t="shared" si="5"/>
        <v>12975</v>
      </c>
      <c r="G6" s="20">
        <f t="shared" si="6"/>
        <v>1.8914683479718648</v>
      </c>
      <c r="H6" s="2">
        <v>1.49</v>
      </c>
      <c r="I6" s="2">
        <v>1.48</v>
      </c>
      <c r="J6" s="20">
        <f t="shared" si="7"/>
        <v>0.67567567567567632</v>
      </c>
      <c r="K6" s="18">
        <v>2.8980913587374091</v>
      </c>
      <c r="L6" s="26">
        <f t="shared" si="0"/>
        <v>3620483.0719285789</v>
      </c>
      <c r="M6" s="26">
        <f t="shared" si="1"/>
        <v>-1632464.8521186847</v>
      </c>
      <c r="N6" s="1">
        <f t="shared" si="2"/>
        <v>-1975043.2198098942</v>
      </c>
      <c r="P6" s="16">
        <f t="shared" si="3"/>
        <v>0.14911734988206299</v>
      </c>
      <c r="Q6" s="16">
        <f t="shared" si="4"/>
        <v>0.15068809415229806</v>
      </c>
      <c r="R6" s="16">
        <v>0.10154727623090334</v>
      </c>
      <c r="S6" s="16">
        <v>0.10389580838673602</v>
      </c>
      <c r="T6" s="17">
        <f t="shared" si="8"/>
        <v>1.4684524825953225</v>
      </c>
      <c r="U6" s="17">
        <f t="shared" si="9"/>
        <v>1.4503770314908664</v>
      </c>
    </row>
    <row r="7" spans="1:21">
      <c r="A7" s="2" t="s">
        <v>3</v>
      </c>
      <c r="B7" s="11" t="s">
        <v>71</v>
      </c>
      <c r="C7" s="11" t="s">
        <v>36</v>
      </c>
      <c r="D7" s="3">
        <v>234789</v>
      </c>
      <c r="E7" s="3">
        <v>235680</v>
      </c>
      <c r="F7" s="19">
        <f t="shared" si="5"/>
        <v>-891</v>
      </c>
      <c r="G7" s="20">
        <f t="shared" si="6"/>
        <v>-0.3780549898167006</v>
      </c>
      <c r="H7" s="2">
        <v>1.08</v>
      </c>
      <c r="I7" s="2">
        <v>1.06</v>
      </c>
      <c r="J7" s="20">
        <f t="shared" si="7"/>
        <v>1.8867924528301903</v>
      </c>
      <c r="K7" s="18">
        <v>-0.32012422965053433</v>
      </c>
      <c r="L7" s="26">
        <f t="shared" si="0"/>
        <v>1243887.0955823862</v>
      </c>
      <c r="M7" s="26">
        <f t="shared" si="1"/>
        <v>-1319333.9740264241</v>
      </c>
      <c r="N7" s="27">
        <f t="shared" si="2"/>
        <v>74555.878444037866</v>
      </c>
      <c r="P7" s="16">
        <f t="shared" si="3"/>
        <v>5.0091012892853122E-2</v>
      </c>
      <c r="Q7" s="16">
        <f t="shared" si="4"/>
        <v>5.1771813885073951E-2</v>
      </c>
      <c r="R7" s="16">
        <v>4.7012368882004225E-2</v>
      </c>
      <c r="S7" s="16">
        <v>4.9652567890794752E-2</v>
      </c>
      <c r="T7" s="17">
        <f t="shared" si="8"/>
        <v>1.0654858303051256</v>
      </c>
      <c r="U7" s="17">
        <f t="shared" si="9"/>
        <v>1.0426814983454682</v>
      </c>
    </row>
    <row r="8" spans="1:21">
      <c r="A8" s="2" t="s">
        <v>4</v>
      </c>
      <c r="B8" s="11" t="s">
        <v>61</v>
      </c>
      <c r="C8" s="11" t="s">
        <v>62</v>
      </c>
      <c r="D8" s="3">
        <v>563820</v>
      </c>
      <c r="E8" s="3">
        <v>571003</v>
      </c>
      <c r="F8" s="19">
        <f t="shared" si="5"/>
        <v>-7183</v>
      </c>
      <c r="G8" s="20">
        <f t="shared" si="6"/>
        <v>-1.257961867100523</v>
      </c>
      <c r="H8" s="2">
        <v>0.97</v>
      </c>
      <c r="I8" s="2">
        <v>0.97</v>
      </c>
      <c r="J8" s="20">
        <f t="shared" si="7"/>
        <v>0</v>
      </c>
      <c r="K8" s="18">
        <v>0.95246704473998278</v>
      </c>
      <c r="L8" s="26">
        <f t="shared" si="0"/>
        <v>3013676.4394044015</v>
      </c>
      <c r="M8" s="26">
        <f t="shared" si="1"/>
        <v>-2469814.8994567371</v>
      </c>
      <c r="N8" s="1">
        <f t="shared" si="2"/>
        <v>-551044.53994766437</v>
      </c>
      <c r="P8" s="16">
        <f t="shared" si="3"/>
        <v>0.12028806668646506</v>
      </c>
      <c r="Q8" s="16">
        <f t="shared" si="4"/>
        <v>0.12543220062720165</v>
      </c>
      <c r="R8" s="16">
        <v>0.12678337089828115</v>
      </c>
      <c r="S8" s="16">
        <v>0.13221551615085669</v>
      </c>
      <c r="T8" s="17">
        <f t="shared" si="8"/>
        <v>0.94876848465381713</v>
      </c>
      <c r="U8" s="17">
        <f t="shared" si="9"/>
        <v>0.94869501159065672</v>
      </c>
    </row>
    <row r="9" spans="1:21">
      <c r="A9" s="2" t="s">
        <v>5</v>
      </c>
      <c r="B9" s="11" t="s">
        <v>63</v>
      </c>
      <c r="C9" s="11" t="s">
        <v>64</v>
      </c>
      <c r="D9" s="3">
        <v>199530</v>
      </c>
      <c r="E9" s="3">
        <v>179903</v>
      </c>
      <c r="F9" s="19">
        <f t="shared" si="5"/>
        <v>19627</v>
      </c>
      <c r="G9" s="20">
        <f t="shared" si="6"/>
        <v>10.909768041666899</v>
      </c>
      <c r="H9" s="2">
        <v>1.04</v>
      </c>
      <c r="I9" s="2">
        <v>1.04</v>
      </c>
      <c r="J9" s="20">
        <f t="shared" si="7"/>
        <v>0</v>
      </c>
      <c r="K9" s="18">
        <v>13.220008991280892</v>
      </c>
      <c r="L9" s="26">
        <f t="shared" si="0"/>
        <v>949503.64967989665</v>
      </c>
      <c r="M9" s="26">
        <f t="shared" si="1"/>
        <v>1428815.6278785097</v>
      </c>
      <c r="N9" s="1">
        <f t="shared" si="2"/>
        <v>-2358692.2775584063</v>
      </c>
      <c r="P9" s="16">
        <f t="shared" si="3"/>
        <v>4.2568688492693366E-2</v>
      </c>
      <c r="Q9" s="16">
        <f t="shared" si="4"/>
        <v>3.9519283067576627E-2</v>
      </c>
      <c r="R9" s="16">
        <v>4.1814990784680428E-2</v>
      </c>
      <c r="S9" s="16">
        <v>3.8881757486016258E-2</v>
      </c>
      <c r="T9" s="17">
        <f t="shared" si="8"/>
        <v>1.0180245814687365</v>
      </c>
      <c r="U9" s="17">
        <f t="shared" si="9"/>
        <v>1.0163965217310369</v>
      </c>
    </row>
    <row r="10" spans="1:21">
      <c r="A10" s="2" t="s">
        <v>6</v>
      </c>
      <c r="B10" s="11" t="s">
        <v>49</v>
      </c>
      <c r="C10" s="11" t="s">
        <v>37</v>
      </c>
      <c r="D10" s="3">
        <v>70930</v>
      </c>
      <c r="E10" s="3">
        <v>71605</v>
      </c>
      <c r="F10" s="19">
        <f t="shared" si="5"/>
        <v>-675</v>
      </c>
      <c r="G10" s="20">
        <f t="shared" si="6"/>
        <v>-0.94267160114517146</v>
      </c>
      <c r="H10" s="2">
        <v>0.68</v>
      </c>
      <c r="I10" s="2">
        <v>0.69</v>
      </c>
      <c r="J10" s="20">
        <f t="shared" si="7"/>
        <v>-1.4492753623188259</v>
      </c>
      <c r="K10" s="18">
        <v>2.2240949795378469</v>
      </c>
      <c r="L10" s="26">
        <f t="shared" si="0"/>
        <v>377921.48455183627</v>
      </c>
      <c r="M10" s="26">
        <f t="shared" si="1"/>
        <v>-218665.16354202875</v>
      </c>
      <c r="N10" s="1">
        <f t="shared" si="2"/>
        <v>-159931.32100980752</v>
      </c>
      <c r="P10" s="16">
        <f t="shared" si="3"/>
        <v>1.5132546859052475E-2</v>
      </c>
      <c r="Q10" s="16">
        <f t="shared" si="4"/>
        <v>1.5729466790736255E-2</v>
      </c>
      <c r="R10" s="16">
        <v>2.2603945655109918E-2</v>
      </c>
      <c r="S10" s="16">
        <v>2.3279199756012538E-2</v>
      </c>
      <c r="T10" s="17">
        <f t="shared" si="8"/>
        <v>0.66946483989761163</v>
      </c>
      <c r="U10" s="17">
        <f t="shared" si="9"/>
        <v>0.67568760763237401</v>
      </c>
    </row>
    <row r="11" spans="1:21">
      <c r="A11" s="2" t="s">
        <v>7</v>
      </c>
      <c r="B11" s="11" t="s">
        <v>50</v>
      </c>
      <c r="C11" s="11" t="s">
        <v>38</v>
      </c>
      <c r="D11" s="3">
        <v>229394</v>
      </c>
      <c r="E11" s="3">
        <v>213346</v>
      </c>
      <c r="F11" s="19">
        <f t="shared" si="5"/>
        <v>16048</v>
      </c>
      <c r="G11" s="20">
        <f t="shared" si="6"/>
        <v>7.5220533780806766</v>
      </c>
      <c r="H11" s="2">
        <v>1.04</v>
      </c>
      <c r="I11" s="2">
        <v>0.99</v>
      </c>
      <c r="J11" s="20">
        <f t="shared" si="7"/>
        <v>5.0505050505050546</v>
      </c>
      <c r="K11" s="18">
        <v>3.7907778884800747</v>
      </c>
      <c r="L11" s="26">
        <f t="shared" si="0"/>
        <v>1126011.270765953</v>
      </c>
      <c r="M11" s="26">
        <f t="shared" si="1"/>
        <v>-317263.97137028299</v>
      </c>
      <c r="N11" s="1">
        <f t="shared" si="2"/>
        <v>-792699.29939566995</v>
      </c>
      <c r="P11" s="16">
        <f t="shared" si="3"/>
        <v>4.8940017682017251E-2</v>
      </c>
      <c r="Q11" s="16">
        <f t="shared" si="4"/>
        <v>4.6865705215228225E-2</v>
      </c>
      <c r="R11" s="16">
        <v>4.7799759905592404E-2</v>
      </c>
      <c r="S11" s="16">
        <v>4.8484622110621725E-2</v>
      </c>
      <c r="T11" s="17">
        <f t="shared" si="8"/>
        <v>1.0238548850177684</v>
      </c>
      <c r="U11" s="17">
        <f t="shared" si="9"/>
        <v>0.96660968313417384</v>
      </c>
    </row>
    <row r="12" spans="1:21">
      <c r="A12" s="2" t="s">
        <v>8</v>
      </c>
      <c r="B12" s="11" t="s">
        <v>51</v>
      </c>
      <c r="C12" s="11" t="s">
        <v>39</v>
      </c>
      <c r="D12" s="3">
        <v>64155</v>
      </c>
      <c r="E12" s="3">
        <v>62501</v>
      </c>
      <c r="F12" s="19">
        <f t="shared" si="5"/>
        <v>1654</v>
      </c>
      <c r="G12" s="20">
        <f t="shared" si="6"/>
        <v>2.6463576582774677</v>
      </c>
      <c r="H12" s="2">
        <v>0.78</v>
      </c>
      <c r="I12" s="2">
        <v>0.79</v>
      </c>
      <c r="J12" s="20">
        <f t="shared" si="7"/>
        <v>-1.2658227848101276</v>
      </c>
      <c r="K12" s="18">
        <v>6.7470493277657084</v>
      </c>
      <c r="L12" s="26">
        <f t="shared" si="0"/>
        <v>329871.8065215323</v>
      </c>
      <c r="M12" s="26">
        <f t="shared" si="1"/>
        <v>91825.52351315225</v>
      </c>
      <c r="N12" s="1">
        <f t="shared" si="2"/>
        <v>-420043.33003468456</v>
      </c>
      <c r="P12" s="16">
        <f t="shared" si="3"/>
        <v>1.3687135820421706E-2</v>
      </c>
      <c r="Q12" s="16">
        <f t="shared" si="4"/>
        <v>1.3729591563268022E-2</v>
      </c>
      <c r="R12" s="16">
        <v>1.7934387945889745E-2</v>
      </c>
      <c r="S12" s="16">
        <v>1.7687552725850059E-2</v>
      </c>
      <c r="T12" s="17">
        <f t="shared" si="8"/>
        <v>0.76317830648681617</v>
      </c>
      <c r="U12" s="17">
        <f t="shared" si="9"/>
        <v>0.77622901121885879</v>
      </c>
    </row>
    <row r="13" spans="1:21">
      <c r="A13" s="2" t="s">
        <v>27</v>
      </c>
      <c r="B13" s="11" t="s">
        <v>52</v>
      </c>
      <c r="C13" s="11" t="s">
        <v>40</v>
      </c>
      <c r="D13" s="3">
        <v>262870</v>
      </c>
      <c r="E13" s="3">
        <v>250695</v>
      </c>
      <c r="F13" s="19">
        <f t="shared" si="5"/>
        <v>12175</v>
      </c>
      <c r="G13" s="20">
        <f t="shared" si="6"/>
        <v>4.8564989329663533</v>
      </c>
      <c r="H13" s="2">
        <v>0.77</v>
      </c>
      <c r="I13" s="2">
        <v>0.77</v>
      </c>
      <c r="J13" s="20">
        <f t="shared" si="7"/>
        <v>0</v>
      </c>
      <c r="K13" s="18">
        <v>7.7368056174970201</v>
      </c>
      <c r="L13" s="26">
        <f t="shared" si="0"/>
        <v>1323134.2304269618</v>
      </c>
      <c r="M13" s="26">
        <f t="shared" si="1"/>
        <v>616444.25385145366</v>
      </c>
      <c r="N13" s="1">
        <f t="shared" si="2"/>
        <v>-1927403.4842784153</v>
      </c>
      <c r="P13" s="16">
        <f t="shared" si="3"/>
        <v>5.6081948298873883E-2</v>
      </c>
      <c r="Q13" s="16">
        <f t="shared" si="4"/>
        <v>5.5070158188724606E-2</v>
      </c>
      <c r="R13" s="16">
        <v>7.4575526741118614E-2</v>
      </c>
      <c r="S13" s="16">
        <v>7.2873445162723871E-2</v>
      </c>
      <c r="T13" s="17">
        <f t="shared" si="8"/>
        <v>0.75201544996868319</v>
      </c>
      <c r="U13" s="17">
        <f t="shared" si="9"/>
        <v>0.75569582398300039</v>
      </c>
    </row>
    <row r="14" spans="1:21">
      <c r="A14" s="2" t="s">
        <v>30</v>
      </c>
      <c r="B14" s="11" t="s">
        <v>53</v>
      </c>
      <c r="C14" s="11" t="s">
        <v>41</v>
      </c>
      <c r="D14" s="3">
        <v>140729</v>
      </c>
      <c r="E14" s="3">
        <v>139262</v>
      </c>
      <c r="F14" s="19">
        <f t="shared" si="5"/>
        <v>1467</v>
      </c>
      <c r="G14" s="20">
        <f t="shared" si="6"/>
        <v>1.0534101190561675</v>
      </c>
      <c r="H14" s="2">
        <v>1.62</v>
      </c>
      <c r="I14" s="2">
        <v>1.68</v>
      </c>
      <c r="J14" s="20">
        <f t="shared" si="7"/>
        <v>-3.5714285714285614</v>
      </c>
      <c r="K14" s="18">
        <v>6.8057636058848265</v>
      </c>
      <c r="L14" s="26">
        <f t="shared" si="0"/>
        <v>735005.96022146253</v>
      </c>
      <c r="M14" s="26">
        <f t="shared" si="1"/>
        <v>212778.29106127017</v>
      </c>
      <c r="N14" s="1">
        <f t="shared" si="2"/>
        <v>-946317.2512827327</v>
      </c>
      <c r="P14" s="16">
        <f t="shared" si="3"/>
        <v>3.0023800746194783E-2</v>
      </c>
      <c r="Q14" s="16">
        <f t="shared" si="4"/>
        <v>3.0591676617715415E-2</v>
      </c>
      <c r="R14" s="16">
        <v>1.8845317892094711E-2</v>
      </c>
      <c r="S14" s="16">
        <v>1.8575728085635124E-2</v>
      </c>
      <c r="T14" s="17">
        <f t="shared" si="8"/>
        <v>1.5931702992810355</v>
      </c>
      <c r="U14" s="17">
        <f t="shared" si="9"/>
        <v>1.6468628565559373</v>
      </c>
    </row>
    <row r="15" spans="1:21">
      <c r="A15" s="2" t="s">
        <v>9</v>
      </c>
      <c r="B15" s="11" t="s">
        <v>54</v>
      </c>
      <c r="C15" s="11" t="s">
        <v>42</v>
      </c>
      <c r="D15" s="3">
        <v>325830</v>
      </c>
      <c r="E15" s="3">
        <v>325871</v>
      </c>
      <c r="F15" s="19">
        <f t="shared" si="5"/>
        <v>-41</v>
      </c>
      <c r="G15" s="20">
        <f t="shared" si="6"/>
        <v>-1.2581665751171476E-2</v>
      </c>
      <c r="H15" s="2">
        <v>0.95</v>
      </c>
      <c r="I15" s="2">
        <v>0.98</v>
      </c>
      <c r="J15" s="20">
        <f t="shared" si="7"/>
        <v>-3.0612244897959213</v>
      </c>
      <c r="K15" s="18">
        <v>5.0985130223620709</v>
      </c>
      <c r="L15" s="26">
        <f t="shared" si="0"/>
        <v>1719902.9689601485</v>
      </c>
      <c r="M15" s="26">
        <f t="shared" si="1"/>
        <v>-58445.431849998204</v>
      </c>
      <c r="N15" s="1">
        <f t="shared" si="2"/>
        <v>-1661498.5371101503</v>
      </c>
      <c r="P15" s="16">
        <f t="shared" si="3"/>
        <v>6.9514137080009419E-2</v>
      </c>
      <c r="Q15" s="16">
        <f t="shared" si="4"/>
        <v>7.1584066371957467E-2</v>
      </c>
      <c r="R15" s="16">
        <v>7.4156255533087717E-2</v>
      </c>
      <c r="S15" s="16">
        <v>7.4282803764332606E-2</v>
      </c>
      <c r="T15" s="17">
        <f t="shared" si="8"/>
        <v>0.93740085148977037</v>
      </c>
      <c r="U15" s="17">
        <f t="shared" si="9"/>
        <v>0.96366941935933015</v>
      </c>
    </row>
    <row r="16" spans="1:21">
      <c r="A16" s="2" t="s">
        <v>10</v>
      </c>
      <c r="B16" s="11" t="s">
        <v>55</v>
      </c>
      <c r="C16" s="11" t="s">
        <v>43</v>
      </c>
      <c r="D16" s="3">
        <v>95539</v>
      </c>
      <c r="E16" s="3">
        <v>94793</v>
      </c>
      <c r="F16" s="19">
        <f t="shared" si="5"/>
        <v>746</v>
      </c>
      <c r="G16" s="20">
        <f t="shared" si="6"/>
        <v>0.78697794140917576</v>
      </c>
      <c r="H16" s="2">
        <v>0.89</v>
      </c>
      <c r="I16" s="2">
        <v>0.93</v>
      </c>
      <c r="J16" s="20">
        <f t="shared" si="7"/>
        <v>-4.3010752688172076</v>
      </c>
      <c r="K16" s="18">
        <v>6.6843650089383395</v>
      </c>
      <c r="L16" s="26">
        <f t="shared" si="0"/>
        <v>500304.60561583989</v>
      </c>
      <c r="M16" s="26">
        <f t="shared" si="1"/>
        <v>133326.40667645211</v>
      </c>
      <c r="N16" s="1">
        <f t="shared" si="2"/>
        <v>-632885.01229229197</v>
      </c>
      <c r="P16" s="16">
        <f t="shared" si="3"/>
        <v>2.0382749109925484E-2</v>
      </c>
      <c r="Q16" s="16">
        <f t="shared" si="4"/>
        <v>2.0823173598132277E-2</v>
      </c>
      <c r="R16" s="16">
        <v>2.3214406332450858E-2</v>
      </c>
      <c r="S16" s="16">
        <v>2.2908353282581277E-2</v>
      </c>
      <c r="T16" s="17">
        <f t="shared" si="8"/>
        <v>0.87802155342792165</v>
      </c>
      <c r="U16" s="17">
        <f t="shared" si="9"/>
        <v>0.90897732112266227</v>
      </c>
    </row>
    <row r="17" spans="1:21">
      <c r="A17" s="2" t="s">
        <v>11</v>
      </c>
      <c r="B17" s="11" t="s">
        <v>56</v>
      </c>
      <c r="C17" s="11" t="s">
        <v>44</v>
      </c>
      <c r="D17" s="3">
        <v>808602</v>
      </c>
      <c r="E17" s="3">
        <v>778907</v>
      </c>
      <c r="F17" s="19">
        <f t="shared" si="5"/>
        <v>29695</v>
      </c>
      <c r="G17" s="20">
        <f t="shared" si="6"/>
        <v>3.8123935206642128</v>
      </c>
      <c r="H17" s="2">
        <v>1.1100000000000001</v>
      </c>
      <c r="I17" s="2">
        <v>1.1200000000000001</v>
      </c>
      <c r="J17" s="20">
        <f t="shared" si="7"/>
        <v>-0.89285714285714357</v>
      </c>
      <c r="K17" s="18">
        <v>7.462315922157396</v>
      </c>
      <c r="L17" s="26">
        <f t="shared" si="0"/>
        <v>4110965.5717871259</v>
      </c>
      <c r="M17" s="26">
        <f t="shared" si="1"/>
        <v>1701484.5361927249</v>
      </c>
      <c r="N17" s="1">
        <f t="shared" si="2"/>
        <v>-5782755.1079798508</v>
      </c>
      <c r="P17" s="16">
        <f t="shared" si="3"/>
        <v>0.17251103419319821</v>
      </c>
      <c r="Q17" s="16">
        <f t="shared" si="4"/>
        <v>0.17110246197293491</v>
      </c>
      <c r="R17" s="16">
        <v>0.15849967498271944</v>
      </c>
      <c r="S17" s="16">
        <v>0.15527775626607893</v>
      </c>
      <c r="T17" s="17">
        <f t="shared" si="8"/>
        <v>1.0883999239241744</v>
      </c>
      <c r="U17" s="17">
        <f t="shared" si="9"/>
        <v>1.1019122512289479</v>
      </c>
    </row>
    <row r="18" spans="1:21">
      <c r="A18" s="2" t="s">
        <v>12</v>
      </c>
      <c r="B18" s="11" t="s">
        <v>57</v>
      </c>
      <c r="C18" s="11" t="s">
        <v>45</v>
      </c>
      <c r="D18" s="3">
        <v>81785</v>
      </c>
      <c r="E18" s="3">
        <v>77098</v>
      </c>
      <c r="F18" s="19">
        <f t="shared" si="5"/>
        <v>4687</v>
      </c>
      <c r="G18" s="20">
        <f t="shared" si="6"/>
        <v>6.0792757269968094</v>
      </c>
      <c r="H18" s="2">
        <v>0.94</v>
      </c>
      <c r="I18" s="2">
        <v>0.95</v>
      </c>
      <c r="J18" s="20">
        <f t="shared" si="7"/>
        <v>-1.0526315789473695</v>
      </c>
      <c r="K18" s="18">
        <v>9.3334474796040663</v>
      </c>
      <c r="L18" s="26">
        <f t="shared" si="0"/>
        <v>406912.79402244918</v>
      </c>
      <c r="M18" s="26">
        <f t="shared" si="1"/>
        <v>312677.33976006514</v>
      </c>
      <c r="N18" s="1">
        <f t="shared" si="2"/>
        <v>-714903.13378251437</v>
      </c>
      <c r="P18" s="16">
        <f t="shared" si="3"/>
        <v>1.7448404692902958E-2</v>
      </c>
      <c r="Q18" s="16">
        <f t="shared" si="4"/>
        <v>1.6936113827696164E-2</v>
      </c>
      <c r="R18" s="16">
        <v>1.896931445548548E-2</v>
      </c>
      <c r="S18" s="16">
        <v>1.8265672236193416E-2</v>
      </c>
      <c r="T18" s="17">
        <f t="shared" si="8"/>
        <v>0.91982262900688483</v>
      </c>
      <c r="U18" s="17">
        <f t="shared" si="9"/>
        <v>0.92720999307856122</v>
      </c>
    </row>
    <row r="19" spans="1:21">
      <c r="A19" s="2" t="s">
        <v>13</v>
      </c>
      <c r="B19" s="11" t="s">
        <v>58</v>
      </c>
      <c r="C19" s="11" t="s">
        <v>46</v>
      </c>
      <c r="D19" s="3">
        <v>484896</v>
      </c>
      <c r="E19" s="3">
        <v>462084</v>
      </c>
      <c r="F19" s="19">
        <f t="shared" si="5"/>
        <v>22812</v>
      </c>
      <c r="G19" s="20">
        <f t="shared" si="6"/>
        <v>4.936764744072506</v>
      </c>
      <c r="H19" s="2">
        <v>0.95</v>
      </c>
      <c r="I19" s="2">
        <v>0.95</v>
      </c>
      <c r="J19" s="20">
        <f t="shared" si="7"/>
        <v>0</v>
      </c>
      <c r="K19" s="18">
        <v>6.9105982898717269</v>
      </c>
      <c r="L19" s="26">
        <f t="shared" si="0"/>
        <v>2438816.7204476045</v>
      </c>
      <c r="M19" s="26">
        <f t="shared" si="1"/>
        <v>754460.17972948262</v>
      </c>
      <c r="N19" s="1">
        <f t="shared" si="2"/>
        <v>-3170464.9001770872</v>
      </c>
      <c r="P19" s="16">
        <f t="shared" si="3"/>
        <v>0.10345004147422965</v>
      </c>
      <c r="Q19" s="16">
        <f t="shared" si="4"/>
        <v>0.10150596931122927</v>
      </c>
      <c r="R19" s="16">
        <v>0.11107177630673121</v>
      </c>
      <c r="S19" s="16">
        <v>0.10937549315252619</v>
      </c>
      <c r="T19" s="17">
        <f t="shared" si="8"/>
        <v>0.93138009415232825</v>
      </c>
      <c r="U19" s="17">
        <f t="shared" si="9"/>
        <v>0.92805039214476748</v>
      </c>
    </row>
    <row r="20" spans="1:21">
      <c r="A20" s="2" t="s">
        <v>14</v>
      </c>
      <c r="B20" s="11" t="s">
        <v>59</v>
      </c>
      <c r="C20" s="11" t="s">
        <v>47</v>
      </c>
      <c r="D20" s="3">
        <v>156685</v>
      </c>
      <c r="E20" s="3">
        <v>153092</v>
      </c>
      <c r="F20" s="19">
        <f t="shared" si="5"/>
        <v>3593</v>
      </c>
      <c r="G20" s="20">
        <f t="shared" si="6"/>
        <v>2.3469547722937842</v>
      </c>
      <c r="H20" s="2">
        <v>0.94</v>
      </c>
      <c r="I20" s="2">
        <v>0.94</v>
      </c>
      <c r="J20" s="20">
        <f t="shared" si="7"/>
        <v>0</v>
      </c>
      <c r="K20" s="18">
        <v>4.479888045153265</v>
      </c>
      <c r="L20" s="26">
        <f t="shared" si="0"/>
        <v>807998.8256826998</v>
      </c>
      <c r="M20" s="26">
        <f t="shared" si="1"/>
        <v>-122163.80507409618</v>
      </c>
      <c r="N20" s="1">
        <f t="shared" si="2"/>
        <v>-682242.02060860361</v>
      </c>
      <c r="P20" s="16">
        <f t="shared" si="3"/>
        <v>3.3427930418872653E-2</v>
      </c>
      <c r="Q20" s="16">
        <f t="shared" si="4"/>
        <v>3.3629712030268759E-2</v>
      </c>
      <c r="R20" s="16">
        <v>3.6144893854196725E-2</v>
      </c>
      <c r="S20" s="16">
        <v>3.6420954379324605E-2</v>
      </c>
      <c r="T20" s="17">
        <f t="shared" si="8"/>
        <v>0.92483133450926958</v>
      </c>
      <c r="U20" s="17">
        <f t="shared" si="9"/>
        <v>0.92336163627166301</v>
      </c>
    </row>
    <row r="21" spans="1:21">
      <c r="A21" s="2" t="s">
        <v>31</v>
      </c>
      <c r="B21" s="11" t="s">
        <v>60</v>
      </c>
      <c r="C21" s="11" t="s">
        <v>48</v>
      </c>
      <c r="D21" s="2">
        <v>404</v>
      </c>
      <c r="E21" s="3">
        <v>1213</v>
      </c>
      <c r="F21" s="19">
        <f t="shared" si="5"/>
        <v>-809</v>
      </c>
      <c r="G21" s="20">
        <f t="shared" si="6"/>
        <v>-66.694146743610887</v>
      </c>
      <c r="H21" s="2">
        <v>0.09</v>
      </c>
      <c r="I21" s="2">
        <v>0.13</v>
      </c>
      <c r="J21" s="20">
        <f t="shared" si="7"/>
        <v>-30.769230769230774</v>
      </c>
      <c r="K21" s="18">
        <v>-46.748483624813183</v>
      </c>
      <c r="L21" s="26">
        <f t="shared" si="0"/>
        <v>6402.0495881764882</v>
      </c>
      <c r="M21" s="26">
        <f t="shared" si="1"/>
        <v>-63107.960225074879</v>
      </c>
      <c r="N21" s="27">
        <f t="shared" si="2"/>
        <v>55896.910636898392</v>
      </c>
      <c r="P21" s="16">
        <f t="shared" si="3"/>
        <v>8.6191300310971378E-5</v>
      </c>
      <c r="Q21" s="16">
        <f t="shared" si="4"/>
        <v>2.6645964970551045E-4</v>
      </c>
      <c r="R21" s="16">
        <v>1.0270101270845146E-3</v>
      </c>
      <c r="S21" s="16">
        <v>2.0303916266899849E-3</v>
      </c>
      <c r="T21" s="17">
        <f t="shared" si="8"/>
        <v>8.3924489192382157E-2</v>
      </c>
      <c r="U21" s="17">
        <f t="shared" si="9"/>
        <v>0.13123559327315698</v>
      </c>
    </row>
    <row r="22" spans="1:21">
      <c r="A22" s="11"/>
      <c r="B22" s="11"/>
      <c r="C22" s="11"/>
      <c r="D22" s="11"/>
      <c r="E22" s="11"/>
      <c r="F22" s="19"/>
      <c r="G22" s="20"/>
    </row>
    <row r="23" spans="1:21">
      <c r="A23" s="11"/>
      <c r="B23" s="11"/>
      <c r="C23" s="11"/>
      <c r="D23" s="11"/>
      <c r="E23" s="11"/>
      <c r="F23" s="19"/>
      <c r="G23" s="20"/>
    </row>
    <row r="24" spans="1:21">
      <c r="F24" s="19"/>
      <c r="G24" s="20"/>
    </row>
    <row r="25" spans="1:21">
      <c r="C25" s="14" t="s">
        <v>97</v>
      </c>
      <c r="D25" s="1">
        <f>SUM(D2:D21)</f>
        <v>4687248</v>
      </c>
      <c r="E25" s="1">
        <f>SUM(E2:E21)</f>
        <v>4552284</v>
      </c>
      <c r="F25" s="19">
        <f>D25-E25</f>
        <v>134964</v>
      </c>
      <c r="G25" s="20">
        <f t="shared" si="6"/>
        <v>2.9647535171355743</v>
      </c>
    </row>
    <row r="26" spans="1:21">
      <c r="C26" s="22" t="s">
        <v>98</v>
      </c>
      <c r="D26" s="23">
        <v>124551839</v>
      </c>
      <c r="E26" s="23">
        <v>118307718</v>
      </c>
      <c r="F26" s="24">
        <f>D26-E26</f>
        <v>6244121</v>
      </c>
      <c r="G26" s="25">
        <f t="shared" ref="G26" si="10">(D26-E26)*100/E26</f>
        <v>5.2778644585131804</v>
      </c>
    </row>
    <row r="28" spans="1:21">
      <c r="C28" s="8" t="s">
        <v>16</v>
      </c>
      <c r="D28" s="6" t="s">
        <v>17</v>
      </c>
      <c r="E28" s="7" t="s">
        <v>18</v>
      </c>
      <c r="F28" s="4"/>
      <c r="G28" s="5" t="s">
        <v>75</v>
      </c>
      <c r="H28" s="4"/>
      <c r="I28" s="4"/>
      <c r="J28" s="4"/>
      <c r="K28" s="4"/>
    </row>
    <row r="29" spans="1:21">
      <c r="C29" s="8"/>
      <c r="D29" s="6"/>
      <c r="E29" s="7"/>
      <c r="F29" s="4"/>
      <c r="G29" s="4"/>
      <c r="H29" s="4"/>
      <c r="I29" s="4"/>
      <c r="J29" s="4"/>
      <c r="K29" s="4"/>
    </row>
    <row r="30" spans="1:21">
      <c r="C30" s="8" t="s">
        <v>19</v>
      </c>
      <c r="D30" s="6" t="s">
        <v>17</v>
      </c>
      <c r="E30" s="7" t="s">
        <v>25</v>
      </c>
      <c r="F30" s="4"/>
      <c r="G30" s="4"/>
      <c r="H30" s="4"/>
      <c r="I30" s="4"/>
      <c r="J30" s="4"/>
      <c r="K30" s="4"/>
    </row>
    <row r="31" spans="1:21">
      <c r="C31" s="8" t="s">
        <v>20</v>
      </c>
      <c r="D31" s="6" t="s">
        <v>17</v>
      </c>
      <c r="E31" s="7" t="s">
        <v>26</v>
      </c>
      <c r="F31" s="4"/>
      <c r="G31" s="4"/>
      <c r="H31" s="4"/>
      <c r="I31" s="4"/>
      <c r="J31" s="4"/>
      <c r="K31" s="4"/>
    </row>
    <row r="32" spans="1:21">
      <c r="C32" s="8" t="s">
        <v>21</v>
      </c>
      <c r="D32" s="6" t="s">
        <v>17</v>
      </c>
      <c r="E32" s="7" t="s">
        <v>24</v>
      </c>
      <c r="F32" s="4"/>
      <c r="G32" s="4"/>
      <c r="H32" s="4"/>
      <c r="I32" s="4"/>
      <c r="J32" s="4"/>
      <c r="K32" s="4"/>
    </row>
    <row r="33" spans="3:11">
      <c r="C33" s="8" t="s">
        <v>22</v>
      </c>
      <c r="D33" s="6" t="s">
        <v>17</v>
      </c>
      <c r="E33" s="7" t="s">
        <v>23</v>
      </c>
      <c r="F33" s="4"/>
      <c r="G33" s="4"/>
      <c r="H33" s="4"/>
      <c r="I33" s="4"/>
      <c r="J33" s="4"/>
      <c r="K33" s="4"/>
    </row>
    <row r="35" spans="3:11">
      <c r="C35" s="8" t="s">
        <v>76</v>
      </c>
      <c r="D35" s="6" t="s">
        <v>17</v>
      </c>
      <c r="E35" s="7" t="s">
        <v>100</v>
      </c>
      <c r="F35" s="4"/>
      <c r="G35" s="4"/>
      <c r="H35" s="4"/>
      <c r="I35" s="4"/>
    </row>
    <row r="36" spans="3:11">
      <c r="C36" s="8" t="s">
        <v>99</v>
      </c>
      <c r="D36" s="6" t="s">
        <v>17</v>
      </c>
      <c r="E36" s="7" t="s">
        <v>101</v>
      </c>
      <c r="F36" s="4"/>
      <c r="G36" s="4"/>
      <c r="H36" s="4"/>
      <c r="I36" s="4"/>
    </row>
    <row r="37" spans="3:11">
      <c r="C37" s="8" t="s">
        <v>102</v>
      </c>
      <c r="D37" s="6" t="s">
        <v>17</v>
      </c>
      <c r="E37" s="7" t="s">
        <v>103</v>
      </c>
      <c r="F37" s="4"/>
      <c r="G37" s="4"/>
      <c r="H37" s="4"/>
      <c r="I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6B81-8BC1-7C43-8C37-0F06AF61CE22}">
  <dimension ref="A1:L28"/>
  <sheetViews>
    <sheetView workbookViewId="0">
      <selection activeCell="J2" sqref="J2"/>
    </sheetView>
  </sheetViews>
  <sheetFormatPr baseColWidth="10" defaultRowHeight="16"/>
  <cols>
    <col min="1" max="1" width="46.33203125" bestFit="1" customWidth="1"/>
    <col min="2" max="2" width="11.33203125" bestFit="1" customWidth="1"/>
    <col min="3" max="3" width="38.33203125" bestFit="1" customWidth="1"/>
    <col min="4" max="5" width="9.83203125" bestFit="1" customWidth="1"/>
    <col min="6" max="6" width="14.5" bestFit="1" customWidth="1"/>
    <col min="7" max="7" width="18" bestFit="1" customWidth="1"/>
    <col min="8" max="9" width="8.5" bestFit="1" customWidth="1"/>
    <col min="10" max="10" width="16.83203125" bestFit="1" customWidth="1"/>
  </cols>
  <sheetData>
    <row r="1" spans="1:10" s="9" customFormat="1">
      <c r="A1" s="10" t="s">
        <v>15</v>
      </c>
      <c r="B1" s="10" t="s">
        <v>72</v>
      </c>
      <c r="C1" s="10" t="s">
        <v>15</v>
      </c>
      <c r="D1" s="10" t="s">
        <v>79</v>
      </c>
      <c r="E1" s="12" t="s">
        <v>80</v>
      </c>
      <c r="F1" s="12" t="s">
        <v>81</v>
      </c>
      <c r="G1" s="12" t="s">
        <v>82</v>
      </c>
      <c r="H1" s="12" t="s">
        <v>73</v>
      </c>
      <c r="I1" s="12" t="s">
        <v>74</v>
      </c>
      <c r="J1" s="12" t="s">
        <v>83</v>
      </c>
    </row>
    <row r="2" spans="1:10">
      <c r="A2" s="2" t="s">
        <v>0</v>
      </c>
      <c r="B2" s="11" t="s">
        <v>67</v>
      </c>
      <c r="C2" s="11" t="s">
        <v>34</v>
      </c>
      <c r="D2" s="2">
        <v>139</v>
      </c>
      <c r="E2" s="2">
        <v>149</v>
      </c>
      <c r="F2" s="11">
        <f>D2-E2</f>
        <v>-10</v>
      </c>
      <c r="G2" s="20">
        <f>(D2-E2)*100/E2</f>
        <v>-6.7114093959731544</v>
      </c>
      <c r="H2" s="2">
        <v>6.06</v>
      </c>
      <c r="I2" s="2">
        <v>6.47</v>
      </c>
      <c r="J2" s="21">
        <f>(H2-I2)*100/I2</f>
        <v>-6.3369397217928931</v>
      </c>
    </row>
    <row r="3" spans="1:10">
      <c r="A3" s="2" t="s">
        <v>1</v>
      </c>
      <c r="B3" s="11" t="s">
        <v>68</v>
      </c>
      <c r="C3" s="11" t="s">
        <v>35</v>
      </c>
      <c r="D3" s="2">
        <v>264</v>
      </c>
      <c r="E3" s="2">
        <v>150</v>
      </c>
      <c r="F3" s="11">
        <f t="shared" ref="F3:F16" si="0">D3-E3</f>
        <v>114</v>
      </c>
      <c r="G3" s="20">
        <f t="shared" ref="G3:G16" si="1">(D3-E3)*100/E3</f>
        <v>76</v>
      </c>
      <c r="H3" s="2">
        <v>0.88</v>
      </c>
      <c r="I3" s="2">
        <v>0.56000000000000005</v>
      </c>
      <c r="J3" s="21">
        <f t="shared" ref="J3:J16" si="2">(H3-I3)*100/I3</f>
        <v>57.142857142857132</v>
      </c>
    </row>
    <row r="4" spans="1:10">
      <c r="A4" s="2" t="s">
        <v>2</v>
      </c>
      <c r="B4" s="11" t="s">
        <v>69</v>
      </c>
      <c r="C4" s="11" t="s">
        <v>70</v>
      </c>
      <c r="D4" s="2">
        <v>856</v>
      </c>
      <c r="E4" s="2">
        <v>718</v>
      </c>
      <c r="F4" s="11">
        <f t="shared" si="0"/>
        <v>138</v>
      </c>
      <c r="G4" s="20">
        <f t="shared" si="1"/>
        <v>19.220055710306408</v>
      </c>
      <c r="H4" s="2">
        <v>1.63</v>
      </c>
      <c r="I4" s="2">
        <v>1.4</v>
      </c>
      <c r="J4" s="21">
        <f t="shared" si="2"/>
        <v>16.428571428571431</v>
      </c>
    </row>
    <row r="5" spans="1:10">
      <c r="A5" s="2" t="s">
        <v>3</v>
      </c>
      <c r="B5" s="11" t="s">
        <v>71</v>
      </c>
      <c r="C5" s="11" t="s">
        <v>36</v>
      </c>
      <c r="D5" s="2">
        <v>254</v>
      </c>
      <c r="E5" s="2">
        <v>232</v>
      </c>
      <c r="F5" s="11">
        <f t="shared" si="0"/>
        <v>22</v>
      </c>
      <c r="G5" s="20">
        <f t="shared" si="1"/>
        <v>9.4827586206896548</v>
      </c>
      <c r="H5" s="2">
        <v>1.04</v>
      </c>
      <c r="I5" s="2">
        <v>0.95</v>
      </c>
      <c r="J5" s="21">
        <f t="shared" si="2"/>
        <v>9.4736842105263239</v>
      </c>
    </row>
    <row r="6" spans="1:10">
      <c r="A6" s="2" t="s">
        <v>4</v>
      </c>
      <c r="B6" s="11" t="s">
        <v>61</v>
      </c>
      <c r="C6" s="11" t="s">
        <v>62</v>
      </c>
      <c r="D6" s="2">
        <v>866</v>
      </c>
      <c r="E6" s="2">
        <v>886</v>
      </c>
      <c r="F6" s="11">
        <f t="shared" si="0"/>
        <v>-20</v>
      </c>
      <c r="G6" s="20">
        <f t="shared" si="1"/>
        <v>-2.2573363431151243</v>
      </c>
      <c r="H6" s="2">
        <v>1.32</v>
      </c>
      <c r="I6" s="2">
        <v>1.36</v>
      </c>
      <c r="J6" s="21">
        <f t="shared" si="2"/>
        <v>-2.9411764705882377</v>
      </c>
    </row>
    <row r="7" spans="1:10">
      <c r="A7" s="2" t="s">
        <v>5</v>
      </c>
      <c r="B7" s="11" t="s">
        <v>63</v>
      </c>
      <c r="C7" s="11" t="s">
        <v>64</v>
      </c>
      <c r="D7" s="2">
        <v>47</v>
      </c>
      <c r="E7" s="2">
        <v>42</v>
      </c>
      <c r="F7" s="11">
        <f t="shared" si="0"/>
        <v>5</v>
      </c>
      <c r="G7" s="20">
        <f t="shared" si="1"/>
        <v>11.904761904761905</v>
      </c>
      <c r="H7" s="2">
        <v>0.22</v>
      </c>
      <c r="I7" s="2">
        <v>0.22</v>
      </c>
      <c r="J7" s="21">
        <f t="shared" si="2"/>
        <v>0</v>
      </c>
    </row>
    <row r="8" spans="1:10">
      <c r="A8" s="2" t="s">
        <v>6</v>
      </c>
      <c r="B8" s="11" t="s">
        <v>49</v>
      </c>
      <c r="C8" s="11" t="s">
        <v>37</v>
      </c>
      <c r="D8" s="2">
        <v>29</v>
      </c>
      <c r="E8" s="2">
        <v>37</v>
      </c>
      <c r="F8" s="11">
        <f t="shared" si="0"/>
        <v>-8</v>
      </c>
      <c r="G8" s="20">
        <f t="shared" si="1"/>
        <v>-21.621621621621621</v>
      </c>
      <c r="H8" s="2">
        <v>0.25</v>
      </c>
      <c r="I8" s="2">
        <v>0.32</v>
      </c>
      <c r="J8" s="21">
        <f t="shared" si="2"/>
        <v>-21.875000000000004</v>
      </c>
    </row>
    <row r="9" spans="1:10">
      <c r="A9" s="2" t="s">
        <v>7</v>
      </c>
      <c r="B9" s="11" t="s">
        <v>50</v>
      </c>
      <c r="C9" s="11" t="s">
        <v>38</v>
      </c>
      <c r="D9" s="2">
        <v>189</v>
      </c>
      <c r="E9" s="2">
        <v>165</v>
      </c>
      <c r="F9" s="11">
        <f t="shared" si="0"/>
        <v>24</v>
      </c>
      <c r="G9" s="20">
        <f t="shared" si="1"/>
        <v>14.545454545454545</v>
      </c>
      <c r="H9" s="2">
        <v>0.76</v>
      </c>
      <c r="I9" s="2">
        <v>0.69</v>
      </c>
      <c r="J9" s="21">
        <f t="shared" si="2"/>
        <v>10.144927536231894</v>
      </c>
    </row>
    <row r="10" spans="1:10">
      <c r="A10" s="2" t="s">
        <v>8</v>
      </c>
      <c r="B10" s="11" t="s">
        <v>51</v>
      </c>
      <c r="C10" s="11" t="s">
        <v>39</v>
      </c>
      <c r="D10" s="2">
        <v>40</v>
      </c>
      <c r="E10" s="2">
        <v>37</v>
      </c>
      <c r="F10" s="11">
        <f t="shared" si="0"/>
        <v>3</v>
      </c>
      <c r="G10" s="20">
        <f t="shared" si="1"/>
        <v>8.1081081081081088</v>
      </c>
      <c r="H10" s="2">
        <v>0.43</v>
      </c>
      <c r="I10" s="2">
        <v>0.43</v>
      </c>
      <c r="J10" s="21">
        <f t="shared" si="2"/>
        <v>0</v>
      </c>
    </row>
    <row r="11" spans="1:10">
      <c r="A11" s="2" t="s">
        <v>9</v>
      </c>
      <c r="B11" s="11" t="s">
        <v>54</v>
      </c>
      <c r="C11" s="11" t="s">
        <v>42</v>
      </c>
      <c r="D11" s="2">
        <v>214</v>
      </c>
      <c r="E11" s="2">
        <v>119</v>
      </c>
      <c r="F11" s="11">
        <f t="shared" si="0"/>
        <v>95</v>
      </c>
      <c r="G11" s="20">
        <f t="shared" si="1"/>
        <v>79.831932773109244</v>
      </c>
      <c r="H11" s="2">
        <v>0.56000000000000005</v>
      </c>
      <c r="I11" s="2">
        <v>0.33</v>
      </c>
      <c r="J11" s="21">
        <f t="shared" si="2"/>
        <v>69.696969696969703</v>
      </c>
    </row>
    <row r="12" spans="1:10">
      <c r="A12" s="2" t="s">
        <v>10</v>
      </c>
      <c r="B12" s="11" t="s">
        <v>55</v>
      </c>
      <c r="C12" s="11" t="s">
        <v>43</v>
      </c>
      <c r="D12" s="2">
        <v>14</v>
      </c>
      <c r="E12" s="2">
        <v>5</v>
      </c>
      <c r="F12" s="11">
        <f t="shared" si="0"/>
        <v>9</v>
      </c>
      <c r="G12" s="20">
        <f t="shared" si="1"/>
        <v>180</v>
      </c>
      <c r="H12" s="2">
        <v>0.12</v>
      </c>
      <c r="I12" s="2">
        <v>0.04</v>
      </c>
      <c r="J12" s="21">
        <f t="shared" si="2"/>
        <v>199.99999999999997</v>
      </c>
    </row>
    <row r="13" spans="1:10">
      <c r="A13" s="2" t="s">
        <v>11</v>
      </c>
      <c r="B13" s="11" t="s">
        <v>56</v>
      </c>
      <c r="C13" s="11" t="s">
        <v>44</v>
      </c>
      <c r="D13" s="2">
        <v>830</v>
      </c>
      <c r="E13" s="2">
        <v>885</v>
      </c>
      <c r="F13" s="11">
        <f t="shared" si="0"/>
        <v>-55</v>
      </c>
      <c r="G13" s="20">
        <f t="shared" si="1"/>
        <v>-6.2146892655367232</v>
      </c>
      <c r="H13" s="2">
        <v>1.01</v>
      </c>
      <c r="I13" s="2">
        <v>1.1599999999999999</v>
      </c>
      <c r="J13" s="21">
        <f t="shared" si="2"/>
        <v>-12.931034482758614</v>
      </c>
    </row>
    <row r="14" spans="1:10">
      <c r="A14" s="2" t="s">
        <v>12</v>
      </c>
      <c r="B14" s="11" t="s">
        <v>57</v>
      </c>
      <c r="C14" s="11" t="s">
        <v>45</v>
      </c>
      <c r="D14" s="2">
        <v>27</v>
      </c>
      <c r="E14" s="2">
        <v>25</v>
      </c>
      <c r="F14" s="11">
        <f t="shared" si="0"/>
        <v>2</v>
      </c>
      <c r="G14" s="20">
        <f t="shared" si="1"/>
        <v>8</v>
      </c>
      <c r="H14" s="2">
        <v>0.28000000000000003</v>
      </c>
      <c r="I14" s="2">
        <v>0.28000000000000003</v>
      </c>
      <c r="J14" s="21">
        <f t="shared" si="2"/>
        <v>0</v>
      </c>
    </row>
    <row r="15" spans="1:10">
      <c r="A15" s="2" t="s">
        <v>13</v>
      </c>
      <c r="B15" s="11" t="s">
        <v>58</v>
      </c>
      <c r="C15" s="11" t="s">
        <v>46</v>
      </c>
      <c r="D15" s="2">
        <v>498</v>
      </c>
      <c r="E15" s="2">
        <v>571</v>
      </c>
      <c r="F15" s="11">
        <f t="shared" si="0"/>
        <v>-73</v>
      </c>
      <c r="G15" s="20">
        <f t="shared" si="1"/>
        <v>-12.784588441330998</v>
      </c>
      <c r="H15" s="2">
        <v>0.87</v>
      </c>
      <c r="I15" s="2">
        <v>1.06</v>
      </c>
      <c r="J15" s="21">
        <f t="shared" si="2"/>
        <v>-17.924528301886799</v>
      </c>
    </row>
    <row r="16" spans="1:10">
      <c r="A16" s="2" t="s">
        <v>14</v>
      </c>
      <c r="B16" s="11" t="s">
        <v>59</v>
      </c>
      <c r="C16" s="11" t="s">
        <v>47</v>
      </c>
      <c r="D16" s="2">
        <v>96</v>
      </c>
      <c r="E16" s="2">
        <v>109</v>
      </c>
      <c r="F16" s="11">
        <f t="shared" si="0"/>
        <v>-13</v>
      </c>
      <c r="G16" s="20">
        <f t="shared" si="1"/>
        <v>-11.926605504587156</v>
      </c>
      <c r="H16" s="2">
        <v>0.51</v>
      </c>
      <c r="I16" s="2">
        <v>0.61</v>
      </c>
      <c r="J16" s="21">
        <f t="shared" si="2"/>
        <v>-16.393442622950818</v>
      </c>
    </row>
    <row r="17" spans="1:12">
      <c r="A17" s="11"/>
      <c r="B17" s="11"/>
      <c r="C17" s="11"/>
      <c r="D17" s="11"/>
      <c r="E17" s="11"/>
      <c r="F17" s="11"/>
      <c r="G17" s="11"/>
    </row>
    <row r="18" spans="1:12">
      <c r="A18" s="11"/>
      <c r="B18" s="11"/>
      <c r="C18" s="11"/>
      <c r="D18" s="11"/>
      <c r="E18" s="11"/>
      <c r="F18" s="11"/>
      <c r="G18" s="11"/>
    </row>
    <row r="23" spans="1:12">
      <c r="C23" s="8" t="s">
        <v>16</v>
      </c>
      <c r="D23" s="6" t="s">
        <v>17</v>
      </c>
      <c r="E23" s="7" t="s">
        <v>18</v>
      </c>
      <c r="F23" s="4"/>
      <c r="G23" s="5" t="s">
        <v>75</v>
      </c>
      <c r="H23" s="4"/>
      <c r="I23" s="4"/>
      <c r="J23" s="4"/>
      <c r="K23" s="4"/>
      <c r="L23" s="4"/>
    </row>
    <row r="24" spans="1:12">
      <c r="C24" s="8"/>
      <c r="D24" s="6"/>
      <c r="E24" s="7"/>
      <c r="F24" s="4"/>
      <c r="G24" s="4"/>
      <c r="H24" s="4"/>
      <c r="I24" s="4"/>
      <c r="J24" s="4"/>
      <c r="K24" s="4"/>
      <c r="L24" s="4"/>
    </row>
    <row r="25" spans="1:12">
      <c r="C25" s="8" t="s">
        <v>19</v>
      </c>
      <c r="D25" s="6" t="s">
        <v>17</v>
      </c>
      <c r="E25" s="7" t="s">
        <v>25</v>
      </c>
      <c r="F25" s="4"/>
      <c r="G25" s="4"/>
      <c r="H25" s="4"/>
      <c r="I25" s="4"/>
      <c r="J25" s="4"/>
      <c r="K25" s="4"/>
      <c r="L25" s="4"/>
    </row>
    <row r="26" spans="1:12">
      <c r="C26" s="8" t="s">
        <v>20</v>
      </c>
      <c r="D26" s="6" t="s">
        <v>17</v>
      </c>
      <c r="E26" s="7" t="s">
        <v>26</v>
      </c>
      <c r="F26" s="4"/>
      <c r="G26" s="4"/>
      <c r="H26" s="4"/>
      <c r="I26" s="4"/>
      <c r="J26" s="4"/>
      <c r="K26" s="4"/>
      <c r="L26" s="4"/>
    </row>
    <row r="27" spans="1:12">
      <c r="C27" s="8" t="s">
        <v>21</v>
      </c>
      <c r="D27" s="6" t="s">
        <v>17</v>
      </c>
      <c r="E27" s="7" t="s">
        <v>24</v>
      </c>
      <c r="F27" s="4"/>
      <c r="G27" s="4"/>
      <c r="H27" s="4"/>
      <c r="I27" s="4"/>
      <c r="J27" s="4"/>
      <c r="K27" s="4"/>
      <c r="L27" s="4"/>
    </row>
    <row r="28" spans="1:12">
      <c r="C28" s="8" t="s">
        <v>22</v>
      </c>
      <c r="D28" s="6" t="s">
        <v>17</v>
      </c>
      <c r="E28" s="7" t="s">
        <v>23</v>
      </c>
      <c r="F28" s="4"/>
      <c r="G28" s="4"/>
      <c r="H28" s="4"/>
      <c r="I28" s="4"/>
      <c r="J28" s="4"/>
      <c r="K28" s="4"/>
      <c r="L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US_data</vt:lpstr>
      <vt:lpstr>Ohio_data</vt:lpstr>
      <vt:lpstr>Adam_data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2020-05-07T00:46:03Z</dcterms:created>
  <dcterms:modified xsi:type="dcterms:W3CDTF">2020-05-07T20:36:21Z</dcterms:modified>
</cp:coreProperties>
</file>