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120" windowWidth="10515" windowHeight="4680"/>
  </bookViews>
  <sheets>
    <sheet name="Series" sheetId="1" r:id="rId1"/>
    <sheet name="Parallel" sheetId="2" r:id="rId2"/>
  </sheets>
  <calcPr calcId="125725"/>
</workbook>
</file>

<file path=xl/calcChain.xml><?xml version="1.0" encoding="utf-8"?>
<calcChain xmlns="http://schemas.openxmlformats.org/spreadsheetml/2006/main">
  <c r="V4" i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"/>
  <c r="V3" i="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"/>
  <c r="U4" i="1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"/>
  <c r="S32" i="2" l="1"/>
  <c r="T32" s="1"/>
  <c r="R32"/>
  <c r="O32"/>
  <c r="P32" s="1"/>
  <c r="N32"/>
  <c r="S31"/>
  <c r="T31" s="1"/>
  <c r="R31"/>
  <c r="O31"/>
  <c r="P31" s="1"/>
  <c r="N31"/>
  <c r="S30"/>
  <c r="T30" s="1"/>
  <c r="R30"/>
  <c r="O30"/>
  <c r="P30" s="1"/>
  <c r="N30"/>
  <c r="S29"/>
  <c r="T29" s="1"/>
  <c r="R29"/>
  <c r="O29"/>
  <c r="P29" s="1"/>
  <c r="N29"/>
  <c r="S28"/>
  <c r="T28" s="1"/>
  <c r="R28"/>
  <c r="O28"/>
  <c r="P28" s="1"/>
  <c r="N28"/>
  <c r="S27"/>
  <c r="T27" s="1"/>
  <c r="R27"/>
  <c r="O27"/>
  <c r="P27" s="1"/>
  <c r="N27"/>
  <c r="S26"/>
  <c r="T26" s="1"/>
  <c r="R26"/>
  <c r="O26"/>
  <c r="P26" s="1"/>
  <c r="N26"/>
  <c r="S25"/>
  <c r="T25" s="1"/>
  <c r="R25"/>
  <c r="O25"/>
  <c r="P25" s="1"/>
  <c r="N25"/>
  <c r="S24"/>
  <c r="T24" s="1"/>
  <c r="R24"/>
  <c r="O24"/>
  <c r="P24" s="1"/>
  <c r="N24"/>
  <c r="S23"/>
  <c r="T23" s="1"/>
  <c r="R23"/>
  <c r="O23"/>
  <c r="P23" s="1"/>
  <c r="N23"/>
  <c r="S22"/>
  <c r="T22" s="1"/>
  <c r="R22"/>
  <c r="O22"/>
  <c r="P22" s="1"/>
  <c r="N22"/>
  <c r="S21"/>
  <c r="T21" s="1"/>
  <c r="R21"/>
  <c r="O21"/>
  <c r="P21" s="1"/>
  <c r="N21"/>
  <c r="S20"/>
  <c r="T20" s="1"/>
  <c r="R20"/>
  <c r="O20"/>
  <c r="P20" s="1"/>
  <c r="N20"/>
  <c r="S19"/>
  <c r="T19" s="1"/>
  <c r="R19"/>
  <c r="O19"/>
  <c r="P19" s="1"/>
  <c r="N19"/>
  <c r="S18"/>
  <c r="T18" s="1"/>
  <c r="R18"/>
  <c r="O18"/>
  <c r="P18" s="1"/>
  <c r="N18"/>
  <c r="S17"/>
  <c r="T17" s="1"/>
  <c r="R17"/>
  <c r="O17"/>
  <c r="P17" s="1"/>
  <c r="N17"/>
  <c r="S16"/>
  <c r="T16" s="1"/>
  <c r="R16"/>
  <c r="O16"/>
  <c r="P16" s="1"/>
  <c r="N16"/>
  <c r="S15"/>
  <c r="T15" s="1"/>
  <c r="R15"/>
  <c r="O15"/>
  <c r="P15" s="1"/>
  <c r="N15"/>
  <c r="S14"/>
  <c r="T14" s="1"/>
  <c r="R14"/>
  <c r="O14"/>
  <c r="P14" s="1"/>
  <c r="N14"/>
  <c r="S13"/>
  <c r="T13" s="1"/>
  <c r="R13"/>
  <c r="O13"/>
  <c r="P13" s="1"/>
  <c r="N13"/>
  <c r="S12"/>
  <c r="T12" s="1"/>
  <c r="R12"/>
  <c r="O12"/>
  <c r="P12" s="1"/>
  <c r="N12"/>
  <c r="S11"/>
  <c r="T11" s="1"/>
  <c r="R11"/>
  <c r="O11"/>
  <c r="P11" s="1"/>
  <c r="N11"/>
  <c r="S10"/>
  <c r="T10" s="1"/>
  <c r="R10"/>
  <c r="O10"/>
  <c r="P10" s="1"/>
  <c r="N10"/>
  <c r="S9"/>
  <c r="T9" s="1"/>
  <c r="R9"/>
  <c r="O9"/>
  <c r="P9" s="1"/>
  <c r="N9"/>
  <c r="S8"/>
  <c r="T8" s="1"/>
  <c r="R8"/>
  <c r="O8"/>
  <c r="P8" s="1"/>
  <c r="N8"/>
  <c r="S7"/>
  <c r="T7" s="1"/>
  <c r="R7"/>
  <c r="O7"/>
  <c r="P7" s="1"/>
  <c r="N7"/>
  <c r="S6"/>
  <c r="T6" s="1"/>
  <c r="R6"/>
  <c r="O6"/>
  <c r="P6" s="1"/>
  <c r="N6"/>
  <c r="S5"/>
  <c r="T5" s="1"/>
  <c r="R5"/>
  <c r="O5"/>
  <c r="P5" s="1"/>
  <c r="N5"/>
  <c r="S4"/>
  <c r="T4" s="1"/>
  <c r="R4"/>
  <c r="O4"/>
  <c r="P4" s="1"/>
  <c r="N4"/>
  <c r="S3"/>
  <c r="T3" s="1"/>
  <c r="R3"/>
  <c r="O3"/>
  <c r="P3" s="1"/>
  <c r="N3"/>
  <c r="S15" i="1"/>
  <c r="S16"/>
  <c r="S17"/>
  <c r="S18"/>
  <c r="S19"/>
  <c r="S20"/>
  <c r="S21"/>
  <c r="S22"/>
  <c r="S23"/>
  <c r="S24"/>
  <c r="S25"/>
  <c r="S26"/>
  <c r="S27"/>
  <c r="S28"/>
  <c r="S29"/>
  <c r="S30"/>
  <c r="S31"/>
  <c r="S32"/>
  <c r="S4"/>
  <c r="S5"/>
  <c r="S6"/>
  <c r="S7"/>
  <c r="S8"/>
  <c r="S9"/>
  <c r="S10"/>
  <c r="S11"/>
  <c r="S12"/>
  <c r="S13"/>
  <c r="S14"/>
  <c r="S3"/>
  <c r="O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"/>
  <c r="I4" i="2" l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  <c r="F32" l="1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L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"/>
  <c r="E3"/>
  <c r="G3" s="1"/>
  <c r="P32" l="1"/>
  <c r="P28"/>
  <c r="P24"/>
  <c r="P20"/>
  <c r="P16"/>
  <c r="P12"/>
  <c r="P8"/>
  <c r="P3"/>
  <c r="P31"/>
  <c r="P29"/>
  <c r="P27"/>
  <c r="P25"/>
  <c r="P23"/>
  <c r="P21"/>
  <c r="P19"/>
  <c r="P17"/>
  <c r="P15"/>
  <c r="P13"/>
  <c r="P11"/>
  <c r="P9"/>
  <c r="P7"/>
  <c r="P5"/>
  <c r="P30"/>
  <c r="P26"/>
  <c r="P22"/>
  <c r="P18"/>
  <c r="P14"/>
  <c r="P10"/>
  <c r="P6"/>
  <c r="P4"/>
  <c r="K32" i="2"/>
  <c r="M32" s="1"/>
  <c r="E32"/>
  <c r="G32" s="1"/>
  <c r="K31"/>
  <c r="M31" s="1"/>
  <c r="E31"/>
  <c r="G31" s="1"/>
  <c r="K30"/>
  <c r="M30" s="1"/>
  <c r="E30"/>
  <c r="G30" s="1"/>
  <c r="K29"/>
  <c r="M29" s="1"/>
  <c r="E29"/>
  <c r="G29" s="1"/>
  <c r="K28"/>
  <c r="M28" s="1"/>
  <c r="E28"/>
  <c r="G28" s="1"/>
  <c r="K27"/>
  <c r="M27" s="1"/>
  <c r="E27"/>
  <c r="G27" s="1"/>
  <c r="K26"/>
  <c r="M26" s="1"/>
  <c r="E26"/>
  <c r="G26" s="1"/>
  <c r="K25"/>
  <c r="M25" s="1"/>
  <c r="E25"/>
  <c r="G25" s="1"/>
  <c r="K24"/>
  <c r="M24" s="1"/>
  <c r="E24"/>
  <c r="G24" s="1"/>
  <c r="K23"/>
  <c r="M23" s="1"/>
  <c r="E23"/>
  <c r="G23" s="1"/>
  <c r="K22"/>
  <c r="M22" s="1"/>
  <c r="E22"/>
  <c r="G22" s="1"/>
  <c r="K21"/>
  <c r="M21" s="1"/>
  <c r="E21"/>
  <c r="G21" s="1"/>
  <c r="K20"/>
  <c r="M20" s="1"/>
  <c r="E20"/>
  <c r="G20" s="1"/>
  <c r="K19"/>
  <c r="M19" s="1"/>
  <c r="E19"/>
  <c r="G19" s="1"/>
  <c r="K18"/>
  <c r="M18" s="1"/>
  <c r="E18"/>
  <c r="G18" s="1"/>
  <c r="K17"/>
  <c r="M17" s="1"/>
  <c r="E17"/>
  <c r="G17" s="1"/>
  <c r="K16"/>
  <c r="M16" s="1"/>
  <c r="E16"/>
  <c r="G16" s="1"/>
  <c r="K15"/>
  <c r="M15" s="1"/>
  <c r="E15"/>
  <c r="G15" s="1"/>
  <c r="K14"/>
  <c r="M14" s="1"/>
  <c r="E14"/>
  <c r="G14" s="1"/>
  <c r="K13"/>
  <c r="M13" s="1"/>
  <c r="E13"/>
  <c r="G13" s="1"/>
  <c r="K12"/>
  <c r="M12" s="1"/>
  <c r="E12"/>
  <c r="G12" s="1"/>
  <c r="K11"/>
  <c r="M11" s="1"/>
  <c r="E11"/>
  <c r="G11" s="1"/>
  <c r="K10"/>
  <c r="M10" s="1"/>
  <c r="E10"/>
  <c r="G10" s="1"/>
  <c r="K9"/>
  <c r="M9" s="1"/>
  <c r="E9"/>
  <c r="G9" s="1"/>
  <c r="K8"/>
  <c r="M8" s="1"/>
  <c r="E8"/>
  <c r="G8" s="1"/>
  <c r="K7"/>
  <c r="M7" s="1"/>
  <c r="E7"/>
  <c r="G7" s="1"/>
  <c r="K6"/>
  <c r="M6" s="1"/>
  <c r="E6"/>
  <c r="G6" s="1"/>
  <c r="K5"/>
  <c r="M5" s="1"/>
  <c r="E5"/>
  <c r="G5" s="1"/>
  <c r="K4"/>
  <c r="M4" s="1"/>
  <c r="E4"/>
  <c r="G4" s="1"/>
  <c r="K3"/>
  <c r="M3" s="1"/>
  <c r="E3"/>
  <c r="G3" s="1"/>
  <c r="K32" i="1"/>
  <c r="M32" s="1"/>
  <c r="E32"/>
  <c r="G32" s="1"/>
  <c r="K31"/>
  <c r="M31" s="1"/>
  <c r="E31"/>
  <c r="G31" s="1"/>
  <c r="K30"/>
  <c r="M30" s="1"/>
  <c r="E30"/>
  <c r="G30" s="1"/>
  <c r="K29"/>
  <c r="M29" s="1"/>
  <c r="E29"/>
  <c r="G29" s="1"/>
  <c r="K28"/>
  <c r="M28" s="1"/>
  <c r="E28"/>
  <c r="G28" s="1"/>
  <c r="K27"/>
  <c r="M27" s="1"/>
  <c r="E27"/>
  <c r="G27" s="1"/>
  <c r="K26"/>
  <c r="M26" s="1"/>
  <c r="K25"/>
  <c r="M25" s="1"/>
  <c r="K24"/>
  <c r="M24" s="1"/>
  <c r="K23"/>
  <c r="M23" s="1"/>
  <c r="K22"/>
  <c r="M22" s="1"/>
  <c r="K21"/>
  <c r="M21" s="1"/>
  <c r="E26"/>
  <c r="G26" s="1"/>
  <c r="E25"/>
  <c r="G25" s="1"/>
  <c r="E24"/>
  <c r="G24" s="1"/>
  <c r="E23"/>
  <c r="G23" s="1"/>
  <c r="E22"/>
  <c r="G22" s="1"/>
  <c r="E21"/>
  <c r="G21" s="1"/>
  <c r="K20"/>
  <c r="M20" s="1"/>
  <c r="K19"/>
  <c r="M19" s="1"/>
  <c r="K18"/>
  <c r="M18" s="1"/>
  <c r="K17"/>
  <c r="M17" s="1"/>
  <c r="K16"/>
  <c r="M16" s="1"/>
  <c r="K15"/>
  <c r="M15" s="1"/>
  <c r="E20"/>
  <c r="G20" s="1"/>
  <c r="E19"/>
  <c r="G19" s="1"/>
  <c r="E18"/>
  <c r="G18" s="1"/>
  <c r="E17"/>
  <c r="G17" s="1"/>
  <c r="E16"/>
  <c r="G16" s="1"/>
  <c r="E15"/>
  <c r="G15" s="1"/>
  <c r="K14"/>
  <c r="M14" s="1"/>
  <c r="K13"/>
  <c r="M13" s="1"/>
  <c r="K12"/>
  <c r="M12" s="1"/>
  <c r="K11"/>
  <c r="M11" s="1"/>
  <c r="K10"/>
  <c r="M10" s="1"/>
  <c r="K9"/>
  <c r="M9" s="1"/>
  <c r="E14"/>
  <c r="G14" s="1"/>
  <c r="E13"/>
  <c r="G13" s="1"/>
  <c r="E12"/>
  <c r="G12" s="1"/>
  <c r="E11"/>
  <c r="G11" s="1"/>
  <c r="E10"/>
  <c r="G10" s="1"/>
  <c r="E9"/>
  <c r="G9" s="1"/>
  <c r="K4"/>
  <c r="M4" s="1"/>
  <c r="K5"/>
  <c r="M5" s="1"/>
  <c r="K6"/>
  <c r="M6" s="1"/>
  <c r="K7"/>
  <c r="M7" s="1"/>
  <c r="K8"/>
  <c r="M8" s="1"/>
  <c r="K3"/>
  <c r="M3" s="1"/>
  <c r="E4"/>
  <c r="G4" s="1"/>
  <c r="E5"/>
  <c r="G5" s="1"/>
  <c r="E6"/>
  <c r="G6" s="1"/>
  <c r="E7"/>
  <c r="G7" s="1"/>
  <c r="E8"/>
  <c r="G8" s="1"/>
</calcChain>
</file>

<file path=xl/sharedStrings.xml><?xml version="1.0" encoding="utf-8"?>
<sst xmlns="http://schemas.openxmlformats.org/spreadsheetml/2006/main" count="63" uniqueCount="30">
  <si>
    <t>Flow (L/min)</t>
  </si>
  <si>
    <t>Vol %O2</t>
  </si>
  <si>
    <t>Pressure (psig)</t>
  </si>
  <si>
    <t>Operating</t>
  </si>
  <si>
    <t>Vol %N2</t>
  </si>
  <si>
    <t>Vol%N2</t>
  </si>
  <si>
    <t>Vol%O2</t>
  </si>
  <si>
    <t>xO2</t>
  </si>
  <si>
    <t>xN2</t>
  </si>
  <si>
    <t>mol/min</t>
  </si>
  <si>
    <t>PshellO2</t>
  </si>
  <si>
    <t>PtubeO2</t>
  </si>
  <si>
    <t>&lt;------------------------------TUBE SIDE---------------------------&gt;</t>
  </si>
  <si>
    <t>&lt;---------------------------SHELL SIDE---------------------------------&gt;</t>
  </si>
  <si>
    <t>kO2</t>
  </si>
  <si>
    <t>PshellN2</t>
  </si>
  <si>
    <t>PtubeN2</t>
  </si>
  <si>
    <t>kN2</t>
  </si>
  <si>
    <t>(Pt-Ps)O2</t>
  </si>
  <si>
    <t>(Pt-Ps)N2</t>
  </si>
  <si>
    <t>*torr*</t>
  </si>
  <si>
    <t>*mol/min-torr</t>
  </si>
  <si>
    <t>Operating P (torr)</t>
  </si>
  <si>
    <t>kN2 avg</t>
  </si>
  <si>
    <t>KO2 avg</t>
  </si>
  <si>
    <t>P</t>
  </si>
  <si>
    <t>x02 avg</t>
  </si>
  <si>
    <t>alphao2</t>
  </si>
  <si>
    <t>alphaN2</t>
  </si>
  <si>
    <t>alphaO2</t>
  </si>
</sst>
</file>

<file path=xl/styles.xml><?xml version="1.0" encoding="utf-8"?>
<styleSheet xmlns="http://schemas.openxmlformats.org/spreadsheetml/2006/main">
  <numFmts count="1">
    <numFmt numFmtId="164" formatCode="0.000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2" fillId="0" borderId="7" xfId="0" applyFont="1" applyBorder="1"/>
    <xf numFmtId="0" fontId="1" fillId="0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1" fillId="4" borderId="0" xfId="0" applyFont="1" applyFill="1" applyBorder="1"/>
    <xf numFmtId="0" fontId="0" fillId="0" borderId="0" xfId="0" applyFont="1" applyFill="1" applyBorder="1"/>
    <xf numFmtId="0" fontId="1" fillId="0" borderId="0" xfId="0" applyFont="1" applyBorder="1"/>
    <xf numFmtId="0" fontId="1" fillId="4" borderId="5" xfId="0" applyFont="1" applyFill="1" applyBorder="1"/>
    <xf numFmtId="0" fontId="0" fillId="0" borderId="2" xfId="0" applyFill="1" applyBorder="1"/>
    <xf numFmtId="0" fontId="0" fillId="4" borderId="2" xfId="0" applyNumberFormat="1" applyFill="1" applyBorder="1"/>
    <xf numFmtId="164" fontId="0" fillId="4" borderId="3" xfId="0" applyNumberFormat="1" applyFill="1" applyBorder="1"/>
    <xf numFmtId="164" fontId="0" fillId="4" borderId="2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32"/>
  <sheetViews>
    <sheetView tabSelected="1" zoomScale="75" zoomScaleNormal="75" workbookViewId="0">
      <selection activeCell="L20" sqref="L20"/>
    </sheetView>
  </sheetViews>
  <sheetFormatPr defaultRowHeight="15"/>
  <cols>
    <col min="1" max="1" width="15.42578125" customWidth="1"/>
    <col min="2" max="2" width="12.7109375" customWidth="1"/>
    <col min="3" max="3" width="12" customWidth="1"/>
    <col min="8" max="8" width="12.28515625" customWidth="1"/>
    <col min="9" max="9" width="12" customWidth="1"/>
    <col min="15" max="16" width="9.28515625" bestFit="1" customWidth="1"/>
    <col min="17" max="17" width="13.42578125" style="27" customWidth="1"/>
    <col min="18" max="20" width="9.28515625" bestFit="1" customWidth="1"/>
    <col min="21" max="21" width="14.42578125" style="27" bestFit="1" customWidth="1"/>
    <col min="22" max="22" width="22" customWidth="1"/>
    <col min="23" max="23" width="14.42578125" bestFit="1" customWidth="1"/>
    <col min="32" max="32" width="9.28515625" bestFit="1" customWidth="1"/>
  </cols>
  <sheetData>
    <row r="1" spans="1:32">
      <c r="A1" s="1" t="s">
        <v>3</v>
      </c>
      <c r="B1" s="19" t="s">
        <v>12</v>
      </c>
      <c r="C1" s="20"/>
      <c r="D1" s="21"/>
      <c r="E1" s="22"/>
      <c r="F1" s="22"/>
      <c r="G1" s="22"/>
      <c r="H1" s="23" t="s">
        <v>13</v>
      </c>
      <c r="I1" s="24"/>
      <c r="J1" s="25"/>
      <c r="K1" s="26"/>
      <c r="L1" s="24"/>
      <c r="M1" s="24"/>
      <c r="N1" s="2" t="s">
        <v>20</v>
      </c>
      <c r="O1" s="3"/>
      <c r="P1" s="3"/>
      <c r="Q1" s="32" t="s">
        <v>21</v>
      </c>
      <c r="R1" s="3"/>
      <c r="S1" s="3"/>
      <c r="T1" s="3"/>
      <c r="U1" s="32" t="s">
        <v>21</v>
      </c>
      <c r="AF1" t="s">
        <v>22</v>
      </c>
    </row>
    <row r="2" spans="1:32" ht="15.75" thickBot="1">
      <c r="A2" s="1" t="s">
        <v>2</v>
      </c>
      <c r="B2" s="11" t="s">
        <v>0</v>
      </c>
      <c r="C2" t="s">
        <v>9</v>
      </c>
      <c r="D2" s="12" t="s">
        <v>6</v>
      </c>
      <c r="E2" s="1" t="s">
        <v>5</v>
      </c>
      <c r="F2" s="18" t="s">
        <v>7</v>
      </c>
      <c r="G2" s="18" t="s">
        <v>8</v>
      </c>
      <c r="H2" s="11" t="s">
        <v>0</v>
      </c>
      <c r="I2" s="18" t="s">
        <v>9</v>
      </c>
      <c r="J2" s="12" t="s">
        <v>1</v>
      </c>
      <c r="K2" s="12" t="s">
        <v>4</v>
      </c>
      <c r="L2" s="18" t="s">
        <v>7</v>
      </c>
      <c r="M2" s="18" t="s">
        <v>8</v>
      </c>
      <c r="N2" s="5" t="s">
        <v>10</v>
      </c>
      <c r="O2" s="18" t="s">
        <v>11</v>
      </c>
      <c r="P2" s="18" t="s">
        <v>18</v>
      </c>
      <c r="Q2" s="28" t="s">
        <v>14</v>
      </c>
      <c r="R2" s="29" t="s">
        <v>15</v>
      </c>
      <c r="S2" s="30" t="s">
        <v>16</v>
      </c>
      <c r="T2" s="18" t="s">
        <v>19</v>
      </c>
      <c r="U2" s="31" t="s">
        <v>17</v>
      </c>
      <c r="V2" t="s">
        <v>29</v>
      </c>
    </row>
    <row r="3" spans="1:32" ht="15.75" thickBot="1">
      <c r="A3" s="14">
        <v>20</v>
      </c>
      <c r="B3" s="3">
        <v>1</v>
      </c>
      <c r="C3">
        <f>B3/22.4</f>
        <v>4.4642857142857144E-2</v>
      </c>
      <c r="D3" s="3">
        <v>11.2</v>
      </c>
      <c r="E3" s="14">
        <f>100-D3</f>
        <v>88.8</v>
      </c>
      <c r="F3">
        <f>D3/100</f>
        <v>0.11199999999999999</v>
      </c>
      <c r="G3">
        <f>E3/100</f>
        <v>0.88800000000000001</v>
      </c>
      <c r="H3" s="3">
        <v>1.63</v>
      </c>
      <c r="I3">
        <f>H3/22.4</f>
        <v>7.2767857142857148E-2</v>
      </c>
      <c r="J3" s="3">
        <v>26.8</v>
      </c>
      <c r="K3" s="14">
        <f>100-J3</f>
        <v>73.2</v>
      </c>
      <c r="L3">
        <f>J3/(100)</f>
        <v>0.26800000000000002</v>
      </c>
      <c r="M3">
        <f>K3/(100)</f>
        <v>0.73199999999999998</v>
      </c>
      <c r="N3" s="2">
        <f>720*L3</f>
        <v>192.96</v>
      </c>
      <c r="O3" s="3">
        <f>((A3*51.7149)+720)*(F3+0.215)/2</f>
        <v>286.82772299999993</v>
      </c>
      <c r="P3" s="3">
        <f>O3-N3</f>
        <v>93.867722999999927</v>
      </c>
      <c r="Q3" s="33">
        <f>(I3*L3)/P3</f>
        <v>2.0775816320041911E-4</v>
      </c>
      <c r="R3" s="3">
        <f>720*M3</f>
        <v>527.04</v>
      </c>
      <c r="S3" s="3">
        <f>((A3*51.7149)+720)*(G3+0.785)/2</f>
        <v>1467.4702770000001</v>
      </c>
      <c r="T3" s="3">
        <f>S3-R3</f>
        <v>940.43027700000016</v>
      </c>
      <c r="U3" s="34">
        <f xml:space="preserve"> (I3*M3)/T3</f>
        <v>5.6640106907756891E-5</v>
      </c>
      <c r="V3" s="36">
        <f xml:space="preserve"> (L3*(1-F3))/(F3*(1-L3))</f>
        <v>2.9028103044496496</v>
      </c>
      <c r="W3" s="36"/>
      <c r="AF3">
        <f xml:space="preserve"> A3*51.7</f>
        <v>1034</v>
      </c>
    </row>
    <row r="4" spans="1:32" ht="15.75" thickBot="1">
      <c r="A4" s="13">
        <v>20</v>
      </c>
      <c r="B4" s="6">
        <v>2</v>
      </c>
      <c r="C4">
        <f t="shared" ref="C4:C32" si="0">B4/22.4</f>
        <v>8.9285714285714288E-2</v>
      </c>
      <c r="D4" s="6">
        <v>13.7</v>
      </c>
      <c r="E4" s="13">
        <f t="shared" ref="E4:E32" si="1">100-D4</f>
        <v>86.3</v>
      </c>
      <c r="F4">
        <f t="shared" ref="F4:F32" si="2">D4/100</f>
        <v>0.13699999999999998</v>
      </c>
      <c r="G4">
        <f t="shared" ref="G4:G32" si="3">E4/100</f>
        <v>0.86299999999999999</v>
      </c>
      <c r="H4" s="6">
        <v>1.68</v>
      </c>
      <c r="I4">
        <f t="shared" ref="I4:I32" si="4">H4/22.4</f>
        <v>7.4999999999999997E-2</v>
      </c>
      <c r="J4" s="6">
        <v>29.4</v>
      </c>
      <c r="K4" s="13">
        <f t="shared" ref="K4:K8" si="5">100-J4</f>
        <v>70.599999999999994</v>
      </c>
      <c r="L4">
        <f t="shared" ref="L4:L32" si="6">J4/(100)</f>
        <v>0.29399999999999998</v>
      </c>
      <c r="M4">
        <f t="shared" ref="M4:M32" si="7">K4/(100)</f>
        <v>0.70599999999999996</v>
      </c>
      <c r="N4" s="5">
        <f t="shared" ref="N4:N32" si="8">720*L4</f>
        <v>211.67999999999998</v>
      </c>
      <c r="O4" s="6">
        <f t="shared" ref="O4:O32" si="9">((A4*51.7149)+720)*(F4+0.215)/2</f>
        <v>308.75644799999998</v>
      </c>
      <c r="P4" s="6">
        <f t="shared" ref="P4:P32" si="10">O4-N4</f>
        <v>97.076447999999999</v>
      </c>
      <c r="Q4" s="33">
        <f t="shared" ref="Q4:Q32" si="11">(I4*L4)/P4</f>
        <v>2.2714057275766822E-4</v>
      </c>
      <c r="R4" s="3">
        <f t="shared" ref="R4:R32" si="12">720*M4</f>
        <v>508.32</v>
      </c>
      <c r="S4" s="3">
        <f t="shared" ref="S4:S32" si="13">((A4*51.7149)+720)*(G4+0.785)/2</f>
        <v>1445.5415520000001</v>
      </c>
      <c r="T4" s="6">
        <f t="shared" ref="T4:T32" si="14">S4-R4</f>
        <v>937.2215520000002</v>
      </c>
      <c r="U4" s="34">
        <f t="shared" ref="U4:U32" si="15" xml:space="preserve"> (I4*M4)/T4</f>
        <v>5.6496780176476336E-5</v>
      </c>
      <c r="V4" s="36">
        <f t="shared" ref="V4:V32" si="16" xml:space="preserve"> (L4*(1-F4))/(F4*(1-L4))</f>
        <v>2.6232087839374705</v>
      </c>
      <c r="W4" s="36"/>
      <c r="AF4">
        <f t="shared" ref="AF4:AF32" si="17" xml:space="preserve"> A4*51.7</f>
        <v>1034</v>
      </c>
    </row>
    <row r="5" spans="1:32" ht="15.75" thickBot="1">
      <c r="A5" s="13">
        <v>20</v>
      </c>
      <c r="B5" s="6">
        <v>4</v>
      </c>
      <c r="C5">
        <f t="shared" si="0"/>
        <v>0.17857142857142858</v>
      </c>
      <c r="D5" s="6">
        <v>16.3</v>
      </c>
      <c r="E5" s="13">
        <f t="shared" si="1"/>
        <v>83.7</v>
      </c>
      <c r="F5">
        <f t="shared" si="2"/>
        <v>0.16300000000000001</v>
      </c>
      <c r="G5">
        <f t="shared" si="3"/>
        <v>0.83700000000000008</v>
      </c>
      <c r="H5" s="6">
        <v>1.73</v>
      </c>
      <c r="I5">
        <f t="shared" si="4"/>
        <v>7.723214285714286E-2</v>
      </c>
      <c r="J5" s="6">
        <v>31.7</v>
      </c>
      <c r="K5" s="13">
        <f t="shared" si="5"/>
        <v>68.3</v>
      </c>
      <c r="L5">
        <f t="shared" si="6"/>
        <v>0.317</v>
      </c>
      <c r="M5">
        <f t="shared" si="7"/>
        <v>0.68299999999999994</v>
      </c>
      <c r="N5" s="5">
        <f t="shared" si="8"/>
        <v>228.24</v>
      </c>
      <c r="O5" s="6">
        <f t="shared" si="9"/>
        <v>331.56232199999999</v>
      </c>
      <c r="P5" s="6">
        <f t="shared" si="10"/>
        <v>103.32232199999999</v>
      </c>
      <c r="Q5" s="33">
        <f t="shared" si="11"/>
        <v>2.369535334844129E-4</v>
      </c>
      <c r="R5" s="3">
        <f t="shared" si="12"/>
        <v>491.75999999999993</v>
      </c>
      <c r="S5" s="3">
        <f t="shared" si="13"/>
        <v>1422.735678</v>
      </c>
      <c r="T5" s="6">
        <f t="shared" si="14"/>
        <v>930.97567800000002</v>
      </c>
      <c r="U5" s="34">
        <f t="shared" si="15"/>
        <v>5.6660506625425039E-5</v>
      </c>
      <c r="V5" s="36">
        <f t="shared" si="16"/>
        <v>2.3832873734606435</v>
      </c>
      <c r="W5" s="36"/>
      <c r="AF5">
        <f t="shared" si="17"/>
        <v>1034</v>
      </c>
    </row>
    <row r="6" spans="1:32" ht="15.75" thickBot="1">
      <c r="A6" s="13">
        <v>20</v>
      </c>
      <c r="B6" s="6">
        <v>8</v>
      </c>
      <c r="C6">
        <f t="shared" si="0"/>
        <v>0.35714285714285715</v>
      </c>
      <c r="D6" s="6">
        <v>18.5</v>
      </c>
      <c r="E6" s="13">
        <f t="shared" si="1"/>
        <v>81.5</v>
      </c>
      <c r="F6">
        <f t="shared" si="2"/>
        <v>0.185</v>
      </c>
      <c r="G6">
        <f t="shared" si="3"/>
        <v>0.81499999999999995</v>
      </c>
      <c r="H6" s="6">
        <v>1.72</v>
      </c>
      <c r="I6">
        <f t="shared" si="4"/>
        <v>7.678571428571429E-2</v>
      </c>
      <c r="J6" s="6">
        <v>33.5</v>
      </c>
      <c r="K6" s="13">
        <f t="shared" si="5"/>
        <v>66.5</v>
      </c>
      <c r="L6">
        <f t="shared" si="6"/>
        <v>0.33500000000000002</v>
      </c>
      <c r="M6">
        <f t="shared" si="7"/>
        <v>0.66500000000000004</v>
      </c>
      <c r="N6" s="5">
        <f t="shared" si="8"/>
        <v>241.20000000000002</v>
      </c>
      <c r="O6" s="6">
        <f t="shared" si="9"/>
        <v>350.8596</v>
      </c>
      <c r="P6" s="6">
        <f t="shared" si="10"/>
        <v>109.65959999999998</v>
      </c>
      <c r="Q6" s="33">
        <f t="shared" si="11"/>
        <v>2.3457330033772051E-4</v>
      </c>
      <c r="R6" s="3">
        <f t="shared" si="12"/>
        <v>478.8</v>
      </c>
      <c r="S6" s="3">
        <f t="shared" si="13"/>
        <v>1403.4384</v>
      </c>
      <c r="T6" s="6">
        <f t="shared" si="14"/>
        <v>924.63840000000005</v>
      </c>
      <c r="U6" s="34">
        <f t="shared" si="15"/>
        <v>5.522429092280831E-5</v>
      </c>
      <c r="V6" s="36">
        <f t="shared" si="16"/>
        <v>2.2192643771591141</v>
      </c>
      <c r="W6" s="36"/>
      <c r="AF6">
        <f t="shared" si="17"/>
        <v>1034</v>
      </c>
    </row>
    <row r="7" spans="1:32" ht="15.75" thickBot="1">
      <c r="A7" s="13">
        <v>20</v>
      </c>
      <c r="B7" s="6">
        <v>10</v>
      </c>
      <c r="C7">
        <f t="shared" si="0"/>
        <v>0.44642857142857145</v>
      </c>
      <c r="D7" s="6">
        <v>19.100000000000001</v>
      </c>
      <c r="E7" s="13">
        <f t="shared" si="1"/>
        <v>80.900000000000006</v>
      </c>
      <c r="F7">
        <f t="shared" si="2"/>
        <v>0.191</v>
      </c>
      <c r="G7">
        <f t="shared" si="3"/>
        <v>0.80900000000000005</v>
      </c>
      <c r="H7" s="6">
        <v>1.71</v>
      </c>
      <c r="I7">
        <f t="shared" si="4"/>
        <v>7.6339285714285721E-2</v>
      </c>
      <c r="J7" s="6">
        <v>33.9</v>
      </c>
      <c r="K7" s="13">
        <f t="shared" si="5"/>
        <v>66.099999999999994</v>
      </c>
      <c r="L7">
        <f t="shared" si="6"/>
        <v>0.33899999999999997</v>
      </c>
      <c r="M7">
        <f t="shared" si="7"/>
        <v>0.66099999999999992</v>
      </c>
      <c r="N7" s="5">
        <f t="shared" si="8"/>
        <v>244.07999999999998</v>
      </c>
      <c r="O7" s="6">
        <f t="shared" si="9"/>
        <v>356.12249400000002</v>
      </c>
      <c r="P7" s="6">
        <f t="shared" si="10"/>
        <v>112.04249400000003</v>
      </c>
      <c r="Q7" s="33">
        <f t="shared" si="11"/>
        <v>2.3097502503954302E-4</v>
      </c>
      <c r="R7" s="3">
        <f t="shared" si="12"/>
        <v>475.91999999999996</v>
      </c>
      <c r="S7" s="3">
        <f t="shared" si="13"/>
        <v>1398.175506</v>
      </c>
      <c r="T7" s="6">
        <f t="shared" si="14"/>
        <v>922.25550600000008</v>
      </c>
      <c r="U7" s="34">
        <f t="shared" si="15"/>
        <v>5.4713978424481046E-5</v>
      </c>
      <c r="V7" s="36">
        <f t="shared" si="16"/>
        <v>2.1722679424321387</v>
      </c>
      <c r="W7" s="36"/>
      <c r="AF7">
        <f t="shared" si="17"/>
        <v>1034</v>
      </c>
    </row>
    <row r="8" spans="1:32" ht="15.75" thickBot="1">
      <c r="A8" s="15">
        <v>20</v>
      </c>
      <c r="B8" s="9">
        <v>12</v>
      </c>
      <c r="C8">
        <f t="shared" si="0"/>
        <v>0.5357142857142857</v>
      </c>
      <c r="D8" s="9">
        <v>19.5</v>
      </c>
      <c r="E8" s="15">
        <f t="shared" si="1"/>
        <v>80.5</v>
      </c>
      <c r="F8">
        <f t="shared" si="2"/>
        <v>0.19500000000000001</v>
      </c>
      <c r="G8">
        <f t="shared" si="3"/>
        <v>0.80500000000000005</v>
      </c>
      <c r="H8" s="9">
        <v>1.69</v>
      </c>
      <c r="I8">
        <f t="shared" si="4"/>
        <v>7.5446428571428567E-2</v>
      </c>
      <c r="J8" s="9">
        <v>34.1</v>
      </c>
      <c r="K8" s="15">
        <f t="shared" si="5"/>
        <v>65.900000000000006</v>
      </c>
      <c r="L8">
        <f t="shared" si="6"/>
        <v>0.34100000000000003</v>
      </c>
      <c r="M8">
        <f t="shared" si="7"/>
        <v>0.65900000000000003</v>
      </c>
      <c r="N8" s="8">
        <f t="shared" si="8"/>
        <v>245.52</v>
      </c>
      <c r="O8" s="9">
        <f t="shared" si="9"/>
        <v>359.63109000000003</v>
      </c>
      <c r="P8" s="9">
        <f t="shared" si="10"/>
        <v>114.11109000000002</v>
      </c>
      <c r="Q8" s="33">
        <f t="shared" si="11"/>
        <v>2.2545777227136413E-4</v>
      </c>
      <c r="R8" s="3">
        <f t="shared" si="12"/>
        <v>474.48</v>
      </c>
      <c r="S8" s="3">
        <f t="shared" si="13"/>
        <v>1394.6669100000001</v>
      </c>
      <c r="T8" s="9">
        <f t="shared" si="14"/>
        <v>920.18691000000013</v>
      </c>
      <c r="U8" s="34">
        <f t="shared" si="15"/>
        <v>5.4031627583760586E-5</v>
      </c>
      <c r="V8" s="36">
        <f t="shared" si="16"/>
        <v>2.1361425625462043</v>
      </c>
      <c r="AF8">
        <f t="shared" si="17"/>
        <v>1034</v>
      </c>
    </row>
    <row r="9" spans="1:32" ht="15.75" thickBot="1">
      <c r="A9" s="14">
        <v>40</v>
      </c>
      <c r="B9" s="3">
        <v>1</v>
      </c>
      <c r="C9">
        <f t="shared" si="0"/>
        <v>4.4642857142857144E-2</v>
      </c>
      <c r="D9" s="3">
        <v>6.1</v>
      </c>
      <c r="E9" s="14">
        <f>100-D9</f>
        <v>93.9</v>
      </c>
      <c r="F9">
        <f t="shared" si="2"/>
        <v>6.0999999999999999E-2</v>
      </c>
      <c r="G9">
        <f t="shared" si="3"/>
        <v>0.93900000000000006</v>
      </c>
      <c r="H9" s="2">
        <v>3.32</v>
      </c>
      <c r="I9">
        <f t="shared" si="4"/>
        <v>0.14821428571428572</v>
      </c>
      <c r="J9" s="3">
        <v>26.4</v>
      </c>
      <c r="K9" s="14">
        <f>100-J9</f>
        <v>73.599999999999994</v>
      </c>
      <c r="L9">
        <f t="shared" si="6"/>
        <v>0.26400000000000001</v>
      </c>
      <c r="M9">
        <f t="shared" si="7"/>
        <v>0.73599999999999999</v>
      </c>
      <c r="N9" s="2">
        <f t="shared" si="8"/>
        <v>190.08</v>
      </c>
      <c r="O9" s="3">
        <f t="shared" si="9"/>
        <v>384.82624800000002</v>
      </c>
      <c r="P9" s="3">
        <f t="shared" si="10"/>
        <v>194.74624800000001</v>
      </c>
      <c r="Q9" s="33">
        <f t="shared" si="11"/>
        <v>2.0092079734738421E-4</v>
      </c>
      <c r="R9" s="3">
        <f t="shared" si="12"/>
        <v>529.91999999999996</v>
      </c>
      <c r="S9" s="3">
        <f t="shared" si="13"/>
        <v>2403.7697520000002</v>
      </c>
      <c r="T9" s="3">
        <f t="shared" si="14"/>
        <v>1873.8497520000001</v>
      </c>
      <c r="U9" s="34">
        <f t="shared" si="15"/>
        <v>5.8214760371948052E-5</v>
      </c>
      <c r="V9" s="36">
        <f t="shared" si="16"/>
        <v>5.5215609408410558</v>
      </c>
      <c r="AF9">
        <f t="shared" si="17"/>
        <v>2068</v>
      </c>
    </row>
    <row r="10" spans="1:32" ht="15.75" thickBot="1">
      <c r="A10" s="13">
        <v>40</v>
      </c>
      <c r="B10" s="6">
        <v>2</v>
      </c>
      <c r="C10">
        <f t="shared" si="0"/>
        <v>8.9285714285714288E-2</v>
      </c>
      <c r="D10" s="16">
        <v>7.5</v>
      </c>
      <c r="E10" s="13">
        <f t="shared" si="1"/>
        <v>92.5</v>
      </c>
      <c r="F10">
        <f t="shared" si="2"/>
        <v>7.4999999999999997E-2</v>
      </c>
      <c r="G10">
        <f t="shared" si="3"/>
        <v>0.92500000000000004</v>
      </c>
      <c r="H10" s="5">
        <v>3.41</v>
      </c>
      <c r="I10">
        <f t="shared" si="4"/>
        <v>0.15223214285714287</v>
      </c>
      <c r="J10" s="16">
        <v>28.8</v>
      </c>
      <c r="K10" s="13">
        <f t="shared" ref="K10:K14" si="18">100-J10</f>
        <v>71.2</v>
      </c>
      <c r="L10">
        <f t="shared" si="6"/>
        <v>0.28800000000000003</v>
      </c>
      <c r="M10">
        <f t="shared" si="7"/>
        <v>0.71200000000000008</v>
      </c>
      <c r="N10" s="5">
        <f t="shared" si="8"/>
        <v>207.36</v>
      </c>
      <c r="O10" s="6">
        <f t="shared" si="9"/>
        <v>404.34641999999997</v>
      </c>
      <c r="P10" s="6">
        <f t="shared" si="10"/>
        <v>196.98641999999995</v>
      </c>
      <c r="Q10" s="33">
        <f t="shared" si="11"/>
        <v>2.2256791682826238E-4</v>
      </c>
      <c r="R10" s="3">
        <f t="shared" si="12"/>
        <v>512.6400000000001</v>
      </c>
      <c r="S10" s="3">
        <f t="shared" si="13"/>
        <v>2384.2495800000002</v>
      </c>
      <c r="T10" s="6">
        <f t="shared" si="14"/>
        <v>1871.6095800000001</v>
      </c>
      <c r="U10" s="34">
        <f t="shared" si="15"/>
        <v>5.7912337526230087E-5</v>
      </c>
      <c r="V10" s="36">
        <f t="shared" si="16"/>
        <v>4.9887640449438209</v>
      </c>
      <c r="AF10">
        <f t="shared" si="17"/>
        <v>2068</v>
      </c>
    </row>
    <row r="11" spans="1:32" ht="15.75" thickBot="1">
      <c r="A11" s="13">
        <v>40</v>
      </c>
      <c r="B11" s="6">
        <v>4</v>
      </c>
      <c r="C11">
        <f t="shared" si="0"/>
        <v>0.17857142857142858</v>
      </c>
      <c r="D11" s="16">
        <v>10.4</v>
      </c>
      <c r="E11" s="13">
        <f t="shared" si="1"/>
        <v>89.6</v>
      </c>
      <c r="F11">
        <f t="shared" si="2"/>
        <v>0.10400000000000001</v>
      </c>
      <c r="G11">
        <f t="shared" si="3"/>
        <v>0.89599999999999991</v>
      </c>
      <c r="H11" s="5">
        <v>3.59</v>
      </c>
      <c r="I11">
        <f t="shared" si="4"/>
        <v>0.16026785714285716</v>
      </c>
      <c r="J11" s="16">
        <v>32.4</v>
      </c>
      <c r="K11" s="13">
        <f t="shared" si="18"/>
        <v>67.599999999999994</v>
      </c>
      <c r="L11">
        <f t="shared" si="6"/>
        <v>0.32400000000000001</v>
      </c>
      <c r="M11">
        <f t="shared" si="7"/>
        <v>0.67599999999999993</v>
      </c>
      <c r="N11" s="5">
        <f t="shared" si="8"/>
        <v>233.28</v>
      </c>
      <c r="O11" s="6">
        <f t="shared" si="9"/>
        <v>444.78106200000002</v>
      </c>
      <c r="P11" s="6">
        <f t="shared" si="10"/>
        <v>211.50106200000002</v>
      </c>
      <c r="Q11" s="33">
        <f t="shared" si="11"/>
        <v>2.455154845240716E-4</v>
      </c>
      <c r="R11" s="3">
        <f t="shared" si="12"/>
        <v>486.71999999999997</v>
      </c>
      <c r="S11" s="3">
        <f t="shared" si="13"/>
        <v>2343.814938</v>
      </c>
      <c r="T11" s="6">
        <f t="shared" si="14"/>
        <v>1857.094938</v>
      </c>
      <c r="U11" s="34">
        <f t="shared" si="15"/>
        <v>5.8339005298915649E-5</v>
      </c>
      <c r="V11" s="36">
        <f t="shared" si="16"/>
        <v>4.1292671825216205</v>
      </c>
      <c r="AF11">
        <f t="shared" si="17"/>
        <v>2068</v>
      </c>
    </row>
    <row r="12" spans="1:32" ht="15.75" thickBot="1">
      <c r="A12" s="13">
        <v>40</v>
      </c>
      <c r="B12" s="6">
        <v>8</v>
      </c>
      <c r="C12">
        <f t="shared" si="0"/>
        <v>0.35714285714285715</v>
      </c>
      <c r="D12" s="16">
        <v>13.8</v>
      </c>
      <c r="E12" s="13">
        <f t="shared" si="1"/>
        <v>86.2</v>
      </c>
      <c r="F12">
        <f t="shared" si="2"/>
        <v>0.13800000000000001</v>
      </c>
      <c r="G12">
        <f t="shared" si="3"/>
        <v>0.86199999999999999</v>
      </c>
      <c r="H12" s="5">
        <v>3.75</v>
      </c>
      <c r="I12">
        <f t="shared" si="4"/>
        <v>0.1674107142857143</v>
      </c>
      <c r="J12" s="16">
        <v>36</v>
      </c>
      <c r="K12" s="13">
        <f t="shared" si="18"/>
        <v>64</v>
      </c>
      <c r="L12">
        <f t="shared" si="6"/>
        <v>0.36</v>
      </c>
      <c r="M12">
        <f t="shared" si="7"/>
        <v>0.64</v>
      </c>
      <c r="N12" s="5">
        <f t="shared" si="8"/>
        <v>259.2</v>
      </c>
      <c r="O12" s="6">
        <f t="shared" si="9"/>
        <v>492.18719399999998</v>
      </c>
      <c r="P12" s="6">
        <f t="shared" si="10"/>
        <v>232.98719399999999</v>
      </c>
      <c r="Q12" s="33">
        <f t="shared" si="11"/>
        <v>2.5867454819365369E-4</v>
      </c>
      <c r="R12" s="3">
        <f t="shared" si="12"/>
        <v>460.8</v>
      </c>
      <c r="S12" s="3">
        <f t="shared" si="13"/>
        <v>2296.4088059999999</v>
      </c>
      <c r="T12" s="6">
        <f t="shared" si="14"/>
        <v>1835.608806</v>
      </c>
      <c r="U12" s="34">
        <f t="shared" si="15"/>
        <v>5.8369112630448536E-5</v>
      </c>
      <c r="V12" s="36">
        <f t="shared" si="16"/>
        <v>3.5135869565217384</v>
      </c>
      <c r="AF12">
        <f t="shared" si="17"/>
        <v>2068</v>
      </c>
    </row>
    <row r="13" spans="1:32" ht="15.75" thickBot="1">
      <c r="A13" s="13">
        <v>40</v>
      </c>
      <c r="B13" s="6">
        <v>10</v>
      </c>
      <c r="C13">
        <f t="shared" si="0"/>
        <v>0.44642857142857145</v>
      </c>
      <c r="D13" s="16">
        <v>14.8</v>
      </c>
      <c r="E13" s="13">
        <f t="shared" si="1"/>
        <v>85.2</v>
      </c>
      <c r="F13">
        <f t="shared" si="2"/>
        <v>0.14800000000000002</v>
      </c>
      <c r="G13">
        <f t="shared" si="3"/>
        <v>0.85199999999999998</v>
      </c>
      <c r="H13" s="5">
        <v>3.8</v>
      </c>
      <c r="I13">
        <f t="shared" si="4"/>
        <v>0.16964285714285715</v>
      </c>
      <c r="J13" s="16">
        <v>37</v>
      </c>
      <c r="K13" s="13">
        <f t="shared" si="18"/>
        <v>63</v>
      </c>
      <c r="L13">
        <f t="shared" si="6"/>
        <v>0.37</v>
      </c>
      <c r="M13">
        <f t="shared" si="7"/>
        <v>0.63</v>
      </c>
      <c r="N13" s="5">
        <f t="shared" si="8"/>
        <v>266.39999999999998</v>
      </c>
      <c r="O13" s="6">
        <f t="shared" si="9"/>
        <v>506.13017400000001</v>
      </c>
      <c r="P13" s="6">
        <f t="shared" si="10"/>
        <v>239.73017400000003</v>
      </c>
      <c r="Q13" s="33">
        <f t="shared" si="11"/>
        <v>2.6182710376232042E-4</v>
      </c>
      <c r="R13" s="3">
        <f t="shared" si="12"/>
        <v>453.6</v>
      </c>
      <c r="S13" s="3">
        <f t="shared" si="13"/>
        <v>2282.4658260000001</v>
      </c>
      <c r="T13" s="6">
        <f t="shared" si="14"/>
        <v>1828.8658260000002</v>
      </c>
      <c r="U13" s="34">
        <f t="shared" si="15"/>
        <v>5.8437857212167077E-5</v>
      </c>
      <c r="V13" s="36">
        <f t="shared" si="16"/>
        <v>3.38095238095238</v>
      </c>
      <c r="AF13">
        <f t="shared" si="17"/>
        <v>2068</v>
      </c>
    </row>
    <row r="14" spans="1:32" ht="15.75" thickBot="1">
      <c r="A14" s="15">
        <v>40</v>
      </c>
      <c r="B14" s="9">
        <v>12</v>
      </c>
      <c r="C14">
        <f t="shared" si="0"/>
        <v>0.5357142857142857</v>
      </c>
      <c r="D14" s="9">
        <v>15.6</v>
      </c>
      <c r="E14" s="15">
        <f t="shared" si="1"/>
        <v>84.4</v>
      </c>
      <c r="F14">
        <f t="shared" si="2"/>
        <v>0.156</v>
      </c>
      <c r="G14">
        <f t="shared" si="3"/>
        <v>0.84400000000000008</v>
      </c>
      <c r="H14" s="8">
        <v>3.83</v>
      </c>
      <c r="I14">
        <f t="shared" si="4"/>
        <v>0.17098214285714286</v>
      </c>
      <c r="J14" s="9">
        <v>37.700000000000003</v>
      </c>
      <c r="K14" s="15">
        <f t="shared" si="18"/>
        <v>62.3</v>
      </c>
      <c r="L14">
        <f t="shared" si="6"/>
        <v>0.377</v>
      </c>
      <c r="M14">
        <f t="shared" si="7"/>
        <v>0.623</v>
      </c>
      <c r="N14" s="8">
        <f t="shared" si="8"/>
        <v>271.44</v>
      </c>
      <c r="O14" s="9">
        <f t="shared" si="9"/>
        <v>517.28455799999995</v>
      </c>
      <c r="P14" s="9">
        <f t="shared" si="10"/>
        <v>245.84455799999995</v>
      </c>
      <c r="Q14" s="33">
        <f t="shared" si="11"/>
        <v>2.6219928714933308E-4</v>
      </c>
      <c r="R14" s="3">
        <f t="shared" si="12"/>
        <v>448.56</v>
      </c>
      <c r="S14" s="3">
        <f t="shared" si="13"/>
        <v>2271.3114420000002</v>
      </c>
      <c r="T14" s="9">
        <f t="shared" si="14"/>
        <v>1822.7514420000002</v>
      </c>
      <c r="U14" s="34">
        <f t="shared" si="15"/>
        <v>5.8440154014153288E-5</v>
      </c>
      <c r="V14" s="36">
        <f t="shared" si="16"/>
        <v>3.2739432851792403</v>
      </c>
      <c r="AF14">
        <f t="shared" si="17"/>
        <v>2068</v>
      </c>
    </row>
    <row r="15" spans="1:32" ht="15.75" thickBot="1">
      <c r="A15" s="14">
        <v>60</v>
      </c>
      <c r="B15" s="3">
        <v>1</v>
      </c>
      <c r="C15">
        <f t="shared" si="0"/>
        <v>4.4642857142857144E-2</v>
      </c>
      <c r="D15" s="3">
        <v>3.5</v>
      </c>
      <c r="E15" s="14">
        <f>100-D15</f>
        <v>96.5</v>
      </c>
      <c r="F15">
        <f t="shared" si="2"/>
        <v>3.5000000000000003E-2</v>
      </c>
      <c r="G15">
        <f t="shared" si="3"/>
        <v>0.96499999999999997</v>
      </c>
      <c r="H15" s="2">
        <v>5.07</v>
      </c>
      <c r="I15">
        <f t="shared" si="4"/>
        <v>0.22633928571428574</v>
      </c>
      <c r="J15" s="3">
        <v>25.2</v>
      </c>
      <c r="K15" s="14">
        <f>100-J15</f>
        <v>74.8</v>
      </c>
      <c r="L15">
        <f t="shared" si="6"/>
        <v>0.252</v>
      </c>
      <c r="M15">
        <f t="shared" si="7"/>
        <v>0.748</v>
      </c>
      <c r="N15" s="2">
        <f t="shared" si="8"/>
        <v>181.44</v>
      </c>
      <c r="O15" s="3">
        <f t="shared" si="9"/>
        <v>477.86175000000003</v>
      </c>
      <c r="P15" s="3">
        <f t="shared" si="10"/>
        <v>296.42175000000003</v>
      </c>
      <c r="Q15" s="33">
        <f t="shared" si="11"/>
        <v>1.9242009063100127E-4</v>
      </c>
      <c r="R15" s="3">
        <f t="shared" si="12"/>
        <v>538.55999999999995</v>
      </c>
      <c r="S15" s="3">
        <f t="shared" si="13"/>
        <v>3345.0322500000002</v>
      </c>
      <c r="T15" s="3">
        <f t="shared" si="14"/>
        <v>2806.4722500000003</v>
      </c>
      <c r="U15" s="34">
        <f t="shared" si="15"/>
        <v>6.0325480045022968E-5</v>
      </c>
      <c r="V15" s="36">
        <f t="shared" si="16"/>
        <v>9.2887700534759361</v>
      </c>
      <c r="AF15">
        <f t="shared" si="17"/>
        <v>3102</v>
      </c>
    </row>
    <row r="16" spans="1:32" ht="15.75" thickBot="1">
      <c r="A16" s="13">
        <v>60</v>
      </c>
      <c r="B16" s="6">
        <v>2</v>
      </c>
      <c r="C16">
        <f t="shared" si="0"/>
        <v>8.9285714285714288E-2</v>
      </c>
      <c r="D16" s="16">
        <v>4.5</v>
      </c>
      <c r="E16" s="13">
        <f t="shared" si="1"/>
        <v>95.5</v>
      </c>
      <c r="F16">
        <f t="shared" si="2"/>
        <v>4.4999999999999998E-2</v>
      </c>
      <c r="G16">
        <f t="shared" si="3"/>
        <v>0.95499999999999996</v>
      </c>
      <c r="H16" s="5">
        <v>5.21</v>
      </c>
      <c r="I16">
        <f t="shared" si="4"/>
        <v>0.23258928571428572</v>
      </c>
      <c r="J16" s="16">
        <v>27.5</v>
      </c>
      <c r="K16" s="13">
        <f t="shared" ref="K16:K20" si="19">100-J16</f>
        <v>72.5</v>
      </c>
      <c r="L16">
        <f t="shared" si="6"/>
        <v>0.27500000000000002</v>
      </c>
      <c r="M16">
        <f t="shared" si="7"/>
        <v>0.72499999999999998</v>
      </c>
      <c r="N16" s="5">
        <f t="shared" si="8"/>
        <v>198.00000000000003</v>
      </c>
      <c r="O16" s="6">
        <f t="shared" si="9"/>
        <v>496.97622000000007</v>
      </c>
      <c r="P16" s="6">
        <f t="shared" si="10"/>
        <v>298.97622000000001</v>
      </c>
      <c r="Q16" s="33">
        <f t="shared" si="11"/>
        <v>2.1393692639310436E-4</v>
      </c>
      <c r="R16" s="3">
        <f t="shared" si="12"/>
        <v>522</v>
      </c>
      <c r="S16" s="3">
        <f t="shared" si="13"/>
        <v>3325.9177800000002</v>
      </c>
      <c r="T16" s="6">
        <f t="shared" si="14"/>
        <v>2803.9177800000002</v>
      </c>
      <c r="U16" s="34">
        <f t="shared" si="15"/>
        <v>6.0139863353217552E-5</v>
      </c>
      <c r="V16" s="36">
        <f t="shared" si="16"/>
        <v>8.049808429118773</v>
      </c>
      <c r="AF16">
        <f t="shared" si="17"/>
        <v>3102</v>
      </c>
    </row>
    <row r="17" spans="1:32" ht="15.75" thickBot="1">
      <c r="A17" s="13">
        <v>60</v>
      </c>
      <c r="B17" s="6">
        <v>4</v>
      </c>
      <c r="C17">
        <f t="shared" si="0"/>
        <v>0.17857142857142858</v>
      </c>
      <c r="D17" s="16">
        <v>6.7</v>
      </c>
      <c r="E17" s="13">
        <f t="shared" si="1"/>
        <v>93.3</v>
      </c>
      <c r="F17">
        <f t="shared" si="2"/>
        <v>6.7000000000000004E-2</v>
      </c>
      <c r="G17">
        <f t="shared" si="3"/>
        <v>0.93299999999999994</v>
      </c>
      <c r="H17" s="5">
        <v>5.46</v>
      </c>
      <c r="I17">
        <f t="shared" si="4"/>
        <v>0.24375000000000002</v>
      </c>
      <c r="J17" s="16">
        <v>31.1</v>
      </c>
      <c r="K17" s="13">
        <f t="shared" si="19"/>
        <v>68.900000000000006</v>
      </c>
      <c r="L17">
        <f t="shared" si="6"/>
        <v>0.311</v>
      </c>
      <c r="M17">
        <f t="shared" si="7"/>
        <v>0.68900000000000006</v>
      </c>
      <c r="N17" s="5">
        <f t="shared" si="8"/>
        <v>223.92</v>
      </c>
      <c r="O17" s="6">
        <f t="shared" si="9"/>
        <v>539.02805400000011</v>
      </c>
      <c r="P17" s="6">
        <f t="shared" si="10"/>
        <v>315.10805400000015</v>
      </c>
      <c r="Q17" s="33">
        <f t="shared" si="11"/>
        <v>2.4057223875337686E-4</v>
      </c>
      <c r="R17" s="3">
        <f t="shared" si="12"/>
        <v>496.08000000000004</v>
      </c>
      <c r="S17" s="3">
        <f t="shared" si="13"/>
        <v>3283.8659460000003</v>
      </c>
      <c r="T17" s="6">
        <f t="shared" si="14"/>
        <v>2787.7859460000004</v>
      </c>
      <c r="U17" s="34">
        <f t="shared" si="15"/>
        <v>6.0242699135839611E-5</v>
      </c>
      <c r="V17" s="36">
        <f t="shared" si="16"/>
        <v>6.2856183523601139</v>
      </c>
      <c r="AF17">
        <f t="shared" si="17"/>
        <v>3102</v>
      </c>
    </row>
    <row r="18" spans="1:32" ht="15.75" thickBot="1">
      <c r="A18" s="13">
        <v>60</v>
      </c>
      <c r="B18" s="6">
        <v>8</v>
      </c>
      <c r="C18">
        <f t="shared" si="0"/>
        <v>0.35714285714285715</v>
      </c>
      <c r="D18" s="16">
        <v>10</v>
      </c>
      <c r="E18" s="13">
        <f t="shared" si="1"/>
        <v>90</v>
      </c>
      <c r="F18">
        <f t="shared" si="2"/>
        <v>0.1</v>
      </c>
      <c r="G18">
        <f t="shared" si="3"/>
        <v>0.9</v>
      </c>
      <c r="H18" s="5">
        <v>5.77</v>
      </c>
      <c r="I18">
        <f t="shared" si="4"/>
        <v>0.25758928571428569</v>
      </c>
      <c r="J18" s="16">
        <v>35.5</v>
      </c>
      <c r="K18" s="13">
        <f t="shared" si="19"/>
        <v>64.5</v>
      </c>
      <c r="L18">
        <f t="shared" si="6"/>
        <v>0.35499999999999998</v>
      </c>
      <c r="M18">
        <f t="shared" si="7"/>
        <v>0.64500000000000002</v>
      </c>
      <c r="N18" s="5">
        <f t="shared" si="8"/>
        <v>255.6</v>
      </c>
      <c r="O18" s="6">
        <f t="shared" si="9"/>
        <v>602.10580500000003</v>
      </c>
      <c r="P18" s="6">
        <f t="shared" si="10"/>
        <v>346.50580500000001</v>
      </c>
      <c r="Q18" s="33">
        <f t="shared" si="11"/>
        <v>2.6390379355569935E-4</v>
      </c>
      <c r="R18" s="3">
        <f t="shared" si="12"/>
        <v>464.40000000000003</v>
      </c>
      <c r="S18" s="3">
        <f t="shared" si="13"/>
        <v>3220.7881950000001</v>
      </c>
      <c r="T18" s="6">
        <f t="shared" si="14"/>
        <v>2756.388195</v>
      </c>
      <c r="U18" s="34">
        <f t="shared" si="15"/>
        <v>6.0276375289625809E-5</v>
      </c>
      <c r="V18" s="36">
        <f t="shared" si="16"/>
        <v>4.9534883720930232</v>
      </c>
      <c r="AF18">
        <f t="shared" si="17"/>
        <v>3102</v>
      </c>
    </row>
    <row r="19" spans="1:32" ht="15.75" thickBot="1">
      <c r="A19" s="13">
        <v>60</v>
      </c>
      <c r="B19" s="6">
        <v>10</v>
      </c>
      <c r="C19">
        <f t="shared" si="0"/>
        <v>0.44642857142857145</v>
      </c>
      <c r="D19" s="16">
        <v>11.2</v>
      </c>
      <c r="E19" s="13">
        <f t="shared" si="1"/>
        <v>88.8</v>
      </c>
      <c r="F19">
        <f t="shared" si="2"/>
        <v>0.11199999999999999</v>
      </c>
      <c r="G19">
        <f t="shared" si="3"/>
        <v>0.88800000000000001</v>
      </c>
      <c r="H19" s="5">
        <v>5.87</v>
      </c>
      <c r="I19">
        <f t="shared" si="4"/>
        <v>0.26205357142857144</v>
      </c>
      <c r="J19" s="16">
        <v>36.9</v>
      </c>
      <c r="K19" s="13">
        <f t="shared" si="19"/>
        <v>63.1</v>
      </c>
      <c r="L19">
        <f t="shared" si="6"/>
        <v>0.36899999999999999</v>
      </c>
      <c r="M19">
        <f t="shared" si="7"/>
        <v>0.63100000000000001</v>
      </c>
      <c r="N19" s="5">
        <f t="shared" si="8"/>
        <v>265.68</v>
      </c>
      <c r="O19" s="6">
        <f t="shared" si="9"/>
        <v>625.04316899999992</v>
      </c>
      <c r="P19" s="6">
        <f t="shared" si="10"/>
        <v>359.36316899999991</v>
      </c>
      <c r="Q19" s="33">
        <f t="shared" si="11"/>
        <v>2.6908090811371627E-4</v>
      </c>
      <c r="R19" s="3">
        <f t="shared" si="12"/>
        <v>454.32</v>
      </c>
      <c r="S19" s="3">
        <f t="shared" si="13"/>
        <v>3197.8508310000002</v>
      </c>
      <c r="T19" s="6">
        <f t="shared" si="14"/>
        <v>2743.530831</v>
      </c>
      <c r="U19" s="34">
        <f t="shared" si="15"/>
        <v>6.0271166521266109E-5</v>
      </c>
      <c r="V19" s="36">
        <f t="shared" si="16"/>
        <v>4.6365179986416125</v>
      </c>
      <c r="AF19">
        <f t="shared" si="17"/>
        <v>3102</v>
      </c>
    </row>
    <row r="20" spans="1:32" ht="15.75" thickBot="1">
      <c r="A20" s="15">
        <v>60</v>
      </c>
      <c r="B20" s="6">
        <v>12</v>
      </c>
      <c r="C20">
        <f t="shared" si="0"/>
        <v>0.5357142857142857</v>
      </c>
      <c r="D20" s="6">
        <v>12.2</v>
      </c>
      <c r="E20" s="15">
        <f t="shared" si="1"/>
        <v>87.8</v>
      </c>
      <c r="F20">
        <f t="shared" si="2"/>
        <v>0.122</v>
      </c>
      <c r="G20">
        <f t="shared" si="3"/>
        <v>0.878</v>
      </c>
      <c r="H20" s="8">
        <v>5.95</v>
      </c>
      <c r="I20">
        <f t="shared" si="4"/>
        <v>0.265625</v>
      </c>
      <c r="J20" s="9">
        <v>38</v>
      </c>
      <c r="K20" s="15">
        <f t="shared" si="19"/>
        <v>62</v>
      </c>
      <c r="L20">
        <f t="shared" si="6"/>
        <v>0.38</v>
      </c>
      <c r="M20">
        <f t="shared" si="7"/>
        <v>0.62</v>
      </c>
      <c r="N20" s="8">
        <f t="shared" si="8"/>
        <v>273.60000000000002</v>
      </c>
      <c r="O20" s="9">
        <f t="shared" si="9"/>
        <v>644.15763900000002</v>
      </c>
      <c r="P20" s="9">
        <f t="shared" si="10"/>
        <v>370.55763899999999</v>
      </c>
      <c r="Q20" s="33">
        <f t="shared" si="11"/>
        <v>2.7239352094425448E-4</v>
      </c>
      <c r="R20" s="3">
        <f t="shared" si="12"/>
        <v>446.4</v>
      </c>
      <c r="S20" s="3">
        <f t="shared" si="13"/>
        <v>3178.7363610000002</v>
      </c>
      <c r="T20" s="9">
        <f t="shared" si="14"/>
        <v>2732.3363610000001</v>
      </c>
      <c r="U20" s="34">
        <f t="shared" si="15"/>
        <v>6.0273508910054719E-5</v>
      </c>
      <c r="V20" s="36">
        <f t="shared" si="16"/>
        <v>4.4108937070333161</v>
      </c>
      <c r="AF20">
        <f t="shared" si="17"/>
        <v>3102</v>
      </c>
    </row>
    <row r="21" spans="1:32" ht="15.75" thickBot="1">
      <c r="A21" s="14">
        <v>80</v>
      </c>
      <c r="B21" s="3">
        <v>1</v>
      </c>
      <c r="C21">
        <f t="shared" si="0"/>
        <v>4.4642857142857144E-2</v>
      </c>
      <c r="D21" s="4">
        <v>2.2000000000000002</v>
      </c>
      <c r="E21" s="14">
        <f>100-D21</f>
        <v>97.8</v>
      </c>
      <c r="F21">
        <f t="shared" si="2"/>
        <v>2.2000000000000002E-2</v>
      </c>
      <c r="G21">
        <f t="shared" si="3"/>
        <v>0.97799999999999998</v>
      </c>
      <c r="H21" s="2">
        <v>6.78</v>
      </c>
      <c r="I21">
        <f t="shared" si="4"/>
        <v>0.30267857142857146</v>
      </c>
      <c r="J21" s="3">
        <v>24.1</v>
      </c>
      <c r="K21" s="14">
        <f>100-J21</f>
        <v>75.900000000000006</v>
      </c>
      <c r="L21">
        <f t="shared" si="6"/>
        <v>0.24100000000000002</v>
      </c>
      <c r="M21">
        <f t="shared" si="7"/>
        <v>0.75900000000000001</v>
      </c>
      <c r="N21" s="5">
        <f t="shared" si="8"/>
        <v>173.52</v>
      </c>
      <c r="O21" s="6">
        <f t="shared" si="9"/>
        <v>575.57725199999993</v>
      </c>
      <c r="P21" s="6">
        <f t="shared" si="10"/>
        <v>402.05725199999995</v>
      </c>
      <c r="Q21" s="33">
        <f t="shared" si="11"/>
        <v>1.814307175195182E-4</v>
      </c>
      <c r="R21" s="3">
        <f t="shared" si="12"/>
        <v>546.48</v>
      </c>
      <c r="S21" s="3">
        <f t="shared" si="13"/>
        <v>4281.614748</v>
      </c>
      <c r="T21" s="6">
        <f t="shared" si="14"/>
        <v>3735.1347479999999</v>
      </c>
      <c r="U21" s="34">
        <f t="shared" si="15"/>
        <v>6.1505956602314724E-5</v>
      </c>
      <c r="V21" s="36">
        <f t="shared" si="16"/>
        <v>14.115343154868846</v>
      </c>
      <c r="AF21">
        <f t="shared" si="17"/>
        <v>4136</v>
      </c>
    </row>
    <row r="22" spans="1:32" ht="15.75" thickBot="1">
      <c r="A22" s="13">
        <v>80</v>
      </c>
      <c r="B22" s="6">
        <v>2</v>
      </c>
      <c r="C22">
        <f t="shared" si="0"/>
        <v>8.9285714285714288E-2</v>
      </c>
      <c r="D22" s="7">
        <v>2.9</v>
      </c>
      <c r="E22" s="13">
        <f t="shared" si="1"/>
        <v>97.1</v>
      </c>
      <c r="F22">
        <f t="shared" si="2"/>
        <v>2.8999999999999998E-2</v>
      </c>
      <c r="G22">
        <f t="shared" si="3"/>
        <v>0.97099999999999997</v>
      </c>
      <c r="H22" s="5">
        <v>6.95</v>
      </c>
      <c r="I22">
        <f t="shared" si="4"/>
        <v>0.31026785714285715</v>
      </c>
      <c r="J22" s="16">
        <v>26.4</v>
      </c>
      <c r="K22" s="13">
        <f t="shared" ref="K22:K32" si="20">100-J22</f>
        <v>73.599999999999994</v>
      </c>
      <c r="L22">
        <f t="shared" si="6"/>
        <v>0.26400000000000001</v>
      </c>
      <c r="M22">
        <f t="shared" si="7"/>
        <v>0.73599999999999999</v>
      </c>
      <c r="N22" s="5">
        <f t="shared" si="8"/>
        <v>190.08</v>
      </c>
      <c r="O22" s="6">
        <f t="shared" si="9"/>
        <v>592.57742399999995</v>
      </c>
      <c r="P22" s="6">
        <f t="shared" si="10"/>
        <v>402.49742399999991</v>
      </c>
      <c r="Q22" s="33">
        <f t="shared" si="11"/>
        <v>2.035061826525238E-4</v>
      </c>
      <c r="R22" s="3">
        <f t="shared" si="12"/>
        <v>529.91999999999996</v>
      </c>
      <c r="S22" s="3">
        <f t="shared" si="13"/>
        <v>4264.6145759999999</v>
      </c>
      <c r="T22" s="6">
        <f t="shared" si="14"/>
        <v>3734.6945759999999</v>
      </c>
      <c r="U22" s="34">
        <f t="shared" si="15"/>
        <v>6.1144797308089935E-5</v>
      </c>
      <c r="V22" s="36">
        <f t="shared" si="16"/>
        <v>12.010119940029986</v>
      </c>
      <c r="AF22">
        <f t="shared" si="17"/>
        <v>4136</v>
      </c>
    </row>
    <row r="23" spans="1:32" ht="15.75" thickBot="1">
      <c r="A23" s="13">
        <v>80</v>
      </c>
      <c r="B23" s="6">
        <v>4</v>
      </c>
      <c r="C23">
        <f t="shared" si="0"/>
        <v>0.17857142857142858</v>
      </c>
      <c r="D23" s="7">
        <v>4.5</v>
      </c>
      <c r="E23" s="13">
        <f t="shared" si="1"/>
        <v>95.5</v>
      </c>
      <c r="F23">
        <f t="shared" si="2"/>
        <v>4.4999999999999998E-2</v>
      </c>
      <c r="G23">
        <f t="shared" si="3"/>
        <v>0.95499999999999996</v>
      </c>
      <c r="H23" s="5">
        <v>7.26</v>
      </c>
      <c r="I23">
        <f t="shared" si="4"/>
        <v>0.32410714285714287</v>
      </c>
      <c r="J23" s="16">
        <v>29.8</v>
      </c>
      <c r="K23" s="13">
        <f t="shared" si="20"/>
        <v>70.2</v>
      </c>
      <c r="L23">
        <f t="shared" si="6"/>
        <v>0.29799999999999999</v>
      </c>
      <c r="M23">
        <f t="shared" si="7"/>
        <v>0.70200000000000007</v>
      </c>
      <c r="N23" s="5">
        <f t="shared" si="8"/>
        <v>214.56</v>
      </c>
      <c r="O23" s="6">
        <f t="shared" si="9"/>
        <v>631.43496000000005</v>
      </c>
      <c r="P23" s="6">
        <f t="shared" si="10"/>
        <v>416.87496000000004</v>
      </c>
      <c r="Q23" s="33">
        <f t="shared" si="11"/>
        <v>2.3168560800924229E-4</v>
      </c>
      <c r="R23" s="3">
        <f t="shared" si="12"/>
        <v>505.44000000000005</v>
      </c>
      <c r="S23" s="3">
        <f t="shared" si="13"/>
        <v>4225.7570400000004</v>
      </c>
      <c r="T23" s="6">
        <f t="shared" si="14"/>
        <v>3720.3170400000004</v>
      </c>
      <c r="U23" s="34">
        <f t="shared" si="15"/>
        <v>6.1156942228158677E-5</v>
      </c>
      <c r="V23" s="36">
        <f t="shared" si="16"/>
        <v>9.0088635644191193</v>
      </c>
      <c r="AF23">
        <f t="shared" si="17"/>
        <v>4136</v>
      </c>
    </row>
    <row r="24" spans="1:32" ht="15.75" thickBot="1">
      <c r="A24" s="13">
        <v>80</v>
      </c>
      <c r="B24" s="6">
        <v>8</v>
      </c>
      <c r="C24">
        <f t="shared" si="0"/>
        <v>0.35714285714285715</v>
      </c>
      <c r="D24" s="7">
        <v>7.3</v>
      </c>
      <c r="E24" s="13">
        <f t="shared" si="1"/>
        <v>92.7</v>
      </c>
      <c r="F24">
        <f t="shared" si="2"/>
        <v>7.2999999999999995E-2</v>
      </c>
      <c r="G24">
        <f t="shared" si="3"/>
        <v>0.92700000000000005</v>
      </c>
      <c r="H24" s="5">
        <v>7.73</v>
      </c>
      <c r="I24">
        <f t="shared" si="4"/>
        <v>0.34508928571428577</v>
      </c>
      <c r="J24" s="16">
        <v>34.4</v>
      </c>
      <c r="K24" s="13">
        <f t="shared" si="20"/>
        <v>65.599999999999994</v>
      </c>
      <c r="L24">
        <f t="shared" si="6"/>
        <v>0.34399999999999997</v>
      </c>
      <c r="M24">
        <f t="shared" si="7"/>
        <v>0.65599999999999992</v>
      </c>
      <c r="N24" s="5">
        <f t="shared" si="8"/>
        <v>247.67999999999998</v>
      </c>
      <c r="O24" s="6">
        <f t="shared" si="9"/>
        <v>699.4356479999999</v>
      </c>
      <c r="P24" s="6">
        <f t="shared" si="10"/>
        <v>451.75564799999995</v>
      </c>
      <c r="Q24" s="33">
        <f t="shared" si="11"/>
        <v>2.6277638101762993E-4</v>
      </c>
      <c r="R24" s="3">
        <f t="shared" si="12"/>
        <v>472.31999999999994</v>
      </c>
      <c r="S24" s="3">
        <f t="shared" si="13"/>
        <v>4157.7563520000003</v>
      </c>
      <c r="T24" s="6">
        <f t="shared" si="14"/>
        <v>3685.4363520000006</v>
      </c>
      <c r="U24" s="34">
        <f t="shared" si="15"/>
        <v>6.1425174608081631E-5</v>
      </c>
      <c r="V24" s="36">
        <f t="shared" si="16"/>
        <v>6.6590377547611093</v>
      </c>
      <c r="AF24">
        <f t="shared" si="17"/>
        <v>4136</v>
      </c>
    </row>
    <row r="25" spans="1:32" ht="15.75" thickBot="1">
      <c r="A25" s="13">
        <v>80</v>
      </c>
      <c r="B25" s="6">
        <v>10</v>
      </c>
      <c r="C25">
        <f t="shared" si="0"/>
        <v>0.44642857142857145</v>
      </c>
      <c r="D25" s="7">
        <v>8.5</v>
      </c>
      <c r="E25" s="13">
        <f t="shared" si="1"/>
        <v>91.5</v>
      </c>
      <c r="F25">
        <f t="shared" si="2"/>
        <v>8.5000000000000006E-2</v>
      </c>
      <c r="G25">
        <f t="shared" si="3"/>
        <v>0.91500000000000004</v>
      </c>
      <c r="H25" s="5">
        <v>7.9</v>
      </c>
      <c r="I25">
        <f t="shared" si="4"/>
        <v>0.35267857142857145</v>
      </c>
      <c r="J25" s="16">
        <v>36</v>
      </c>
      <c r="K25" s="13">
        <f t="shared" si="20"/>
        <v>64</v>
      </c>
      <c r="L25">
        <f t="shared" si="6"/>
        <v>0.36</v>
      </c>
      <c r="M25">
        <f t="shared" si="7"/>
        <v>0.64</v>
      </c>
      <c r="N25" s="5">
        <f t="shared" si="8"/>
        <v>259.2</v>
      </c>
      <c r="O25" s="6">
        <f t="shared" si="9"/>
        <v>728.5788</v>
      </c>
      <c r="P25" s="6">
        <f t="shared" si="10"/>
        <v>469.37880000000001</v>
      </c>
      <c r="Q25" s="33">
        <f t="shared" si="11"/>
        <v>2.7049429099542998E-4</v>
      </c>
      <c r="R25" s="3">
        <f t="shared" si="12"/>
        <v>460.8</v>
      </c>
      <c r="S25" s="3">
        <f t="shared" si="13"/>
        <v>4128.6132000000007</v>
      </c>
      <c r="T25" s="6">
        <f t="shared" si="14"/>
        <v>3667.8132000000005</v>
      </c>
      <c r="U25" s="34">
        <f t="shared" si="15"/>
        <v>6.1539198810420798E-5</v>
      </c>
      <c r="V25" s="36">
        <f t="shared" si="16"/>
        <v>6.0551470588235299</v>
      </c>
      <c r="AF25">
        <f t="shared" si="17"/>
        <v>4136</v>
      </c>
    </row>
    <row r="26" spans="1:32" ht="15.75" thickBot="1">
      <c r="A26" s="15">
        <v>80</v>
      </c>
      <c r="B26" s="9">
        <v>12</v>
      </c>
      <c r="C26">
        <f t="shared" si="0"/>
        <v>0.5357142857142857</v>
      </c>
      <c r="D26" s="10">
        <v>9.6</v>
      </c>
      <c r="E26" s="15">
        <f t="shared" si="1"/>
        <v>90.4</v>
      </c>
      <c r="F26">
        <f t="shared" si="2"/>
        <v>9.6000000000000002E-2</v>
      </c>
      <c r="G26">
        <f t="shared" si="3"/>
        <v>0.90400000000000003</v>
      </c>
      <c r="H26" s="8">
        <v>8.0399999999999991</v>
      </c>
      <c r="I26">
        <f t="shared" si="4"/>
        <v>0.35892857142857143</v>
      </c>
      <c r="J26" s="17">
        <v>37.299999999999997</v>
      </c>
      <c r="K26" s="15">
        <f t="shared" si="20"/>
        <v>62.7</v>
      </c>
      <c r="L26">
        <f t="shared" si="6"/>
        <v>0.373</v>
      </c>
      <c r="M26">
        <f t="shared" si="7"/>
        <v>0.627</v>
      </c>
      <c r="N26" s="5">
        <f t="shared" si="8"/>
        <v>268.56</v>
      </c>
      <c r="O26" s="6">
        <f t="shared" si="9"/>
        <v>755.29335600000002</v>
      </c>
      <c r="P26" s="6">
        <f t="shared" si="10"/>
        <v>486.73335600000001</v>
      </c>
      <c r="Q26" s="33">
        <f t="shared" si="11"/>
        <v>2.7505893214940699E-4</v>
      </c>
      <c r="R26" s="3">
        <f t="shared" si="12"/>
        <v>451.44</v>
      </c>
      <c r="S26" s="3">
        <f t="shared" si="13"/>
        <v>4101.8986439999999</v>
      </c>
      <c r="T26" s="6">
        <f t="shared" si="14"/>
        <v>3650.4586439999998</v>
      </c>
      <c r="U26" s="34">
        <f t="shared" si="15"/>
        <v>6.1649298412299529E-5</v>
      </c>
      <c r="V26" s="36">
        <f t="shared" si="16"/>
        <v>5.6019404572036144</v>
      </c>
      <c r="AF26">
        <f t="shared" si="17"/>
        <v>4136</v>
      </c>
    </row>
    <row r="27" spans="1:32" ht="15.75" thickBot="1">
      <c r="A27" s="14">
        <v>100</v>
      </c>
      <c r="B27" s="3">
        <v>1</v>
      </c>
      <c r="C27">
        <f t="shared" si="0"/>
        <v>4.4642857142857144E-2</v>
      </c>
      <c r="D27" s="4">
        <v>1.6</v>
      </c>
      <c r="E27" s="14">
        <f>100-D27</f>
        <v>98.4</v>
      </c>
      <c r="F27">
        <f t="shared" si="2"/>
        <v>1.6E-2</v>
      </c>
      <c r="G27">
        <f t="shared" si="3"/>
        <v>0.9840000000000001</v>
      </c>
      <c r="H27" s="2">
        <v>8.6</v>
      </c>
      <c r="I27">
        <f t="shared" si="4"/>
        <v>0.38392857142857145</v>
      </c>
      <c r="J27" s="3">
        <v>23.9</v>
      </c>
      <c r="K27" s="14">
        <f>100-J27</f>
        <v>76.099999999999994</v>
      </c>
      <c r="L27">
        <f t="shared" si="6"/>
        <v>0.23899999999999999</v>
      </c>
      <c r="M27">
        <f t="shared" si="7"/>
        <v>0.7609999999999999</v>
      </c>
      <c r="N27" s="2">
        <f t="shared" si="8"/>
        <v>172.07999999999998</v>
      </c>
      <c r="O27" s="3">
        <f t="shared" si="9"/>
        <v>680.46709499999997</v>
      </c>
      <c r="P27" s="3">
        <f t="shared" si="10"/>
        <v>508.38709499999999</v>
      </c>
      <c r="Q27" s="33">
        <f t="shared" si="11"/>
        <v>1.8049027891124691E-4</v>
      </c>
      <c r="R27" s="3">
        <f t="shared" si="12"/>
        <v>547.91999999999996</v>
      </c>
      <c r="S27" s="3">
        <f t="shared" si="13"/>
        <v>5211.0229049999998</v>
      </c>
      <c r="T27" s="3">
        <f t="shared" si="14"/>
        <v>4663.1029049999997</v>
      </c>
      <c r="U27" s="34">
        <f t="shared" si="15"/>
        <v>6.2655628410830211E-5</v>
      </c>
      <c r="V27" s="36">
        <f t="shared" si="16"/>
        <v>19.314717477003938</v>
      </c>
      <c r="AF27">
        <f t="shared" si="17"/>
        <v>5170</v>
      </c>
    </row>
    <row r="28" spans="1:32" ht="15.75" thickBot="1">
      <c r="A28" s="13">
        <v>100</v>
      </c>
      <c r="B28" s="6">
        <v>2</v>
      </c>
      <c r="C28">
        <f t="shared" si="0"/>
        <v>8.9285714285714288E-2</v>
      </c>
      <c r="D28" s="7">
        <v>2</v>
      </c>
      <c r="E28" s="13">
        <f t="shared" si="1"/>
        <v>98</v>
      </c>
      <c r="F28">
        <f t="shared" si="2"/>
        <v>0.02</v>
      </c>
      <c r="G28">
        <f t="shared" si="3"/>
        <v>0.98</v>
      </c>
      <c r="H28" s="5">
        <v>8.77</v>
      </c>
      <c r="I28">
        <f t="shared" si="4"/>
        <v>0.39151785714285714</v>
      </c>
      <c r="J28" s="16">
        <v>25.6</v>
      </c>
      <c r="K28" s="13">
        <f t="shared" si="20"/>
        <v>74.400000000000006</v>
      </c>
      <c r="L28">
        <f t="shared" si="6"/>
        <v>0.25600000000000001</v>
      </c>
      <c r="M28">
        <f t="shared" si="7"/>
        <v>0.74400000000000011</v>
      </c>
      <c r="N28" s="5">
        <f t="shared" si="8"/>
        <v>184.32</v>
      </c>
      <c r="O28" s="6">
        <f t="shared" si="9"/>
        <v>692.25007499999992</v>
      </c>
      <c r="P28" s="6">
        <f t="shared" si="10"/>
        <v>507.93007499999993</v>
      </c>
      <c r="Q28" s="33">
        <f t="shared" si="11"/>
        <v>1.9732749912194399E-4</v>
      </c>
      <c r="R28" s="3">
        <f t="shared" si="12"/>
        <v>535.68000000000006</v>
      </c>
      <c r="S28" s="3">
        <f t="shared" si="13"/>
        <v>5199.2399249999999</v>
      </c>
      <c r="T28" s="6">
        <f t="shared" si="14"/>
        <v>4663.5599249999996</v>
      </c>
      <c r="U28" s="34">
        <f t="shared" si="15"/>
        <v>6.2460714646930536E-5</v>
      </c>
      <c r="V28" s="36">
        <f t="shared" si="16"/>
        <v>16.86021505376344</v>
      </c>
      <c r="AF28">
        <f t="shared" si="17"/>
        <v>5170</v>
      </c>
    </row>
    <row r="29" spans="1:32" ht="15.75" thickBot="1">
      <c r="A29" s="13">
        <v>100</v>
      </c>
      <c r="B29" s="6">
        <v>4</v>
      </c>
      <c r="C29">
        <f t="shared" si="0"/>
        <v>0.17857142857142858</v>
      </c>
      <c r="D29" s="7">
        <v>3.2</v>
      </c>
      <c r="E29" s="13">
        <f t="shared" si="1"/>
        <v>96.8</v>
      </c>
      <c r="F29">
        <f t="shared" si="2"/>
        <v>3.2000000000000001E-2</v>
      </c>
      <c r="G29">
        <f t="shared" si="3"/>
        <v>0.96799999999999997</v>
      </c>
      <c r="H29" s="5">
        <v>9.1300000000000008</v>
      </c>
      <c r="I29">
        <f t="shared" si="4"/>
        <v>0.40758928571428577</v>
      </c>
      <c r="J29" s="16">
        <v>28.8</v>
      </c>
      <c r="K29" s="13">
        <f t="shared" si="20"/>
        <v>71.2</v>
      </c>
      <c r="L29">
        <f t="shared" si="6"/>
        <v>0.28800000000000003</v>
      </c>
      <c r="M29">
        <f t="shared" si="7"/>
        <v>0.71200000000000008</v>
      </c>
      <c r="N29" s="5">
        <f t="shared" si="8"/>
        <v>207.36</v>
      </c>
      <c r="O29" s="6">
        <f t="shared" si="9"/>
        <v>727.59901500000001</v>
      </c>
      <c r="P29" s="6">
        <f t="shared" si="10"/>
        <v>520.23901499999999</v>
      </c>
      <c r="Q29" s="33">
        <f t="shared" si="11"/>
        <v>2.256380450161246E-4</v>
      </c>
      <c r="R29" s="3">
        <f t="shared" si="12"/>
        <v>512.6400000000001</v>
      </c>
      <c r="S29" s="3">
        <f t="shared" si="13"/>
        <v>5163.890985</v>
      </c>
      <c r="T29" s="6">
        <f t="shared" si="14"/>
        <v>4651.2509849999997</v>
      </c>
      <c r="U29" s="34">
        <f t="shared" si="15"/>
        <v>6.2392584782988548E-5</v>
      </c>
      <c r="V29" s="36">
        <f t="shared" si="16"/>
        <v>12.235955056179778</v>
      </c>
      <c r="AF29">
        <f t="shared" si="17"/>
        <v>5170</v>
      </c>
    </row>
    <row r="30" spans="1:32" ht="15.75" thickBot="1">
      <c r="A30" s="13">
        <v>100</v>
      </c>
      <c r="B30" s="6">
        <v>8</v>
      </c>
      <c r="C30">
        <f t="shared" si="0"/>
        <v>0.35714285714285715</v>
      </c>
      <c r="D30" s="7">
        <v>5.5</v>
      </c>
      <c r="E30" s="13">
        <f t="shared" si="1"/>
        <v>94.5</v>
      </c>
      <c r="F30">
        <f t="shared" si="2"/>
        <v>5.5E-2</v>
      </c>
      <c r="G30">
        <f t="shared" si="3"/>
        <v>0.94499999999999995</v>
      </c>
      <c r="H30" s="5">
        <v>9.66</v>
      </c>
      <c r="I30">
        <f t="shared" si="4"/>
        <v>0.43125000000000002</v>
      </c>
      <c r="J30" s="16">
        <v>33.299999999999997</v>
      </c>
      <c r="K30" s="13">
        <f t="shared" si="20"/>
        <v>66.7</v>
      </c>
      <c r="L30">
        <f t="shared" si="6"/>
        <v>0.33299999999999996</v>
      </c>
      <c r="M30">
        <f t="shared" si="7"/>
        <v>0.66700000000000004</v>
      </c>
      <c r="N30" s="5">
        <f t="shared" si="8"/>
        <v>239.75999999999996</v>
      </c>
      <c r="O30" s="6">
        <f t="shared" si="9"/>
        <v>795.35115000000008</v>
      </c>
      <c r="P30" s="6">
        <f t="shared" si="10"/>
        <v>555.59115000000008</v>
      </c>
      <c r="Q30" s="33">
        <f t="shared" si="11"/>
        <v>2.5847468952664197E-4</v>
      </c>
      <c r="R30" s="3">
        <f t="shared" si="12"/>
        <v>480.24</v>
      </c>
      <c r="S30" s="3">
        <f t="shared" si="13"/>
        <v>5096.1388499999994</v>
      </c>
      <c r="T30" s="6">
        <f t="shared" si="14"/>
        <v>4615.8988499999996</v>
      </c>
      <c r="U30" s="34">
        <f t="shared" si="15"/>
        <v>6.2315869421618726E-5</v>
      </c>
      <c r="V30" s="36">
        <f t="shared" si="16"/>
        <v>8.578029167234563</v>
      </c>
      <c r="AF30">
        <f t="shared" si="17"/>
        <v>5170</v>
      </c>
    </row>
    <row r="31" spans="1:32" ht="15.75" thickBot="1">
      <c r="A31" s="13">
        <v>100</v>
      </c>
      <c r="B31" s="6">
        <v>10</v>
      </c>
      <c r="C31">
        <f t="shared" si="0"/>
        <v>0.44642857142857145</v>
      </c>
      <c r="D31" s="7">
        <v>6.6</v>
      </c>
      <c r="E31" s="13">
        <f t="shared" si="1"/>
        <v>93.4</v>
      </c>
      <c r="F31">
        <f t="shared" si="2"/>
        <v>6.6000000000000003E-2</v>
      </c>
      <c r="G31">
        <f t="shared" si="3"/>
        <v>0.93400000000000005</v>
      </c>
      <c r="H31" s="5">
        <v>9.8699999999999992</v>
      </c>
      <c r="I31">
        <f t="shared" si="4"/>
        <v>0.44062499999999999</v>
      </c>
      <c r="J31" s="16">
        <v>35</v>
      </c>
      <c r="K31" s="13">
        <f t="shared" si="20"/>
        <v>65</v>
      </c>
      <c r="L31">
        <f t="shared" si="6"/>
        <v>0.35</v>
      </c>
      <c r="M31">
        <f t="shared" si="7"/>
        <v>0.65</v>
      </c>
      <c r="N31" s="5">
        <f t="shared" si="8"/>
        <v>251.99999999999997</v>
      </c>
      <c r="O31" s="6">
        <f t="shared" si="9"/>
        <v>827.75434500000006</v>
      </c>
      <c r="P31" s="6">
        <f t="shared" si="10"/>
        <v>575.75434500000006</v>
      </c>
      <c r="Q31" s="33">
        <f t="shared" si="11"/>
        <v>2.6785512144072483E-4</v>
      </c>
      <c r="R31" s="3">
        <f t="shared" si="12"/>
        <v>468</v>
      </c>
      <c r="S31" s="3">
        <f t="shared" si="13"/>
        <v>5063.7356550000004</v>
      </c>
      <c r="T31" s="6">
        <f t="shared" si="14"/>
        <v>4595.7356550000004</v>
      </c>
      <c r="U31" s="34">
        <f t="shared" si="15"/>
        <v>6.2320000866107262E-5</v>
      </c>
      <c r="V31" s="36">
        <f t="shared" si="16"/>
        <v>7.6200466200466188</v>
      </c>
      <c r="AF31">
        <f t="shared" si="17"/>
        <v>5170</v>
      </c>
    </row>
    <row r="32" spans="1:32" ht="15.75" thickBot="1">
      <c r="A32" s="15">
        <v>100</v>
      </c>
      <c r="B32" s="9">
        <v>12</v>
      </c>
      <c r="C32">
        <f t="shared" si="0"/>
        <v>0.5357142857142857</v>
      </c>
      <c r="D32" s="10">
        <v>7.6</v>
      </c>
      <c r="E32" s="15">
        <f t="shared" si="1"/>
        <v>92.4</v>
      </c>
      <c r="F32">
        <f t="shared" si="2"/>
        <v>7.5999999999999998E-2</v>
      </c>
      <c r="G32">
        <f t="shared" si="3"/>
        <v>0.92400000000000004</v>
      </c>
      <c r="H32" s="8">
        <v>10.050000000000001</v>
      </c>
      <c r="I32">
        <f t="shared" si="4"/>
        <v>0.44866071428571436</v>
      </c>
      <c r="J32" s="17">
        <v>36.299999999999997</v>
      </c>
      <c r="K32" s="15">
        <f t="shared" si="20"/>
        <v>63.7</v>
      </c>
      <c r="L32">
        <f t="shared" si="6"/>
        <v>0.36299999999999999</v>
      </c>
      <c r="M32">
        <f t="shared" si="7"/>
        <v>0.63700000000000001</v>
      </c>
      <c r="N32" s="8">
        <f t="shared" si="8"/>
        <v>261.36</v>
      </c>
      <c r="O32" s="9">
        <f t="shared" si="9"/>
        <v>857.21179499999994</v>
      </c>
      <c r="P32" s="9">
        <f t="shared" si="10"/>
        <v>595.85179499999992</v>
      </c>
      <c r="Q32" s="33">
        <f t="shared" si="11"/>
        <v>2.7332944308024502E-4</v>
      </c>
      <c r="R32" s="3">
        <f t="shared" si="12"/>
        <v>458.64</v>
      </c>
      <c r="S32" s="3">
        <f t="shared" si="13"/>
        <v>5034.2782049999996</v>
      </c>
      <c r="T32" s="9">
        <f t="shared" si="14"/>
        <v>4575.6382049999993</v>
      </c>
      <c r="U32" s="34">
        <f t="shared" si="15"/>
        <v>6.2460549150869792E-5</v>
      </c>
      <c r="V32" s="36">
        <f t="shared" si="16"/>
        <v>6.9282822440717178</v>
      </c>
      <c r="AF32">
        <f t="shared" si="17"/>
        <v>5170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8"/>
  <sheetViews>
    <sheetView topLeftCell="A4" zoomScale="80" zoomScaleNormal="80" workbookViewId="0">
      <selection activeCell="V28" sqref="A28:V28"/>
    </sheetView>
  </sheetViews>
  <sheetFormatPr defaultRowHeight="15"/>
  <cols>
    <col min="1" max="1" width="9.7109375" customWidth="1"/>
    <col min="17" max="17" width="13.5703125" bestFit="1" customWidth="1"/>
    <col min="21" max="23" width="13.5703125" bestFit="1" customWidth="1"/>
  </cols>
  <sheetData>
    <row r="1" spans="1:23">
      <c r="A1" s="1" t="s">
        <v>3</v>
      </c>
      <c r="B1" s="19" t="s">
        <v>12</v>
      </c>
      <c r="C1" s="20"/>
      <c r="D1" s="21"/>
      <c r="E1" s="22"/>
      <c r="F1" s="22"/>
      <c r="G1" s="22"/>
      <c r="H1" s="23" t="s">
        <v>13</v>
      </c>
      <c r="I1" s="24"/>
      <c r="J1" s="25"/>
      <c r="K1" s="26"/>
      <c r="L1" s="24"/>
      <c r="M1" s="24"/>
      <c r="N1" s="2" t="s">
        <v>20</v>
      </c>
      <c r="O1" s="3"/>
      <c r="P1" s="3"/>
      <c r="Q1" s="32" t="s">
        <v>21</v>
      </c>
      <c r="R1" s="3"/>
      <c r="S1" s="3"/>
      <c r="T1" s="3"/>
      <c r="U1" s="32" t="s">
        <v>21</v>
      </c>
      <c r="V1" t="s">
        <v>27</v>
      </c>
      <c r="W1" t="s">
        <v>28</v>
      </c>
    </row>
    <row r="2" spans="1:23" ht="15.75" thickBot="1">
      <c r="A2" s="1" t="s">
        <v>2</v>
      </c>
      <c r="B2" s="11" t="s">
        <v>0</v>
      </c>
      <c r="C2" t="s">
        <v>9</v>
      </c>
      <c r="D2" s="12" t="s">
        <v>6</v>
      </c>
      <c r="E2" s="1" t="s">
        <v>5</v>
      </c>
      <c r="F2" s="18" t="s">
        <v>7</v>
      </c>
      <c r="G2" s="18" t="s">
        <v>8</v>
      </c>
      <c r="H2" s="11" t="s">
        <v>0</v>
      </c>
      <c r="I2" s="18" t="s">
        <v>9</v>
      </c>
      <c r="J2" s="12" t="s">
        <v>1</v>
      </c>
      <c r="K2" s="12" t="s">
        <v>4</v>
      </c>
      <c r="L2" s="18" t="s">
        <v>7</v>
      </c>
      <c r="M2" s="18" t="s">
        <v>8</v>
      </c>
      <c r="N2" s="5" t="s">
        <v>10</v>
      </c>
      <c r="O2" s="18" t="s">
        <v>11</v>
      </c>
      <c r="P2" s="18" t="s">
        <v>18</v>
      </c>
      <c r="Q2" s="28" t="s">
        <v>14</v>
      </c>
      <c r="R2" s="29" t="s">
        <v>15</v>
      </c>
      <c r="S2" s="30" t="s">
        <v>16</v>
      </c>
      <c r="T2" s="18" t="s">
        <v>19</v>
      </c>
      <c r="U2" s="31" t="s">
        <v>17</v>
      </c>
    </row>
    <row r="3" spans="1:23" ht="15.75" thickBot="1">
      <c r="A3" s="14">
        <v>20</v>
      </c>
      <c r="B3" s="3">
        <v>1</v>
      </c>
      <c r="C3">
        <f>B3/22.4</f>
        <v>4.4642857142857144E-2</v>
      </c>
      <c r="D3" s="3">
        <v>12.8</v>
      </c>
      <c r="E3" s="14">
        <f>100-D3</f>
        <v>87.2</v>
      </c>
      <c r="F3">
        <f t="shared" ref="F3:F32" si="0">D3/100</f>
        <v>0.128</v>
      </c>
      <c r="G3">
        <f t="shared" ref="G3:G32" si="1">E3/100</f>
        <v>0.872</v>
      </c>
      <c r="H3" s="3">
        <v>1.72</v>
      </c>
      <c r="I3">
        <f>H3/22.4</f>
        <v>7.678571428571429E-2</v>
      </c>
      <c r="J3" s="3">
        <v>25.9</v>
      </c>
      <c r="K3" s="14">
        <f>100-J3</f>
        <v>74.099999999999994</v>
      </c>
      <c r="L3">
        <f t="shared" ref="L3:L32" si="2">J3/(100)</f>
        <v>0.25900000000000001</v>
      </c>
      <c r="M3">
        <f t="shared" ref="M3:M32" si="3">K3/(100)</f>
        <v>0.74099999999999999</v>
      </c>
      <c r="N3" s="2">
        <f>720*L3</f>
        <v>186.48000000000002</v>
      </c>
      <c r="O3" s="3">
        <f>((A3*51.7149)+720)*(F3+0.215)/2</f>
        <v>300.86210699999998</v>
      </c>
      <c r="P3" s="3">
        <f>O3-N3</f>
        <v>114.38210699999996</v>
      </c>
      <c r="Q3" s="35">
        <f>(I3*L3)/P3</f>
        <v>1.738689776015405E-4</v>
      </c>
      <c r="R3" s="3">
        <f>720*M3</f>
        <v>533.52</v>
      </c>
      <c r="S3" s="3">
        <f>((A3*51.7149)+720)*(G3+0.785)/2</f>
        <v>1453.4358930000001</v>
      </c>
      <c r="T3" s="3">
        <f>S3-R3</f>
        <v>919.9158930000001</v>
      </c>
      <c r="U3" s="34">
        <f xml:space="preserve"> (I3*M3)/(T3)</f>
        <v>6.1851539601255999E-5</v>
      </c>
      <c r="V3">
        <f>(L3*(1-F3))/(F3*(1-L3))</f>
        <v>2.3811572199730091</v>
      </c>
    </row>
    <row r="4" spans="1:23" ht="15.75" thickBot="1">
      <c r="A4" s="13">
        <v>20</v>
      </c>
      <c r="B4" s="6">
        <v>2</v>
      </c>
      <c r="C4">
        <f t="shared" ref="C4:C32" si="4">B4/22.4</f>
        <v>8.9285714285714288E-2</v>
      </c>
      <c r="D4" s="6">
        <v>14.5</v>
      </c>
      <c r="E4" s="13">
        <f t="shared" ref="E4:E32" si="5">100-D4</f>
        <v>85.5</v>
      </c>
      <c r="F4">
        <f t="shared" si="0"/>
        <v>0.14499999999999999</v>
      </c>
      <c r="G4">
        <f t="shared" si="1"/>
        <v>0.85499999999999998</v>
      </c>
      <c r="H4" s="6">
        <v>1.79</v>
      </c>
      <c r="I4">
        <f t="shared" ref="I4:I32" si="6">H4/22.4</f>
        <v>7.9910714285714293E-2</v>
      </c>
      <c r="J4" s="6">
        <v>28.4</v>
      </c>
      <c r="K4" s="13">
        <f t="shared" ref="K4:K8" si="7">100-J4</f>
        <v>71.599999999999994</v>
      </c>
      <c r="L4">
        <f t="shared" si="2"/>
        <v>0.28399999999999997</v>
      </c>
      <c r="M4">
        <f t="shared" si="3"/>
        <v>0.71599999999999997</v>
      </c>
      <c r="N4" s="5">
        <f t="shared" ref="N4:N32" si="8">720*L4</f>
        <v>204.48</v>
      </c>
      <c r="O4" s="6">
        <f t="shared" ref="O4:O32" si="9">((A4*51.7149)+720)*(F4+0.215)/2</f>
        <v>315.77364</v>
      </c>
      <c r="P4" s="6">
        <f t="shared" ref="P4:P32" si="10">O4-N4</f>
        <v>111.29364000000001</v>
      </c>
      <c r="Q4" s="35">
        <f t="shared" ref="Q4:Q32" si="11">(I4*L4)/P4</f>
        <v>2.0391679935298059E-4</v>
      </c>
      <c r="R4" s="3">
        <f t="shared" ref="R4:R32" si="12">720*M4</f>
        <v>515.52</v>
      </c>
      <c r="S4" s="3">
        <f t="shared" ref="S4:S32" si="13">((A4*51.7149)+720)*(G4+0.785)/2</f>
        <v>1438.5243600000001</v>
      </c>
      <c r="T4" s="6">
        <f t="shared" ref="T4:T32" si="14">S4-R4</f>
        <v>923.00436000000013</v>
      </c>
      <c r="U4" s="34">
        <f t="shared" ref="U4:U32" si="15" xml:space="preserve"> (I4*M4)/(T4)</f>
        <v>6.1988950332338E-5</v>
      </c>
      <c r="V4">
        <f t="shared" ref="V4:V32" si="16" xml:space="preserve"> (L4*(1-F4))/(F4*(1-L4))</f>
        <v>2.3388557118089004</v>
      </c>
    </row>
    <row r="5" spans="1:23" ht="15.75" thickBot="1">
      <c r="A5" s="13">
        <v>20</v>
      </c>
      <c r="B5" s="6">
        <v>4</v>
      </c>
      <c r="C5">
        <f t="shared" si="4"/>
        <v>0.17857142857142858</v>
      </c>
      <c r="D5" s="6">
        <v>16.5</v>
      </c>
      <c r="E5" s="13">
        <f t="shared" si="5"/>
        <v>83.5</v>
      </c>
      <c r="F5">
        <f t="shared" si="0"/>
        <v>0.16500000000000001</v>
      </c>
      <c r="G5">
        <f t="shared" si="1"/>
        <v>0.83499999999999996</v>
      </c>
      <c r="H5" s="6">
        <v>1.85</v>
      </c>
      <c r="I5">
        <f t="shared" si="6"/>
        <v>8.2589285714285726E-2</v>
      </c>
      <c r="J5" s="6">
        <v>30.9</v>
      </c>
      <c r="K5" s="13">
        <f t="shared" si="7"/>
        <v>69.099999999999994</v>
      </c>
      <c r="L5">
        <f t="shared" si="2"/>
        <v>0.309</v>
      </c>
      <c r="M5">
        <f t="shared" si="3"/>
        <v>0.69099999999999995</v>
      </c>
      <c r="N5" s="5">
        <f t="shared" si="8"/>
        <v>222.48</v>
      </c>
      <c r="O5" s="6">
        <f t="shared" si="9"/>
        <v>333.31662</v>
      </c>
      <c r="P5" s="6">
        <f t="shared" si="10"/>
        <v>110.83662000000001</v>
      </c>
      <c r="Q5" s="35">
        <f t="shared" si="11"/>
        <v>2.3024961682983734E-4</v>
      </c>
      <c r="R5" s="3">
        <f t="shared" si="12"/>
        <v>497.52</v>
      </c>
      <c r="S5" s="3">
        <f t="shared" si="13"/>
        <v>1420.9813800000002</v>
      </c>
      <c r="T5" s="6">
        <f t="shared" si="14"/>
        <v>923.46138000000019</v>
      </c>
      <c r="U5" s="34">
        <f t="shared" si="15"/>
        <v>6.1799223729931644E-5</v>
      </c>
      <c r="V5">
        <f t="shared" si="16"/>
        <v>2.2629917116168921</v>
      </c>
    </row>
    <row r="6" spans="1:23" ht="15.75" thickBot="1">
      <c r="A6" s="13">
        <v>20</v>
      </c>
      <c r="B6" s="6">
        <v>8</v>
      </c>
      <c r="C6">
        <f t="shared" si="4"/>
        <v>0.35714285714285715</v>
      </c>
      <c r="D6" s="6">
        <v>18.399999999999999</v>
      </c>
      <c r="E6" s="13">
        <f t="shared" si="5"/>
        <v>81.599999999999994</v>
      </c>
      <c r="F6">
        <f t="shared" si="0"/>
        <v>0.184</v>
      </c>
      <c r="G6">
        <f t="shared" si="1"/>
        <v>0.81599999999999995</v>
      </c>
      <c r="H6" s="6">
        <v>1.88</v>
      </c>
      <c r="I6">
        <f t="shared" si="6"/>
        <v>8.3928571428571436E-2</v>
      </c>
      <c r="J6" s="6">
        <v>32.9</v>
      </c>
      <c r="K6" s="13">
        <f t="shared" si="7"/>
        <v>67.099999999999994</v>
      </c>
      <c r="L6">
        <f t="shared" si="2"/>
        <v>0.32899999999999996</v>
      </c>
      <c r="M6">
        <f t="shared" si="3"/>
        <v>0.67099999999999993</v>
      </c>
      <c r="N6" s="5">
        <f t="shared" si="8"/>
        <v>236.87999999999997</v>
      </c>
      <c r="O6" s="6">
        <f t="shared" si="9"/>
        <v>349.98245100000003</v>
      </c>
      <c r="P6" s="6">
        <f t="shared" si="10"/>
        <v>113.10245100000006</v>
      </c>
      <c r="Q6" s="35">
        <f t="shared" si="11"/>
        <v>2.4413706118534941E-4</v>
      </c>
      <c r="R6" s="3">
        <f t="shared" si="12"/>
        <v>483.11999999999995</v>
      </c>
      <c r="S6" s="3">
        <f t="shared" si="13"/>
        <v>1404.3155489999999</v>
      </c>
      <c r="T6" s="6">
        <f t="shared" si="14"/>
        <v>921.19554900000003</v>
      </c>
      <c r="U6" s="34">
        <f t="shared" si="15"/>
        <v>6.1133677306306037E-5</v>
      </c>
      <c r="V6">
        <f t="shared" si="16"/>
        <v>2.1744314132054687</v>
      </c>
    </row>
    <row r="7" spans="1:23" ht="15.75" thickBot="1">
      <c r="A7" s="13">
        <v>20</v>
      </c>
      <c r="B7" s="6">
        <v>10</v>
      </c>
      <c r="C7">
        <f t="shared" si="4"/>
        <v>0.44642857142857145</v>
      </c>
      <c r="D7" s="6">
        <v>18.899999999999999</v>
      </c>
      <c r="E7" s="13">
        <f t="shared" si="5"/>
        <v>81.099999999999994</v>
      </c>
      <c r="F7">
        <f t="shared" si="0"/>
        <v>0.18899999999999997</v>
      </c>
      <c r="G7">
        <f t="shared" si="1"/>
        <v>0.81099999999999994</v>
      </c>
      <c r="H7" s="6">
        <v>1.9</v>
      </c>
      <c r="I7">
        <f t="shared" si="6"/>
        <v>8.4821428571428575E-2</v>
      </c>
      <c r="J7" s="6">
        <v>33.5</v>
      </c>
      <c r="K7" s="13">
        <f t="shared" si="7"/>
        <v>66.5</v>
      </c>
      <c r="L7">
        <f t="shared" si="2"/>
        <v>0.33500000000000002</v>
      </c>
      <c r="M7">
        <f t="shared" si="3"/>
        <v>0.66500000000000004</v>
      </c>
      <c r="N7" s="5">
        <f t="shared" si="8"/>
        <v>241.20000000000002</v>
      </c>
      <c r="O7" s="6">
        <f t="shared" si="9"/>
        <v>354.36819599999995</v>
      </c>
      <c r="P7" s="6">
        <f t="shared" si="10"/>
        <v>113.16819599999994</v>
      </c>
      <c r="Q7" s="35">
        <f t="shared" si="11"/>
        <v>2.5108802274650195E-4</v>
      </c>
      <c r="R7" s="3">
        <f t="shared" si="12"/>
        <v>478.8</v>
      </c>
      <c r="S7" s="3">
        <f t="shared" si="13"/>
        <v>1399.9298040000001</v>
      </c>
      <c r="T7" s="6">
        <f t="shared" si="14"/>
        <v>921.12980400000015</v>
      </c>
      <c r="U7" s="34">
        <f t="shared" si="15"/>
        <v>6.1235940640565783E-5</v>
      </c>
      <c r="V7">
        <f t="shared" si="16"/>
        <v>2.1616342443410117</v>
      </c>
    </row>
    <row r="8" spans="1:23" ht="15.75" thickBot="1">
      <c r="A8" s="15">
        <v>20</v>
      </c>
      <c r="B8" s="9">
        <v>12</v>
      </c>
      <c r="C8">
        <f t="shared" si="4"/>
        <v>0.5357142857142857</v>
      </c>
      <c r="D8" s="9">
        <v>19.3</v>
      </c>
      <c r="E8" s="15">
        <f t="shared" si="5"/>
        <v>80.7</v>
      </c>
      <c r="F8">
        <f t="shared" si="0"/>
        <v>0.193</v>
      </c>
      <c r="G8">
        <f t="shared" si="1"/>
        <v>0.80700000000000005</v>
      </c>
      <c r="H8" s="9">
        <v>1.91</v>
      </c>
      <c r="I8">
        <f t="shared" si="6"/>
        <v>8.5267857142857145E-2</v>
      </c>
      <c r="J8" s="9">
        <v>33.9</v>
      </c>
      <c r="K8" s="15">
        <f t="shared" si="7"/>
        <v>66.099999999999994</v>
      </c>
      <c r="L8">
        <f t="shared" si="2"/>
        <v>0.33899999999999997</v>
      </c>
      <c r="M8">
        <f t="shared" si="3"/>
        <v>0.66099999999999992</v>
      </c>
      <c r="N8" s="8">
        <f t="shared" si="8"/>
        <v>244.07999999999998</v>
      </c>
      <c r="O8" s="9">
        <f t="shared" si="9"/>
        <v>357.87679200000002</v>
      </c>
      <c r="P8" s="9">
        <f t="shared" si="10"/>
        <v>113.79679200000004</v>
      </c>
      <c r="Q8" s="35">
        <f t="shared" si="11"/>
        <v>2.5401246435337614E-4</v>
      </c>
      <c r="R8" s="3">
        <f t="shared" si="12"/>
        <v>475.91999999999996</v>
      </c>
      <c r="S8" s="3">
        <f t="shared" si="13"/>
        <v>1396.421208</v>
      </c>
      <c r="T8" s="9">
        <f t="shared" si="14"/>
        <v>920.50120800000002</v>
      </c>
      <c r="U8" s="34">
        <f t="shared" si="15"/>
        <v>6.1229744275825615E-5</v>
      </c>
      <c r="V8">
        <f t="shared" si="16"/>
        <v>2.1444427896184921</v>
      </c>
    </row>
    <row r="9" spans="1:23" ht="15.75" thickBot="1">
      <c r="A9" s="14">
        <v>40</v>
      </c>
      <c r="B9" s="3">
        <v>1</v>
      </c>
      <c r="C9">
        <f t="shared" si="4"/>
        <v>4.4642857142857144E-2</v>
      </c>
      <c r="D9" s="3">
        <v>8.1</v>
      </c>
      <c r="E9" s="14">
        <f>100-D9</f>
        <v>91.9</v>
      </c>
      <c r="F9">
        <f t="shared" si="0"/>
        <v>8.1000000000000003E-2</v>
      </c>
      <c r="G9">
        <f t="shared" si="1"/>
        <v>0.91900000000000004</v>
      </c>
      <c r="H9" s="2">
        <v>3.45</v>
      </c>
      <c r="I9">
        <f t="shared" si="6"/>
        <v>0.15401785714285715</v>
      </c>
      <c r="J9" s="3">
        <v>25.1</v>
      </c>
      <c r="K9" s="14">
        <f>100-J9</f>
        <v>74.900000000000006</v>
      </c>
      <c r="L9">
        <f t="shared" si="2"/>
        <v>0.251</v>
      </c>
      <c r="M9">
        <f t="shared" si="3"/>
        <v>0.74900000000000011</v>
      </c>
      <c r="N9" s="2">
        <f t="shared" si="8"/>
        <v>180.72</v>
      </c>
      <c r="O9" s="3">
        <f t="shared" si="9"/>
        <v>412.71220799999998</v>
      </c>
      <c r="P9" s="3">
        <f t="shared" si="10"/>
        <v>231.99220799999998</v>
      </c>
      <c r="Q9" s="35">
        <f t="shared" si="11"/>
        <v>1.666369852510613E-4</v>
      </c>
      <c r="R9" s="3">
        <f t="shared" si="12"/>
        <v>539.28000000000009</v>
      </c>
      <c r="S9" s="3">
        <f t="shared" si="13"/>
        <v>2375.8837920000001</v>
      </c>
      <c r="T9" s="3">
        <f t="shared" si="14"/>
        <v>1836.6037919999999</v>
      </c>
      <c r="U9" s="34">
        <f t="shared" si="15"/>
        <v>6.2811247315556034E-5</v>
      </c>
      <c r="V9">
        <f t="shared" si="16"/>
        <v>3.80209002950436</v>
      </c>
    </row>
    <row r="10" spans="1:23" ht="15.75" thickBot="1">
      <c r="A10" s="13">
        <v>40</v>
      </c>
      <c r="B10" s="6">
        <v>2</v>
      </c>
      <c r="C10">
        <f t="shared" si="4"/>
        <v>8.9285714285714288E-2</v>
      </c>
      <c r="D10" s="16">
        <v>9.1999999999999993</v>
      </c>
      <c r="E10" s="13">
        <f t="shared" si="5"/>
        <v>90.8</v>
      </c>
      <c r="F10">
        <f t="shared" si="0"/>
        <v>9.1999999999999998E-2</v>
      </c>
      <c r="G10">
        <f t="shared" si="1"/>
        <v>0.90799999999999992</v>
      </c>
      <c r="H10" s="5">
        <v>3.57</v>
      </c>
      <c r="I10">
        <f t="shared" si="6"/>
        <v>0.15937500000000002</v>
      </c>
      <c r="J10" s="16">
        <v>27.6</v>
      </c>
      <c r="K10" s="13">
        <f t="shared" ref="K10:K14" si="17">100-J10</f>
        <v>72.400000000000006</v>
      </c>
      <c r="L10">
        <f t="shared" si="2"/>
        <v>0.27600000000000002</v>
      </c>
      <c r="M10">
        <f t="shared" si="3"/>
        <v>0.72400000000000009</v>
      </c>
      <c r="N10" s="5">
        <f t="shared" si="8"/>
        <v>198.72000000000003</v>
      </c>
      <c r="O10" s="6">
        <f t="shared" si="9"/>
        <v>428.049486</v>
      </c>
      <c r="P10" s="6">
        <f t="shared" si="10"/>
        <v>229.32948599999997</v>
      </c>
      <c r="Q10" s="35">
        <f t="shared" si="11"/>
        <v>1.9180917712430582E-4</v>
      </c>
      <c r="R10" s="3">
        <f t="shared" si="12"/>
        <v>521.28000000000009</v>
      </c>
      <c r="S10" s="3">
        <f t="shared" si="13"/>
        <v>2360.5465140000001</v>
      </c>
      <c r="T10" s="6">
        <f t="shared" si="14"/>
        <v>1839.2665139999999</v>
      </c>
      <c r="U10" s="34">
        <f t="shared" si="15"/>
        <v>6.2735606352696326E-5</v>
      </c>
      <c r="V10">
        <f t="shared" si="16"/>
        <v>3.7624309392265203</v>
      </c>
    </row>
    <row r="11" spans="1:23" ht="15.75" thickBot="1">
      <c r="A11" s="13">
        <v>40</v>
      </c>
      <c r="B11" s="6">
        <v>4</v>
      </c>
      <c r="C11">
        <f t="shared" si="4"/>
        <v>0.17857142857142858</v>
      </c>
      <c r="D11" s="16">
        <v>11.4</v>
      </c>
      <c r="E11" s="13">
        <f t="shared" si="5"/>
        <v>88.6</v>
      </c>
      <c r="F11">
        <f t="shared" si="0"/>
        <v>0.114</v>
      </c>
      <c r="G11">
        <f t="shared" si="1"/>
        <v>0.8859999999999999</v>
      </c>
      <c r="H11" s="5">
        <v>3.73</v>
      </c>
      <c r="I11">
        <f t="shared" si="6"/>
        <v>0.16651785714285716</v>
      </c>
      <c r="J11" s="16">
        <v>31.2</v>
      </c>
      <c r="K11" s="13">
        <f t="shared" si="17"/>
        <v>68.8</v>
      </c>
      <c r="L11">
        <f t="shared" si="2"/>
        <v>0.312</v>
      </c>
      <c r="M11">
        <f t="shared" si="3"/>
        <v>0.68799999999999994</v>
      </c>
      <c r="N11" s="5">
        <f t="shared" si="8"/>
        <v>224.64</v>
      </c>
      <c r="O11" s="6">
        <f t="shared" si="9"/>
        <v>458.724042</v>
      </c>
      <c r="P11" s="6">
        <f t="shared" si="10"/>
        <v>234.08404200000001</v>
      </c>
      <c r="Q11" s="35">
        <f t="shared" si="11"/>
        <v>2.2194409744758008E-4</v>
      </c>
      <c r="R11" s="3">
        <f t="shared" si="12"/>
        <v>495.35999999999996</v>
      </c>
      <c r="S11" s="3">
        <f t="shared" si="13"/>
        <v>2329.8719579999997</v>
      </c>
      <c r="T11" s="6">
        <f t="shared" si="14"/>
        <v>1834.5119579999998</v>
      </c>
      <c r="U11" s="34">
        <f t="shared" si="15"/>
        <v>6.2449462493111596E-5</v>
      </c>
      <c r="V11">
        <f t="shared" si="16"/>
        <v>3.5244798041615666</v>
      </c>
    </row>
    <row r="12" spans="1:23" ht="15.75" thickBot="1">
      <c r="A12" s="13">
        <v>40</v>
      </c>
      <c r="B12" s="6">
        <v>8</v>
      </c>
      <c r="C12">
        <f t="shared" si="4"/>
        <v>0.35714285714285715</v>
      </c>
      <c r="D12" s="16">
        <v>14</v>
      </c>
      <c r="E12" s="13">
        <f t="shared" si="5"/>
        <v>86</v>
      </c>
      <c r="F12">
        <f t="shared" si="0"/>
        <v>0.14000000000000001</v>
      </c>
      <c r="G12">
        <f t="shared" si="1"/>
        <v>0.86</v>
      </c>
      <c r="H12" s="5">
        <v>3.93</v>
      </c>
      <c r="I12">
        <f t="shared" si="6"/>
        <v>0.17544642857142859</v>
      </c>
      <c r="J12" s="16">
        <v>35</v>
      </c>
      <c r="K12" s="13">
        <f t="shared" si="17"/>
        <v>65</v>
      </c>
      <c r="L12">
        <f t="shared" si="2"/>
        <v>0.35</v>
      </c>
      <c r="M12">
        <f t="shared" si="3"/>
        <v>0.65</v>
      </c>
      <c r="N12" s="5">
        <f t="shared" si="8"/>
        <v>251.99999999999997</v>
      </c>
      <c r="O12" s="6">
        <f t="shared" si="9"/>
        <v>494.97578999999996</v>
      </c>
      <c r="P12" s="6">
        <f t="shared" si="10"/>
        <v>242.97578999999999</v>
      </c>
      <c r="Q12" s="35">
        <f t="shared" si="11"/>
        <v>2.5272579626143003E-4</v>
      </c>
      <c r="R12" s="3">
        <f t="shared" si="12"/>
        <v>468</v>
      </c>
      <c r="S12" s="3">
        <f t="shared" si="13"/>
        <v>2293.62021</v>
      </c>
      <c r="T12" s="6">
        <f t="shared" si="14"/>
        <v>1825.62021</v>
      </c>
      <c r="U12" s="34">
        <f t="shared" si="15"/>
        <v>6.2466540382694708E-5</v>
      </c>
      <c r="V12">
        <f t="shared" si="16"/>
        <v>3.307692307692307</v>
      </c>
    </row>
    <row r="13" spans="1:23" ht="15.75" thickBot="1">
      <c r="A13" s="13">
        <v>40</v>
      </c>
      <c r="B13" s="6">
        <v>10</v>
      </c>
      <c r="C13">
        <f t="shared" si="4"/>
        <v>0.44642857142857145</v>
      </c>
      <c r="D13" s="16">
        <v>14.7</v>
      </c>
      <c r="E13" s="13">
        <f t="shared" si="5"/>
        <v>85.3</v>
      </c>
      <c r="F13">
        <f t="shared" si="0"/>
        <v>0.14699999999999999</v>
      </c>
      <c r="G13">
        <f t="shared" si="1"/>
        <v>0.85299999999999998</v>
      </c>
      <c r="H13" s="5">
        <v>3.98</v>
      </c>
      <c r="I13">
        <f t="shared" si="6"/>
        <v>0.17767857142857144</v>
      </c>
      <c r="J13" s="16">
        <v>36.1</v>
      </c>
      <c r="K13" s="13">
        <f t="shared" si="17"/>
        <v>63.9</v>
      </c>
      <c r="L13">
        <f t="shared" si="2"/>
        <v>0.36099999999999999</v>
      </c>
      <c r="M13">
        <f t="shared" si="3"/>
        <v>0.63900000000000001</v>
      </c>
      <c r="N13" s="5">
        <f t="shared" si="8"/>
        <v>259.92</v>
      </c>
      <c r="O13" s="6">
        <f t="shared" si="9"/>
        <v>504.73587599999996</v>
      </c>
      <c r="P13" s="6">
        <f t="shared" si="10"/>
        <v>244.81587599999995</v>
      </c>
      <c r="Q13" s="35">
        <f t="shared" si="11"/>
        <v>2.6200083643968539E-4</v>
      </c>
      <c r="R13" s="3">
        <f t="shared" si="12"/>
        <v>460.08</v>
      </c>
      <c r="S13" s="3">
        <f t="shared" si="13"/>
        <v>2283.8601239999998</v>
      </c>
      <c r="T13" s="6">
        <f t="shared" si="14"/>
        <v>1823.7801239999999</v>
      </c>
      <c r="U13" s="34">
        <f t="shared" si="15"/>
        <v>6.2253451306313923E-5</v>
      </c>
      <c r="V13">
        <f t="shared" si="16"/>
        <v>3.2782195820425191</v>
      </c>
    </row>
    <row r="14" spans="1:23" ht="15.75" thickBot="1">
      <c r="A14" s="15">
        <v>40</v>
      </c>
      <c r="B14" s="9">
        <v>12</v>
      </c>
      <c r="C14">
        <f t="shared" si="4"/>
        <v>0.5357142857142857</v>
      </c>
      <c r="D14" s="9">
        <v>15.7</v>
      </c>
      <c r="E14" s="15">
        <f t="shared" si="5"/>
        <v>84.3</v>
      </c>
      <c r="F14">
        <f t="shared" si="0"/>
        <v>0.157</v>
      </c>
      <c r="G14">
        <f t="shared" si="1"/>
        <v>0.84299999999999997</v>
      </c>
      <c r="H14" s="8">
        <v>4.0199999999999996</v>
      </c>
      <c r="I14">
        <f t="shared" si="6"/>
        <v>0.17946428571428572</v>
      </c>
      <c r="J14" s="9">
        <v>37</v>
      </c>
      <c r="K14" s="15">
        <f t="shared" si="17"/>
        <v>63</v>
      </c>
      <c r="L14">
        <f t="shared" si="2"/>
        <v>0.37</v>
      </c>
      <c r="M14">
        <f t="shared" si="3"/>
        <v>0.63</v>
      </c>
      <c r="N14" s="8">
        <f t="shared" si="8"/>
        <v>266.39999999999998</v>
      </c>
      <c r="O14" s="9">
        <f t="shared" si="9"/>
        <v>518.678856</v>
      </c>
      <c r="P14" s="9">
        <f t="shared" si="10"/>
        <v>252.27885600000002</v>
      </c>
      <c r="Q14" s="35">
        <f t="shared" si="11"/>
        <v>2.6320789132754633E-4</v>
      </c>
      <c r="R14" s="3">
        <f t="shared" si="12"/>
        <v>453.6</v>
      </c>
      <c r="S14" s="3">
        <f t="shared" si="13"/>
        <v>2269.917144</v>
      </c>
      <c r="T14" s="9">
        <f t="shared" si="14"/>
        <v>1816.3171440000001</v>
      </c>
      <c r="U14" s="34">
        <f t="shared" si="15"/>
        <v>6.2248214951606486E-5</v>
      </c>
      <c r="V14">
        <f t="shared" si="16"/>
        <v>3.1534728541097965</v>
      </c>
    </row>
    <row r="15" spans="1:23" ht="15.75" thickBot="1">
      <c r="A15" s="14">
        <v>60</v>
      </c>
      <c r="B15" s="3">
        <v>1</v>
      </c>
      <c r="C15">
        <f t="shared" si="4"/>
        <v>4.4642857142857144E-2</v>
      </c>
      <c r="D15" s="3">
        <v>5.7</v>
      </c>
      <c r="E15" s="14">
        <f>100-D15</f>
        <v>94.3</v>
      </c>
      <c r="F15">
        <f t="shared" si="0"/>
        <v>5.7000000000000002E-2</v>
      </c>
      <c r="G15">
        <f t="shared" si="1"/>
        <v>0.94299999999999995</v>
      </c>
      <c r="H15" s="2">
        <v>5.19</v>
      </c>
      <c r="I15">
        <f t="shared" si="6"/>
        <v>0.23169642857142861</v>
      </c>
      <c r="J15" s="3">
        <v>24.4</v>
      </c>
      <c r="K15" s="14">
        <f>100-J15</f>
        <v>75.599999999999994</v>
      </c>
      <c r="L15">
        <f t="shared" si="2"/>
        <v>0.24399999999999999</v>
      </c>
      <c r="M15">
        <f t="shared" si="3"/>
        <v>0.75599999999999989</v>
      </c>
      <c r="N15" s="2">
        <f t="shared" si="8"/>
        <v>175.68</v>
      </c>
      <c r="O15" s="3">
        <f t="shared" si="9"/>
        <v>519.91358400000001</v>
      </c>
      <c r="P15" s="3">
        <f t="shared" si="10"/>
        <v>344.23358400000001</v>
      </c>
      <c r="Q15" s="35">
        <f t="shared" si="11"/>
        <v>1.6423129874343863E-4</v>
      </c>
      <c r="R15" s="3">
        <f t="shared" si="12"/>
        <v>544.31999999999994</v>
      </c>
      <c r="S15" s="3">
        <f t="shared" si="13"/>
        <v>3302.9804160000003</v>
      </c>
      <c r="T15" s="3">
        <f t="shared" si="14"/>
        <v>2758.6604160000006</v>
      </c>
      <c r="U15" s="34">
        <f t="shared" si="15"/>
        <v>6.349549186412075E-5</v>
      </c>
      <c r="V15">
        <f t="shared" si="16"/>
        <v>5.3395525851666195</v>
      </c>
    </row>
    <row r="16" spans="1:23" ht="15.75" thickBot="1">
      <c r="A16" s="13">
        <v>60</v>
      </c>
      <c r="B16" s="6">
        <v>2</v>
      </c>
      <c r="C16">
        <f t="shared" si="4"/>
        <v>8.9285714285714288E-2</v>
      </c>
      <c r="D16" s="16">
        <v>6.4</v>
      </c>
      <c r="E16" s="13">
        <f t="shared" si="5"/>
        <v>93.6</v>
      </c>
      <c r="F16">
        <f t="shared" si="0"/>
        <v>6.4000000000000001E-2</v>
      </c>
      <c r="G16">
        <f t="shared" si="1"/>
        <v>0.93599999999999994</v>
      </c>
      <c r="H16" s="5">
        <v>5.33</v>
      </c>
      <c r="I16">
        <f t="shared" si="6"/>
        <v>0.23794642857142859</v>
      </c>
      <c r="J16" s="16">
        <v>26.5</v>
      </c>
      <c r="K16" s="13">
        <f t="shared" ref="K16:K20" si="18">100-J16</f>
        <v>73.5</v>
      </c>
      <c r="L16">
        <f t="shared" si="2"/>
        <v>0.26500000000000001</v>
      </c>
      <c r="M16">
        <f t="shared" si="3"/>
        <v>0.73499999999999999</v>
      </c>
      <c r="N16" s="5">
        <f t="shared" si="8"/>
        <v>190.8</v>
      </c>
      <c r="O16" s="6">
        <f t="shared" si="9"/>
        <v>533.29371300000003</v>
      </c>
      <c r="P16" s="6">
        <f t="shared" si="10"/>
        <v>342.49371300000001</v>
      </c>
      <c r="Q16" s="35">
        <f t="shared" si="11"/>
        <v>1.8410791549749872E-4</v>
      </c>
      <c r="R16" s="3">
        <f t="shared" si="12"/>
        <v>529.20000000000005</v>
      </c>
      <c r="S16" s="3">
        <f t="shared" si="13"/>
        <v>3289.6002870000002</v>
      </c>
      <c r="T16" s="6">
        <f t="shared" si="14"/>
        <v>2760.4002870000004</v>
      </c>
      <c r="U16" s="34">
        <f t="shared" si="15"/>
        <v>6.3356979719079418E-5</v>
      </c>
      <c r="V16">
        <f t="shared" si="16"/>
        <v>5.2729591836734695</v>
      </c>
    </row>
    <row r="17" spans="1:22" ht="15.75" thickBot="1">
      <c r="A17" s="13">
        <v>60</v>
      </c>
      <c r="B17" s="6">
        <v>4</v>
      </c>
      <c r="C17">
        <f t="shared" si="4"/>
        <v>0.17857142857142858</v>
      </c>
      <c r="D17" s="16">
        <v>8.1</v>
      </c>
      <c r="E17" s="13">
        <f t="shared" si="5"/>
        <v>91.9</v>
      </c>
      <c r="F17">
        <f t="shared" si="0"/>
        <v>8.1000000000000003E-2</v>
      </c>
      <c r="G17">
        <f t="shared" si="1"/>
        <v>0.91900000000000004</v>
      </c>
      <c r="H17" s="5">
        <v>5.57</v>
      </c>
      <c r="I17">
        <f t="shared" si="6"/>
        <v>0.24866071428571432</v>
      </c>
      <c r="J17" s="16">
        <v>30</v>
      </c>
      <c r="K17" s="13">
        <f t="shared" si="18"/>
        <v>70</v>
      </c>
      <c r="L17">
        <f t="shared" si="2"/>
        <v>0.3</v>
      </c>
      <c r="M17">
        <f t="shared" si="3"/>
        <v>0.7</v>
      </c>
      <c r="N17" s="5">
        <f t="shared" si="8"/>
        <v>216</v>
      </c>
      <c r="O17" s="6">
        <f t="shared" si="9"/>
        <v>565.78831200000002</v>
      </c>
      <c r="P17" s="6">
        <f t="shared" si="10"/>
        <v>349.78831200000002</v>
      </c>
      <c r="Q17" s="35">
        <f t="shared" si="11"/>
        <v>2.1326674370330102E-4</v>
      </c>
      <c r="R17" s="3">
        <f t="shared" si="12"/>
        <v>503.99999999999994</v>
      </c>
      <c r="S17" s="3">
        <f t="shared" si="13"/>
        <v>3257.1056880000006</v>
      </c>
      <c r="T17" s="6">
        <f t="shared" si="14"/>
        <v>2753.1056880000006</v>
      </c>
      <c r="U17" s="34">
        <f t="shared" si="15"/>
        <v>6.3224053024440216E-5</v>
      </c>
      <c r="V17">
        <f t="shared" si="16"/>
        <v>4.8624338624338623</v>
      </c>
    </row>
    <row r="18" spans="1:22" ht="15.75" thickBot="1">
      <c r="A18" s="13">
        <v>60</v>
      </c>
      <c r="B18" s="6">
        <v>8</v>
      </c>
      <c r="C18">
        <f t="shared" si="4"/>
        <v>0.35714285714285715</v>
      </c>
      <c r="D18" s="16">
        <v>10.7</v>
      </c>
      <c r="E18" s="13">
        <f t="shared" si="5"/>
        <v>89.3</v>
      </c>
      <c r="F18">
        <f t="shared" si="0"/>
        <v>0.107</v>
      </c>
      <c r="G18">
        <f t="shared" si="1"/>
        <v>0.89300000000000002</v>
      </c>
      <c r="H18" s="5">
        <v>5.9</v>
      </c>
      <c r="I18">
        <f t="shared" si="6"/>
        <v>0.26339285714285715</v>
      </c>
      <c r="J18" s="16">
        <v>34.6</v>
      </c>
      <c r="K18" s="13">
        <f t="shared" si="18"/>
        <v>65.400000000000006</v>
      </c>
      <c r="L18">
        <f t="shared" si="2"/>
        <v>0.34600000000000003</v>
      </c>
      <c r="M18">
        <f t="shared" si="3"/>
        <v>0.65400000000000003</v>
      </c>
      <c r="N18" s="5">
        <f t="shared" si="8"/>
        <v>249.12000000000003</v>
      </c>
      <c r="O18" s="6">
        <f t="shared" si="9"/>
        <v>615.48593400000004</v>
      </c>
      <c r="P18" s="6">
        <f t="shared" si="10"/>
        <v>366.36593400000004</v>
      </c>
      <c r="Q18" s="35">
        <f t="shared" si="11"/>
        <v>2.4875109859812615E-4</v>
      </c>
      <c r="R18" s="3">
        <f t="shared" si="12"/>
        <v>470.88</v>
      </c>
      <c r="S18" s="3">
        <f t="shared" si="13"/>
        <v>3207.408066</v>
      </c>
      <c r="T18" s="6">
        <f t="shared" si="14"/>
        <v>2736.5280659999999</v>
      </c>
      <c r="U18" s="34">
        <f t="shared" si="15"/>
        <v>6.2947985336478038E-5</v>
      </c>
      <c r="V18">
        <f t="shared" si="16"/>
        <v>4.4153591128640448</v>
      </c>
    </row>
    <row r="19" spans="1:22" ht="15.75" thickBot="1">
      <c r="A19" s="13">
        <v>60</v>
      </c>
      <c r="B19" s="6">
        <v>10</v>
      </c>
      <c r="C19">
        <f t="shared" si="4"/>
        <v>0.44642857142857145</v>
      </c>
      <c r="D19" s="16">
        <v>11.7</v>
      </c>
      <c r="E19" s="13">
        <f t="shared" si="5"/>
        <v>88.3</v>
      </c>
      <c r="F19">
        <f t="shared" si="0"/>
        <v>0.11699999999999999</v>
      </c>
      <c r="G19">
        <f t="shared" si="1"/>
        <v>0.88300000000000001</v>
      </c>
      <c r="H19" s="5">
        <v>6</v>
      </c>
      <c r="I19">
        <f t="shared" si="6"/>
        <v>0.26785714285714285</v>
      </c>
      <c r="J19" s="16">
        <v>36</v>
      </c>
      <c r="K19" s="13">
        <f t="shared" si="18"/>
        <v>64</v>
      </c>
      <c r="L19">
        <f t="shared" si="2"/>
        <v>0.36</v>
      </c>
      <c r="M19">
        <f t="shared" si="3"/>
        <v>0.64</v>
      </c>
      <c r="N19" s="5">
        <f t="shared" si="8"/>
        <v>259.2</v>
      </c>
      <c r="O19" s="6">
        <f t="shared" si="9"/>
        <v>634.60040399999991</v>
      </c>
      <c r="P19" s="6">
        <f t="shared" si="10"/>
        <v>375.40040399999992</v>
      </c>
      <c r="Q19" s="35">
        <f t="shared" si="11"/>
        <v>2.5686858725003245E-4</v>
      </c>
      <c r="R19" s="3">
        <f t="shared" si="12"/>
        <v>460.8</v>
      </c>
      <c r="S19" s="3">
        <f t="shared" si="13"/>
        <v>3188.2935960000004</v>
      </c>
      <c r="T19" s="6">
        <f t="shared" si="14"/>
        <v>2727.4935960000003</v>
      </c>
      <c r="U19" s="34">
        <f t="shared" si="15"/>
        <v>6.2852052771078781E-5</v>
      </c>
      <c r="V19">
        <f t="shared" si="16"/>
        <v>4.2451923076923075</v>
      </c>
    </row>
    <row r="20" spans="1:22" ht="15.75" thickBot="1">
      <c r="A20" s="15">
        <v>60</v>
      </c>
      <c r="B20" s="6">
        <v>12</v>
      </c>
      <c r="C20">
        <f t="shared" si="4"/>
        <v>0.5357142857142857</v>
      </c>
      <c r="D20" s="16">
        <v>12.6</v>
      </c>
      <c r="E20" s="15">
        <f t="shared" si="5"/>
        <v>87.4</v>
      </c>
      <c r="F20">
        <f t="shared" si="0"/>
        <v>0.126</v>
      </c>
      <c r="G20">
        <f t="shared" si="1"/>
        <v>0.87400000000000011</v>
      </c>
      <c r="H20" s="8">
        <v>6.11</v>
      </c>
      <c r="I20">
        <f t="shared" si="6"/>
        <v>0.27276785714285717</v>
      </c>
      <c r="J20" s="9">
        <v>37.200000000000003</v>
      </c>
      <c r="K20" s="15">
        <f t="shared" si="18"/>
        <v>62.8</v>
      </c>
      <c r="L20">
        <f t="shared" si="2"/>
        <v>0.37200000000000005</v>
      </c>
      <c r="M20">
        <f t="shared" si="3"/>
        <v>0.628</v>
      </c>
      <c r="N20" s="8">
        <f t="shared" si="8"/>
        <v>267.84000000000003</v>
      </c>
      <c r="O20" s="9">
        <f t="shared" si="9"/>
        <v>651.80342699999994</v>
      </c>
      <c r="P20" s="9">
        <f t="shared" si="10"/>
        <v>383.96342699999991</v>
      </c>
      <c r="Q20" s="35">
        <f t="shared" si="11"/>
        <v>2.6426903116775992E-4</v>
      </c>
      <c r="R20" s="3">
        <f t="shared" si="12"/>
        <v>452.16</v>
      </c>
      <c r="S20" s="3">
        <f t="shared" si="13"/>
        <v>3171.0905730000009</v>
      </c>
      <c r="T20" s="9">
        <f t="shared" si="14"/>
        <v>2718.930573000001</v>
      </c>
      <c r="U20" s="34">
        <f t="shared" si="15"/>
        <v>6.3002055288490899E-5</v>
      </c>
      <c r="V20">
        <f t="shared" si="16"/>
        <v>4.1088868668486516</v>
      </c>
    </row>
    <row r="21" spans="1:22" ht="15.75" thickBot="1">
      <c r="A21" s="14">
        <v>80</v>
      </c>
      <c r="B21" s="3">
        <v>1</v>
      </c>
      <c r="C21">
        <f t="shared" si="4"/>
        <v>4.4642857142857144E-2</v>
      </c>
      <c r="D21" s="4">
        <v>4.4000000000000004</v>
      </c>
      <c r="E21" s="14">
        <f>100-D21</f>
        <v>95.6</v>
      </c>
      <c r="F21">
        <f t="shared" si="0"/>
        <v>4.4000000000000004E-2</v>
      </c>
      <c r="G21">
        <f t="shared" si="1"/>
        <v>0.95599999999999996</v>
      </c>
      <c r="H21" s="2">
        <v>6.93</v>
      </c>
      <c r="I21">
        <f t="shared" si="6"/>
        <v>0.30937500000000001</v>
      </c>
      <c r="J21" s="3">
        <v>23.9</v>
      </c>
      <c r="K21" s="14">
        <f>100-J21</f>
        <v>76.099999999999994</v>
      </c>
      <c r="L21">
        <f t="shared" si="2"/>
        <v>0.23899999999999999</v>
      </c>
      <c r="M21">
        <f t="shared" si="3"/>
        <v>0.7609999999999999</v>
      </c>
      <c r="N21" s="5">
        <f t="shared" si="8"/>
        <v>172.07999999999998</v>
      </c>
      <c r="O21" s="6">
        <f t="shared" si="9"/>
        <v>629.00636400000008</v>
      </c>
      <c r="P21" s="6">
        <f t="shared" si="10"/>
        <v>456.92636400000009</v>
      </c>
      <c r="Q21" s="35">
        <f t="shared" si="11"/>
        <v>1.6182175253078631E-4</v>
      </c>
      <c r="R21" s="3">
        <f t="shared" si="12"/>
        <v>547.91999999999996</v>
      </c>
      <c r="S21" s="3">
        <f t="shared" si="13"/>
        <v>4228.1856360000002</v>
      </c>
      <c r="T21" s="6">
        <f t="shared" si="14"/>
        <v>3680.2656360000001</v>
      </c>
      <c r="U21" s="34">
        <f t="shared" si="15"/>
        <v>6.3972114593306486E-5</v>
      </c>
      <c r="V21">
        <f t="shared" si="16"/>
        <v>6.8236769800501715</v>
      </c>
    </row>
    <row r="22" spans="1:22" ht="15.75" thickBot="1">
      <c r="A22" s="13">
        <v>80</v>
      </c>
      <c r="B22" s="6">
        <v>2</v>
      </c>
      <c r="C22">
        <f t="shared" si="4"/>
        <v>8.9285714285714288E-2</v>
      </c>
      <c r="D22" s="7">
        <v>4.9000000000000004</v>
      </c>
      <c r="E22" s="13">
        <f t="shared" si="5"/>
        <v>95.1</v>
      </c>
      <c r="F22">
        <f t="shared" si="0"/>
        <v>4.9000000000000002E-2</v>
      </c>
      <c r="G22">
        <f t="shared" si="1"/>
        <v>0.95099999999999996</v>
      </c>
      <c r="H22" s="5">
        <v>7.1</v>
      </c>
      <c r="I22">
        <f t="shared" si="6"/>
        <v>0.3169642857142857</v>
      </c>
      <c r="J22" s="16">
        <v>25.7</v>
      </c>
      <c r="K22" s="13">
        <f t="shared" ref="K22:K32" si="19">100-J22</f>
        <v>74.3</v>
      </c>
      <c r="L22">
        <f t="shared" si="2"/>
        <v>0.25700000000000001</v>
      </c>
      <c r="M22">
        <f t="shared" si="3"/>
        <v>0.74299999999999999</v>
      </c>
      <c r="N22" s="5">
        <f t="shared" si="8"/>
        <v>185.04</v>
      </c>
      <c r="O22" s="6">
        <f t="shared" si="9"/>
        <v>641.14934400000004</v>
      </c>
      <c r="P22" s="6">
        <f t="shared" si="10"/>
        <v>456.10934400000008</v>
      </c>
      <c r="Q22" s="35">
        <f t="shared" si="11"/>
        <v>1.7859713356052496E-4</v>
      </c>
      <c r="R22" s="3">
        <f t="shared" si="12"/>
        <v>534.96</v>
      </c>
      <c r="S22" s="3">
        <f t="shared" si="13"/>
        <v>4216.0426559999996</v>
      </c>
      <c r="T22" s="6">
        <f t="shared" si="14"/>
        <v>3681.0826559999996</v>
      </c>
      <c r="U22" s="34">
        <f t="shared" si="15"/>
        <v>6.3976956317960584E-5</v>
      </c>
      <c r="V22">
        <f t="shared" si="16"/>
        <v>6.7131870244733145</v>
      </c>
    </row>
    <row r="23" spans="1:22" ht="15.75" thickBot="1">
      <c r="A23" s="13">
        <v>80</v>
      </c>
      <c r="B23" s="6">
        <v>4</v>
      </c>
      <c r="C23">
        <f t="shared" si="4"/>
        <v>0.17857142857142858</v>
      </c>
      <c r="D23" s="7">
        <v>6.1</v>
      </c>
      <c r="E23" s="13">
        <f t="shared" si="5"/>
        <v>93.9</v>
      </c>
      <c r="F23">
        <f t="shared" si="0"/>
        <v>6.0999999999999999E-2</v>
      </c>
      <c r="G23">
        <f t="shared" si="1"/>
        <v>0.93900000000000006</v>
      </c>
      <c r="H23" s="5">
        <v>7.39</v>
      </c>
      <c r="I23">
        <f t="shared" si="6"/>
        <v>0.32991071428571428</v>
      </c>
      <c r="J23" s="16">
        <v>29</v>
      </c>
      <c r="K23" s="13">
        <f t="shared" si="19"/>
        <v>71</v>
      </c>
      <c r="L23">
        <f t="shared" si="2"/>
        <v>0.28999999999999998</v>
      </c>
      <c r="M23">
        <f t="shared" si="3"/>
        <v>0.71</v>
      </c>
      <c r="N23" s="5">
        <f t="shared" si="8"/>
        <v>208.79999999999998</v>
      </c>
      <c r="O23" s="6">
        <f t="shared" si="9"/>
        <v>670.29249600000003</v>
      </c>
      <c r="P23" s="6">
        <f t="shared" si="10"/>
        <v>461.49249600000007</v>
      </c>
      <c r="Q23" s="35">
        <f t="shared" si="11"/>
        <v>2.073145456797571E-4</v>
      </c>
      <c r="R23" s="3">
        <f t="shared" si="12"/>
        <v>511.2</v>
      </c>
      <c r="S23" s="3">
        <f t="shared" si="13"/>
        <v>4186.8995040000009</v>
      </c>
      <c r="T23" s="6">
        <f t="shared" si="14"/>
        <v>3675.6995040000011</v>
      </c>
      <c r="U23" s="34">
        <f t="shared" si="15"/>
        <v>6.3725722651689605E-5</v>
      </c>
      <c r="V23">
        <f t="shared" si="16"/>
        <v>6.2874624797968144</v>
      </c>
    </row>
    <row r="24" spans="1:22" ht="15.75" thickBot="1">
      <c r="A24" s="13">
        <v>80</v>
      </c>
      <c r="B24" s="6">
        <v>8</v>
      </c>
      <c r="C24">
        <f t="shared" si="4"/>
        <v>0.35714285714285715</v>
      </c>
      <c r="D24" s="7">
        <v>8.3000000000000007</v>
      </c>
      <c r="E24" s="13">
        <f t="shared" si="5"/>
        <v>91.7</v>
      </c>
      <c r="F24">
        <f t="shared" si="0"/>
        <v>8.3000000000000004E-2</v>
      </c>
      <c r="G24">
        <f t="shared" si="1"/>
        <v>0.91700000000000004</v>
      </c>
      <c r="H24" s="5">
        <v>7.84</v>
      </c>
      <c r="I24">
        <f t="shared" si="6"/>
        <v>0.35000000000000003</v>
      </c>
      <c r="J24" s="16">
        <v>33.5</v>
      </c>
      <c r="K24" s="13">
        <f t="shared" si="19"/>
        <v>66.5</v>
      </c>
      <c r="L24">
        <f t="shared" si="2"/>
        <v>0.33500000000000002</v>
      </c>
      <c r="M24">
        <f t="shared" si="3"/>
        <v>0.66500000000000004</v>
      </c>
      <c r="N24" s="5">
        <f t="shared" si="8"/>
        <v>241.20000000000002</v>
      </c>
      <c r="O24" s="6">
        <f t="shared" si="9"/>
        <v>723.72160799999995</v>
      </c>
      <c r="P24" s="6">
        <f t="shared" si="10"/>
        <v>482.5216079999999</v>
      </c>
      <c r="Q24" s="35">
        <f t="shared" si="11"/>
        <v>2.4299429923146582E-4</v>
      </c>
      <c r="R24" s="3">
        <f t="shared" si="12"/>
        <v>478.8</v>
      </c>
      <c r="S24" s="3">
        <f t="shared" si="13"/>
        <v>4133.4703920000002</v>
      </c>
      <c r="T24" s="6">
        <f t="shared" si="14"/>
        <v>3654.670392</v>
      </c>
      <c r="U24" s="34">
        <f t="shared" si="15"/>
        <v>6.3685633733068001E-5</v>
      </c>
      <c r="V24">
        <f t="shared" si="16"/>
        <v>5.5656309448319599</v>
      </c>
    </row>
    <row r="25" spans="1:22" ht="15.75" thickBot="1">
      <c r="A25" s="13">
        <v>80</v>
      </c>
      <c r="B25" s="6">
        <v>10</v>
      </c>
      <c r="C25">
        <f t="shared" si="4"/>
        <v>0.44642857142857145</v>
      </c>
      <c r="D25" s="7">
        <v>9.3000000000000007</v>
      </c>
      <c r="E25" s="13">
        <f t="shared" si="5"/>
        <v>90.7</v>
      </c>
      <c r="F25">
        <f t="shared" si="0"/>
        <v>9.3000000000000013E-2</v>
      </c>
      <c r="G25">
        <f t="shared" si="1"/>
        <v>0.90700000000000003</v>
      </c>
      <c r="H25" s="5">
        <v>8</v>
      </c>
      <c r="I25">
        <f t="shared" si="6"/>
        <v>0.35714285714285715</v>
      </c>
      <c r="J25" s="16">
        <v>35.200000000000003</v>
      </c>
      <c r="K25" s="13">
        <f t="shared" si="19"/>
        <v>64.8</v>
      </c>
      <c r="L25">
        <f t="shared" si="2"/>
        <v>0.35200000000000004</v>
      </c>
      <c r="M25">
        <f t="shared" si="3"/>
        <v>0.64800000000000002</v>
      </c>
      <c r="N25" s="5">
        <f t="shared" si="8"/>
        <v>253.44000000000003</v>
      </c>
      <c r="O25" s="6">
        <f t="shared" si="9"/>
        <v>748.00756799999999</v>
      </c>
      <c r="P25" s="6">
        <f t="shared" si="10"/>
        <v>494.56756799999994</v>
      </c>
      <c r="Q25" s="35">
        <f t="shared" si="11"/>
        <v>2.5419031462711224E-4</v>
      </c>
      <c r="R25" s="3">
        <f t="shared" si="12"/>
        <v>466.56</v>
      </c>
      <c r="S25" s="3">
        <f t="shared" si="13"/>
        <v>4109.184432</v>
      </c>
      <c r="T25" s="6">
        <f t="shared" si="14"/>
        <v>3642.6244320000001</v>
      </c>
      <c r="U25" s="34">
        <f t="shared" si="15"/>
        <v>6.3533470372487586E-5</v>
      </c>
      <c r="V25">
        <f t="shared" si="16"/>
        <v>5.2977565378999083</v>
      </c>
    </row>
    <row r="26" spans="1:22" ht="15.75" thickBot="1">
      <c r="A26" s="15">
        <v>80</v>
      </c>
      <c r="B26" s="9">
        <v>12</v>
      </c>
      <c r="C26">
        <f t="shared" si="4"/>
        <v>0.5357142857142857</v>
      </c>
      <c r="D26" s="10">
        <v>10.199999999999999</v>
      </c>
      <c r="E26" s="15">
        <f t="shared" si="5"/>
        <v>89.8</v>
      </c>
      <c r="F26">
        <f t="shared" si="0"/>
        <v>0.10199999999999999</v>
      </c>
      <c r="G26">
        <f t="shared" si="1"/>
        <v>0.89800000000000002</v>
      </c>
      <c r="H26" s="8">
        <v>8.14</v>
      </c>
      <c r="I26">
        <f t="shared" si="6"/>
        <v>0.36339285714285718</v>
      </c>
      <c r="J26" s="17">
        <v>36.5</v>
      </c>
      <c r="K26" s="15">
        <f t="shared" si="19"/>
        <v>63.5</v>
      </c>
      <c r="L26">
        <f t="shared" si="2"/>
        <v>0.36499999999999999</v>
      </c>
      <c r="M26">
        <f t="shared" si="3"/>
        <v>0.63500000000000001</v>
      </c>
      <c r="N26" s="5">
        <f t="shared" si="8"/>
        <v>262.8</v>
      </c>
      <c r="O26" s="6">
        <f t="shared" si="9"/>
        <v>769.86493200000007</v>
      </c>
      <c r="P26" s="6">
        <f t="shared" si="10"/>
        <v>507.06493200000006</v>
      </c>
      <c r="Q26" s="35">
        <f t="shared" si="11"/>
        <v>2.6158068619334707E-4</v>
      </c>
      <c r="R26" s="3">
        <f t="shared" si="12"/>
        <v>457.2</v>
      </c>
      <c r="S26" s="3">
        <f t="shared" si="13"/>
        <v>4087.3270680000001</v>
      </c>
      <c r="T26" s="6">
        <f t="shared" si="14"/>
        <v>3630.1270680000002</v>
      </c>
      <c r="U26" s="34">
        <f t="shared" si="15"/>
        <v>6.3566497801094136E-5</v>
      </c>
      <c r="V26">
        <f t="shared" si="16"/>
        <v>5.0605218465338897</v>
      </c>
    </row>
    <row r="27" spans="1:22" ht="15.75" thickBot="1">
      <c r="A27" s="14">
        <v>100</v>
      </c>
      <c r="B27" s="3">
        <v>1</v>
      </c>
      <c r="C27">
        <f t="shared" si="4"/>
        <v>4.4642857142857144E-2</v>
      </c>
      <c r="D27" s="4">
        <v>3.6</v>
      </c>
      <c r="E27" s="14">
        <f>100-D27</f>
        <v>96.4</v>
      </c>
      <c r="F27">
        <f t="shared" si="0"/>
        <v>3.6000000000000004E-2</v>
      </c>
      <c r="G27">
        <f t="shared" si="1"/>
        <v>0.96400000000000008</v>
      </c>
      <c r="H27" s="2">
        <v>8.67</v>
      </c>
      <c r="I27">
        <f t="shared" si="6"/>
        <v>0.38705357142857144</v>
      </c>
      <c r="J27" s="3">
        <v>23.5</v>
      </c>
      <c r="K27" s="14">
        <f>100-J27</f>
        <v>76.5</v>
      </c>
      <c r="L27">
        <f t="shared" si="2"/>
        <v>0.23499999999999999</v>
      </c>
      <c r="M27">
        <f t="shared" si="3"/>
        <v>0.76500000000000001</v>
      </c>
      <c r="N27" s="2">
        <f t="shared" si="8"/>
        <v>169.2</v>
      </c>
      <c r="O27" s="3">
        <f t="shared" si="9"/>
        <v>739.38199499999996</v>
      </c>
      <c r="P27" s="3">
        <f t="shared" si="10"/>
        <v>570.18199499999992</v>
      </c>
      <c r="Q27" s="35">
        <f t="shared" si="11"/>
        <v>1.5952378378014952E-4</v>
      </c>
      <c r="R27" s="3">
        <f t="shared" si="12"/>
        <v>550.79999999999995</v>
      </c>
      <c r="S27" s="3">
        <f t="shared" si="13"/>
        <v>5152.108005</v>
      </c>
      <c r="T27" s="3">
        <f t="shared" si="14"/>
        <v>4601.3080049999999</v>
      </c>
      <c r="U27" s="34">
        <f t="shared" si="15"/>
        <v>6.4350393805653782E-5</v>
      </c>
      <c r="V27">
        <f t="shared" si="16"/>
        <v>8.2258533042846764</v>
      </c>
    </row>
    <row r="28" spans="1:22" ht="15.75" thickBot="1">
      <c r="A28" s="13">
        <v>100</v>
      </c>
      <c r="B28" s="6">
        <v>2</v>
      </c>
      <c r="C28">
        <f t="shared" si="4"/>
        <v>8.9285714285714288E-2</v>
      </c>
      <c r="D28" s="7">
        <v>4</v>
      </c>
      <c r="E28" s="13">
        <f t="shared" si="5"/>
        <v>96</v>
      </c>
      <c r="F28">
        <f t="shared" si="0"/>
        <v>0.04</v>
      </c>
      <c r="G28">
        <f t="shared" si="1"/>
        <v>0.96</v>
      </c>
      <c r="H28" s="5">
        <v>8.84</v>
      </c>
      <c r="I28">
        <f t="shared" si="6"/>
        <v>0.39464285714285718</v>
      </c>
      <c r="J28" s="16">
        <v>25.2</v>
      </c>
      <c r="K28" s="13">
        <f t="shared" si="19"/>
        <v>74.8</v>
      </c>
      <c r="L28">
        <f t="shared" si="2"/>
        <v>0.252</v>
      </c>
      <c r="M28">
        <f t="shared" si="3"/>
        <v>0.748</v>
      </c>
      <c r="N28" s="5">
        <f t="shared" si="8"/>
        <v>181.44</v>
      </c>
      <c r="O28" s="6">
        <f t="shared" si="9"/>
        <v>751.16497500000003</v>
      </c>
      <c r="P28" s="6">
        <f t="shared" si="10"/>
        <v>569.72497500000009</v>
      </c>
      <c r="Q28" s="35">
        <f t="shared" si="11"/>
        <v>1.7455790840132995E-4</v>
      </c>
      <c r="R28" s="3">
        <f t="shared" si="12"/>
        <v>538.55999999999995</v>
      </c>
      <c r="S28" s="3">
        <f t="shared" si="13"/>
        <v>5140.3250250000001</v>
      </c>
      <c r="T28" s="6">
        <f t="shared" si="14"/>
        <v>4601.7650250000006</v>
      </c>
      <c r="U28" s="34">
        <f t="shared" si="15"/>
        <v>6.4147746688317074E-5</v>
      </c>
      <c r="V28">
        <f t="shared" si="16"/>
        <v>8.0855614973262018</v>
      </c>
    </row>
    <row r="29" spans="1:22" ht="15.75" thickBot="1">
      <c r="A29" s="13">
        <v>100</v>
      </c>
      <c r="B29" s="6">
        <v>4</v>
      </c>
      <c r="C29">
        <f t="shared" si="4"/>
        <v>0.17857142857142858</v>
      </c>
      <c r="D29" s="7">
        <v>4.9000000000000004</v>
      </c>
      <c r="E29" s="13">
        <f t="shared" si="5"/>
        <v>95.1</v>
      </c>
      <c r="F29">
        <f t="shared" si="0"/>
        <v>4.9000000000000002E-2</v>
      </c>
      <c r="G29">
        <f t="shared" si="1"/>
        <v>0.95099999999999996</v>
      </c>
      <c r="H29" s="5">
        <v>9.15</v>
      </c>
      <c r="I29">
        <f t="shared" si="6"/>
        <v>0.4084821428571429</v>
      </c>
      <c r="J29" s="16">
        <v>28.1</v>
      </c>
      <c r="K29" s="13">
        <f t="shared" si="19"/>
        <v>71.900000000000006</v>
      </c>
      <c r="L29">
        <f t="shared" si="2"/>
        <v>0.28100000000000003</v>
      </c>
      <c r="M29">
        <f t="shared" si="3"/>
        <v>0.71900000000000008</v>
      </c>
      <c r="N29" s="5">
        <f t="shared" si="8"/>
        <v>202.32000000000002</v>
      </c>
      <c r="O29" s="6">
        <f t="shared" si="9"/>
        <v>777.67668000000003</v>
      </c>
      <c r="P29" s="6">
        <f t="shared" si="10"/>
        <v>575.35667999999998</v>
      </c>
      <c r="Q29" s="35">
        <f t="shared" si="11"/>
        <v>1.9949969494202651E-4</v>
      </c>
      <c r="R29" s="3">
        <f t="shared" si="12"/>
        <v>517.68000000000006</v>
      </c>
      <c r="S29" s="3">
        <f t="shared" si="13"/>
        <v>5113.8133200000002</v>
      </c>
      <c r="T29" s="6">
        <f t="shared" si="14"/>
        <v>4596.1333199999999</v>
      </c>
      <c r="U29" s="34">
        <f t="shared" si="15"/>
        <v>6.3901249216653658E-5</v>
      </c>
      <c r="V29">
        <f t="shared" si="16"/>
        <v>7.5851097045215861</v>
      </c>
    </row>
    <row r="30" spans="1:22" ht="15.75" thickBot="1">
      <c r="A30" s="13">
        <v>100</v>
      </c>
      <c r="B30" s="6">
        <v>8</v>
      </c>
      <c r="C30">
        <f t="shared" si="4"/>
        <v>0.35714285714285715</v>
      </c>
      <c r="D30" s="7">
        <v>6.7</v>
      </c>
      <c r="E30" s="13">
        <f t="shared" si="5"/>
        <v>93.3</v>
      </c>
      <c r="F30">
        <f t="shared" si="0"/>
        <v>6.7000000000000004E-2</v>
      </c>
      <c r="G30">
        <f t="shared" si="1"/>
        <v>0.93299999999999994</v>
      </c>
      <c r="H30" s="5">
        <v>9.66</v>
      </c>
      <c r="I30">
        <f t="shared" si="6"/>
        <v>0.43125000000000002</v>
      </c>
      <c r="J30" s="16">
        <v>32.6</v>
      </c>
      <c r="K30" s="13">
        <f t="shared" si="19"/>
        <v>67.400000000000006</v>
      </c>
      <c r="L30">
        <f t="shared" si="2"/>
        <v>0.32600000000000001</v>
      </c>
      <c r="M30">
        <f t="shared" si="3"/>
        <v>0.67400000000000004</v>
      </c>
      <c r="N30" s="5">
        <f t="shared" si="8"/>
        <v>234.72</v>
      </c>
      <c r="O30" s="6">
        <f t="shared" si="9"/>
        <v>830.70009000000005</v>
      </c>
      <c r="P30" s="6">
        <f t="shared" si="10"/>
        <v>595.98009000000002</v>
      </c>
      <c r="Q30" s="35">
        <f t="shared" si="11"/>
        <v>2.3589294736339262E-4</v>
      </c>
      <c r="R30" s="3">
        <f t="shared" si="12"/>
        <v>485.28000000000003</v>
      </c>
      <c r="S30" s="3">
        <f t="shared" si="13"/>
        <v>5060.7899099999995</v>
      </c>
      <c r="T30" s="6">
        <f t="shared" si="14"/>
        <v>4575.5099099999998</v>
      </c>
      <c r="U30" s="34">
        <f t="shared" si="15"/>
        <v>6.3525706580755737E-5</v>
      </c>
      <c r="V30">
        <f t="shared" si="16"/>
        <v>6.7354178661588211</v>
      </c>
    </row>
    <row r="31" spans="1:22" ht="15.75" thickBot="1">
      <c r="A31" s="13">
        <v>100</v>
      </c>
      <c r="B31" s="6">
        <v>10</v>
      </c>
      <c r="C31">
        <f t="shared" si="4"/>
        <v>0.44642857142857145</v>
      </c>
      <c r="D31" s="7">
        <v>7.5</v>
      </c>
      <c r="E31" s="13">
        <f t="shared" si="5"/>
        <v>92.5</v>
      </c>
      <c r="F31">
        <f t="shared" si="0"/>
        <v>7.4999999999999997E-2</v>
      </c>
      <c r="G31">
        <f t="shared" si="1"/>
        <v>0.92500000000000004</v>
      </c>
      <c r="H31" s="5">
        <v>9.8699999999999992</v>
      </c>
      <c r="I31">
        <f t="shared" si="6"/>
        <v>0.44062499999999999</v>
      </c>
      <c r="J31" s="16">
        <v>34.200000000000003</v>
      </c>
      <c r="K31" s="13">
        <f t="shared" si="19"/>
        <v>65.8</v>
      </c>
      <c r="L31">
        <f t="shared" si="2"/>
        <v>0.34200000000000003</v>
      </c>
      <c r="M31">
        <f t="shared" si="3"/>
        <v>0.65799999999999992</v>
      </c>
      <c r="N31" s="5">
        <f t="shared" si="8"/>
        <v>246.24</v>
      </c>
      <c r="O31" s="6">
        <f t="shared" si="9"/>
        <v>854.26604999999995</v>
      </c>
      <c r="P31" s="6">
        <f t="shared" si="10"/>
        <v>608.02604999999994</v>
      </c>
      <c r="Q31" s="35">
        <f t="shared" si="11"/>
        <v>2.4784094365693714E-4</v>
      </c>
      <c r="R31" s="3">
        <f t="shared" si="12"/>
        <v>473.75999999999993</v>
      </c>
      <c r="S31" s="3">
        <f t="shared" si="13"/>
        <v>5037.2239499999996</v>
      </c>
      <c r="T31" s="6">
        <f t="shared" si="14"/>
        <v>4563.4639499999994</v>
      </c>
      <c r="U31" s="34">
        <f t="shared" si="15"/>
        <v>6.3533152266930919E-5</v>
      </c>
      <c r="V31">
        <f t="shared" si="16"/>
        <v>6.4103343465045608</v>
      </c>
    </row>
    <row r="32" spans="1:22" ht="15.75" thickBot="1">
      <c r="A32" s="15">
        <v>100</v>
      </c>
      <c r="B32" s="9">
        <v>12</v>
      </c>
      <c r="C32">
        <f t="shared" si="4"/>
        <v>0.5357142857142857</v>
      </c>
      <c r="D32" s="10">
        <v>8.4</v>
      </c>
      <c r="E32" s="15">
        <f t="shared" si="5"/>
        <v>91.6</v>
      </c>
      <c r="F32">
        <f t="shared" si="0"/>
        <v>8.4000000000000005E-2</v>
      </c>
      <c r="G32">
        <f t="shared" si="1"/>
        <v>0.91599999999999993</v>
      </c>
      <c r="H32" s="8">
        <v>10.050000000000001</v>
      </c>
      <c r="I32">
        <f t="shared" si="6"/>
        <v>0.44866071428571436</v>
      </c>
      <c r="J32" s="17">
        <v>35.6</v>
      </c>
      <c r="K32" s="15">
        <f t="shared" si="19"/>
        <v>64.400000000000006</v>
      </c>
      <c r="L32">
        <f t="shared" si="2"/>
        <v>0.35600000000000004</v>
      </c>
      <c r="M32">
        <f t="shared" si="3"/>
        <v>0.64400000000000002</v>
      </c>
      <c r="N32" s="8">
        <f t="shared" si="8"/>
        <v>256.32000000000005</v>
      </c>
      <c r="O32" s="9">
        <f t="shared" si="9"/>
        <v>880.77775499999996</v>
      </c>
      <c r="P32" s="9">
        <f t="shared" si="10"/>
        <v>624.45775499999991</v>
      </c>
      <c r="Q32" s="35">
        <f t="shared" si="11"/>
        <v>2.5577905471878455E-4</v>
      </c>
      <c r="R32" s="3">
        <f t="shared" si="12"/>
        <v>463.68</v>
      </c>
      <c r="S32" s="3">
        <f t="shared" si="13"/>
        <v>5010.7122449999997</v>
      </c>
      <c r="T32" s="9">
        <f t="shared" si="14"/>
        <v>4547.0322449999994</v>
      </c>
      <c r="U32" s="34">
        <f t="shared" si="15"/>
        <v>6.3544194197813551E-5</v>
      </c>
      <c r="V32">
        <f t="shared" si="16"/>
        <v>6.0280981958000606</v>
      </c>
    </row>
    <row r="33" spans="4:23">
      <c r="V33" s="36"/>
      <c r="W33" s="36"/>
    </row>
    <row r="34" spans="4:23">
      <c r="V34" s="36"/>
      <c r="W34" s="36"/>
    </row>
    <row r="35" spans="4:23">
      <c r="D35" t="s">
        <v>23</v>
      </c>
      <c r="E35" t="s">
        <v>24</v>
      </c>
      <c r="F35" t="s">
        <v>25</v>
      </c>
      <c r="V35" s="36"/>
      <c r="W35" s="36"/>
    </row>
    <row r="36" spans="4:23">
      <c r="D36" s="36">
        <v>6.1539845981037184E-5</v>
      </c>
      <c r="E36" s="36">
        <v>2.2621215701159767E-4</v>
      </c>
      <c r="F36">
        <v>20</v>
      </c>
      <c r="V36" s="36"/>
      <c r="W36" s="36"/>
    </row>
    <row r="37" spans="4:23">
      <c r="D37" s="36">
        <v>6.2494087133663174E-5</v>
      </c>
      <c r="E37" s="36">
        <v>2.2638746397526816E-4</v>
      </c>
      <c r="F37">
        <v>40</v>
      </c>
      <c r="V37" s="36"/>
      <c r="W37" s="36"/>
    </row>
    <row r="38" spans="4:23">
      <c r="D38" s="36">
        <v>6.3146436333948026E-5</v>
      </c>
      <c r="E38" s="36">
        <v>2.2191577916002615E-4</v>
      </c>
      <c r="F38">
        <v>60</v>
      </c>
    </row>
    <row r="39" spans="4:23">
      <c r="D39" s="36">
        <v>6.3743399244934411E-5</v>
      </c>
      <c r="E39" s="36">
        <v>2.177497886371656E-4</v>
      </c>
      <c r="F39">
        <v>80</v>
      </c>
    </row>
    <row r="40" spans="4:23">
      <c r="D40" s="36">
        <v>6.383374045935412E-5</v>
      </c>
      <c r="E40" s="36">
        <v>2.1218238881043667E-4</v>
      </c>
      <c r="F40">
        <v>100</v>
      </c>
    </row>
    <row r="43" spans="4:23">
      <c r="D43" t="s">
        <v>26</v>
      </c>
      <c r="E43" t="s">
        <v>25</v>
      </c>
    </row>
    <row r="44" spans="4:23">
      <c r="D44">
        <v>0.30916666666666665</v>
      </c>
      <c r="E44">
        <v>20</v>
      </c>
    </row>
    <row r="45" spans="4:23">
      <c r="D45">
        <v>0.32</v>
      </c>
      <c r="E45">
        <v>40</v>
      </c>
    </row>
    <row r="46" spans="4:23">
      <c r="D46">
        <v>0.31450000000000006</v>
      </c>
      <c r="E46">
        <v>60</v>
      </c>
    </row>
    <row r="47" spans="4:23">
      <c r="D47">
        <v>0.30633333333333335</v>
      </c>
      <c r="E47">
        <v>80</v>
      </c>
    </row>
    <row r="48" spans="4:23">
      <c r="D48">
        <v>0.29866666666666669</v>
      </c>
      <c r="E4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Parallel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Atef</cp:lastModifiedBy>
  <dcterms:created xsi:type="dcterms:W3CDTF">2011-07-27T13:57:24Z</dcterms:created>
  <dcterms:modified xsi:type="dcterms:W3CDTF">2011-08-01T15:42:32Z</dcterms:modified>
</cp:coreProperties>
</file>