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e4366d45eada76d/Documentos/Tati/"/>
    </mc:Choice>
  </mc:AlternateContent>
  <xr:revisionPtr revIDLastSave="1621" documentId="8_{E3F888EC-E847-48AD-B9A4-32BC714466A3}" xr6:coauthVersionLast="45" xr6:coauthVersionMax="45" xr10:uidLastSave="{1327A1CD-56FE-4EB1-B9D9-31FA76FA985D}"/>
  <bookViews>
    <workbookView xWindow="-4470" yWindow="6870" windowWidth="12150" windowHeight="12510" xr2:uid="{B07077A3-A18B-418E-83BC-894DA3DA0384}"/>
  </bookViews>
  <sheets>
    <sheet name="Planejamento" sheetId="1" r:id="rId1"/>
    <sheet name="Execuçõ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49" i="1" l="1"/>
  <c r="B39" i="1" l="1"/>
  <c r="B40" i="1" s="1"/>
  <c r="B27" i="1"/>
  <c r="B28" i="1" s="1"/>
  <c r="C3" i="2"/>
  <c r="F3" i="2" s="1"/>
  <c r="H3" i="2" s="1"/>
  <c r="I3" i="2" s="1"/>
  <c r="F6" i="2"/>
  <c r="H6" i="2" s="1"/>
  <c r="I6" i="2" s="1"/>
  <c r="C2" i="2"/>
  <c r="F2" i="2" s="1"/>
  <c r="H2" i="2" s="1"/>
  <c r="C4" i="2"/>
  <c r="F4" i="2" s="1"/>
  <c r="H4" i="2" s="1"/>
  <c r="C5" i="2"/>
  <c r="F5" i="2" s="1"/>
  <c r="H5" i="2" s="1"/>
  <c r="F7" i="2"/>
  <c r="H7" i="2" s="1"/>
  <c r="F8" i="2"/>
  <c r="H8" i="2" s="1"/>
  <c r="F9" i="2"/>
  <c r="H9" i="2" s="1"/>
  <c r="F10" i="2"/>
  <c r="H10" i="2" s="1"/>
  <c r="F11" i="2"/>
  <c r="H11" i="2" s="1"/>
  <c r="B43" i="1"/>
  <c r="D10" i="1"/>
  <c r="D11" i="1"/>
  <c r="D12" i="1"/>
  <c r="D13" i="1"/>
  <c r="D14" i="1"/>
  <c r="D15" i="1"/>
  <c r="D9" i="1"/>
  <c r="D8" i="1"/>
  <c r="D6" i="1"/>
  <c r="D7" i="1"/>
  <c r="B44" i="1" l="1"/>
  <c r="K6" i="2"/>
  <c r="L6" i="2" s="1"/>
  <c r="I2" i="2"/>
  <c r="K2" i="2"/>
  <c r="L2" i="2" s="1"/>
  <c r="I5" i="2"/>
  <c r="K5" i="2"/>
  <c r="L5" i="2" s="1"/>
  <c r="I11" i="2"/>
  <c r="K11" i="2"/>
  <c r="L11" i="2" s="1"/>
  <c r="I8" i="2"/>
  <c r="K8" i="2"/>
  <c r="L8" i="2" s="1"/>
  <c r="I7" i="2"/>
  <c r="K7" i="2"/>
  <c r="L7" i="2" s="1"/>
  <c r="I4" i="2"/>
  <c r="K4" i="2"/>
  <c r="L4" i="2" s="1"/>
  <c r="K10" i="2"/>
  <c r="L10" i="2" s="1"/>
  <c r="I10" i="2"/>
  <c r="I9" i="2"/>
  <c r="K9" i="2"/>
  <c r="L9" i="2" s="1"/>
  <c r="K3" i="2"/>
  <c r="L3" i="2" s="1"/>
  <c r="D16" i="1"/>
  <c r="B45" i="1" l="1"/>
  <c r="B46" i="1" l="1"/>
  <c r="B48" i="1"/>
</calcChain>
</file>

<file path=xl/sharedStrings.xml><?xml version="1.0" encoding="utf-8"?>
<sst xmlns="http://schemas.openxmlformats.org/spreadsheetml/2006/main" count="42" uniqueCount="41">
  <si>
    <t>M</t>
  </si>
  <si>
    <t>TM</t>
  </si>
  <si>
    <t>CF</t>
  </si>
  <si>
    <t>PV</t>
  </si>
  <si>
    <t>Linha</t>
  </si>
  <si>
    <t>Tecido</t>
  </si>
  <si>
    <t>Outros</t>
  </si>
  <si>
    <t>RBM</t>
  </si>
  <si>
    <t>Renda Bruta Mensal (RBM)</t>
  </si>
  <si>
    <t>Custo Variável (CV)</t>
  </si>
  <si>
    <t>Custo Fixo (CF)</t>
  </si>
  <si>
    <t>CF (%)</t>
  </si>
  <si>
    <t>CV (%)</t>
  </si>
  <si>
    <t>Custo do Produto</t>
  </si>
  <si>
    <t>Custo Fixo</t>
  </si>
  <si>
    <t>Custo Variável</t>
  </si>
  <si>
    <t>Taxa de Marcação (TM)</t>
  </si>
  <si>
    <t>Custo Fixo (CF%)</t>
  </si>
  <si>
    <t>Custo Variável (CV%)</t>
  </si>
  <si>
    <t>Preço de Venda (PV)</t>
  </si>
  <si>
    <t>Valor</t>
  </si>
  <si>
    <t>Custo Unitário do Produto (CUP)</t>
  </si>
  <si>
    <t>CP</t>
  </si>
  <si>
    <t>UV</t>
  </si>
  <si>
    <t>FT</t>
  </si>
  <si>
    <t>US</t>
  </si>
  <si>
    <t>Meta de Vendas Por Mês (Nº)</t>
  </si>
  <si>
    <t>Vendas Por Mês (Nº)</t>
  </si>
  <si>
    <t>Renda Bruta Mensal Projetada</t>
  </si>
  <si>
    <t>Resto</t>
  </si>
  <si>
    <t>Preço</t>
  </si>
  <si>
    <t>Qtd.</t>
  </si>
  <si>
    <t>Total</t>
  </si>
  <si>
    <t>Costura</t>
  </si>
  <si>
    <t>Nome</t>
  </si>
  <si>
    <t>Zipper</t>
  </si>
  <si>
    <t>Embalagem</t>
  </si>
  <si>
    <t>Anúncio</t>
  </si>
  <si>
    <t>Mercado Pago</t>
  </si>
  <si>
    <t>Margem de Lucro (ML)</t>
  </si>
  <si>
    <t>Margem de Lucro (ML%)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</si>
</sst>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_-* #,##0_-;\-* #,##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5" borderId="0" applyNumberFormat="0" applyBorder="0" applyAlignment="0" applyProtection="0"/>
  </cellStyleXfs>
  <cellXfs count="24">
    <xf numFmtId="0" fontId="0" fillId="0" borderId="0" xfId="0"/>
    <xf numFmtId="43" fontId="0" fillId="0" borderId="0" xfId="1" applyFont="1"/>
    <xf numFmtId="43" fontId="0" fillId="0" borderId="0" xfId="1" applyNumberFormat="1" applyFont="1"/>
    <xf numFmtId="9" fontId="0" fillId="0" borderId="0" xfId="3" applyFont="1"/>
    <xf numFmtId="164" fontId="0" fillId="0" borderId="0" xfId="1" applyNumberFormat="1" applyFont="1"/>
    <xf numFmtId="44" fontId="0" fillId="0" borderId="0" xfId="2" applyFont="1"/>
    <xf numFmtId="0" fontId="0" fillId="0" borderId="0" xfId="0" applyAlignment="1"/>
    <xf numFmtId="0" fontId="2" fillId="6" borderId="1" xfId="0" applyFont="1" applyFill="1" applyBorder="1" applyAlignment="1"/>
    <xf numFmtId="44" fontId="0" fillId="0" borderId="0" xfId="2" applyFont="1" applyAlignment="1"/>
    <xf numFmtId="0" fontId="0" fillId="0" borderId="0" xfId="0" applyFont="1"/>
    <xf numFmtId="44" fontId="3" fillId="4" borderId="0" xfId="2" applyFont="1" applyFill="1"/>
    <xf numFmtId="44" fontId="0" fillId="0" borderId="0" xfId="0" applyNumberFormat="1"/>
    <xf numFmtId="44" fontId="1" fillId="5" borderId="0" xfId="6" applyNumberFormat="1"/>
    <xf numFmtId="0" fontId="3" fillId="3" borderId="0" xfId="5" applyFont="1" applyAlignment="1"/>
    <xf numFmtId="9" fontId="0" fillId="0" borderId="0" xfId="0" applyNumberFormat="1"/>
    <xf numFmtId="9" fontId="3" fillId="4" borderId="0" xfId="3" applyFont="1" applyFill="1"/>
    <xf numFmtId="164" fontId="0" fillId="5" borderId="1" xfId="6" applyNumberFormat="1" applyFont="1" applyFill="1" applyBorder="1"/>
    <xf numFmtId="0" fontId="2" fillId="2" borderId="0" xfId="4" applyFont="1" applyAlignment="1"/>
    <xf numFmtId="44" fontId="0" fillId="4" borderId="0" xfId="3" applyNumberFormat="1" applyFont="1" applyFill="1"/>
    <xf numFmtId="164" fontId="1" fillId="4" borderId="0" xfId="1" applyNumberFormat="1" applyFont="1" applyFill="1"/>
    <xf numFmtId="9" fontId="1" fillId="4" borderId="0" xfId="3" applyFont="1" applyFill="1"/>
    <xf numFmtId="43" fontId="1" fillId="4" borderId="0" xfId="1" applyFont="1" applyFill="1"/>
    <xf numFmtId="10" fontId="1" fillId="5" borderId="0" xfId="3" applyNumberFormat="1" applyFill="1"/>
    <xf numFmtId="44" fontId="5" fillId="4" borderId="0" xfId="2" applyFont="1" applyFill="1"/>
  </cellXfs>
  <cellStyles count="7">
    <cellStyle name="20% - Ênfase1" xfId="5" builtinId="30"/>
    <cellStyle name="20% - Ênfase2" xfId="6" builtinId="34"/>
    <cellStyle name="Ênfase1" xfId="4" builtinId="29"/>
    <cellStyle name="Moeda" xfId="2" builtinId="4"/>
    <cellStyle name="Normal" xfId="0" builtinId="0"/>
    <cellStyle name="Porcentagem" xfId="3" builtinId="5"/>
    <cellStyle name="Vírgula" xfId="1" builtinId="3"/>
  </cellStyles>
  <dxfs count="12"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numFmt numFmtId="3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323849</xdr:colOff>
      <xdr:row>25</xdr:row>
      <xdr:rowOff>171451</xdr:rowOff>
    </xdr:from>
    <xdr:to>
      <xdr:col>7</xdr:col>
      <xdr:colOff>28575</xdr:colOff>
      <xdr:row>27</xdr:row>
      <xdr:rowOff>38101</xdr:rowOff>
    </xdr:to>
    <xdr:sp macro="" textlink="">
      <xdr:nvSpPr>
        <xdr:cNvPr id="3" name="Texto Explicativo: Linha 2">
          <a:extLst>
            <a:ext uri="{FF2B5EF4-FFF2-40B4-BE49-F238E27FC236}">
              <a16:creationId xmlns:a16="http://schemas.microsoft.com/office/drawing/2014/main" id="{240D339B-95F3-44C2-B0E7-88512BB72B08}"/>
            </a:ext>
          </a:extLst>
        </xdr:cNvPr>
        <xdr:cNvSpPr/>
      </xdr:nvSpPr>
      <xdr:spPr>
        <a:xfrm>
          <a:off x="3629024" y="4933951"/>
          <a:ext cx="1733551" cy="247650"/>
        </a:xfrm>
        <a:prstGeom prst="borderCallout1">
          <a:avLst>
            <a:gd name="adj1" fmla="val 49519"/>
            <a:gd name="adj2" fmla="val 142"/>
            <a:gd name="adj3" fmla="val 49656"/>
            <a:gd name="adj4" fmla="val -46314"/>
          </a:avLst>
        </a:prstGeom>
        <a:ln>
          <a:solidFill>
            <a:srgbClr val="FF0000"/>
          </a:solidFill>
          <a:tailEnd type="oval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Paga mesmo</a:t>
          </a:r>
          <a:r>
            <a:rPr lang="pt-BR" sz="1100" baseline="0"/>
            <a:t> sem vender</a:t>
          </a:r>
          <a:endParaRPr lang="pt-BR" sz="1100"/>
        </a:p>
      </xdr:txBody>
    </xdr:sp>
    <xdr:clientData/>
  </xdr:twoCellAnchor>
  <xdr:twoCellAnchor>
    <xdr:from>
      <xdr:col>3</xdr:col>
      <xdr:colOff>323850</xdr:colOff>
      <xdr:row>38</xdr:row>
      <xdr:rowOff>171450</xdr:rowOff>
    </xdr:from>
    <xdr:to>
      <xdr:col>7</xdr:col>
      <xdr:colOff>28575</xdr:colOff>
      <xdr:row>40</xdr:row>
      <xdr:rowOff>38100</xdr:rowOff>
    </xdr:to>
    <xdr:sp macro="" textlink="">
      <xdr:nvSpPr>
        <xdr:cNvPr id="4" name="Texto Explicativo: Linha 3">
          <a:extLst>
            <a:ext uri="{FF2B5EF4-FFF2-40B4-BE49-F238E27FC236}">
              <a16:creationId xmlns:a16="http://schemas.microsoft.com/office/drawing/2014/main" id="{5F53A951-1EAF-4CA3-B796-7A554A258A99}"/>
            </a:ext>
          </a:extLst>
        </xdr:cNvPr>
        <xdr:cNvSpPr/>
      </xdr:nvSpPr>
      <xdr:spPr>
        <a:xfrm>
          <a:off x="3629025" y="7410450"/>
          <a:ext cx="1733550" cy="247650"/>
        </a:xfrm>
        <a:prstGeom prst="borderCallout1">
          <a:avLst>
            <a:gd name="adj1" fmla="val 49519"/>
            <a:gd name="adj2" fmla="val 142"/>
            <a:gd name="adj3" fmla="val 49656"/>
            <a:gd name="adj4" fmla="val -46314"/>
          </a:avLst>
        </a:prstGeom>
        <a:ln>
          <a:solidFill>
            <a:srgbClr val="FF0000"/>
          </a:solidFill>
          <a:tailEnd type="oval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Paga somente</a:t>
          </a:r>
          <a:r>
            <a:rPr lang="pt-BR" sz="1100" baseline="0"/>
            <a:t> se vender</a:t>
          </a:r>
          <a:endParaRPr lang="pt-BR" sz="1100"/>
        </a:p>
      </xdr:txBody>
    </xdr:sp>
    <xdr:clientData/>
  </xdr:twoCellAnchor>
  <xdr:twoCellAnchor>
    <xdr:from>
      <xdr:col>3</xdr:col>
      <xdr:colOff>304802</xdr:colOff>
      <xdr:row>41</xdr:row>
      <xdr:rowOff>171450</xdr:rowOff>
    </xdr:from>
    <xdr:to>
      <xdr:col>4</xdr:col>
      <xdr:colOff>219075</xdr:colOff>
      <xdr:row>43</xdr:row>
      <xdr:rowOff>38100</xdr:rowOff>
    </xdr:to>
    <xdr:sp macro="" textlink="">
      <xdr:nvSpPr>
        <xdr:cNvPr id="5" name="Texto Explicativo: Linha 4">
          <a:extLst>
            <a:ext uri="{FF2B5EF4-FFF2-40B4-BE49-F238E27FC236}">
              <a16:creationId xmlns:a16="http://schemas.microsoft.com/office/drawing/2014/main" id="{61FE15A0-EC4A-40B3-A80A-4362C3308F66}"/>
            </a:ext>
          </a:extLst>
        </xdr:cNvPr>
        <xdr:cNvSpPr/>
      </xdr:nvSpPr>
      <xdr:spPr>
        <a:xfrm>
          <a:off x="3609977" y="7981950"/>
          <a:ext cx="552448" cy="247650"/>
        </a:xfrm>
        <a:prstGeom prst="borderCallout1">
          <a:avLst>
            <a:gd name="adj1" fmla="val 49519"/>
            <a:gd name="adj2" fmla="val 142"/>
            <a:gd name="adj3" fmla="val 49656"/>
            <a:gd name="adj4" fmla="val -141142"/>
          </a:avLst>
        </a:prstGeom>
        <a:ln>
          <a:solidFill>
            <a:srgbClr val="FF0000"/>
          </a:solidFill>
          <a:tailEnd type="oval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Lucro</a:t>
          </a:r>
        </a:p>
      </xdr:txBody>
    </xdr:sp>
    <xdr:clientData/>
  </xdr:twoCellAnchor>
  <xdr:twoCellAnchor>
    <xdr:from>
      <xdr:col>5</xdr:col>
      <xdr:colOff>19049</xdr:colOff>
      <xdr:row>42</xdr:row>
      <xdr:rowOff>38100</xdr:rowOff>
    </xdr:from>
    <xdr:to>
      <xdr:col>9</xdr:col>
      <xdr:colOff>209549</xdr:colOff>
      <xdr:row>44</xdr:row>
      <xdr:rowOff>171450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o Explicativo: Linha 6">
              <a:extLst>
                <a:ext uri="{FF2B5EF4-FFF2-40B4-BE49-F238E27FC236}">
                  <a16:creationId xmlns:a16="http://schemas.microsoft.com/office/drawing/2014/main" id="{BA899D70-2A86-4164-9D76-ED74EA5CC439}"/>
                </a:ext>
              </a:extLst>
            </xdr:cNvPr>
            <xdr:cNvSpPr/>
          </xdr:nvSpPr>
          <xdr:spPr>
            <a:xfrm>
              <a:off x="4305299" y="8039100"/>
              <a:ext cx="2409825" cy="514350"/>
            </a:xfrm>
            <a:prstGeom prst="borderCallout1">
              <a:avLst>
                <a:gd name="adj1" fmla="val 49519"/>
                <a:gd name="adj2" fmla="val 142"/>
                <a:gd name="adj3" fmla="val 49656"/>
                <a:gd name="adj4" fmla="val -61347"/>
              </a:avLst>
            </a:prstGeom>
            <a:ln>
              <a:solidFill>
                <a:srgbClr val="FF0000"/>
              </a:solidFill>
              <a:tailEnd type="oval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BR" sz="1100" b="0" i="1">
                        <a:latin typeface="Cambria Math" panose="02040503050406030204" pitchFamily="18" charset="0"/>
                      </a:rPr>
                      <m:t>𝑇𝑀</m:t>
                    </m:r>
                    <m:r>
                      <a:rPr lang="pt-BR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pt-BR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100</m:t>
                        </m:r>
                      </m:num>
                      <m:den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100 −(</m:t>
                        </m:r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𝐶𝐹</m:t>
                        </m:r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%+</m:t>
                        </m:r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𝐶𝑉</m:t>
                        </m:r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%+</m:t>
                        </m:r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𝑀𝐿</m:t>
                        </m:r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%)</m:t>
                        </m:r>
                      </m:den>
                    </m:f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7" name="Texto Explicativo: Linha 6">
              <a:extLst>
                <a:ext uri="{FF2B5EF4-FFF2-40B4-BE49-F238E27FC236}">
                  <a16:creationId xmlns:a16="http://schemas.microsoft.com/office/drawing/2014/main" id="{BA899D70-2A86-4164-9D76-ED74EA5CC439}"/>
                </a:ext>
              </a:extLst>
            </xdr:cNvPr>
            <xdr:cNvSpPr/>
          </xdr:nvSpPr>
          <xdr:spPr>
            <a:xfrm>
              <a:off x="4305299" y="8039100"/>
              <a:ext cx="2409825" cy="514350"/>
            </a:xfrm>
            <a:prstGeom prst="borderCallout1">
              <a:avLst>
                <a:gd name="adj1" fmla="val 49519"/>
                <a:gd name="adj2" fmla="val 142"/>
                <a:gd name="adj3" fmla="val 49656"/>
                <a:gd name="adj4" fmla="val -61347"/>
              </a:avLst>
            </a:prstGeom>
            <a:ln>
              <a:solidFill>
                <a:srgbClr val="FF0000"/>
              </a:solidFill>
              <a:tailEnd type="oval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pt-BR" sz="1100" b="0" i="0">
                  <a:latin typeface="Cambria Math" panose="02040503050406030204" pitchFamily="18" charset="0"/>
                </a:rPr>
                <a:t>𝑇𝑀=  100/(100 −(𝐶𝐹%+𝐶𝑉%+𝑀𝐿%))</a:t>
              </a:r>
              <a:endParaRPr lang="pt-BR" sz="1100"/>
            </a:p>
          </xdr:txBody>
        </xdr:sp>
      </mc:Fallback>
    </mc:AlternateContent>
    <xdr:clientData/>
  </xdr:twoCellAnchor>
  <xdr:twoCellAnchor>
    <xdr:from>
      <xdr:col>7</xdr:col>
      <xdr:colOff>168730</xdr:colOff>
      <xdr:row>26</xdr:row>
      <xdr:rowOff>31296</xdr:rowOff>
    </xdr:from>
    <xdr:to>
      <xdr:col>9</xdr:col>
      <xdr:colOff>44905</xdr:colOff>
      <xdr:row>28</xdr:row>
      <xdr:rowOff>164646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Texto Explicativo: Linha 5">
              <a:extLst>
                <a:ext uri="{FF2B5EF4-FFF2-40B4-BE49-F238E27FC236}">
                  <a16:creationId xmlns:a16="http://schemas.microsoft.com/office/drawing/2014/main" id="{40E74A5A-C1CB-4EE5-A88B-16D5EF3186F5}"/>
                </a:ext>
              </a:extLst>
            </xdr:cNvPr>
            <xdr:cNvSpPr/>
          </xdr:nvSpPr>
          <xdr:spPr>
            <a:xfrm>
              <a:off x="5580121" y="4984296"/>
              <a:ext cx="1048940" cy="514350"/>
            </a:xfrm>
            <a:prstGeom prst="borderCallout1">
              <a:avLst>
                <a:gd name="adj1" fmla="val 49519"/>
                <a:gd name="adj2" fmla="val 142"/>
                <a:gd name="adj3" fmla="val 49557"/>
                <a:gd name="adj4" fmla="val -253543"/>
              </a:avLst>
            </a:prstGeom>
            <a:ln>
              <a:solidFill>
                <a:srgbClr val="FF0000"/>
              </a:solidFill>
              <a:tailEnd type="oval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BR" sz="1100" b="0" i="1">
                        <a:latin typeface="Cambria Math" panose="02040503050406030204" pitchFamily="18" charset="0"/>
                      </a:rPr>
                      <m:t>𝐶𝐹</m:t>
                    </m:r>
                    <m:r>
                      <a:rPr lang="pt-BR" sz="1100" b="0" i="1">
                        <a:latin typeface="Cambria Math" panose="02040503050406030204" pitchFamily="18" charset="0"/>
                      </a:rPr>
                      <m:t>%= </m:t>
                    </m:r>
                    <m:f>
                      <m:fPr>
                        <m:ctrlPr>
                          <a:rPr lang="pt-BR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𝐶𝐹</m:t>
                        </m:r>
                      </m:num>
                      <m:den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𝑅𝐵𝑀</m:t>
                        </m:r>
                      </m:den>
                    </m:f>
                  </m:oMath>
                </m:oMathPara>
              </a14:m>
              <a:endParaRPr lang="pt-BR" sz="1100"/>
            </a:p>
          </xdr:txBody>
        </xdr:sp>
      </mc:Choice>
      <mc:Fallback>
        <xdr:sp macro="" textlink="">
          <xdr:nvSpPr>
            <xdr:cNvPr id="6" name="Texto Explicativo: Linha 5">
              <a:extLst>
                <a:ext uri="{FF2B5EF4-FFF2-40B4-BE49-F238E27FC236}">
                  <a16:creationId xmlns:a16="http://schemas.microsoft.com/office/drawing/2014/main" id="{40E74A5A-C1CB-4EE5-A88B-16D5EF3186F5}"/>
                </a:ext>
              </a:extLst>
            </xdr:cNvPr>
            <xdr:cNvSpPr/>
          </xdr:nvSpPr>
          <xdr:spPr>
            <a:xfrm>
              <a:off x="5580121" y="4984296"/>
              <a:ext cx="1048940" cy="514350"/>
            </a:xfrm>
            <a:prstGeom prst="borderCallout1">
              <a:avLst>
                <a:gd name="adj1" fmla="val 49519"/>
                <a:gd name="adj2" fmla="val 142"/>
                <a:gd name="adj3" fmla="val 49557"/>
                <a:gd name="adj4" fmla="val -253543"/>
              </a:avLst>
            </a:prstGeom>
            <a:ln>
              <a:solidFill>
                <a:srgbClr val="FF0000"/>
              </a:solidFill>
              <a:tailEnd type="oval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pt-BR" sz="1100" b="0" i="0">
                  <a:latin typeface="Cambria Math" panose="02040503050406030204" pitchFamily="18" charset="0"/>
                </a:rPr>
                <a:t>𝐶𝐹%=  𝐶𝐹/𝑅𝐵𝑀</a:t>
              </a:r>
              <a:endParaRPr lang="pt-BR" sz="1100"/>
            </a:p>
          </xdr:txBody>
        </xdr:sp>
      </mc:Fallback>
    </mc:AlternateContent>
    <xdr:clientData/>
  </xdr:twoCellAnchor>
  <xdr:twoCellAnchor>
    <xdr:from>
      <xdr:col>2</xdr:col>
      <xdr:colOff>238124</xdr:colOff>
      <xdr:row>43</xdr:row>
      <xdr:rowOff>161925</xdr:rowOff>
    </xdr:from>
    <xdr:to>
      <xdr:col>4</xdr:col>
      <xdr:colOff>219074</xdr:colOff>
      <xdr:row>45</xdr:row>
      <xdr:rowOff>28575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" name="Texto Explicativo: Linha 7">
              <a:extLst>
                <a:ext uri="{FF2B5EF4-FFF2-40B4-BE49-F238E27FC236}">
                  <a16:creationId xmlns:a16="http://schemas.microsoft.com/office/drawing/2014/main" id="{AC641DAE-BDA3-4712-93AC-B41D79570988}"/>
                </a:ext>
              </a:extLst>
            </xdr:cNvPr>
            <xdr:cNvSpPr/>
          </xdr:nvSpPr>
          <xdr:spPr>
            <a:xfrm>
              <a:off x="3146734" y="8353425"/>
              <a:ext cx="1096072" cy="247650"/>
            </a:xfrm>
            <a:prstGeom prst="borderCallout1">
              <a:avLst>
                <a:gd name="adj1" fmla="val 49519"/>
                <a:gd name="adj2" fmla="val 142"/>
                <a:gd name="adj3" fmla="val 49557"/>
                <a:gd name="adj4" fmla="val -21730"/>
              </a:avLst>
            </a:prstGeom>
            <a:ln>
              <a:solidFill>
                <a:srgbClr val="FF0000"/>
              </a:solidFill>
              <a:tailEnd type="oval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BR" sz="1100" b="0" i="1">
                        <a:latin typeface="Cambria Math" panose="02040503050406030204" pitchFamily="18" charset="0"/>
                      </a:rPr>
                      <m:t>𝑃𝑉</m:t>
                    </m:r>
                    <m:r>
                      <a:rPr lang="pt-BR" sz="11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pt-BR" sz="1100" b="0" i="1">
                        <a:latin typeface="Cambria Math" panose="02040503050406030204" pitchFamily="18" charset="0"/>
                      </a:rPr>
                      <m:t>𝑃𝐶</m:t>
                    </m:r>
                    <m:r>
                      <a:rPr lang="pt-BR" sz="1100" b="0" i="1">
                        <a:latin typeface="Cambria Math" panose="02040503050406030204" pitchFamily="18" charset="0"/>
                      </a:rPr>
                      <m:t>∗</m:t>
                    </m:r>
                    <m:r>
                      <a:rPr lang="pt-BR" sz="1100" b="0" i="1">
                        <a:latin typeface="Cambria Math" panose="02040503050406030204" pitchFamily="18" charset="0"/>
                      </a:rPr>
                      <m:t>𝑇𝑀</m:t>
                    </m:r>
                  </m:oMath>
                </m:oMathPara>
              </a14:m>
              <a:endParaRPr lang="pt-BR" sz="1100"/>
            </a:p>
          </xdr:txBody>
        </xdr:sp>
      </mc:Choice>
      <mc:Fallback>
        <xdr:sp macro="" textlink="">
          <xdr:nvSpPr>
            <xdr:cNvPr id="8" name="Texto Explicativo: Linha 7">
              <a:extLst>
                <a:ext uri="{FF2B5EF4-FFF2-40B4-BE49-F238E27FC236}">
                  <a16:creationId xmlns:a16="http://schemas.microsoft.com/office/drawing/2014/main" id="{AC641DAE-BDA3-4712-93AC-B41D79570988}"/>
                </a:ext>
              </a:extLst>
            </xdr:cNvPr>
            <xdr:cNvSpPr/>
          </xdr:nvSpPr>
          <xdr:spPr>
            <a:xfrm>
              <a:off x="3146734" y="8353425"/>
              <a:ext cx="1096072" cy="247650"/>
            </a:xfrm>
            <a:prstGeom prst="borderCallout1">
              <a:avLst>
                <a:gd name="adj1" fmla="val 49519"/>
                <a:gd name="adj2" fmla="val 142"/>
                <a:gd name="adj3" fmla="val 49557"/>
                <a:gd name="adj4" fmla="val -21730"/>
              </a:avLst>
            </a:prstGeom>
            <a:ln>
              <a:solidFill>
                <a:srgbClr val="FF0000"/>
              </a:solidFill>
              <a:tailEnd type="oval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pt-BR" sz="1100" b="0" i="0">
                  <a:latin typeface="Cambria Math" panose="02040503050406030204" pitchFamily="18" charset="0"/>
                </a:rPr>
                <a:t>𝑃𝑉=𝑃𝐶∗𝑇𝑀</a:t>
              </a:r>
              <a:endParaRPr lang="pt-BR" sz="1100"/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6CE807F-5F21-4B60-8C25-66826BF8FA18}" name="Produto" displayName="Produto" ref="A5:D15" totalsRowShown="0">
  <autoFilter ref="A5:D15" xr:uid="{89DB1CFD-C1AA-46BC-89CB-1AF7FAEFA932}"/>
  <tableColumns count="4">
    <tableColumn id="1" xr3:uid="{893C286E-961E-443E-9390-9845FBB81B6A}" name="Nome"/>
    <tableColumn id="2" xr3:uid="{1D8CF6AC-7F54-4F7D-B180-FD38DDA8027B}" name="Preço" dataDxfId="11" dataCellStyle="Moeda"/>
    <tableColumn id="3" xr3:uid="{21F0E2D4-D34D-400B-830C-67CFB79F1DEC}" name="Qtd."/>
    <tableColumn id="4" xr3:uid="{2E9BCEBF-FFC5-4148-A9D5-396503F41D77}" name="Total" dataCellStyle="Moeda">
      <calculatedColumnFormula>B6/C6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27C8EFB-2373-4D15-9C26-12FABCD0136F}" name="CF" displayName="CF" ref="A18:B26" totalsRowShown="0" headerRowDxfId="10" dataDxfId="9">
  <autoFilter ref="A18:B26" xr:uid="{92E186D4-4ADE-4E31-A423-68546E0A306A}"/>
  <tableColumns count="2">
    <tableColumn id="1" xr3:uid="{DD771B1B-A6EB-4DC6-B615-D026C2B1CE4F}" name="Custo Fixo" dataDxfId="8"/>
    <tableColumn id="3" xr3:uid="{ACB7220D-E060-4106-BE64-29569DC1B711}" name="Valor" dataDxfId="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FA58BA9-FCA4-49B8-A9B0-D545B57EC712}" name="CV" displayName="CV" ref="A30:B38" totalsRowShown="0">
  <autoFilter ref="A30:B38" xr:uid="{493058B4-51A1-4442-848B-80FE1C78E72A}"/>
  <tableColumns count="2">
    <tableColumn id="1" xr3:uid="{05932DBC-A1D3-4C97-8E5B-B4394B72E065}" name="Custo Variável"/>
    <tableColumn id="5" xr3:uid="{7CF3002C-F6FA-49FA-ACC0-F195CAB43CA8}" name="Valo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F28B751-A00E-4CB8-8A6A-1156FE5BA4C5}" name="RBM" displayName="RBM" ref="A1:A2" totalsRowShown="0" headerRowDxfId="6" dataDxfId="5" dataCellStyle="20% - Ênfase1">
  <autoFilter ref="A1:A2" xr:uid="{56096229-A265-4D7A-B9C7-C7A86690422A}"/>
  <tableColumns count="1">
    <tableColumn id="3" xr3:uid="{32DBB73A-FFDC-4658-966B-A52181160979}" name="Renda Bruta Mensal (RBM)" dataDxfId="4" dataCellStyle="20% - Ênfase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BF8BCFF-1FD9-4A16-AD56-381BB859AC78}" name="Tabela9" displayName="Tabela9" ref="A1:L11" totalsRowShown="0">
  <autoFilter ref="A1:L11" xr:uid="{39F8E46E-D868-4F53-818B-1C864B4CABE1}"/>
  <tableColumns count="12">
    <tableColumn id="1" xr3:uid="{E7AC07D9-6EAD-4518-8F29-38EA87994FA4}" name="RBM" dataCellStyle="Moeda"/>
    <tableColumn id="2" xr3:uid="{97A8EE54-ACE5-4532-B9AC-AFD64E17F53B}" name="CF" dataCellStyle="Moeda"/>
    <tableColumn id="7" xr3:uid="{837E0EDD-DDA2-4AEB-94E2-738422850557}" name="CF (%)" dataCellStyle="Porcentagem">
      <calculatedColumnFormula>Tabela9[[#This Row],[CF]]/Tabela9[[#This Row],[RBM]]</calculatedColumnFormula>
    </tableColumn>
    <tableColumn id="3" xr3:uid="{ED10BE28-8702-48D8-BCB3-9E6E5E976DE2}" name="CV (%)" dataCellStyle="Porcentagem"/>
    <tableColumn id="5" xr3:uid="{6A543F1D-FBB3-4BCA-98F8-D6AAEB4C9D07}" name="M" dataCellStyle="Porcentagem"/>
    <tableColumn id="6" xr3:uid="{DDCAB2B1-7CE1-4FCA-ADB5-3E65A876A162}" name="TM" dataCellStyle="Vírgula">
      <calculatedColumnFormula>1/(1-(Tabela9[[#This Row],[CF (%)]]+Tabela9[[#This Row],[CV (%)]]+Tabela9[[#This Row],[M]]))</calculatedColumnFormula>
    </tableColumn>
    <tableColumn id="8" xr3:uid="{B4482824-B171-4615-B206-0F1D4B8D08C5}" name="CP" dataCellStyle="Moeda"/>
    <tableColumn id="10" xr3:uid="{BDBA8510-64D3-4B91-B689-05E83106BA18}" name="PV" dataCellStyle="Moeda">
      <calculatedColumnFormula>Tabela9[[#This Row],[TM]]*Tabela9[[#This Row],[CP]]</calculatedColumnFormula>
    </tableColumn>
    <tableColumn id="13" xr3:uid="{62B49EE0-B758-462C-9971-E6AB5C689A53}" name="US" dataDxfId="3" dataCellStyle="Vírgula">
      <calculatedColumnFormula>Tabela9[[#This Row],[RBM]]/Tabela9[[#This Row],[PV]]</calculatedColumnFormula>
    </tableColumn>
    <tableColumn id="11" xr3:uid="{823F8BB6-6D32-4B35-8967-2CE7A2A66F64}" name="UV" dataDxfId="2" dataCellStyle="Vírgula"/>
    <tableColumn id="12" xr3:uid="{E5BD2533-46C2-4A21-832D-0D1E142846A8}" name="FT" dataDxfId="1">
      <calculatedColumnFormula>Tabela9[[#This Row],[PV]]*Tabela9[[#This Row],[UV]]</calculatedColumnFormula>
    </tableColumn>
    <tableColumn id="14" xr3:uid="{D302D8CA-9FC3-4BB6-8DEC-69187A495B2F}" name="Resto" dataDxfId="0">
      <calculatedColumnFormula>Tabela9[[#This Row],[RBM]]-Tabela9[[#This Row],[FT]]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70980-B36C-46EF-8873-6B831037B842}">
  <dimension ref="A1:P61"/>
  <sheetViews>
    <sheetView tabSelected="1" zoomScaleNormal="100" workbookViewId="0">
      <selection activeCell="A2" sqref="A2"/>
    </sheetView>
  </sheetViews>
  <sheetFormatPr defaultRowHeight="15" x14ac:dyDescent="0.25"/>
  <cols>
    <col min="1" max="1" width="30.28515625" bestFit="1" customWidth="1"/>
    <col min="2" max="2" width="13.28515625" bestFit="1" customWidth="1"/>
    <col min="3" max="3" width="7.140625" bestFit="1" customWidth="1"/>
    <col min="4" max="4" width="9.5703125" bestFit="1" customWidth="1"/>
    <col min="5" max="5" width="5.140625" bestFit="1" customWidth="1"/>
    <col min="6" max="6" width="6.140625" bestFit="1" customWidth="1"/>
    <col min="7" max="8" width="9.5703125" bestFit="1" customWidth="1"/>
    <col min="9" max="9" width="8" bestFit="1" customWidth="1"/>
    <col min="10" max="10" width="6" bestFit="1" customWidth="1"/>
    <col min="11" max="11" width="12.140625" bestFit="1" customWidth="1"/>
    <col min="12" max="12" width="7" bestFit="1" customWidth="1"/>
    <col min="13" max="13" width="9.28515625" bestFit="1" customWidth="1"/>
    <col min="14" max="14" width="14" bestFit="1" customWidth="1"/>
    <col min="15" max="15" width="7" bestFit="1" customWidth="1"/>
    <col min="16" max="16" width="13.5703125" bestFit="1" customWidth="1"/>
  </cols>
  <sheetData>
    <row r="1" spans="1:4" x14ac:dyDescent="0.25">
      <c r="A1" s="7" t="s">
        <v>8</v>
      </c>
    </row>
    <row r="2" spans="1:4" x14ac:dyDescent="0.25">
      <c r="A2" s="12">
        <v>6000</v>
      </c>
    </row>
    <row r="4" spans="1:4" x14ac:dyDescent="0.25">
      <c r="A4" s="17" t="s">
        <v>13</v>
      </c>
      <c r="B4" s="17"/>
      <c r="C4" s="17"/>
      <c r="D4" s="17"/>
    </row>
    <row r="5" spans="1:4" x14ac:dyDescent="0.25">
      <c r="A5" t="s">
        <v>34</v>
      </c>
      <c r="B5" t="s">
        <v>30</v>
      </c>
      <c r="C5" t="s">
        <v>31</v>
      </c>
      <c r="D5" t="s">
        <v>32</v>
      </c>
    </row>
    <row r="6" spans="1:4" x14ac:dyDescent="0.25">
      <c r="A6" t="s">
        <v>5</v>
      </c>
      <c r="B6" s="5">
        <v>40</v>
      </c>
      <c r="C6">
        <v>3</v>
      </c>
      <c r="D6" s="5">
        <f>B6/C6</f>
        <v>13.333333333333334</v>
      </c>
    </row>
    <row r="7" spans="1:4" x14ac:dyDescent="0.25">
      <c r="A7" t="s">
        <v>4</v>
      </c>
      <c r="B7" s="5">
        <v>4</v>
      </c>
      <c r="C7">
        <v>20</v>
      </c>
      <c r="D7" s="5">
        <f>B7/C7</f>
        <v>0.2</v>
      </c>
    </row>
    <row r="8" spans="1:4" x14ac:dyDescent="0.25">
      <c r="A8" t="s">
        <v>6</v>
      </c>
      <c r="B8" s="5">
        <v>5</v>
      </c>
      <c r="C8">
        <v>1</v>
      </c>
      <c r="D8" s="5">
        <f>B8/C8</f>
        <v>5</v>
      </c>
    </row>
    <row r="9" spans="1:4" x14ac:dyDescent="0.25">
      <c r="A9" t="s">
        <v>35</v>
      </c>
      <c r="B9" s="5">
        <v>0.6</v>
      </c>
      <c r="C9">
        <v>1</v>
      </c>
      <c r="D9" s="5">
        <f>B9/C9</f>
        <v>0.6</v>
      </c>
    </row>
    <row r="10" spans="1:4" x14ac:dyDescent="0.25">
      <c r="A10" t="s">
        <v>36</v>
      </c>
      <c r="B10" s="5">
        <v>2</v>
      </c>
      <c r="C10">
        <v>1</v>
      </c>
      <c r="D10" s="5">
        <f t="shared" ref="D10:D15" si="0">B10/C10</f>
        <v>2</v>
      </c>
    </row>
    <row r="11" spans="1:4" x14ac:dyDescent="0.25">
      <c r="B11" s="5"/>
      <c r="C11">
        <v>1</v>
      </c>
      <c r="D11" s="5">
        <f t="shared" si="0"/>
        <v>0</v>
      </c>
    </row>
    <row r="12" spans="1:4" x14ac:dyDescent="0.25">
      <c r="B12" s="5"/>
      <c r="C12">
        <v>1</v>
      </c>
      <c r="D12" s="5">
        <f t="shared" si="0"/>
        <v>0</v>
      </c>
    </row>
    <row r="13" spans="1:4" x14ac:dyDescent="0.25">
      <c r="B13" s="5"/>
      <c r="C13" s="9">
        <v>1</v>
      </c>
      <c r="D13" s="5">
        <f t="shared" si="0"/>
        <v>0</v>
      </c>
    </row>
    <row r="14" spans="1:4" x14ac:dyDescent="0.25">
      <c r="B14" s="5"/>
      <c r="C14">
        <v>1</v>
      </c>
      <c r="D14" s="5">
        <f t="shared" si="0"/>
        <v>0</v>
      </c>
    </row>
    <row r="15" spans="1:4" x14ac:dyDescent="0.25">
      <c r="B15" s="5"/>
      <c r="C15">
        <v>1</v>
      </c>
      <c r="D15" s="5">
        <f t="shared" si="0"/>
        <v>0</v>
      </c>
    </row>
    <row r="16" spans="1:4" x14ac:dyDescent="0.25">
      <c r="A16" s="13" t="s">
        <v>21</v>
      </c>
      <c r="B16" s="13"/>
      <c r="C16" s="13"/>
      <c r="D16" s="10">
        <f>SUM(Produto[Total])</f>
        <v>21.133333333333333</v>
      </c>
    </row>
    <row r="18" spans="1:4" x14ac:dyDescent="0.25">
      <c r="A18" s="6" t="s">
        <v>14</v>
      </c>
      <c r="B18" s="6" t="s">
        <v>20</v>
      </c>
    </row>
    <row r="19" spans="1:4" x14ac:dyDescent="0.25">
      <c r="A19" s="6" t="s">
        <v>37</v>
      </c>
      <c r="B19" s="8">
        <v>200</v>
      </c>
    </row>
    <row r="20" spans="1:4" x14ac:dyDescent="0.25">
      <c r="A20" s="6"/>
      <c r="B20" s="8"/>
    </row>
    <row r="21" spans="1:4" x14ac:dyDescent="0.25">
      <c r="A21" s="6"/>
      <c r="B21" s="8"/>
    </row>
    <row r="22" spans="1:4" x14ac:dyDescent="0.25">
      <c r="A22" s="6"/>
      <c r="B22" s="8"/>
    </row>
    <row r="23" spans="1:4" x14ac:dyDescent="0.25">
      <c r="A23" s="6"/>
      <c r="B23" s="8"/>
    </row>
    <row r="24" spans="1:4" x14ac:dyDescent="0.25">
      <c r="A24" s="6"/>
      <c r="B24" s="8"/>
    </row>
    <row r="25" spans="1:4" x14ac:dyDescent="0.25">
      <c r="A25" s="6"/>
      <c r="B25" s="8"/>
    </row>
    <row r="26" spans="1:4" x14ac:dyDescent="0.25">
      <c r="A26" s="6"/>
      <c r="B26" s="8"/>
    </row>
    <row r="27" spans="1:4" x14ac:dyDescent="0.25">
      <c r="A27" s="13" t="s">
        <v>10</v>
      </c>
      <c r="B27" s="10">
        <f>SUM(CF[Valor])</f>
        <v>200</v>
      </c>
    </row>
    <row r="28" spans="1:4" x14ac:dyDescent="0.25">
      <c r="A28" s="13" t="s">
        <v>17</v>
      </c>
      <c r="B28" s="20">
        <f>B27/A2</f>
        <v>3.3333333333333333E-2</v>
      </c>
      <c r="D28" s="11"/>
    </row>
    <row r="29" spans="1:4" x14ac:dyDescent="0.25">
      <c r="D29" s="11"/>
    </row>
    <row r="30" spans="1:4" x14ac:dyDescent="0.25">
      <c r="A30" s="17" t="s">
        <v>15</v>
      </c>
      <c r="B30" s="6" t="s">
        <v>20</v>
      </c>
    </row>
    <row r="31" spans="1:4" x14ac:dyDescent="0.25">
      <c r="A31" t="s">
        <v>38</v>
      </c>
      <c r="B31" s="3">
        <v>0.17</v>
      </c>
    </row>
    <row r="32" spans="1:4" x14ac:dyDescent="0.25">
      <c r="B32" s="14"/>
    </row>
    <row r="33" spans="1:4" x14ac:dyDescent="0.25">
      <c r="B33" s="3"/>
    </row>
    <row r="39" spans="1:4" x14ac:dyDescent="0.25">
      <c r="A39" s="13" t="s">
        <v>18</v>
      </c>
      <c r="B39" s="15">
        <f>SUM(CV[Valor])</f>
        <v>0.17</v>
      </c>
      <c r="D39" s="11"/>
    </row>
    <row r="40" spans="1:4" x14ac:dyDescent="0.25">
      <c r="A40" s="13" t="s">
        <v>9</v>
      </c>
      <c r="B40" s="18">
        <f>B39*RBM[Renda Bruta Mensal (RBM)]</f>
        <v>1020.0000000000001</v>
      </c>
      <c r="D40" s="11"/>
    </row>
    <row r="41" spans="1:4" x14ac:dyDescent="0.25">
      <c r="D41" s="11"/>
    </row>
    <row r="42" spans="1:4" x14ac:dyDescent="0.25">
      <c r="A42" s="13" t="s">
        <v>40</v>
      </c>
      <c r="B42" s="22">
        <v>0.3</v>
      </c>
      <c r="D42" s="11"/>
    </row>
    <row r="43" spans="1:4" x14ac:dyDescent="0.25">
      <c r="A43" s="13" t="s">
        <v>39</v>
      </c>
      <c r="B43" s="18">
        <f>B42*RBM[Renda Bruta Mensal (RBM)]</f>
        <v>1800</v>
      </c>
      <c r="D43" s="11"/>
    </row>
    <row r="44" spans="1:4" x14ac:dyDescent="0.25">
      <c r="A44" s="13" t="s">
        <v>16</v>
      </c>
      <c r="B44" s="21">
        <f>1/(1-(B28+B39+B42))</f>
        <v>2.0134228187919461</v>
      </c>
    </row>
    <row r="45" spans="1:4" x14ac:dyDescent="0.25">
      <c r="A45" s="13" t="s">
        <v>19</v>
      </c>
      <c r="B45" s="23">
        <f>B44*D16</f>
        <v>42.550335570469791</v>
      </c>
    </row>
    <row r="46" spans="1:4" x14ac:dyDescent="0.25">
      <c r="A46" s="13" t="s">
        <v>26</v>
      </c>
      <c r="B46" s="19">
        <f>RBM[Renda Bruta Mensal (RBM)]/B45</f>
        <v>141.0094637223975</v>
      </c>
    </row>
    <row r="47" spans="1:4" x14ac:dyDescent="0.25">
      <c r="A47" s="13" t="s">
        <v>27</v>
      </c>
      <c r="B47" s="16">
        <v>3</v>
      </c>
    </row>
    <row r="48" spans="1:4" x14ac:dyDescent="0.25">
      <c r="A48" s="13" t="s">
        <v>28</v>
      </c>
      <c r="B48" s="18">
        <f>B47*B45</f>
        <v>127.65100671140937</v>
      </c>
    </row>
    <row r="49" spans="1:16" x14ac:dyDescent="0.25">
      <c r="A49" s="13" t="s">
        <v>33</v>
      </c>
      <c r="B49" s="18">
        <f>B47*B10</f>
        <v>6</v>
      </c>
    </row>
    <row r="54" spans="1:16" x14ac:dyDescent="0.25">
      <c r="P54" s="2"/>
    </row>
    <row r="55" spans="1:16" x14ac:dyDescent="0.25">
      <c r="P55" s="2"/>
    </row>
    <row r="56" spans="1:16" x14ac:dyDescent="0.25">
      <c r="P56" s="2"/>
    </row>
    <row r="57" spans="1:16" x14ac:dyDescent="0.25">
      <c r="N57" s="2"/>
      <c r="O57" s="2"/>
      <c r="P57" s="2"/>
    </row>
    <row r="58" spans="1:16" x14ac:dyDescent="0.25">
      <c r="N58" s="2"/>
      <c r="O58" s="2"/>
      <c r="P58" s="2"/>
    </row>
    <row r="59" spans="1:16" x14ac:dyDescent="0.25">
      <c r="N59" s="2"/>
      <c r="O59" s="2"/>
      <c r="P59" s="2"/>
    </row>
    <row r="60" spans="1:16" x14ac:dyDescent="0.25">
      <c r="N60" s="2"/>
      <c r="O60" s="2"/>
    </row>
    <row r="61" spans="1:16" x14ac:dyDescent="0.25">
      <c r="N61" s="2"/>
      <c r="O61" s="2"/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  <tableParts count="4"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E6020-7CF7-4ACB-9D66-239246949EB1}">
  <dimension ref="A1:L11"/>
  <sheetViews>
    <sheetView workbookViewId="0">
      <selection activeCell="H3" sqref="H3"/>
    </sheetView>
  </sheetViews>
  <sheetFormatPr defaultRowHeight="15" x14ac:dyDescent="0.25"/>
  <cols>
    <col min="1" max="2" width="12.140625" bestFit="1" customWidth="1"/>
    <col min="3" max="3" width="8.85546875" bestFit="1" customWidth="1"/>
    <col min="5" max="5" width="5.140625" bestFit="1" customWidth="1"/>
    <col min="6" max="6" width="6.140625" bestFit="1" customWidth="1"/>
    <col min="7" max="7" width="12.140625" bestFit="1" customWidth="1"/>
    <col min="8" max="8" width="13.28515625" bestFit="1" customWidth="1"/>
    <col min="9" max="9" width="7.7109375" bestFit="1" customWidth="1"/>
    <col min="10" max="10" width="7" bestFit="1" customWidth="1"/>
    <col min="11" max="11" width="13.28515625" bestFit="1" customWidth="1"/>
    <col min="12" max="12" width="12.140625" bestFit="1" customWidth="1"/>
  </cols>
  <sheetData>
    <row r="1" spans="1:12" x14ac:dyDescent="0.25">
      <c r="A1" t="s">
        <v>7</v>
      </c>
      <c r="B1" t="s">
        <v>2</v>
      </c>
      <c r="C1" t="s">
        <v>11</v>
      </c>
      <c r="D1" t="s">
        <v>12</v>
      </c>
      <c r="E1" t="s">
        <v>0</v>
      </c>
      <c r="F1" t="s">
        <v>1</v>
      </c>
      <c r="G1" t="s">
        <v>22</v>
      </c>
      <c r="H1" t="s">
        <v>3</v>
      </c>
      <c r="I1" t="s">
        <v>25</v>
      </c>
      <c r="J1" t="s">
        <v>23</v>
      </c>
      <c r="K1" t="s">
        <v>24</v>
      </c>
      <c r="L1" t="s">
        <v>29</v>
      </c>
    </row>
    <row r="2" spans="1:12" x14ac:dyDescent="0.25">
      <c r="A2" s="5">
        <v>6000</v>
      </c>
      <c r="B2" s="5">
        <v>1900</v>
      </c>
      <c r="C2" s="3">
        <f>Tabela9[[#This Row],[CF]]/Tabela9[[#This Row],[RBM]]</f>
        <v>0.31666666666666665</v>
      </c>
      <c r="D2" s="3">
        <v>0.12</v>
      </c>
      <c r="E2" s="3">
        <v>0.2</v>
      </c>
      <c r="F2" s="1">
        <f>1/(1-(Tabela9[[#This Row],[CF (%)]]+Tabela9[[#This Row],[CV (%)]]+Tabela9[[#This Row],[M]]))</f>
        <v>2.7522935779816518</v>
      </c>
      <c r="G2" s="5">
        <v>17.2</v>
      </c>
      <c r="H2" s="5">
        <f>Tabela9[[#This Row],[TM]]*Tabela9[[#This Row],[CP]]</f>
        <v>47.339449541284409</v>
      </c>
      <c r="I2" s="4">
        <f>Tabela9[[#This Row],[RBM]]/Tabela9[[#This Row],[PV]]</f>
        <v>126.74418604651162</v>
      </c>
      <c r="J2" s="4">
        <v>27</v>
      </c>
      <c r="K2" s="11">
        <f>Tabela9[[#This Row],[PV]]*Tabela9[[#This Row],[UV]]</f>
        <v>1278.165137614679</v>
      </c>
      <c r="L2" s="11">
        <f>Tabela9[[#This Row],[RBM]]-Tabela9[[#This Row],[FT]]</f>
        <v>4721.8348623853208</v>
      </c>
    </row>
    <row r="3" spans="1:12" x14ac:dyDescent="0.25">
      <c r="A3" s="5">
        <v>6000</v>
      </c>
      <c r="B3" s="5">
        <v>1900</v>
      </c>
      <c r="C3" s="3">
        <f>Tabela9[[#This Row],[CF]]/Tabela9[[#This Row],[RBM]]</f>
        <v>0.31666666666666665</v>
      </c>
      <c r="D3" s="3">
        <v>0.12</v>
      </c>
      <c r="E3" s="3">
        <v>0</v>
      </c>
      <c r="F3" s="1">
        <f>1/(1-(Tabela9[[#This Row],[CF (%)]]+Tabela9[[#This Row],[CV (%)]]+Tabela9[[#This Row],[M]]))</f>
        <v>1.7751479289940828</v>
      </c>
      <c r="G3" s="5">
        <v>17.2</v>
      </c>
      <c r="H3" s="5">
        <f>Tabela9[[#This Row],[TM]]*Tabela9[[#This Row],[CP]]</f>
        <v>30.532544378698223</v>
      </c>
      <c r="I3" s="4">
        <f>Tabela9[[#This Row],[RBM]]/Tabela9[[#This Row],[PV]]</f>
        <v>196.51162790697677</v>
      </c>
      <c r="J3" s="4">
        <v>100</v>
      </c>
      <c r="K3" s="11">
        <f>Tabela9[[#This Row],[PV]]*Tabela9[[#This Row],[UV]]</f>
        <v>3053.2544378698221</v>
      </c>
      <c r="L3" s="11">
        <f>Tabela9[[#This Row],[RBM]]-Tabela9[[#This Row],[FT]]</f>
        <v>2946.7455621301779</v>
      </c>
    </row>
    <row r="4" spans="1:12" x14ac:dyDescent="0.25">
      <c r="A4" s="5">
        <v>4800</v>
      </c>
      <c r="B4" s="5">
        <v>1900</v>
      </c>
      <c r="C4" s="3">
        <f>Tabela9[[#This Row],[CF]]/Tabela9[[#This Row],[RBM]]</f>
        <v>0.39583333333333331</v>
      </c>
      <c r="D4" s="3">
        <v>0.12</v>
      </c>
      <c r="E4" s="3">
        <v>0.2</v>
      </c>
      <c r="F4" s="1">
        <f>1/(1-(Tabela9[[#This Row],[CF (%)]]+Tabela9[[#This Row],[CV (%)]]+Tabela9[[#This Row],[M]]))</f>
        <v>3.5190615835777126</v>
      </c>
      <c r="G4" s="5">
        <v>17.2</v>
      </c>
      <c r="H4" s="5">
        <f>Tabela9[[#This Row],[TM]]*Tabela9[[#This Row],[CP]]</f>
        <v>60.527859237536653</v>
      </c>
      <c r="I4" s="4">
        <f>Tabela9[[#This Row],[RBM]]/Tabela9[[#This Row],[PV]]</f>
        <v>79.302325581395351</v>
      </c>
      <c r="J4" s="4">
        <v>50</v>
      </c>
      <c r="K4" s="11">
        <f>Tabela9[[#This Row],[PV]]*Tabela9[[#This Row],[UV]]</f>
        <v>3026.3929618768325</v>
      </c>
      <c r="L4" s="11">
        <f>Tabela9[[#This Row],[RBM]]-Tabela9[[#This Row],[FT]]</f>
        <v>1773.6070381231675</v>
      </c>
    </row>
    <row r="5" spans="1:12" x14ac:dyDescent="0.25">
      <c r="A5" s="5">
        <v>3000</v>
      </c>
      <c r="B5" s="5">
        <v>1900</v>
      </c>
      <c r="C5" s="3">
        <f>Tabela9[[#This Row],[CF]]/Tabela9[[#This Row],[RBM]]</f>
        <v>0.6333333333333333</v>
      </c>
      <c r="D5" s="3">
        <v>0.12</v>
      </c>
      <c r="E5" s="3">
        <v>0</v>
      </c>
      <c r="F5" s="1">
        <f>1/(1-(Tabela9[[#This Row],[CF (%)]]+Tabela9[[#This Row],[CV (%)]]+Tabela9[[#This Row],[M]]))</f>
        <v>4.0540540540540535</v>
      </c>
      <c r="G5" s="5">
        <v>17.2</v>
      </c>
      <c r="H5" s="5">
        <f>Tabela9[[#This Row],[TM]]*Tabela9[[#This Row],[CP]]</f>
        <v>69.729729729729712</v>
      </c>
      <c r="I5" s="4">
        <f>Tabela9[[#This Row],[RBM]]/Tabela9[[#This Row],[PV]]</f>
        <v>43.023255813953497</v>
      </c>
      <c r="J5" s="4">
        <v>43</v>
      </c>
      <c r="K5" s="11">
        <f>Tabela9[[#This Row],[PV]]*Tabela9[[#This Row],[UV]]</f>
        <v>2998.3783783783774</v>
      </c>
      <c r="L5" s="11">
        <f>Tabela9[[#This Row],[RBM]]-Tabela9[[#This Row],[FT]]</f>
        <v>1.6216216216225803</v>
      </c>
    </row>
    <row r="6" spans="1:12" x14ac:dyDescent="0.25">
      <c r="A6" s="5"/>
      <c r="B6" s="5"/>
      <c r="C6" s="3"/>
      <c r="D6" s="3"/>
      <c r="E6" s="3"/>
      <c r="F6" s="1">
        <f>1/(1-(Tabela9[[#This Row],[CF (%)]]+Tabela9[[#This Row],[CV (%)]]+Tabela9[[#This Row],[M]]))</f>
        <v>1</v>
      </c>
      <c r="G6" s="5"/>
      <c r="H6" s="5">
        <f>Tabela9[[#This Row],[TM]]*Tabela9[[#This Row],[CP]]</f>
        <v>0</v>
      </c>
      <c r="I6" s="4" t="e">
        <f>Tabela9[[#This Row],[RBM]]/Tabela9[[#This Row],[PV]]</f>
        <v>#DIV/0!</v>
      </c>
      <c r="J6" s="4"/>
      <c r="K6" s="11">
        <f>Tabela9[[#This Row],[PV]]*Tabela9[[#This Row],[UV]]</f>
        <v>0</v>
      </c>
      <c r="L6" s="11">
        <f>Tabela9[[#This Row],[RBM]]-Tabela9[[#This Row],[FT]]</f>
        <v>0</v>
      </c>
    </row>
    <row r="7" spans="1:12" x14ac:dyDescent="0.25">
      <c r="A7" s="5"/>
      <c r="B7" s="5"/>
      <c r="C7" s="3"/>
      <c r="D7" s="3"/>
      <c r="E7" s="3"/>
      <c r="F7" s="1">
        <f>1/(1-(Tabela9[[#This Row],[CF (%)]]+Tabela9[[#This Row],[CV (%)]]+Tabela9[[#This Row],[M]]))</f>
        <v>1</v>
      </c>
      <c r="G7" s="5"/>
      <c r="H7" s="5">
        <f>Tabela9[[#This Row],[TM]]*Tabela9[[#This Row],[CP]]</f>
        <v>0</v>
      </c>
      <c r="I7" s="4" t="e">
        <f>Tabela9[[#This Row],[RBM]]/Tabela9[[#This Row],[PV]]</f>
        <v>#DIV/0!</v>
      </c>
      <c r="J7" s="4"/>
      <c r="K7" s="11">
        <f>Tabela9[[#This Row],[PV]]*Tabela9[[#This Row],[UV]]</f>
        <v>0</v>
      </c>
      <c r="L7" s="11">
        <f>Tabela9[[#This Row],[RBM]]-Tabela9[[#This Row],[FT]]</f>
        <v>0</v>
      </c>
    </row>
    <row r="8" spans="1:12" x14ac:dyDescent="0.25">
      <c r="A8" s="5"/>
      <c r="B8" s="5"/>
      <c r="C8" s="3"/>
      <c r="D8" s="3"/>
      <c r="E8" s="3"/>
      <c r="F8" s="1">
        <f>1/(1-(Tabela9[[#This Row],[CF (%)]]+Tabela9[[#This Row],[CV (%)]]+Tabela9[[#This Row],[M]]))</f>
        <v>1</v>
      </c>
      <c r="G8" s="5"/>
      <c r="H8" s="5">
        <f>Tabela9[[#This Row],[TM]]*Tabela9[[#This Row],[CP]]</f>
        <v>0</v>
      </c>
      <c r="I8" s="4" t="e">
        <f>Tabela9[[#This Row],[RBM]]/Tabela9[[#This Row],[PV]]</f>
        <v>#DIV/0!</v>
      </c>
      <c r="J8" s="4"/>
      <c r="K8" s="11">
        <f>Tabela9[[#This Row],[PV]]*Tabela9[[#This Row],[UV]]</f>
        <v>0</v>
      </c>
      <c r="L8" s="11">
        <f>Tabela9[[#This Row],[RBM]]-Tabela9[[#This Row],[FT]]</f>
        <v>0</v>
      </c>
    </row>
    <row r="9" spans="1:12" x14ac:dyDescent="0.25">
      <c r="A9" s="5"/>
      <c r="B9" s="5"/>
      <c r="C9" s="3"/>
      <c r="D9" s="3"/>
      <c r="E9" s="3"/>
      <c r="F9" s="1">
        <f>1/(1-(Tabela9[[#This Row],[CF (%)]]+Tabela9[[#This Row],[CV (%)]]+Tabela9[[#This Row],[M]]))</f>
        <v>1</v>
      </c>
      <c r="G9" s="5"/>
      <c r="H9" s="5">
        <f>Tabela9[[#This Row],[TM]]*Tabela9[[#This Row],[CP]]</f>
        <v>0</v>
      </c>
      <c r="I9" s="4" t="e">
        <f>Tabela9[[#This Row],[RBM]]/Tabela9[[#This Row],[PV]]</f>
        <v>#DIV/0!</v>
      </c>
      <c r="J9" s="4"/>
      <c r="K9" s="11">
        <f>Tabela9[[#This Row],[PV]]*Tabela9[[#This Row],[UV]]</f>
        <v>0</v>
      </c>
      <c r="L9" s="11">
        <f>Tabela9[[#This Row],[RBM]]-Tabela9[[#This Row],[FT]]</f>
        <v>0</v>
      </c>
    </row>
    <row r="10" spans="1:12" x14ac:dyDescent="0.25">
      <c r="A10" s="5"/>
      <c r="B10" s="5"/>
      <c r="C10" s="3"/>
      <c r="D10" s="3"/>
      <c r="E10" s="3"/>
      <c r="F10" s="1">
        <f>1/(1-(Tabela9[[#This Row],[CF (%)]]+Tabela9[[#This Row],[CV (%)]]+Tabela9[[#This Row],[M]]))</f>
        <v>1</v>
      </c>
      <c r="G10" s="5"/>
      <c r="H10" s="5">
        <f>Tabela9[[#This Row],[TM]]*Tabela9[[#This Row],[CP]]</f>
        <v>0</v>
      </c>
      <c r="I10" s="4" t="e">
        <f>Tabela9[[#This Row],[RBM]]/Tabela9[[#This Row],[PV]]</f>
        <v>#DIV/0!</v>
      </c>
      <c r="J10" s="4"/>
      <c r="K10" s="11">
        <f>Tabela9[[#This Row],[PV]]*Tabela9[[#This Row],[UV]]</f>
        <v>0</v>
      </c>
      <c r="L10" s="11">
        <f>Tabela9[[#This Row],[RBM]]-Tabela9[[#This Row],[FT]]</f>
        <v>0</v>
      </c>
    </row>
    <row r="11" spans="1:12" x14ac:dyDescent="0.25">
      <c r="A11" s="5"/>
      <c r="B11" s="5"/>
      <c r="C11" s="3"/>
      <c r="D11" s="3"/>
      <c r="E11" s="3"/>
      <c r="F11" s="1">
        <f>1/(1-(Tabela9[[#This Row],[CF (%)]]+Tabela9[[#This Row],[CV (%)]]+Tabela9[[#This Row],[M]]))</f>
        <v>1</v>
      </c>
      <c r="G11" s="5"/>
      <c r="H11" s="5">
        <f>Tabela9[[#This Row],[TM]]*Tabela9[[#This Row],[CP]]</f>
        <v>0</v>
      </c>
      <c r="I11" s="4" t="e">
        <f>Tabela9[[#This Row],[RBM]]/Tabela9[[#This Row],[PV]]</f>
        <v>#DIV/0!</v>
      </c>
      <c r="J11" s="4"/>
      <c r="K11" s="11">
        <f>Tabela9[[#This Row],[PV]]*Tabela9[[#This Row],[UV]]</f>
        <v>0</v>
      </c>
      <c r="L11" s="11">
        <f>Tabela9[[#This Row],[RBM]]-Tabela9[[#This Row],[FT]]</f>
        <v>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Planejamento</vt:lpstr>
      <vt:lpstr>Execuções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Dias</dc:creator>
  <cp:lastModifiedBy>Marcelo Dias</cp:lastModifiedBy>
  <dcterms:created xsi:type="dcterms:W3CDTF">2019-05-20T15:26:59Z</dcterms:created>
  <dcterms:modified xsi:type="dcterms:W3CDTF">2020-02-01T18:18:12Z</dcterms:modified>
</cp:coreProperties>
</file>