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fefe2130b16d0f35/0 Bago/1 Math Dept/_SY 21-22 1st Sem/MATH 100.2/"/>
    </mc:Choice>
  </mc:AlternateContent>
  <xr:revisionPtr revIDLastSave="147" documentId="11_28D14D9967F8FF825606E5E7814A79E50A2BDF6B" xr6:coauthVersionLast="47" xr6:coauthVersionMax="47" xr10:uidLastSave="{A95A8C60-1B6E-44C5-B7E2-2FE049CBA40C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solver_adj" localSheetId="0" hidden="1">Sheet1!$C$21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Sheet1!$C$21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hs1" localSheetId="0" hidden="1">Sheet1!#REF!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" i="1" l="1"/>
  <c r="C19" i="1"/>
  <c r="C18" i="1"/>
  <c r="B19" i="1"/>
  <c r="B18" i="1"/>
  <c r="C39" i="1"/>
  <c r="D40" i="1"/>
  <c r="B38" i="1"/>
  <c r="C40" i="1"/>
  <c r="B39" i="1" a="1"/>
  <c r="B40" i="1" s="1"/>
  <c r="B14" i="1"/>
  <c r="B20" i="1" s="1"/>
  <c r="C14" i="1"/>
  <c r="C20" i="1" s="1"/>
  <c r="C13" i="1"/>
  <c r="C27" i="1" s="1"/>
  <c r="B13" i="1"/>
  <c r="B27" i="1" s="1"/>
  <c r="C6" i="1"/>
  <c r="C37" i="1" s="1"/>
  <c r="D6" i="1"/>
  <c r="D37" i="1" s="1"/>
  <c r="B6" i="1"/>
  <c r="C9" i="1"/>
  <c r="B8" i="1" a="1"/>
  <c r="B8" i="1" s="1"/>
  <c r="B22" i="1" l="1"/>
  <c r="B33" i="1" s="1"/>
  <c r="C21" i="1"/>
  <c r="C22" i="1" s="1"/>
  <c r="C34" i="1" s="1"/>
  <c r="D34" i="1" s="1"/>
  <c r="A7" i="1" a="1"/>
  <c r="A7" i="1" s="1"/>
  <c r="B37" i="1"/>
  <c r="A38" i="1" s="1" a="1"/>
  <c r="A40" i="1" s="1"/>
  <c r="B39" i="1"/>
  <c r="B9" i="1"/>
  <c r="B32" i="1" l="1"/>
  <c r="D32" i="1" s="1"/>
  <c r="C33" i="1"/>
  <c r="D33" i="1" s="1"/>
  <c r="B42" i="1" s="1" a="1"/>
  <c r="B42" i="1" s="1"/>
  <c r="B43" i="1" s="1"/>
  <c r="B44" i="1" s="1"/>
  <c r="A8" i="1"/>
  <c r="A9" i="1"/>
  <c r="A39" i="1"/>
  <c r="A38" i="1"/>
</calcChain>
</file>

<file path=xl/sharedStrings.xml><?xml version="1.0" encoding="utf-8"?>
<sst xmlns="http://schemas.openxmlformats.org/spreadsheetml/2006/main" count="34" uniqueCount="27">
  <si>
    <t>t</t>
  </si>
  <si>
    <t>rate</t>
  </si>
  <si>
    <t>volatility</t>
  </si>
  <si>
    <t>ρ</t>
  </si>
  <si>
    <t>Σ</t>
  </si>
  <si>
    <r>
      <t>σ</t>
    </r>
    <r>
      <rPr>
        <b/>
        <vertAlign val="subscript"/>
        <sz val="11"/>
        <color theme="1"/>
        <rFont val="Calibri"/>
        <family val="2"/>
        <scheme val="minor"/>
      </rPr>
      <t>p</t>
    </r>
  </si>
  <si>
    <t>C</t>
  </si>
  <si>
    <t>PV</t>
  </si>
  <si>
    <t>Total = B</t>
  </si>
  <si>
    <t>Asset 1</t>
  </si>
  <si>
    <t>Asset 2</t>
  </si>
  <si>
    <t>Asset 3</t>
  </si>
  <si>
    <t>10-day 99% VaR</t>
  </si>
  <si>
    <r>
      <t>C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</si>
  <si>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b/>
        <vertAlign val="subscript"/>
        <sz val="11"/>
        <color theme="1"/>
        <rFont val="Calibri"/>
        <family val="2"/>
        <scheme val="minor"/>
      </rPr>
      <t>2</t>
    </r>
  </si>
  <si>
    <t>Given</t>
  </si>
  <si>
    <t>A</t>
  </si>
  <si>
    <t>B</t>
  </si>
  <si>
    <t>1-day 99% VaR</t>
  </si>
  <si>
    <t>Cash Flow Mapping</t>
  </si>
  <si>
    <t>VaR Calculation</t>
  </si>
  <si>
    <r>
      <t>Finding α</t>
    </r>
    <r>
      <rPr>
        <b/>
        <vertAlign val="subscript"/>
        <sz val="11"/>
        <color theme="0"/>
        <rFont val="Calibri"/>
        <family val="2"/>
      </rPr>
      <t>1</t>
    </r>
    <r>
      <rPr>
        <b/>
        <sz val="11"/>
        <color theme="0"/>
        <rFont val="Calibri"/>
        <family val="2"/>
      </rPr>
      <t xml:space="preserve"> and α</t>
    </r>
    <r>
      <rPr>
        <b/>
        <vertAlign val="subscript"/>
        <sz val="11"/>
        <color theme="0"/>
        <rFont val="Calibri"/>
        <family val="2"/>
      </rPr>
      <t>2</t>
    </r>
  </si>
  <si>
    <r>
      <t>α</t>
    </r>
    <r>
      <rPr>
        <b/>
        <vertAlign val="subscript"/>
        <sz val="11"/>
        <color theme="1"/>
        <rFont val="Calibri"/>
        <family val="2"/>
      </rPr>
      <t>1</t>
    </r>
  </si>
  <si>
    <r>
      <t>α</t>
    </r>
    <r>
      <rPr>
        <b/>
        <vertAlign val="subscript"/>
        <sz val="11"/>
        <color theme="1"/>
        <rFont val="Calibri"/>
        <family val="2"/>
      </rPr>
      <t>2</t>
    </r>
  </si>
  <si>
    <t>Linear Interpolation</t>
  </si>
  <si>
    <t>*Note: Interest rates assumed to be continuously compounded</t>
  </si>
  <si>
    <t>Present value* of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</si>
</sst>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&quot;Warning&quot;;\ &quot;Warning&quot;;\ &quot;OK&quot;"/>
    <numFmt numFmtId="168" formatCode="0.0"/>
  </numFmts>
  <fonts count="2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5"/>
      <name val="Calibri"/>
      <family val="2"/>
      <scheme val="minor"/>
    </font>
    <font>
      <b/>
      <sz val="10"/>
      <color rgb="FFC00000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0"/>
      <color theme="9" tint="-0.2499465926084170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b/>
      <vertAlign val="subscript"/>
      <sz val="11"/>
      <color theme="0"/>
      <name val="Calibri"/>
      <family val="2"/>
    </font>
    <font>
      <b/>
      <vertAlign val="subscript"/>
      <sz val="11"/>
      <color theme="1"/>
      <name val="Calibri"/>
      <family val="2"/>
    </font>
    <font>
      <i/>
      <sz val="11"/>
      <color theme="1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darkUp">
        <fgColor theme="0" tint="-0.34998626667073579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darkUp">
        <fgColor theme="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8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2" borderId="1" applyNumberFormat="0" applyProtection="0"/>
    <xf numFmtId="37" fontId="4" fillId="3" borderId="1" applyFont="0"/>
    <xf numFmtId="166" fontId="3" fillId="0" borderId="2" applyNumberFormat="0" applyFont="0" applyFill="0"/>
    <xf numFmtId="0" fontId="5" fillId="4" borderId="1" applyNumberFormat="0" applyProtection="0"/>
    <xf numFmtId="164" fontId="3" fillId="0" borderId="1"/>
    <xf numFmtId="0" fontId="6" fillId="5" borderId="3" applyNumberFormat="0" applyProtection="0">
      <alignment horizontal="center" vertical="center"/>
    </xf>
    <xf numFmtId="0" fontId="7" fillId="0" borderId="4" applyNumberFormat="0" applyProtection="0">
      <alignment horizontal="center" vertical="center" wrapText="1"/>
    </xf>
    <xf numFmtId="167" fontId="8" fillId="4" borderId="1">
      <alignment horizontal="center" vertical="center"/>
    </xf>
    <xf numFmtId="165" fontId="3" fillId="0" borderId="0" applyFont="0" applyFill="0" applyBorder="0" applyAlignment="0" applyProtection="0"/>
    <xf numFmtId="0" fontId="9" fillId="0" borderId="0" applyNumberFormat="0" applyProtection="0"/>
    <xf numFmtId="0" fontId="10" fillId="0" borderId="0" applyNumberFormat="0" applyFill="0" applyProtection="0">
      <alignment horizontal="center" vertical="center"/>
    </xf>
    <xf numFmtId="0" fontId="11" fillId="0" borderId="5"/>
    <xf numFmtId="0" fontId="3" fillId="6" borderId="0" applyNumberFormat="0" applyProtection="0"/>
    <xf numFmtId="0" fontId="12" fillId="0" borderId="0" applyNumberFormat="0" applyProtection="0"/>
    <xf numFmtId="0" fontId="13" fillId="0" borderId="0" applyNumberFormat="0" applyProtection="0"/>
    <xf numFmtId="0" fontId="14" fillId="0" borderId="0" applyNumberFormat="0" applyProtection="0"/>
    <xf numFmtId="38" fontId="15" fillId="7" borderId="1" applyProtection="0"/>
    <xf numFmtId="0" fontId="16" fillId="8" borderId="0" applyNumberFormat="0" applyBorder="0" applyProtection="0"/>
    <xf numFmtId="0" fontId="17" fillId="8" borderId="0" applyNumberFormat="0" applyBorder="0" applyProtection="0"/>
    <xf numFmtId="37" fontId="3" fillId="9" borderId="1" applyProtection="0"/>
    <xf numFmtId="37" fontId="3" fillId="0" borderId="6" applyNumberFormat="0" applyProtection="0"/>
    <xf numFmtId="0" fontId="3" fillId="0" borderId="7" applyNumberFormat="0" applyFont="0" applyFill="0" applyAlignment="0" applyProtection="0"/>
    <xf numFmtId="0" fontId="6" fillId="10" borderId="1" applyNumberFormat="0" applyProtection="0">
      <alignment horizontal="center" vertical="center" wrapText="1"/>
    </xf>
    <xf numFmtId="0" fontId="18" fillId="0" borderId="0" applyNumberFormat="0" applyFill="0" applyProtection="0">
      <alignment horizontal="center"/>
    </xf>
    <xf numFmtId="0" fontId="3" fillId="11" borderId="0"/>
  </cellStyleXfs>
  <cellXfs count="26">
    <xf numFmtId="0" fontId="0" fillId="0" borderId="0" xfId="0"/>
    <xf numFmtId="0" fontId="18" fillId="0" borderId="0" xfId="26">
      <alignment horizontal="center"/>
    </xf>
    <xf numFmtId="37" fontId="3" fillId="9" borderId="1" xfId="22"/>
    <xf numFmtId="0" fontId="6" fillId="10" borderId="1" xfId="25">
      <alignment horizontal="center" vertical="center" wrapText="1"/>
    </xf>
    <xf numFmtId="10" fontId="6" fillId="10" borderId="1" xfId="25" applyNumberFormat="1">
      <alignment horizontal="center" vertical="center" wrapText="1"/>
    </xf>
    <xf numFmtId="10" fontId="6" fillId="10" borderId="1" xfId="25" applyNumberFormat="1" applyAlignment="1">
      <alignment horizontal="center" vertical="center" wrapText="1"/>
    </xf>
    <xf numFmtId="168" fontId="6" fillId="10" borderId="1" xfId="25" applyNumberFormat="1">
      <alignment horizontal="center" vertical="center" wrapText="1"/>
    </xf>
    <xf numFmtId="10" fontId="6" fillId="10" borderId="1" xfId="2" applyNumberFormat="1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165" fontId="0" fillId="0" borderId="0" xfId="1" applyFont="1"/>
    <xf numFmtId="165" fontId="6" fillId="10" borderId="1" xfId="25" applyNumberForma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0" fillId="0" borderId="0" xfId="0" applyNumberFormat="1"/>
    <xf numFmtId="0" fontId="2" fillId="12" borderId="0" xfId="0" applyFont="1" applyFill="1" applyAlignment="1">
      <alignment horizontal="center"/>
    </xf>
    <xf numFmtId="165" fontId="2" fillId="12" borderId="0" xfId="1" applyFont="1" applyFill="1"/>
    <xf numFmtId="168" fontId="6" fillId="10" borderId="8" xfId="25" applyNumberFormat="1" applyBorder="1">
      <alignment horizontal="center" vertical="center" wrapText="1"/>
    </xf>
    <xf numFmtId="168" fontId="6" fillId="0" borderId="6" xfId="25" applyNumberFormat="1" applyFill="1" applyBorder="1">
      <alignment horizontal="center" vertical="center" wrapText="1"/>
    </xf>
    <xf numFmtId="0" fontId="22" fillId="10" borderId="1" xfId="26" applyFont="1" applyFill="1" applyBorder="1">
      <alignment horizontal="center"/>
    </xf>
    <xf numFmtId="165" fontId="6" fillId="10" borderId="8" xfId="25" applyNumberFormat="1" applyBorder="1">
      <alignment horizontal="center" vertical="center" wrapText="1"/>
    </xf>
    <xf numFmtId="165" fontId="6" fillId="0" borderId="0" xfId="25" applyNumberFormat="1" applyFill="1" applyBorder="1">
      <alignment horizontal="center" vertical="center" wrapText="1"/>
    </xf>
    <xf numFmtId="165" fontId="6" fillId="0" borderId="6" xfId="25" applyNumberFormat="1" applyFill="1" applyBorder="1">
      <alignment horizontal="center" vertical="center" wrapText="1"/>
    </xf>
    <xf numFmtId="10" fontId="6" fillId="10" borderId="8" xfId="25" applyNumberFormat="1" applyBorder="1">
      <alignment horizontal="center" vertical="center" wrapText="1"/>
    </xf>
    <xf numFmtId="10" fontId="6" fillId="0" borderId="6" xfId="25" applyNumberFormat="1" applyFill="1" applyBorder="1">
      <alignment horizontal="center" vertical="center" wrapText="1"/>
    </xf>
    <xf numFmtId="0" fontId="25" fillId="0" borderId="0" xfId="0" applyFont="1" applyAlignment="1">
      <alignment horizontal="left"/>
    </xf>
    <xf numFmtId="0" fontId="21" fillId="13" borderId="0" xfId="0" applyFont="1" applyFill="1" applyAlignment="1">
      <alignment horizontal="center"/>
    </xf>
  </cellXfs>
  <cellStyles count="28">
    <cellStyle name="Active Case" xfId="3" xr:uid="{00000000-0005-0000-0000-000000000000}"/>
    <cellStyle name="Actuals" xfId="4" xr:uid="{00000000-0005-0000-0000-000001000000}"/>
    <cellStyle name="Applied Line" xfId="5" xr:uid="{00000000-0005-0000-0000-000002000000}"/>
    <cellStyle name="Assumption" xfId="6" xr:uid="{00000000-0005-0000-0000-000003000000}"/>
    <cellStyle name="Calc" xfId="7" xr:uid="{00000000-0005-0000-0000-000004000000}"/>
    <cellStyle name="Case" xfId="8" xr:uid="{00000000-0005-0000-0000-000005000000}"/>
    <cellStyle name="Case Label" xfId="9" xr:uid="{00000000-0005-0000-0000-000006000000}"/>
    <cellStyle name="Check" xfId="10" xr:uid="{00000000-0005-0000-0000-000007000000}"/>
    <cellStyle name="Comma" xfId="1" builtinId="3"/>
    <cellStyle name="Comma 2" xfId="11" xr:uid="{00000000-0005-0000-0000-000009000000}"/>
    <cellStyle name="Comment" xfId="12" xr:uid="{00000000-0005-0000-0000-00000A000000}"/>
    <cellStyle name="Counter" xfId="13" xr:uid="{00000000-0005-0000-0000-00000B000000}"/>
    <cellStyle name="Divider" xfId="14" xr:uid="{00000000-0005-0000-0000-00000C000000}"/>
    <cellStyle name="Empty" xfId="15" xr:uid="{00000000-0005-0000-0000-00000D000000}"/>
    <cellStyle name="Header 1" xfId="16" xr:uid="{00000000-0005-0000-0000-00000E000000}"/>
    <cellStyle name="Header 2" xfId="17" xr:uid="{00000000-0005-0000-0000-00000F000000}"/>
    <cellStyle name="Header 3" xfId="18" xr:uid="{00000000-0005-0000-0000-000010000000}"/>
    <cellStyle name="Input Calc" xfId="19" xr:uid="{00000000-0005-0000-0000-000011000000}"/>
    <cellStyle name="Label 1" xfId="20" xr:uid="{00000000-0005-0000-0000-000012000000}"/>
    <cellStyle name="Label 2" xfId="21" xr:uid="{00000000-0005-0000-0000-000013000000}"/>
    <cellStyle name="Line Summary" xfId="22" xr:uid="{00000000-0005-0000-0000-000014000000}"/>
    <cellStyle name="Normal" xfId="0" builtinId="0"/>
    <cellStyle name="Percent" xfId="2" builtinId="5"/>
    <cellStyle name="Subtotal" xfId="23" xr:uid="{00000000-0005-0000-0000-000017000000}"/>
    <cellStyle name="SumTotal" xfId="24" xr:uid="{00000000-0005-0000-0000-000018000000}"/>
    <cellStyle name="Table" xfId="25" xr:uid="{00000000-0005-0000-0000-000019000000}"/>
    <cellStyle name="Unit" xfId="26" xr:uid="{00000000-0005-0000-0000-00001A000000}"/>
    <cellStyle name="WIP" xfId="27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7" zoomScale="190" zoomScaleNormal="190" workbookViewId="0">
      <selection activeCell="B21" sqref="B21"/>
    </sheetView>
  </sheetViews>
  <sheetFormatPr defaultRowHeight="15" x14ac:dyDescent="0.25"/>
  <cols>
    <col min="1" max="1" width="14.85546875" bestFit="1" customWidth="1"/>
    <col min="2" max="2" width="12.28515625" bestFit="1" customWidth="1"/>
    <col min="3" max="3" width="14.28515625" bestFit="1" customWidth="1"/>
    <col min="4" max="4" width="13.28515625" bestFit="1" customWidth="1"/>
    <col min="5" max="5" width="11.5703125" bestFit="1" customWidth="1"/>
  </cols>
  <sheetData>
    <row r="1" spans="1:5" x14ac:dyDescent="0.25">
      <c r="A1" s="25" t="s">
        <v>15</v>
      </c>
      <c r="B1" s="25"/>
      <c r="C1" s="25"/>
      <c r="D1" s="25"/>
      <c r="E1" s="25"/>
    </row>
    <row r="2" spans="1:5" x14ac:dyDescent="0.25">
      <c r="A2" s="11" t="s">
        <v>0</v>
      </c>
      <c r="B2" s="1">
        <v>0.25</v>
      </c>
      <c r="C2" s="1">
        <v>0.5</v>
      </c>
      <c r="D2" s="1">
        <v>1</v>
      </c>
    </row>
    <row r="3" spans="1:5" x14ac:dyDescent="0.25">
      <c r="A3" s="11" t="s">
        <v>1</v>
      </c>
      <c r="B3" s="5">
        <v>5.5E-2</v>
      </c>
      <c r="C3" s="5">
        <v>0.06</v>
      </c>
      <c r="D3" s="5">
        <v>7.0000000000000007E-2</v>
      </c>
    </row>
    <row r="4" spans="1:5" x14ac:dyDescent="0.25">
      <c r="A4" s="11" t="s">
        <v>2</v>
      </c>
      <c r="B4" s="5">
        <v>5.9999999999999995E-4</v>
      </c>
      <c r="C4" s="5">
        <v>1E-3</v>
      </c>
      <c r="D4" s="5">
        <v>2E-3</v>
      </c>
    </row>
    <row r="6" spans="1:5" x14ac:dyDescent="0.25">
      <c r="A6" s="11" t="s">
        <v>3</v>
      </c>
      <c r="B6" s="1">
        <f>B2</f>
        <v>0.25</v>
      </c>
      <c r="C6" s="1">
        <f t="shared" ref="C6:D6" si="0">C2</f>
        <v>0.5</v>
      </c>
      <c r="D6" s="1">
        <f t="shared" si="0"/>
        <v>1</v>
      </c>
    </row>
    <row r="7" spans="1:5" x14ac:dyDescent="0.25">
      <c r="A7" s="1">
        <f t="array" ref="A7:A9">TRANSPOSE(B6:D6)</f>
        <v>0.25</v>
      </c>
      <c r="B7" s="6">
        <v>1</v>
      </c>
      <c r="C7" s="6">
        <v>0.9</v>
      </c>
      <c r="D7" s="6">
        <v>0.6</v>
      </c>
    </row>
    <row r="8" spans="1:5" x14ac:dyDescent="0.25">
      <c r="A8" s="1">
        <v>0.5</v>
      </c>
      <c r="B8" s="6">
        <f t="array" ref="B8:B9">TRANSPOSE(C7:D7)</f>
        <v>0.9</v>
      </c>
      <c r="C8" s="6">
        <v>1</v>
      </c>
      <c r="D8" s="6">
        <v>0.7</v>
      </c>
    </row>
    <row r="9" spans="1:5" x14ac:dyDescent="0.25">
      <c r="A9" s="1">
        <v>1</v>
      </c>
      <c r="B9" s="16">
        <v>0.6</v>
      </c>
      <c r="C9" s="16">
        <f>D8</f>
        <v>0.7</v>
      </c>
      <c r="D9" s="16">
        <v>1</v>
      </c>
    </row>
    <row r="10" spans="1:5" x14ac:dyDescent="0.25">
      <c r="A10" s="1"/>
      <c r="B10" s="17"/>
      <c r="C10" s="17"/>
      <c r="D10" s="17"/>
    </row>
    <row r="11" spans="1:5" x14ac:dyDescent="0.25">
      <c r="A11" s="25" t="s">
        <v>24</v>
      </c>
      <c r="B11" s="25"/>
      <c r="C11" s="25"/>
      <c r="D11" s="25"/>
      <c r="E11" s="25"/>
    </row>
    <row r="12" spans="1:5" x14ac:dyDescent="0.25">
      <c r="A12" s="11" t="s">
        <v>0</v>
      </c>
      <c r="B12" s="1">
        <v>0.3</v>
      </c>
      <c r="C12" s="1">
        <v>0.8</v>
      </c>
    </row>
    <row r="13" spans="1:5" x14ac:dyDescent="0.25">
      <c r="A13" s="11" t="s">
        <v>1</v>
      </c>
      <c r="B13" s="4">
        <f>FORECAST(B$12,B3:C3,B$2:C$2)</f>
        <v>5.6000000000000001E-2</v>
      </c>
      <c r="C13" s="4">
        <f>FORECAST(C$12,C3:D3,C$2:D$2)</f>
        <v>6.6000000000000003E-2</v>
      </c>
    </row>
    <row r="14" spans="1:5" x14ac:dyDescent="0.25">
      <c r="A14" s="11" t="s">
        <v>2</v>
      </c>
      <c r="B14" s="22">
        <f>FORECAST(B$12,B4:C4,B$2:C$2)</f>
        <v>6.7999999999999994E-4</v>
      </c>
      <c r="C14" s="22">
        <f>FORECAST(C$12,C4:D4,C$2:D$2)</f>
        <v>1.6000000000000001E-3</v>
      </c>
    </row>
    <row r="15" spans="1:5" x14ac:dyDescent="0.25">
      <c r="A15" s="11"/>
      <c r="B15" s="23"/>
      <c r="C15" s="23"/>
    </row>
    <row r="16" spans="1:5" ht="18" x14ac:dyDescent="0.35">
      <c r="A16" s="25" t="s">
        <v>21</v>
      </c>
      <c r="B16" s="25"/>
      <c r="C16" s="25"/>
      <c r="D16" s="25"/>
      <c r="E16" s="25"/>
    </row>
    <row r="17" spans="1:5" x14ac:dyDescent="0.25">
      <c r="A17" s="11" t="s">
        <v>0</v>
      </c>
      <c r="B17" s="1">
        <v>0.3</v>
      </c>
      <c r="C17" s="1">
        <v>0.8</v>
      </c>
      <c r="D17" s="11"/>
    </row>
    <row r="18" spans="1:5" x14ac:dyDescent="0.25">
      <c r="A18" s="11" t="s">
        <v>16</v>
      </c>
      <c r="B18" s="18">
        <f>B4^2+C4^2-2*C7*B4*C4</f>
        <v>2.7999999999999986E-7</v>
      </c>
      <c r="C18" s="18">
        <f>C4^2+D4^2-2*D8*C4*D4</f>
        <v>2.1999999999999997E-6</v>
      </c>
      <c r="D18" s="11"/>
    </row>
    <row r="19" spans="1:5" x14ac:dyDescent="0.25">
      <c r="A19" s="11" t="s">
        <v>17</v>
      </c>
      <c r="B19" s="18">
        <f>2*C7*B4*C4-2*C4^2</f>
        <v>-9.1999999999999987E-7</v>
      </c>
      <c r="C19" s="18">
        <f>2*D8*C4*D4-2*D4^2</f>
        <v>-5.1999999999999993E-6</v>
      </c>
      <c r="D19" s="11"/>
    </row>
    <row r="20" spans="1:5" x14ac:dyDescent="0.25">
      <c r="A20" s="11" t="s">
        <v>6</v>
      </c>
      <c r="B20" s="18">
        <f>C4^2-B14^2</f>
        <v>5.3760000000000005E-7</v>
      </c>
      <c r="C20" s="18">
        <f>D4^2-C14^2</f>
        <v>1.4399999999999998E-6</v>
      </c>
      <c r="D20" s="11"/>
    </row>
    <row r="21" spans="1:5" ht="18" x14ac:dyDescent="0.35">
      <c r="A21" s="12" t="s">
        <v>22</v>
      </c>
      <c r="B21" s="3">
        <f>(-B19-SQRT(B19^2-4*B18*B20))/(2*B18)</f>
        <v>0.7602589376489437</v>
      </c>
      <c r="C21" s="3">
        <f>(-C19-SQRT(C19^2-4*C18*C20))/(2*C18)</f>
        <v>0.32033761887402662</v>
      </c>
      <c r="D21" s="12"/>
    </row>
    <row r="22" spans="1:5" ht="18" x14ac:dyDescent="0.35">
      <c r="A22" s="12" t="s">
        <v>23</v>
      </c>
      <c r="B22" s="3">
        <f>1-B21</f>
        <v>0.2397410623510563</v>
      </c>
      <c r="C22" s="3">
        <f>1-C21</f>
        <v>0.67966238112597344</v>
      </c>
      <c r="D22" s="12"/>
    </row>
    <row r="24" spans="1:5" x14ac:dyDescent="0.25">
      <c r="A24" s="25" t="s">
        <v>26</v>
      </c>
      <c r="B24" s="25"/>
      <c r="C24" s="25"/>
      <c r="D24" s="25"/>
      <c r="E24" s="25"/>
    </row>
    <row r="25" spans="1:5" x14ac:dyDescent="0.25">
      <c r="A25" s="11" t="s">
        <v>0</v>
      </c>
      <c r="B25" s="1">
        <v>0.3</v>
      </c>
      <c r="C25" s="1">
        <v>0.8</v>
      </c>
    </row>
    <row r="26" spans="1:5" x14ac:dyDescent="0.25">
      <c r="A26" s="11" t="s">
        <v>6</v>
      </c>
      <c r="B26" s="10">
        <v>50000</v>
      </c>
      <c r="C26" s="10">
        <v>1050000</v>
      </c>
    </row>
    <row r="27" spans="1:5" x14ac:dyDescent="0.25">
      <c r="A27" s="11" t="s">
        <v>7</v>
      </c>
      <c r="B27" s="19">
        <f>B26*EXP(-B13*B25)</f>
        <v>49167.016651801059</v>
      </c>
      <c r="C27" s="19">
        <f>C26*EXP(-C13*C25)</f>
        <v>995998.19282634242</v>
      </c>
    </row>
    <row r="28" spans="1:5" x14ac:dyDescent="0.25">
      <c r="A28" s="24" t="s">
        <v>25</v>
      </c>
      <c r="B28" s="21"/>
      <c r="C28" s="21"/>
    </row>
    <row r="29" spans="1:5" x14ac:dyDescent="0.25">
      <c r="A29" s="11"/>
      <c r="B29" s="20"/>
      <c r="C29" s="20"/>
    </row>
    <row r="30" spans="1:5" x14ac:dyDescent="0.25">
      <c r="A30" s="25" t="s">
        <v>19</v>
      </c>
      <c r="B30" s="25"/>
      <c r="C30" s="25"/>
      <c r="D30" s="25"/>
      <c r="E30" s="25"/>
    </row>
    <row r="31" spans="1:5" ht="18" x14ac:dyDescent="0.35">
      <c r="A31" s="11" t="s">
        <v>0</v>
      </c>
      <c r="B31" s="11" t="s">
        <v>13</v>
      </c>
      <c r="C31" s="11" t="s">
        <v>14</v>
      </c>
      <c r="D31" s="11" t="s">
        <v>8</v>
      </c>
    </row>
    <row r="32" spans="1:5" x14ac:dyDescent="0.25">
      <c r="A32" s="1">
        <v>0.25</v>
      </c>
      <c r="B32" s="10">
        <f>B$27*B21</f>
        <v>37379.6638470662</v>
      </c>
      <c r="C32" s="10">
        <v>0</v>
      </c>
      <c r="D32" s="10">
        <f>SUM(B32:C32)</f>
        <v>37379.6638470662</v>
      </c>
      <c r="E32" s="2" t="s">
        <v>9</v>
      </c>
    </row>
    <row r="33" spans="1:5" x14ac:dyDescent="0.25">
      <c r="A33" s="1">
        <v>0.5</v>
      </c>
      <c r="B33" s="10">
        <f>B$27*B22</f>
        <v>11787.352804734861</v>
      </c>
      <c r="C33" s="10">
        <f>C$27*C21</f>
        <v>319055.68949282414</v>
      </c>
      <c r="D33" s="10">
        <f t="shared" ref="D33:D34" si="1">SUM(B33:C33)</f>
        <v>330843.04229755898</v>
      </c>
      <c r="E33" s="2" t="s">
        <v>10</v>
      </c>
    </row>
    <row r="34" spans="1:5" x14ac:dyDescent="0.25">
      <c r="A34" s="1">
        <v>1</v>
      </c>
      <c r="B34" s="10">
        <v>0</v>
      </c>
      <c r="C34" s="10">
        <f>C$27*C22</f>
        <v>676942.50333351828</v>
      </c>
      <c r="D34" s="10">
        <f t="shared" si="1"/>
        <v>676942.50333351828</v>
      </c>
      <c r="E34" s="2" t="s">
        <v>11</v>
      </c>
    </row>
    <row r="36" spans="1:5" x14ac:dyDescent="0.25">
      <c r="A36" s="25" t="s">
        <v>20</v>
      </c>
      <c r="B36" s="25"/>
      <c r="C36" s="25"/>
      <c r="D36" s="25"/>
      <c r="E36" s="25"/>
    </row>
    <row r="37" spans="1:5" x14ac:dyDescent="0.25">
      <c r="A37" s="11" t="s">
        <v>4</v>
      </c>
      <c r="B37" s="1">
        <f>B6</f>
        <v>0.25</v>
      </c>
      <c r="C37" s="1">
        <f>C6</f>
        <v>0.5</v>
      </c>
      <c r="D37" s="1">
        <f>D6</f>
        <v>1</v>
      </c>
    </row>
    <row r="38" spans="1:5" x14ac:dyDescent="0.25">
      <c r="A38" s="1">
        <f t="array" ref="A38:A40">TRANSPOSE(B37:D37)</f>
        <v>0.25</v>
      </c>
      <c r="B38" s="7">
        <f>B4</f>
        <v>5.9999999999999995E-4</v>
      </c>
      <c r="C38" s="7">
        <v>0</v>
      </c>
      <c r="D38" s="7">
        <v>0</v>
      </c>
    </row>
    <row r="39" spans="1:5" x14ac:dyDescent="0.25">
      <c r="A39" s="1">
        <v>0.5</v>
      </c>
      <c r="B39" s="7">
        <f t="array" ref="B39:B40">TRANSPOSE(C38:D38)</f>
        <v>0</v>
      </c>
      <c r="C39" s="7">
        <f>C4</f>
        <v>1E-3</v>
      </c>
      <c r="D39" s="7">
        <v>0</v>
      </c>
    </row>
    <row r="40" spans="1:5" x14ac:dyDescent="0.25">
      <c r="A40" s="1">
        <v>1</v>
      </c>
      <c r="B40" s="7">
        <v>0</v>
      </c>
      <c r="C40" s="7">
        <f>D39</f>
        <v>0</v>
      </c>
      <c r="D40" s="7">
        <f>D4</f>
        <v>2E-3</v>
      </c>
    </row>
    <row r="42" spans="1:5" ht="18" x14ac:dyDescent="0.35">
      <c r="A42" s="8" t="s">
        <v>5</v>
      </c>
      <c r="B42" s="9">
        <f t="array" ref="B42">SQRT(MMULT(MMULT(TRANSPOSE(MMULT(B38:D40,D32:D34)),B7:D9),MMULT(B38:D40,D32:D34)))</f>
        <v>1618.5954658490919</v>
      </c>
    </row>
    <row r="43" spans="1:5" x14ac:dyDescent="0.25">
      <c r="A43" s="11" t="s">
        <v>18</v>
      </c>
      <c r="B43" s="13">
        <f>_xlfn.NORM.S.INV(0.99)*B42</f>
        <v>3765.416120910179</v>
      </c>
    </row>
    <row r="44" spans="1:5" x14ac:dyDescent="0.25">
      <c r="A44" s="14" t="s">
        <v>12</v>
      </c>
      <c r="B44" s="15">
        <f>SQRT(10)*B43</f>
        <v>11907.291280392137</v>
      </c>
    </row>
  </sheetData>
  <mergeCells count="6">
    <mergeCell ref="A36:E36"/>
    <mergeCell ref="A11:E11"/>
    <mergeCell ref="A1:E1"/>
    <mergeCell ref="A16:E16"/>
    <mergeCell ref="A24:E24"/>
    <mergeCell ref="A30:E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 Franzl Yao</dc:creator>
  <cp:lastModifiedBy>Carlo Mallari</cp:lastModifiedBy>
  <dcterms:created xsi:type="dcterms:W3CDTF">2016-04-15T14:49:55Z</dcterms:created>
  <dcterms:modified xsi:type="dcterms:W3CDTF">2021-10-21T02:20:31Z</dcterms:modified>
</cp:coreProperties>
</file>