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chi/WorkSpace/Cost/"/>
    </mc:Choice>
  </mc:AlternateContent>
  <xr:revisionPtr revIDLastSave="0" documentId="13_ncr:1_{6AE4D0EC-32A3-AD4D-9FCB-840E1DD11A15}" xr6:coauthVersionLast="47" xr6:coauthVersionMax="47" xr10:uidLastSave="{00000000-0000-0000-0000-000000000000}"/>
  <bookViews>
    <workbookView xWindow="4340" yWindow="500" windowWidth="24460" windowHeight="16400" activeTab="1" xr2:uid="{2820DCE7-6ADC-AF47-9B7D-151FC23BF62C}"/>
  </bookViews>
  <sheets>
    <sheet name="Calculator" sheetId="3" r:id="rId1"/>
    <sheet name="Verification Dataset" sheetId="5" r:id="rId2"/>
    <sheet name="VM Price" sheetId="1" r:id="rId3"/>
    <sheet name="Cluster" sheetId="2" r:id="rId4"/>
    <sheet name="Item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4" i="3"/>
  <c r="O3" i="3"/>
  <c r="O5" i="3" l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4" i="3"/>
  <c r="A2" i="1"/>
  <c r="A3" i="1"/>
  <c r="A4" i="1"/>
  <c r="E5" i="3"/>
  <c r="E6" i="3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19" i="3"/>
  <c r="G19" i="3" s="1"/>
  <c r="E20" i="3"/>
  <c r="G20" i="3" s="1"/>
  <c r="E21" i="3"/>
  <c r="G21" i="3" s="1"/>
  <c r="E22" i="3"/>
  <c r="G22" i="3" s="1"/>
  <c r="E23" i="3"/>
  <c r="G23" i="3" s="1"/>
  <c r="E24" i="3"/>
  <c r="G24" i="3" s="1"/>
  <c r="E25" i="3"/>
  <c r="G25" i="3" s="1"/>
  <c r="E26" i="3"/>
  <c r="G26" i="3" s="1"/>
  <c r="E27" i="3"/>
  <c r="G27" i="3" s="1"/>
  <c r="E28" i="3"/>
  <c r="G28" i="3" s="1"/>
  <c r="E29" i="3"/>
  <c r="G29" i="3" s="1"/>
  <c r="E30" i="3"/>
  <c r="G30" i="3" s="1"/>
  <c r="E31" i="3"/>
  <c r="G31" i="3" s="1"/>
  <c r="E32" i="3"/>
  <c r="G32" i="3" s="1"/>
  <c r="E33" i="3"/>
  <c r="G33" i="3" s="1"/>
  <c r="E34" i="3"/>
  <c r="G34" i="3" s="1"/>
  <c r="E35" i="3"/>
  <c r="G35" i="3" s="1"/>
  <c r="E36" i="3"/>
  <c r="G36" i="3" s="1"/>
  <c r="E37" i="3"/>
  <c r="G37" i="3" s="1"/>
  <c r="E38" i="3"/>
  <c r="G38" i="3" s="1"/>
  <c r="E39" i="3"/>
  <c r="G39" i="3" s="1"/>
  <c r="E40" i="3"/>
  <c r="G40" i="3" s="1"/>
  <c r="E41" i="3"/>
  <c r="G41" i="3" s="1"/>
  <c r="E42" i="3"/>
  <c r="G42" i="3" s="1"/>
  <c r="E43" i="3"/>
  <c r="G43" i="3" s="1"/>
  <c r="E44" i="3"/>
  <c r="G44" i="3" s="1"/>
  <c r="E45" i="3"/>
  <c r="G45" i="3" s="1"/>
  <c r="E46" i="3"/>
  <c r="G46" i="3" s="1"/>
  <c r="E47" i="3"/>
  <c r="G47" i="3" s="1"/>
  <c r="E48" i="3"/>
  <c r="G48" i="3" s="1"/>
  <c r="E49" i="3"/>
  <c r="G49" i="3" s="1"/>
  <c r="E50" i="3"/>
  <c r="G50" i="3" s="1"/>
  <c r="E51" i="3"/>
  <c r="G51" i="3" s="1"/>
  <c r="E4" i="3"/>
  <c r="J4" i="3" a="1"/>
  <c r="J4" i="3" s="1"/>
  <c r="J3" i="3" a="1"/>
  <c r="J3" i="3" s="1"/>
  <c r="J46" i="3" a="1"/>
  <c r="J46" i="3" s="1"/>
  <c r="L46" i="3"/>
  <c r="J47" i="3" a="1"/>
  <c r="J47" i="3" s="1"/>
  <c r="L47" i="3"/>
  <c r="J48" i="3" a="1"/>
  <c r="J48" i="3" s="1"/>
  <c r="L48" i="3"/>
  <c r="J49" i="3" a="1"/>
  <c r="L49" i="3"/>
  <c r="J50" i="3" a="1"/>
  <c r="L50" i="3"/>
  <c r="J51" i="3" a="1"/>
  <c r="J51" i="3" s="1"/>
  <c r="L51" i="3"/>
  <c r="J15" i="3" a="1"/>
  <c r="J15" i="3" s="1"/>
  <c r="L15" i="3"/>
  <c r="J16" i="3" a="1"/>
  <c r="J16" i="3" s="1"/>
  <c r="L16" i="3"/>
  <c r="J17" i="3" a="1"/>
  <c r="J17" i="3" s="1"/>
  <c r="L17" i="3"/>
  <c r="J18" i="3" a="1"/>
  <c r="L18" i="3"/>
  <c r="J19" i="3" a="1"/>
  <c r="L19" i="3"/>
  <c r="J20" i="3" a="1"/>
  <c r="L20" i="3"/>
  <c r="J21" i="3" a="1"/>
  <c r="J21" i="3" s="1"/>
  <c r="L21" i="3"/>
  <c r="J22" i="3" a="1"/>
  <c r="J22" i="3" s="1"/>
  <c r="L22" i="3"/>
  <c r="J23" i="3" a="1"/>
  <c r="J23" i="3" s="1"/>
  <c r="L23" i="3"/>
  <c r="J24" i="3" a="1"/>
  <c r="J24" i="3" s="1"/>
  <c r="L24" i="3"/>
  <c r="J25" i="3" a="1"/>
  <c r="L25" i="3"/>
  <c r="J26" i="3" a="1"/>
  <c r="L26" i="3"/>
  <c r="J27" i="3" a="1"/>
  <c r="L27" i="3"/>
  <c r="J28" i="3" a="1"/>
  <c r="L28" i="3"/>
  <c r="J29" i="3" a="1"/>
  <c r="J29" i="3" s="1"/>
  <c r="L29" i="3"/>
  <c r="J30" i="3" a="1"/>
  <c r="J30" i="3" s="1"/>
  <c r="L30" i="3"/>
  <c r="J31" i="3" a="1"/>
  <c r="J31" i="3" s="1"/>
  <c r="L31" i="3"/>
  <c r="J32" i="3" a="1"/>
  <c r="J32" i="3" s="1"/>
  <c r="L32" i="3"/>
  <c r="J33" i="3" a="1"/>
  <c r="J33" i="3" s="1"/>
  <c r="L33" i="3"/>
  <c r="J34" i="3" a="1"/>
  <c r="L34" i="3"/>
  <c r="J35" i="3" a="1"/>
  <c r="L35" i="3"/>
  <c r="J36" i="3" a="1"/>
  <c r="L36" i="3"/>
  <c r="J37" i="3" a="1"/>
  <c r="L37" i="3"/>
  <c r="J38" i="3" a="1"/>
  <c r="J38" i="3" s="1"/>
  <c r="L38" i="3"/>
  <c r="J39" i="3" a="1"/>
  <c r="J39" i="3" s="1"/>
  <c r="L39" i="3"/>
  <c r="J40" i="3" a="1"/>
  <c r="J40" i="3" s="1"/>
  <c r="L40" i="3"/>
  <c r="J41" i="3" a="1"/>
  <c r="L41" i="3"/>
  <c r="J42" i="3" a="1"/>
  <c r="L42" i="3"/>
  <c r="J43" i="3" a="1"/>
  <c r="L43" i="3"/>
  <c r="J44" i="3" a="1"/>
  <c r="J44" i="3" s="1"/>
  <c r="L44" i="3"/>
  <c r="J45" i="3" a="1"/>
  <c r="J45" i="3" s="1"/>
  <c r="L45" i="3"/>
  <c r="F52" i="3" l="1"/>
  <c r="I3" i="3" s="1"/>
  <c r="L3" i="3"/>
  <c r="J50" i="3"/>
  <c r="M50" i="3"/>
  <c r="J49" i="3"/>
  <c r="M49" i="3"/>
  <c r="M51" i="3"/>
  <c r="N51" i="3" s="1"/>
  <c r="M48" i="3"/>
  <c r="N48" i="3" s="1"/>
  <c r="M47" i="3"/>
  <c r="N47" i="3" s="1"/>
  <c r="M46" i="3"/>
  <c r="N46" i="3" s="1"/>
  <c r="M25" i="3"/>
  <c r="M41" i="3"/>
  <c r="M42" i="3"/>
  <c r="M37" i="3"/>
  <c r="M34" i="3"/>
  <c r="J28" i="3"/>
  <c r="M28" i="3"/>
  <c r="M35" i="3"/>
  <c r="J35" i="3"/>
  <c r="J43" i="3"/>
  <c r="M43" i="3"/>
  <c r="J20" i="3"/>
  <c r="M20" i="3"/>
  <c r="M27" i="3"/>
  <c r="J27" i="3"/>
  <c r="M18" i="3"/>
  <c r="J36" i="3"/>
  <c r="M36" i="3"/>
  <c r="M26" i="3"/>
  <c r="M19" i="3"/>
  <c r="J19" i="3"/>
  <c r="M33" i="3"/>
  <c r="N33" i="3" s="1"/>
  <c r="M17" i="3"/>
  <c r="N17" i="3" s="1"/>
  <c r="J42" i="3"/>
  <c r="M40" i="3"/>
  <c r="N40" i="3" s="1"/>
  <c r="J34" i="3"/>
  <c r="M32" i="3"/>
  <c r="N32" i="3" s="1"/>
  <c r="J26" i="3"/>
  <c r="N26" i="3" s="1"/>
  <c r="M24" i="3"/>
  <c r="N24" i="3" s="1"/>
  <c r="J18" i="3"/>
  <c r="M16" i="3"/>
  <c r="N16" i="3" s="1"/>
  <c r="J41" i="3"/>
  <c r="M39" i="3"/>
  <c r="N39" i="3" s="1"/>
  <c r="M31" i="3"/>
  <c r="N31" i="3" s="1"/>
  <c r="J25" i="3"/>
  <c r="M23" i="3"/>
  <c r="N23" i="3" s="1"/>
  <c r="M15" i="3"/>
  <c r="N15" i="3" s="1"/>
  <c r="M38" i="3"/>
  <c r="N38" i="3" s="1"/>
  <c r="M29" i="3"/>
  <c r="N29" i="3" s="1"/>
  <c r="M44" i="3"/>
  <c r="N44" i="3" s="1"/>
  <c r="M30" i="3"/>
  <c r="N30" i="3" s="1"/>
  <c r="M22" i="3"/>
  <c r="N22" i="3" s="1"/>
  <c r="M45" i="3"/>
  <c r="N45" i="3" s="1"/>
  <c r="M21" i="3"/>
  <c r="N21" i="3" s="1"/>
  <c r="J37" i="3"/>
  <c r="N49" i="3" l="1"/>
  <c r="N18" i="3"/>
  <c r="N27" i="3"/>
  <c r="N42" i="3"/>
  <c r="N43" i="3"/>
  <c r="N36" i="3"/>
  <c r="N35" i="3"/>
  <c r="N50" i="3"/>
  <c r="N28" i="3"/>
  <c r="N37" i="3"/>
  <c r="N19" i="3"/>
  <c r="N20" i="3"/>
  <c r="N34" i="3"/>
  <c r="N41" i="3"/>
  <c r="N25" i="3"/>
  <c r="M3" i="3"/>
  <c r="N3" i="3" s="1"/>
  <c r="G3" i="3" s="1"/>
  <c r="J7" i="3" a="1"/>
  <c r="J13" i="3" a="1"/>
  <c r="J9" i="3" a="1"/>
  <c r="J8" i="3" a="1"/>
  <c r="J11" i="3" a="1"/>
  <c r="J14" i="3" a="1"/>
  <c r="J10" i="3" a="1"/>
  <c r="J10" i="3" s="1"/>
  <c r="J6" i="3" a="1"/>
  <c r="J5" i="3" a="1"/>
  <c r="J12" i="3" a="1"/>
  <c r="J11" i="3" l="1"/>
  <c r="L11" i="3"/>
  <c r="J9" i="3"/>
  <c r="L9" i="3"/>
  <c r="J14" i="3"/>
  <c r="L14" i="3"/>
  <c r="L10" i="3"/>
  <c r="J13" i="3"/>
  <c r="L13" i="3"/>
  <c r="J8" i="3"/>
  <c r="L8" i="3"/>
  <c r="J7" i="3"/>
  <c r="L7" i="3"/>
  <c r="J6" i="3"/>
  <c r="L6" i="3"/>
  <c r="J5" i="3"/>
  <c r="L5" i="3"/>
  <c r="L4" i="3"/>
  <c r="J12" i="3"/>
  <c r="L12" i="3"/>
  <c r="M10" i="3" l="1"/>
  <c r="N10" i="3" s="1"/>
  <c r="M14" i="3"/>
  <c r="N14" i="3" s="1"/>
  <c r="M7" i="3"/>
  <c r="N7" i="3" s="1"/>
  <c r="M12" i="3"/>
  <c r="N12" i="3" s="1"/>
  <c r="M9" i="3"/>
  <c r="N9" i="3" s="1"/>
  <c r="M8" i="3"/>
  <c r="N8" i="3" s="1"/>
  <c r="M4" i="3"/>
  <c r="N4" i="3" s="1"/>
  <c r="M11" i="3"/>
  <c r="N11" i="3" s="1"/>
  <c r="M5" i="3"/>
  <c r="N5" i="3" s="1"/>
  <c r="G5" i="3" s="1"/>
  <c r="M13" i="3"/>
  <c r="N13" i="3" s="1"/>
  <c r="M6" i="3"/>
  <c r="N6" i="3" l="1"/>
  <c r="G6" i="3" s="1"/>
  <c r="G4" i="3"/>
  <c r="G52" i="3" l="1"/>
  <c r="I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<sst xmlns="http://schemas.openxmlformats.org/spreadsheetml/2006/main" count="147" uniqueCount="68">
  <si>
    <t>Standard_E16d_v5</t>
  </si>
  <si>
    <t>Standard_E8d_v5</t>
  </si>
  <si>
    <t>vm size</t>
    <phoneticPr fontId="1" type="noConversion"/>
  </si>
  <si>
    <t>Standard_E8d_v5</t>
    <phoneticPr fontId="1" type="noConversion"/>
  </si>
  <si>
    <t>Standard_DS1_v2</t>
    <phoneticPr fontId="1" type="noConversion"/>
  </si>
  <si>
    <t>Standard_E16d_v5</t>
    <phoneticPr fontId="1" type="noConversion"/>
  </si>
  <si>
    <t>Dedicate</t>
  </si>
  <si>
    <t>Spot</t>
    <phoneticPr fontId="1" type="noConversion"/>
  </si>
  <si>
    <t>m4-xcluster</t>
  </si>
  <si>
    <t>m4-xcluster</t>
    <phoneticPr fontId="1" type="noConversion"/>
  </si>
  <si>
    <t>m4-8xcluster</t>
    <phoneticPr fontId="1" type="noConversion"/>
  </si>
  <si>
    <t>m4-2xcluster</t>
    <phoneticPr fontId="1" type="noConversion"/>
  </si>
  <si>
    <t>m4-10xcluster</t>
    <phoneticPr fontId="1" type="noConversion"/>
  </si>
  <si>
    <t>m4-20xcluster</t>
    <phoneticPr fontId="1" type="noConversion"/>
  </si>
  <si>
    <t>m4-40xcluster</t>
    <phoneticPr fontId="1" type="noConversion"/>
  </si>
  <si>
    <t>m4-60xcluster</t>
    <phoneticPr fontId="1" type="noConversion"/>
  </si>
  <si>
    <t>Cluster</t>
    <phoneticPr fontId="1" type="noConversion"/>
  </si>
  <si>
    <t>VM</t>
    <phoneticPr fontId="1" type="noConversion"/>
  </si>
  <si>
    <t>Nodes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</si>
  <si>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</si>
  <si>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</si>
  <si>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</si>
  <si>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</si>
  <si>
    <t>No</t>
    <phoneticPr fontId="1" type="noConversion"/>
  </si>
  <si>
    <t>Dedicate</t>
    <phoneticPr fontId="1" type="noConversion"/>
  </si>
  <si>
    <t>Init Time (hr)</t>
    <phoneticPr fontId="1" type="noConversion"/>
  </si>
  <si>
    <t>Criticality</t>
    <phoneticPr fontId="1" type="noConversion"/>
  </si>
  <si>
    <t>Total Nodes</t>
    <phoneticPr fontId="1" type="noConversion"/>
  </si>
  <si>
    <t>Hours</t>
    <phoneticPr fontId="1" type="noConversion"/>
  </si>
  <si>
    <t>Time 
( hh hr mm min ss s)</t>
    <phoneticPr fontId="1" type="noConversion"/>
  </si>
  <si>
    <t>Cluster (USD/hr)</t>
    <phoneticPr fontId="1" type="noConversion"/>
  </si>
  <si>
    <t>Location</t>
    <phoneticPr fontId="1" type="noConversion"/>
  </si>
  <si>
    <t>West US2</t>
    <phoneticPr fontId="1" type="noConversion"/>
  </si>
  <si>
    <t>m4-8xcluster</t>
  </si>
  <si>
    <t>Scatter
Cluster</t>
    <phoneticPr fontId="1" type="noConversion"/>
  </si>
  <si>
    <t>WM</t>
  </si>
  <si>
    <t>WM</t>
    <phoneticPr fontId="1" type="noConversion"/>
  </si>
  <si>
    <t>-</t>
    <phoneticPr fontId="1" type="noConversion"/>
  </si>
  <si>
    <t>Wall Clock Time (hr)</t>
    <phoneticPr fontId="1" type="noConversion"/>
  </si>
  <si>
    <t>Wall Clock Time 
(hr)</t>
    <phoneticPr fontId="1" type="noConversion"/>
  </si>
  <si>
    <t>Total Cost:
(USD)</t>
    <phoneticPr fontId="1" type="noConversion"/>
  </si>
  <si>
    <t>Cost (USD)</t>
    <phoneticPr fontId="1" type="noConversion"/>
  </si>
  <si>
    <t>Region</t>
    <phoneticPr fontId="1" type="noConversion"/>
  </si>
  <si>
    <t>West US2</t>
  </si>
  <si>
    <t>Lookup</t>
    <phoneticPr fontId="1" type="noConversion"/>
  </si>
  <si>
    <t>01 min 30 s</t>
  </si>
  <si>
    <t>01 min 47 s</t>
  </si>
  <si>
    <t>m4-60xcluster</t>
  </si>
  <si>
    <t>12 min 26 s</t>
    <phoneticPr fontId="1" type="noConversion"/>
  </si>
  <si>
    <t>12 min 26 s</t>
  </si>
  <si>
    <t>Region</t>
  </si>
  <si>
    <t>Cluster</t>
  </si>
  <si>
    <t>Criticality</t>
  </si>
  <si>
    <t>Scatter
Cluster</t>
  </si>
  <si>
    <t>Time 
( hh hr mm min ss s)</t>
  </si>
  <si>
    <t>High</t>
  </si>
  <si>
    <t>-</t>
  </si>
  <si>
    <t>Total Cost:
(USD)</t>
  </si>
  <si>
    <t>Wall Clock Time (hr)</t>
  </si>
  <si>
    <t>Init Time (hr)</t>
  </si>
  <si>
    <t>Hours</t>
  </si>
  <si>
    <t>Wall Clock Time 
(hr)</t>
  </si>
  <si>
    <t>Cost (USD)</t>
  </si>
  <si>
    <t>VM</t>
  </si>
  <si>
    <t>Total Nodes</t>
  </si>
  <si>
    <t>Spot</t>
  </si>
  <si>
    <t>Cluster (USD/hr)</t>
  </si>
  <si>
    <t>Standard_DS1_v2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</si>
</sst>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rgb="FF000118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  <font>
      <sz val="16"/>
      <color rgb="FF0001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Protection="1">
      <alignment vertical="center"/>
      <protection locked="0"/>
    </xf>
    <xf numFmtId="0" fontId="5" fillId="0" borderId="0" xfId="0" applyFont="1" applyAlignment="1"/>
    <xf numFmtId="0" fontId="2" fillId="4" borderId="2" xfId="0" applyFont="1" applyFill="1" applyBorder="1" applyProtection="1">
      <alignment vertical="center"/>
      <protection locked="0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B661-42F9-6448-BE4F-69BD356D905B}">
  <dimension ref="A1:O52"/>
  <sheetViews>
    <sheetView workbookViewId="0">
      <selection sqref="A1:O6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8" style="16" customWidth="1"/>
    <col min="5" max="5" width="19.6640625" style="16" customWidth="1"/>
    <col min="6" max="6" width="24.1640625" style="16" customWidth="1"/>
    <col min="7" max="7" width="25.33203125" style="16" bestFit="1" customWidth="1"/>
    <col min="8" max="8" width="16.1640625" style="16" bestFit="1" customWidth="1"/>
    <col min="9" max="9" width="16.1640625" style="16" customWidth="1"/>
    <col min="10" max="10" width="25.83203125" style="16" bestFit="1" customWidth="1"/>
    <col min="11" max="11" width="18" style="16" bestFit="1" customWidth="1"/>
    <col min="12" max="12" width="13.5" style="16" bestFit="1" customWidth="1"/>
    <col min="13" max="13" width="10.83203125" style="16"/>
    <col min="14" max="14" width="24.6640625" style="16" bestFit="1" customWidth="1"/>
    <col min="15" max="15" width="21.5" style="16" bestFit="1" customWidth="1"/>
    <col min="16" max="16" width="25.33203125" style="13" bestFit="1" customWidth="1"/>
    <col min="17" max="16384" width="10.83203125" style="13"/>
  </cols>
  <sheetData>
    <row r="1" spans="1:15" ht="30" customHeight="1" thickBot="1">
      <c r="A1" s="7" t="s">
        <v>42</v>
      </c>
      <c r="B1" s="6" t="s">
        <v>43</v>
      </c>
    </row>
    <row r="2" spans="1:15" ht="50" customHeight="1" thickBot="1">
      <c r="A2" s="7" t="s">
        <v>16</v>
      </c>
      <c r="B2" s="7" t="s">
        <v>26</v>
      </c>
      <c r="C2" s="8" t="s">
        <v>34</v>
      </c>
      <c r="D2" s="8" t="s">
        <v>29</v>
      </c>
      <c r="E2" s="7" t="s">
        <v>28</v>
      </c>
      <c r="F2" s="9" t="s">
        <v>39</v>
      </c>
      <c r="G2" s="10" t="s">
        <v>41</v>
      </c>
      <c r="H2" s="11" t="s">
        <v>40</v>
      </c>
      <c r="I2" s="12">
        <f>ROUND(G52,3)</f>
        <v>1.9370000000000001</v>
      </c>
      <c r="J2" s="7" t="s">
        <v>17</v>
      </c>
      <c r="K2" s="7" t="s">
        <v>27</v>
      </c>
      <c r="L2" s="7" t="s">
        <v>24</v>
      </c>
      <c r="M2" s="7" t="s">
        <v>7</v>
      </c>
      <c r="N2" s="7" t="s">
        <v>30</v>
      </c>
      <c r="O2" s="7" t="s">
        <v>25</v>
      </c>
    </row>
    <row r="3" spans="1:15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>
        <f>IF(I3&gt;0,(I3+O3)*N3,0)</f>
        <v>3.3934000000000006E-2</v>
      </c>
      <c r="H3" s="11" t="s">
        <v>38</v>
      </c>
      <c r="I3" s="11">
        <f>ROUND(F52,3)</f>
        <v>0.56200000000000006</v>
      </c>
      <c r="J3" s="7" t="str" cm="1">
        <f t="array" ref="J3:K3">VLOOKUP(A3,Cluster!A:C,{2,3},FALSE)</f>
        <v>Standard_DS1_v2</v>
      </c>
      <c r="K3" s="7">
        <v>1</v>
      </c>
      <c r="L3" s="7">
        <f t="shared" ref="L3:L34" si="0">IF(B3="High",K3,
IF(B3="Medium",ROUND(K3*0.5,0),
IF(B3="Low",_xlfn.CEILING.MATH(K3*0.2),
IF(B3="No",1))))</f>
        <v>1</v>
      </c>
      <c r="M3" s="7">
        <f>K3-L3</f>
        <v>0</v>
      </c>
      <c r="N3" s="7">
        <f>L3*VLOOKUP(J3&amp;$B$1,'VM Price'!A:E,3,FALSE)+M3*VLOOKUP(J3&amp;$B$1,'VM Price'!A:E,4,FALSE)</f>
        <v>5.7000000000000002E-2</v>
      </c>
      <c r="O3" s="7">
        <f>2/60</f>
        <v>3.3333333333333333E-2</v>
      </c>
    </row>
    <row r="4" spans="1:15" ht="30" customHeight="1">
      <c r="A4" s="6" t="s">
        <v>8</v>
      </c>
      <c r="B4" s="6" t="s">
        <v>22</v>
      </c>
      <c r="C4" s="6"/>
      <c r="D4" s="6" t="s">
        <v>45</v>
      </c>
      <c r="E4" s="14">
        <f t="shared" ref="E4:E51" si="1">(IFERROR(VALUE(LEFT(D4, FIND("hr", D4)-1)), 0) +
IFERROR(VALUE(MID(D4, FIND("hr", D4)+3, FIND("min", D4)-FIND("hr", D4)-3))/60, IFERROR(VALUE(LEFT(D4, FIND("min", D4)-1))/60, 0)) +
IFERROR(VALUE(MID(D4, FIND("min", D4)+4, FIND("s", D4)-FIND("min", D4)-4))/3600, IFERROR(VALUE(MID(D4, FIND(" ", D4)+1, FIND("s", D4)-FIND(" ", D4)-1))/3600, IFERROR(VALUE(LEFT(D4, FIND("s", D4)-1))/3600, 0))))*IF(C4&gt;1,C4,1)</f>
        <v>2.5000000000000001E-2</v>
      </c>
      <c r="F4" s="14">
        <f>IFERROR(VALUE(LEFT(D4, FIND("hr", D4)-1)), 0) +
IFERROR(VALUE(MID(D4, FIND("hr", D4)+3, FIND("min", D4)-FIND("hr", D4)-3))/60, IFERROR(VALUE(LEFT(D4, FIND("min", D4)-1))/60, 0)) +
IFERROR(VALUE(MID(D4, FIND("min", D4)+4, FIND("s", D4)-FIND("min", D4)-4))/3600, IFERROR(VALUE(MID(D4, FIND(" ", D4)+1, FIND("s", D4)-FIND(" ", D4)-1))/3600, IFERROR(VALUE(LEFT(D4, FIND("s", D4)-1))/3600, 0)))+IF(D4&lt;&gt;"",O4,0)</f>
        <v>0.125</v>
      </c>
      <c r="G4" s="14">
        <f t="shared" ref="G4:G51" si="2">IF(E4&gt;0,(E4+O4)*N4,0)</f>
        <v>7.1999999999999995E-2</v>
      </c>
      <c r="H4" s="13"/>
      <c r="I4" s="13"/>
      <c r="J4" s="14" t="str" cm="1">
        <f t="array" ref="J4:K4">VLOOKUP(A4,Cluster!A:C,{2,3},FALSE)</f>
        <v>Standard_E8d_v5</v>
      </c>
      <c r="K4" s="14">
        <v>1</v>
      </c>
      <c r="L4" s="14">
        <f t="shared" si="0"/>
        <v>1</v>
      </c>
      <c r="M4" s="14">
        <f>K4-L4</f>
        <v>0</v>
      </c>
      <c r="N4" s="14">
        <f>L4*VLOOKUP(J4&amp;$B$1,'VM Price'!A:E,3,FALSE)+M4*VLOOKUP(J4&amp;$B$1,'VM Price'!A:E,4,FALSE)</f>
        <v>0.57599999999999996</v>
      </c>
      <c r="O4" s="14">
        <f>6/60</f>
        <v>0.1</v>
      </c>
    </row>
    <row r="5" spans="1:15" ht="30" customHeight="1">
      <c r="A5" s="6" t="s">
        <v>33</v>
      </c>
      <c r="B5" s="6" t="s">
        <v>22</v>
      </c>
      <c r="C5" s="6"/>
      <c r="D5" s="6" t="s">
        <v>46</v>
      </c>
      <c r="E5" s="14">
        <f t="shared" si="1"/>
        <v>2.9722222222222223E-2</v>
      </c>
      <c r="F5" s="14">
        <f t="shared" ref="F5:F51" si="3">IFERROR(VALUE(LEFT(D5, FIND("hr", D5)-1)), 0) +
IFERROR(VALUE(MID(D5, FIND("hr", D5)+3, FIND("min", D5)-FIND("hr", D5)-3))/60, IFERROR(VALUE(LEFT(D5, FIND("min", D5)-1))/60, 0)) +
IFERROR(VALUE(MID(D5, FIND("min", D5)+4, FIND("s", D5)-FIND("min", D5)-4))/3600, IFERROR(VALUE(MID(D5, FIND(" ", D5)+1, FIND("s", D5)-FIND(" ", D5)-1))/3600, IFERROR(VALUE(LEFT(D5, FIND("s", D5)-1))/3600, 0)))+IF(D5&lt;&gt;"",O5,0)</f>
        <v>0.12972222222222224</v>
      </c>
      <c r="G5" s="14">
        <f t="shared" si="2"/>
        <v>0.1427333611111111</v>
      </c>
      <c r="H5" s="13"/>
      <c r="I5" s="13"/>
      <c r="J5" s="14" t="str" cm="1">
        <f t="array" ref="J5:K5">VLOOKUP(A5,Cluster!A:C,{2,3},FALSE)</f>
        <v>Standard_E8d_v5</v>
      </c>
      <c r="K5" s="14">
        <v>8</v>
      </c>
      <c r="L5" s="14">
        <f t="shared" si="0"/>
        <v>1</v>
      </c>
      <c r="M5" s="14">
        <f t="shared" ref="M5:M14" si="4">K5-L5</f>
        <v>7</v>
      </c>
      <c r="N5" s="14">
        <f>L5*VLOOKUP(J5&amp;$B$1,'VM Price'!A:E,3,FALSE)+M5*VLOOKUP(J5&amp;$B$1,'VM Price'!A:E,4,FALSE)</f>
        <v>1.1002999999999998</v>
      </c>
      <c r="O5" s="14">
        <f t="shared" ref="O5:O51" si="5">6/60</f>
        <v>0.1</v>
      </c>
    </row>
    <row r="6" spans="1:15" ht="30" customHeight="1">
      <c r="A6" s="6" t="s">
        <v>47</v>
      </c>
      <c r="B6" s="6" t="s">
        <v>22</v>
      </c>
      <c r="C6" s="6"/>
      <c r="D6" s="6" t="s">
        <v>48</v>
      </c>
      <c r="E6" s="14">
        <f t="shared" si="1"/>
        <v>0.20722222222222222</v>
      </c>
      <c r="F6" s="14">
        <f t="shared" si="3"/>
        <v>0.30722222222222223</v>
      </c>
      <c r="G6" s="14">
        <f t="shared" si="2"/>
        <v>1.6885547777777778</v>
      </c>
      <c r="H6" s="13"/>
      <c r="I6" s="13"/>
      <c r="J6" s="14" t="str" cm="1">
        <f t="array" ref="J6:K6">VLOOKUP(A6,Cluster!A:C,{2,3},FALSE)</f>
        <v>Standard_E16d_v5</v>
      </c>
      <c r="K6" s="14">
        <v>30</v>
      </c>
      <c r="L6" s="14">
        <f t="shared" si="0"/>
        <v>1</v>
      </c>
      <c r="M6" s="14">
        <f t="shared" si="4"/>
        <v>29</v>
      </c>
      <c r="N6" s="14">
        <f>L6*VLOOKUP(J6&amp;$B$1,'VM Price'!A:E,3,FALSE)+M6*VLOOKUP(J6&amp;$B$1,'VM Price'!A:E,4,FALSE)</f>
        <v>5.4962</v>
      </c>
      <c r="O6" s="14">
        <f t="shared" si="5"/>
        <v>0.1</v>
      </c>
    </row>
    <row r="7" spans="1:15" ht="30" customHeight="1">
      <c r="A7" s="6"/>
      <c r="B7" s="6" t="s">
        <v>22</v>
      </c>
      <c r="C7" s="6"/>
      <c r="D7" s="6"/>
      <c r="E7" s="14">
        <f t="shared" si="1"/>
        <v>0</v>
      </c>
      <c r="F7" s="14">
        <f t="shared" si="3"/>
        <v>0</v>
      </c>
      <c r="G7" s="14">
        <f t="shared" si="2"/>
        <v>0</v>
      </c>
      <c r="H7" s="13"/>
      <c r="I7" s="13"/>
      <c r="J7" s="14" t="e" cm="1">
        <f t="array" ref="J7">VLOOKUP(A7,Cluster!A:C,{2,3},FALSE)</f>
        <v>#N/A</v>
      </c>
      <c r="K7" s="14"/>
      <c r="L7" s="14">
        <f t="shared" si="0"/>
        <v>1</v>
      </c>
      <c r="M7" s="14">
        <f t="shared" si="4"/>
        <v>-1</v>
      </c>
      <c r="N7" s="14" t="e">
        <f>L7*VLOOKUP(J7&amp;$B$1,'VM Price'!A:E,3,FALSE)+M7*VLOOKUP(J7&amp;$B$1,'VM Price'!A:E,4,FALSE)</f>
        <v>#N/A</v>
      </c>
      <c r="O7" s="14">
        <f t="shared" si="5"/>
        <v>0.1</v>
      </c>
    </row>
    <row r="8" spans="1:15" ht="30" customHeight="1">
      <c r="A8" s="6"/>
      <c r="B8" s="6" t="s">
        <v>22</v>
      </c>
      <c r="C8" s="6"/>
      <c r="D8" s="6"/>
      <c r="E8" s="14">
        <f t="shared" si="1"/>
        <v>0</v>
      </c>
      <c r="F8" s="14">
        <f t="shared" si="3"/>
        <v>0</v>
      </c>
      <c r="G8" s="14">
        <f t="shared" si="2"/>
        <v>0</v>
      </c>
      <c r="H8" s="13"/>
      <c r="I8" s="13"/>
      <c r="J8" s="14" t="e" cm="1">
        <f t="array" ref="J8">VLOOKUP(A8,Cluster!A:C,{2,3},FALSE)</f>
        <v>#N/A</v>
      </c>
      <c r="K8" s="14"/>
      <c r="L8" s="14">
        <f t="shared" si="0"/>
        <v>1</v>
      </c>
      <c r="M8" s="14">
        <f t="shared" si="4"/>
        <v>-1</v>
      </c>
      <c r="N8" s="14" t="e">
        <f>L8*VLOOKUP(J8&amp;$B$1,'VM Price'!A:E,3,FALSE)+M8*VLOOKUP(J8&amp;$B$1,'VM Price'!A:E,4,FALSE)</f>
        <v>#N/A</v>
      </c>
      <c r="O8" s="14">
        <f t="shared" si="5"/>
        <v>0.1</v>
      </c>
    </row>
    <row r="9" spans="1:15" ht="30" customHeight="1">
      <c r="A9" s="6"/>
      <c r="B9" s="6" t="s">
        <v>22</v>
      </c>
      <c r="C9" s="6"/>
      <c r="D9" s="6"/>
      <c r="E9" s="14">
        <f t="shared" si="1"/>
        <v>0</v>
      </c>
      <c r="F9" s="14">
        <f t="shared" si="3"/>
        <v>0</v>
      </c>
      <c r="G9" s="14">
        <f t="shared" si="2"/>
        <v>0</v>
      </c>
      <c r="H9" s="13"/>
      <c r="I9" s="13"/>
      <c r="J9" s="14" t="e" cm="1">
        <f t="array" ref="J9">VLOOKUP(A9,Cluster!A:C,{2,3},FALSE)</f>
        <v>#N/A</v>
      </c>
      <c r="K9" s="14"/>
      <c r="L9" s="14">
        <f t="shared" si="0"/>
        <v>1</v>
      </c>
      <c r="M9" s="14">
        <f t="shared" si="4"/>
        <v>-1</v>
      </c>
      <c r="N9" s="14" t="e">
        <f>L9*VLOOKUP(J9&amp;$B$1,'VM Price'!A:E,3,FALSE)+M9*VLOOKUP(J9&amp;$B$1,'VM Price'!A:E,4,FALSE)</f>
        <v>#N/A</v>
      </c>
      <c r="O9" s="14">
        <f t="shared" si="5"/>
        <v>0.1</v>
      </c>
    </row>
    <row r="10" spans="1:15" ht="30" customHeight="1">
      <c r="A10" s="6"/>
      <c r="B10" s="6" t="s">
        <v>22</v>
      </c>
      <c r="C10" s="6"/>
      <c r="D10" s="6"/>
      <c r="E10" s="14">
        <f t="shared" si="1"/>
        <v>0</v>
      </c>
      <c r="F10" s="14">
        <f t="shared" si="3"/>
        <v>0</v>
      </c>
      <c r="G10" s="14">
        <f t="shared" si="2"/>
        <v>0</v>
      </c>
      <c r="H10" s="13"/>
      <c r="I10" s="13"/>
      <c r="J10" s="14" t="e" cm="1">
        <f t="array" ref="J10">VLOOKUP(A10,Cluster!A:C,{2,3},FALSE)</f>
        <v>#N/A</v>
      </c>
      <c r="K10" s="14"/>
      <c r="L10" s="14">
        <f t="shared" si="0"/>
        <v>1</v>
      </c>
      <c r="M10" s="14">
        <f t="shared" si="4"/>
        <v>-1</v>
      </c>
      <c r="N10" s="14" t="e">
        <f>L10*VLOOKUP(J10&amp;$B$1,'VM Price'!A:E,3,FALSE)+M10*VLOOKUP(J10&amp;$B$1,'VM Price'!A:E,4,FALSE)</f>
        <v>#N/A</v>
      </c>
      <c r="O10" s="14">
        <f t="shared" si="5"/>
        <v>0.1</v>
      </c>
    </row>
    <row r="11" spans="1:15" ht="30" customHeight="1">
      <c r="A11" s="6"/>
      <c r="B11" s="6" t="s">
        <v>22</v>
      </c>
      <c r="C11" s="6"/>
      <c r="D11" s="6"/>
      <c r="E11" s="14">
        <f t="shared" si="1"/>
        <v>0</v>
      </c>
      <c r="F11" s="14">
        <f t="shared" si="3"/>
        <v>0</v>
      </c>
      <c r="G11" s="14">
        <f t="shared" si="2"/>
        <v>0</v>
      </c>
      <c r="H11" s="13"/>
      <c r="I11" s="13"/>
      <c r="J11" s="14" t="e" cm="1">
        <f t="array" ref="J11">VLOOKUP(A11,Cluster!A:C,{2,3},FALSE)</f>
        <v>#N/A</v>
      </c>
      <c r="K11" s="14"/>
      <c r="L11" s="14">
        <f t="shared" si="0"/>
        <v>1</v>
      </c>
      <c r="M11" s="14">
        <f t="shared" si="4"/>
        <v>-1</v>
      </c>
      <c r="N11" s="14" t="e">
        <f>L11*VLOOKUP(J11&amp;$B$1,'VM Price'!A:E,3,FALSE)+M11*VLOOKUP(J11&amp;$B$1,'VM Price'!A:E,4,FALSE)</f>
        <v>#N/A</v>
      </c>
      <c r="O11" s="14">
        <f t="shared" si="5"/>
        <v>0.1</v>
      </c>
    </row>
    <row r="12" spans="1:15" ht="30" customHeight="1">
      <c r="A12" s="6"/>
      <c r="B12" s="6" t="s">
        <v>22</v>
      </c>
      <c r="C12" s="6"/>
      <c r="D12" s="6"/>
      <c r="E12" s="14">
        <f t="shared" si="1"/>
        <v>0</v>
      </c>
      <c r="F12" s="14">
        <f t="shared" si="3"/>
        <v>0</v>
      </c>
      <c r="G12" s="14">
        <f t="shared" si="2"/>
        <v>0</v>
      </c>
      <c r="H12" s="13"/>
      <c r="I12" s="13"/>
      <c r="J12" s="14" t="e" cm="1">
        <f t="array" ref="J12">VLOOKUP(A12,Cluster!A:C,{2,3},FALSE)</f>
        <v>#N/A</v>
      </c>
      <c r="K12" s="14"/>
      <c r="L12" s="14">
        <f t="shared" si="0"/>
        <v>1</v>
      </c>
      <c r="M12" s="14">
        <f t="shared" si="4"/>
        <v>-1</v>
      </c>
      <c r="N12" s="14" t="e">
        <f>L12*VLOOKUP(J12&amp;$B$1,'VM Price'!A:E,3,FALSE)+M12*VLOOKUP(J12&amp;$B$1,'VM Price'!A:E,4,FALSE)</f>
        <v>#N/A</v>
      </c>
      <c r="O12" s="14">
        <f t="shared" si="5"/>
        <v>0.1</v>
      </c>
    </row>
    <row r="13" spans="1:15" ht="30" customHeight="1">
      <c r="A13" s="6"/>
      <c r="B13" s="6" t="s">
        <v>22</v>
      </c>
      <c r="C13" s="6"/>
      <c r="D13" s="6"/>
      <c r="E13" s="14">
        <f t="shared" si="1"/>
        <v>0</v>
      </c>
      <c r="F13" s="14">
        <f t="shared" si="3"/>
        <v>0</v>
      </c>
      <c r="G13" s="14">
        <f t="shared" si="2"/>
        <v>0</v>
      </c>
      <c r="H13" s="13"/>
      <c r="I13" s="13"/>
      <c r="J13" s="14" t="e" cm="1">
        <f t="array" ref="J13">VLOOKUP(A13,Cluster!A:C,{2,3},FALSE)</f>
        <v>#N/A</v>
      </c>
      <c r="K13" s="14"/>
      <c r="L13" s="14">
        <f t="shared" si="0"/>
        <v>1</v>
      </c>
      <c r="M13" s="14">
        <f t="shared" si="4"/>
        <v>-1</v>
      </c>
      <c r="N13" s="14" t="e">
        <f>L13*VLOOKUP(J13&amp;$B$1,'VM Price'!A:E,3,FALSE)+M13*VLOOKUP(J13&amp;$B$1,'VM Price'!A:E,4,FALSE)</f>
        <v>#N/A</v>
      </c>
      <c r="O13" s="14">
        <f t="shared" si="5"/>
        <v>0.1</v>
      </c>
    </row>
    <row r="14" spans="1:15" ht="30" customHeight="1">
      <c r="A14" s="6"/>
      <c r="B14" s="6" t="s">
        <v>22</v>
      </c>
      <c r="C14" s="6"/>
      <c r="D14" s="6"/>
      <c r="E14" s="14">
        <f t="shared" si="1"/>
        <v>0</v>
      </c>
      <c r="F14" s="14">
        <f t="shared" si="3"/>
        <v>0</v>
      </c>
      <c r="G14" s="14">
        <f t="shared" si="2"/>
        <v>0</v>
      </c>
      <c r="H14" s="13"/>
      <c r="I14" s="13"/>
      <c r="J14" s="14" t="e" cm="1">
        <f t="array" ref="J14">VLOOKUP(A14,Cluster!A:C,{2,3},FALSE)</f>
        <v>#N/A</v>
      </c>
      <c r="K14" s="14"/>
      <c r="L14" s="14">
        <f t="shared" si="0"/>
        <v>1</v>
      </c>
      <c r="M14" s="14">
        <f t="shared" si="4"/>
        <v>-1</v>
      </c>
      <c r="N14" s="14" t="e">
        <f>L14*VLOOKUP(J14&amp;$B$1,'VM Price'!A:E,3,FALSE)+M14*VLOOKUP(J14&amp;$B$1,'VM Price'!A:E,4,FALSE)</f>
        <v>#N/A</v>
      </c>
      <c r="O14" s="14">
        <f t="shared" si="5"/>
        <v>0.1</v>
      </c>
    </row>
    <row r="15" spans="1:15" ht="30" customHeight="1">
      <c r="A15" s="6"/>
      <c r="B15" s="6" t="s">
        <v>22</v>
      </c>
      <c r="C15" s="6"/>
      <c r="D15" s="6"/>
      <c r="E15" s="14">
        <f t="shared" si="1"/>
        <v>0</v>
      </c>
      <c r="F15" s="14">
        <f t="shared" si="3"/>
        <v>0</v>
      </c>
      <c r="G15" s="14">
        <f t="shared" si="2"/>
        <v>0</v>
      </c>
      <c r="H15" s="13"/>
      <c r="I15" s="13"/>
      <c r="J15" s="14" t="e" cm="1">
        <f t="array" ref="J15">VLOOKUP(A15,Cluster!A:C,{2,3},FALSE)</f>
        <v>#N/A</v>
      </c>
      <c r="K15" s="14"/>
      <c r="L15" s="14">
        <f t="shared" si="0"/>
        <v>1</v>
      </c>
      <c r="M15" s="14">
        <f t="shared" ref="M15:M45" si="6">K15-L15</f>
        <v>-1</v>
      </c>
      <c r="N15" s="14" t="e">
        <f>L15*VLOOKUP(J15&amp;$B$1,'VM Price'!A:E,3,FALSE)+M15*VLOOKUP(J15&amp;$B$1,'VM Price'!A:E,4,FALSE)</f>
        <v>#N/A</v>
      </c>
      <c r="O15" s="14">
        <f t="shared" si="5"/>
        <v>0.1</v>
      </c>
    </row>
    <row r="16" spans="1:15" ht="30" customHeight="1">
      <c r="A16" s="6"/>
      <c r="B16" s="6" t="s">
        <v>22</v>
      </c>
      <c r="C16" s="6"/>
      <c r="D16" s="6"/>
      <c r="E16" s="14">
        <f t="shared" si="1"/>
        <v>0</v>
      </c>
      <c r="F16" s="14">
        <f t="shared" si="3"/>
        <v>0</v>
      </c>
      <c r="G16" s="14">
        <f t="shared" si="2"/>
        <v>0</v>
      </c>
      <c r="H16" s="13"/>
      <c r="I16" s="13"/>
      <c r="J16" s="14" t="e" cm="1">
        <f t="array" ref="J16">VLOOKUP(A16,Cluster!A:C,{2,3},FALSE)</f>
        <v>#N/A</v>
      </c>
      <c r="K16" s="14"/>
      <c r="L16" s="14">
        <f t="shared" si="0"/>
        <v>1</v>
      </c>
      <c r="M16" s="14">
        <f t="shared" si="6"/>
        <v>-1</v>
      </c>
      <c r="N16" s="14" t="e">
        <f>L16*VLOOKUP(J16&amp;$B$1,'VM Price'!A:E,3,FALSE)+M16*VLOOKUP(J16&amp;$B$1,'VM Price'!A:E,4,FALSE)</f>
        <v>#N/A</v>
      </c>
      <c r="O16" s="14">
        <f t="shared" si="5"/>
        <v>0.1</v>
      </c>
    </row>
    <row r="17" spans="1:15" ht="30" customHeight="1">
      <c r="A17" s="6"/>
      <c r="B17" s="6" t="s">
        <v>22</v>
      </c>
      <c r="C17" s="6"/>
      <c r="D17" s="6"/>
      <c r="E17" s="14">
        <f t="shared" si="1"/>
        <v>0</v>
      </c>
      <c r="F17" s="14">
        <f t="shared" si="3"/>
        <v>0</v>
      </c>
      <c r="G17" s="14">
        <f t="shared" si="2"/>
        <v>0</v>
      </c>
      <c r="H17" s="13"/>
      <c r="I17" s="13"/>
      <c r="J17" s="14" t="e" cm="1">
        <f t="array" ref="J17">VLOOKUP(A17,Cluster!A:C,{2,3},FALSE)</f>
        <v>#N/A</v>
      </c>
      <c r="K17" s="14"/>
      <c r="L17" s="14">
        <f t="shared" si="0"/>
        <v>1</v>
      </c>
      <c r="M17" s="14">
        <f t="shared" si="6"/>
        <v>-1</v>
      </c>
      <c r="N17" s="14" t="e">
        <f>L17*VLOOKUP(J17&amp;$B$1,'VM Price'!A:E,3,FALSE)+M17*VLOOKUP(J17&amp;$B$1,'VM Price'!A:E,4,FALSE)</f>
        <v>#N/A</v>
      </c>
      <c r="O17" s="14">
        <f t="shared" si="5"/>
        <v>0.1</v>
      </c>
    </row>
    <row r="18" spans="1:15" ht="30" customHeight="1">
      <c r="A18" s="6"/>
      <c r="B18" s="6" t="s">
        <v>22</v>
      </c>
      <c r="C18" s="6"/>
      <c r="D18" s="6"/>
      <c r="E18" s="14">
        <f t="shared" si="1"/>
        <v>0</v>
      </c>
      <c r="F18" s="14">
        <f t="shared" si="3"/>
        <v>0</v>
      </c>
      <c r="G18" s="14">
        <f t="shared" si="2"/>
        <v>0</v>
      </c>
      <c r="H18" s="13"/>
      <c r="I18" s="13"/>
      <c r="J18" s="14" t="e" cm="1">
        <f t="array" ref="J18">VLOOKUP(A18,Cluster!A:C,{2,3},FALSE)</f>
        <v>#N/A</v>
      </c>
      <c r="K18" s="14"/>
      <c r="L18" s="14">
        <f t="shared" si="0"/>
        <v>1</v>
      </c>
      <c r="M18" s="14">
        <f t="shared" si="6"/>
        <v>-1</v>
      </c>
      <c r="N18" s="14" t="e">
        <f>L18*VLOOKUP(J18&amp;$B$1,'VM Price'!A:E,3,FALSE)+M18*VLOOKUP(J18&amp;$B$1,'VM Price'!A:E,4,FALSE)</f>
        <v>#N/A</v>
      </c>
      <c r="O18" s="14">
        <f t="shared" si="5"/>
        <v>0.1</v>
      </c>
    </row>
    <row r="19" spans="1:15" ht="30" customHeight="1">
      <c r="A19" s="6"/>
      <c r="B19" s="6" t="s">
        <v>22</v>
      </c>
      <c r="C19" s="6"/>
      <c r="D19" s="6"/>
      <c r="E19" s="14">
        <f t="shared" si="1"/>
        <v>0</v>
      </c>
      <c r="F19" s="14">
        <f t="shared" si="3"/>
        <v>0</v>
      </c>
      <c r="G19" s="14">
        <f t="shared" si="2"/>
        <v>0</v>
      </c>
      <c r="H19" s="13"/>
      <c r="I19" s="13"/>
      <c r="J19" s="14" t="e" cm="1">
        <f t="array" ref="J19">VLOOKUP(A19,Cluster!A:C,{2,3},FALSE)</f>
        <v>#N/A</v>
      </c>
      <c r="K19" s="14"/>
      <c r="L19" s="14">
        <f t="shared" si="0"/>
        <v>1</v>
      </c>
      <c r="M19" s="14">
        <f t="shared" si="6"/>
        <v>-1</v>
      </c>
      <c r="N19" s="14" t="e">
        <f>L19*VLOOKUP(J19&amp;$B$1,'VM Price'!A:E,3,FALSE)+M19*VLOOKUP(J19&amp;$B$1,'VM Price'!A:E,4,FALSE)</f>
        <v>#N/A</v>
      </c>
      <c r="O19" s="14">
        <f t="shared" si="5"/>
        <v>0.1</v>
      </c>
    </row>
    <row r="20" spans="1:15" ht="30" customHeight="1">
      <c r="A20" s="6"/>
      <c r="B20" s="6" t="s">
        <v>22</v>
      </c>
      <c r="C20" s="6"/>
      <c r="D20" s="6"/>
      <c r="E20" s="14">
        <f t="shared" si="1"/>
        <v>0</v>
      </c>
      <c r="F20" s="14">
        <f t="shared" si="3"/>
        <v>0</v>
      </c>
      <c r="G20" s="14">
        <f t="shared" si="2"/>
        <v>0</v>
      </c>
      <c r="H20" s="13"/>
      <c r="I20" s="13"/>
      <c r="J20" s="14" t="e" cm="1">
        <f t="array" ref="J20">VLOOKUP(A20,Cluster!A:C,{2,3},FALSE)</f>
        <v>#N/A</v>
      </c>
      <c r="K20" s="14"/>
      <c r="L20" s="14">
        <f t="shared" si="0"/>
        <v>1</v>
      </c>
      <c r="M20" s="14">
        <f t="shared" si="6"/>
        <v>-1</v>
      </c>
      <c r="N20" s="14" t="e">
        <f>L20*VLOOKUP(J20&amp;$B$1,'VM Price'!A:E,3,FALSE)+M20*VLOOKUP(J20&amp;$B$1,'VM Price'!A:E,4,FALSE)</f>
        <v>#N/A</v>
      </c>
      <c r="O20" s="14">
        <f t="shared" si="5"/>
        <v>0.1</v>
      </c>
    </row>
    <row r="21" spans="1:15" ht="30" customHeight="1">
      <c r="A21" s="6"/>
      <c r="B21" s="6" t="s">
        <v>22</v>
      </c>
      <c r="C21" s="6"/>
      <c r="D21" s="6"/>
      <c r="E21" s="14">
        <f t="shared" si="1"/>
        <v>0</v>
      </c>
      <c r="F21" s="14">
        <f t="shared" si="3"/>
        <v>0</v>
      </c>
      <c r="G21" s="14">
        <f t="shared" si="2"/>
        <v>0</v>
      </c>
      <c r="H21" s="13"/>
      <c r="I21" s="13"/>
      <c r="J21" s="14" t="e" cm="1">
        <f t="array" ref="J21">VLOOKUP(A21,Cluster!A:C,{2,3},FALSE)</f>
        <v>#N/A</v>
      </c>
      <c r="K21" s="14"/>
      <c r="L21" s="14">
        <f t="shared" si="0"/>
        <v>1</v>
      </c>
      <c r="M21" s="14">
        <f t="shared" si="6"/>
        <v>-1</v>
      </c>
      <c r="N21" s="14" t="e">
        <f>L21*VLOOKUP(J21&amp;$B$1,'VM Price'!A:E,3,FALSE)+M21*VLOOKUP(J21&amp;$B$1,'VM Price'!A:E,4,FALSE)</f>
        <v>#N/A</v>
      </c>
      <c r="O21" s="14">
        <f t="shared" si="5"/>
        <v>0.1</v>
      </c>
    </row>
    <row r="22" spans="1:15" ht="30" customHeight="1">
      <c r="A22" s="6"/>
      <c r="B22" s="6" t="s">
        <v>22</v>
      </c>
      <c r="C22" s="6"/>
      <c r="D22" s="6"/>
      <c r="E22" s="14">
        <f t="shared" si="1"/>
        <v>0</v>
      </c>
      <c r="F22" s="14">
        <f t="shared" si="3"/>
        <v>0</v>
      </c>
      <c r="G22" s="14">
        <f t="shared" si="2"/>
        <v>0</v>
      </c>
      <c r="H22" s="13"/>
      <c r="I22" s="13"/>
      <c r="J22" s="14" t="e" cm="1">
        <f t="array" ref="J22">VLOOKUP(A22,Cluster!A:C,{2,3},FALSE)</f>
        <v>#N/A</v>
      </c>
      <c r="K22" s="14"/>
      <c r="L22" s="14">
        <f t="shared" si="0"/>
        <v>1</v>
      </c>
      <c r="M22" s="14">
        <f t="shared" si="6"/>
        <v>-1</v>
      </c>
      <c r="N22" s="14" t="e">
        <f>L22*VLOOKUP(J22&amp;$B$1,'VM Price'!A:E,3,FALSE)+M22*VLOOKUP(J22&amp;$B$1,'VM Price'!A:E,4,FALSE)</f>
        <v>#N/A</v>
      </c>
      <c r="O22" s="14">
        <f t="shared" si="5"/>
        <v>0.1</v>
      </c>
    </row>
    <row r="23" spans="1:15" ht="30" customHeight="1">
      <c r="A23" s="6"/>
      <c r="B23" s="6" t="s">
        <v>22</v>
      </c>
      <c r="C23" s="6"/>
      <c r="D23" s="6"/>
      <c r="E23" s="14">
        <f t="shared" si="1"/>
        <v>0</v>
      </c>
      <c r="F23" s="14">
        <f t="shared" si="3"/>
        <v>0</v>
      </c>
      <c r="G23" s="14">
        <f t="shared" si="2"/>
        <v>0</v>
      </c>
      <c r="H23" s="13"/>
      <c r="I23" s="13"/>
      <c r="J23" s="14" t="e" cm="1">
        <f t="array" ref="J23">VLOOKUP(A23,Cluster!A:C,{2,3},FALSE)</f>
        <v>#N/A</v>
      </c>
      <c r="K23" s="14"/>
      <c r="L23" s="14">
        <f t="shared" si="0"/>
        <v>1</v>
      </c>
      <c r="M23" s="14">
        <f t="shared" si="6"/>
        <v>-1</v>
      </c>
      <c r="N23" s="14" t="e">
        <f>L23*VLOOKUP(J23&amp;$B$1,'VM Price'!A:E,3,FALSE)+M23*VLOOKUP(J23&amp;$B$1,'VM Price'!A:E,4,FALSE)</f>
        <v>#N/A</v>
      </c>
      <c r="O23" s="14">
        <f t="shared" si="5"/>
        <v>0.1</v>
      </c>
    </row>
    <row r="24" spans="1:15" ht="30" customHeight="1">
      <c r="A24" s="6"/>
      <c r="B24" s="6" t="s">
        <v>22</v>
      </c>
      <c r="C24" s="6"/>
      <c r="D24" s="6"/>
      <c r="E24" s="14">
        <f t="shared" si="1"/>
        <v>0</v>
      </c>
      <c r="F24" s="14">
        <f t="shared" si="3"/>
        <v>0</v>
      </c>
      <c r="G24" s="14">
        <f t="shared" si="2"/>
        <v>0</v>
      </c>
      <c r="H24" s="13"/>
      <c r="I24" s="13"/>
      <c r="J24" s="14" t="e" cm="1">
        <f t="array" ref="J24">VLOOKUP(A24,Cluster!A:C,{2,3},FALSE)</f>
        <v>#N/A</v>
      </c>
      <c r="K24" s="14"/>
      <c r="L24" s="14">
        <f t="shared" si="0"/>
        <v>1</v>
      </c>
      <c r="M24" s="14">
        <f t="shared" si="6"/>
        <v>-1</v>
      </c>
      <c r="N24" s="14" t="e">
        <f>L24*VLOOKUP(J24&amp;$B$1,'VM Price'!A:E,3,FALSE)+M24*VLOOKUP(J24&amp;$B$1,'VM Price'!A:E,4,FALSE)</f>
        <v>#N/A</v>
      </c>
      <c r="O24" s="14">
        <f t="shared" si="5"/>
        <v>0.1</v>
      </c>
    </row>
    <row r="25" spans="1:15" ht="30" customHeight="1">
      <c r="A25" s="6"/>
      <c r="B25" s="6" t="s">
        <v>22</v>
      </c>
      <c r="C25" s="6"/>
      <c r="D25" s="6"/>
      <c r="E25" s="14">
        <f t="shared" si="1"/>
        <v>0</v>
      </c>
      <c r="F25" s="14">
        <f t="shared" si="3"/>
        <v>0</v>
      </c>
      <c r="G25" s="14">
        <f t="shared" si="2"/>
        <v>0</v>
      </c>
      <c r="H25" s="13"/>
      <c r="I25" s="13"/>
      <c r="J25" s="14" t="e" cm="1">
        <f t="array" ref="J25">VLOOKUP(A25,Cluster!A:C,{2,3},FALSE)</f>
        <v>#N/A</v>
      </c>
      <c r="K25" s="14"/>
      <c r="L25" s="14">
        <f t="shared" si="0"/>
        <v>1</v>
      </c>
      <c r="M25" s="14">
        <f t="shared" si="6"/>
        <v>-1</v>
      </c>
      <c r="N25" s="14" t="e">
        <f>L25*VLOOKUP(J25&amp;$B$1,'VM Price'!A:E,3,FALSE)+M25*VLOOKUP(J25&amp;$B$1,'VM Price'!A:E,4,FALSE)</f>
        <v>#N/A</v>
      </c>
      <c r="O25" s="14">
        <f t="shared" si="5"/>
        <v>0.1</v>
      </c>
    </row>
    <row r="26" spans="1:15" ht="30" customHeight="1">
      <c r="A26" s="6"/>
      <c r="B26" s="6" t="s">
        <v>22</v>
      </c>
      <c r="C26" s="6"/>
      <c r="D26" s="6"/>
      <c r="E26" s="14">
        <f t="shared" si="1"/>
        <v>0</v>
      </c>
      <c r="F26" s="14">
        <f t="shared" si="3"/>
        <v>0</v>
      </c>
      <c r="G26" s="14">
        <f t="shared" si="2"/>
        <v>0</v>
      </c>
      <c r="H26" s="13"/>
      <c r="I26" s="13"/>
      <c r="J26" s="14" t="e" cm="1">
        <f t="array" ref="J26">VLOOKUP(A26,Cluster!A:C,{2,3},FALSE)</f>
        <v>#N/A</v>
      </c>
      <c r="K26" s="14"/>
      <c r="L26" s="14">
        <f t="shared" si="0"/>
        <v>1</v>
      </c>
      <c r="M26" s="14">
        <f t="shared" si="6"/>
        <v>-1</v>
      </c>
      <c r="N26" s="14" t="e">
        <f>L26*VLOOKUP(J26&amp;$B$1,'VM Price'!A:E,3,FALSE)+M26*VLOOKUP(J26&amp;$B$1,'VM Price'!A:E,4,FALSE)</f>
        <v>#N/A</v>
      </c>
      <c r="O26" s="14">
        <f t="shared" si="5"/>
        <v>0.1</v>
      </c>
    </row>
    <row r="27" spans="1:15" ht="30" customHeight="1">
      <c r="A27" s="6"/>
      <c r="B27" s="6" t="s">
        <v>22</v>
      </c>
      <c r="C27" s="6"/>
      <c r="D27" s="6"/>
      <c r="E27" s="14">
        <f t="shared" si="1"/>
        <v>0</v>
      </c>
      <c r="F27" s="14">
        <f t="shared" si="3"/>
        <v>0</v>
      </c>
      <c r="G27" s="14">
        <f t="shared" si="2"/>
        <v>0</v>
      </c>
      <c r="H27" s="13"/>
      <c r="I27" s="13"/>
      <c r="J27" s="14" t="e" cm="1">
        <f t="array" ref="J27">VLOOKUP(A27,Cluster!A:C,{2,3},FALSE)</f>
        <v>#N/A</v>
      </c>
      <c r="K27" s="14"/>
      <c r="L27" s="14">
        <f t="shared" si="0"/>
        <v>1</v>
      </c>
      <c r="M27" s="14">
        <f t="shared" si="6"/>
        <v>-1</v>
      </c>
      <c r="N27" s="14" t="e">
        <f>L27*VLOOKUP(J27&amp;$B$1,'VM Price'!A:E,3,FALSE)+M27*VLOOKUP(J27&amp;$B$1,'VM Price'!A:E,4,FALSE)</f>
        <v>#N/A</v>
      </c>
      <c r="O27" s="14">
        <f t="shared" si="5"/>
        <v>0.1</v>
      </c>
    </row>
    <row r="28" spans="1:15" ht="30" customHeight="1">
      <c r="A28" s="6"/>
      <c r="B28" s="6" t="s">
        <v>22</v>
      </c>
      <c r="C28" s="6"/>
      <c r="D28" s="6"/>
      <c r="E28" s="14">
        <f t="shared" si="1"/>
        <v>0</v>
      </c>
      <c r="F28" s="14">
        <f t="shared" si="3"/>
        <v>0</v>
      </c>
      <c r="G28" s="14">
        <f t="shared" si="2"/>
        <v>0</v>
      </c>
      <c r="H28" s="13"/>
      <c r="I28" s="13"/>
      <c r="J28" s="14" t="e" cm="1">
        <f t="array" ref="J28">VLOOKUP(A28,Cluster!A:C,{2,3},FALSE)</f>
        <v>#N/A</v>
      </c>
      <c r="K28" s="14"/>
      <c r="L28" s="14">
        <f t="shared" si="0"/>
        <v>1</v>
      </c>
      <c r="M28" s="14">
        <f t="shared" si="6"/>
        <v>-1</v>
      </c>
      <c r="N28" s="14" t="e">
        <f>L28*VLOOKUP(J28&amp;$B$1,'VM Price'!A:E,3,FALSE)+M28*VLOOKUP(J28&amp;$B$1,'VM Price'!A:E,4,FALSE)</f>
        <v>#N/A</v>
      </c>
      <c r="O28" s="14">
        <f t="shared" si="5"/>
        <v>0.1</v>
      </c>
    </row>
    <row r="29" spans="1:15" ht="30" customHeight="1">
      <c r="A29" s="6"/>
      <c r="B29" s="6" t="s">
        <v>22</v>
      </c>
      <c r="C29" s="6"/>
      <c r="D29" s="6"/>
      <c r="E29" s="14">
        <f t="shared" si="1"/>
        <v>0</v>
      </c>
      <c r="F29" s="14">
        <f t="shared" si="3"/>
        <v>0</v>
      </c>
      <c r="G29" s="14">
        <f t="shared" si="2"/>
        <v>0</v>
      </c>
      <c r="H29" s="13"/>
      <c r="I29" s="13"/>
      <c r="J29" s="14" t="e" cm="1">
        <f t="array" ref="J29">VLOOKUP(A29,Cluster!A:C,{2,3},FALSE)</f>
        <v>#N/A</v>
      </c>
      <c r="K29" s="14"/>
      <c r="L29" s="14">
        <f t="shared" si="0"/>
        <v>1</v>
      </c>
      <c r="M29" s="14">
        <f t="shared" si="6"/>
        <v>-1</v>
      </c>
      <c r="N29" s="14" t="e">
        <f>L29*VLOOKUP(J29&amp;$B$1,'VM Price'!A:E,3,FALSE)+M29*VLOOKUP(J29&amp;$B$1,'VM Price'!A:E,4,FALSE)</f>
        <v>#N/A</v>
      </c>
      <c r="O29" s="14">
        <f t="shared" si="5"/>
        <v>0.1</v>
      </c>
    </row>
    <row r="30" spans="1:15" ht="30" customHeight="1">
      <c r="A30" s="6"/>
      <c r="B30" s="6" t="s">
        <v>22</v>
      </c>
      <c r="C30" s="6"/>
      <c r="D30" s="6"/>
      <c r="E30" s="14">
        <f t="shared" si="1"/>
        <v>0</v>
      </c>
      <c r="F30" s="14">
        <f t="shared" si="3"/>
        <v>0</v>
      </c>
      <c r="G30" s="14">
        <f t="shared" si="2"/>
        <v>0</v>
      </c>
      <c r="H30" s="13"/>
      <c r="I30" s="13"/>
      <c r="J30" s="14" t="e" cm="1">
        <f t="array" ref="J30">VLOOKUP(A30,Cluster!A:C,{2,3},FALSE)</f>
        <v>#N/A</v>
      </c>
      <c r="K30" s="14"/>
      <c r="L30" s="14">
        <f t="shared" si="0"/>
        <v>1</v>
      </c>
      <c r="M30" s="14">
        <f t="shared" si="6"/>
        <v>-1</v>
      </c>
      <c r="N30" s="14" t="e">
        <f>L30*VLOOKUP(J30&amp;$B$1,'VM Price'!A:E,3,FALSE)+M30*VLOOKUP(J30&amp;$B$1,'VM Price'!A:E,4,FALSE)</f>
        <v>#N/A</v>
      </c>
      <c r="O30" s="14">
        <f t="shared" si="5"/>
        <v>0.1</v>
      </c>
    </row>
    <row r="31" spans="1:15" ht="30" customHeight="1">
      <c r="A31" s="6"/>
      <c r="B31" s="6" t="s">
        <v>22</v>
      </c>
      <c r="C31" s="6"/>
      <c r="D31" s="6"/>
      <c r="E31" s="14">
        <f t="shared" si="1"/>
        <v>0</v>
      </c>
      <c r="F31" s="14">
        <f t="shared" si="3"/>
        <v>0</v>
      </c>
      <c r="G31" s="14">
        <f t="shared" si="2"/>
        <v>0</v>
      </c>
      <c r="H31" s="13"/>
      <c r="I31" s="13"/>
      <c r="J31" s="14" t="e" cm="1">
        <f t="array" ref="J31">VLOOKUP(A31,Cluster!A:C,{2,3},FALSE)</f>
        <v>#N/A</v>
      </c>
      <c r="K31" s="14"/>
      <c r="L31" s="14">
        <f t="shared" si="0"/>
        <v>1</v>
      </c>
      <c r="M31" s="14">
        <f t="shared" si="6"/>
        <v>-1</v>
      </c>
      <c r="N31" s="14" t="e">
        <f>L31*VLOOKUP(J31&amp;$B$1,'VM Price'!A:E,3,FALSE)+M31*VLOOKUP(J31&amp;$B$1,'VM Price'!A:E,4,FALSE)</f>
        <v>#N/A</v>
      </c>
      <c r="O31" s="14">
        <f t="shared" si="5"/>
        <v>0.1</v>
      </c>
    </row>
    <row r="32" spans="1:15" ht="30" customHeight="1">
      <c r="A32" s="6"/>
      <c r="B32" s="6" t="s">
        <v>22</v>
      </c>
      <c r="C32" s="6"/>
      <c r="D32" s="6"/>
      <c r="E32" s="14">
        <f t="shared" si="1"/>
        <v>0</v>
      </c>
      <c r="F32" s="14">
        <f t="shared" si="3"/>
        <v>0</v>
      </c>
      <c r="G32" s="14">
        <f t="shared" si="2"/>
        <v>0</v>
      </c>
      <c r="H32" s="13"/>
      <c r="I32" s="13"/>
      <c r="J32" s="14" t="e" cm="1">
        <f t="array" ref="J32">VLOOKUP(A32,Cluster!A:C,{2,3},FALSE)</f>
        <v>#N/A</v>
      </c>
      <c r="K32" s="14"/>
      <c r="L32" s="14">
        <f t="shared" si="0"/>
        <v>1</v>
      </c>
      <c r="M32" s="14">
        <f t="shared" si="6"/>
        <v>-1</v>
      </c>
      <c r="N32" s="14" t="e">
        <f>L32*VLOOKUP(J32&amp;$B$1,'VM Price'!A:E,3,FALSE)+M32*VLOOKUP(J32&amp;$B$1,'VM Price'!A:E,4,FALSE)</f>
        <v>#N/A</v>
      </c>
      <c r="O32" s="14">
        <f t="shared" si="5"/>
        <v>0.1</v>
      </c>
    </row>
    <row r="33" spans="1:15" ht="30" customHeight="1">
      <c r="A33" s="6"/>
      <c r="B33" s="6" t="s">
        <v>22</v>
      </c>
      <c r="C33" s="6"/>
      <c r="D33" s="6"/>
      <c r="E33" s="14">
        <f t="shared" si="1"/>
        <v>0</v>
      </c>
      <c r="F33" s="14">
        <f t="shared" si="3"/>
        <v>0</v>
      </c>
      <c r="G33" s="14">
        <f t="shared" si="2"/>
        <v>0</v>
      </c>
      <c r="H33" s="13"/>
      <c r="I33" s="13"/>
      <c r="J33" s="14" t="e" cm="1">
        <f t="array" ref="J33">VLOOKUP(A33,Cluster!A:C,{2,3},FALSE)</f>
        <v>#N/A</v>
      </c>
      <c r="K33" s="14"/>
      <c r="L33" s="14">
        <f t="shared" si="0"/>
        <v>1</v>
      </c>
      <c r="M33" s="14">
        <f t="shared" si="6"/>
        <v>-1</v>
      </c>
      <c r="N33" s="14" t="e">
        <f>L33*VLOOKUP(J33&amp;$B$1,'VM Price'!A:E,3,FALSE)+M33*VLOOKUP(J33&amp;$B$1,'VM Price'!A:E,4,FALSE)</f>
        <v>#N/A</v>
      </c>
      <c r="O33" s="14">
        <f t="shared" si="5"/>
        <v>0.1</v>
      </c>
    </row>
    <row r="34" spans="1:15" ht="30" customHeight="1">
      <c r="A34" s="6"/>
      <c r="B34" s="6" t="s">
        <v>22</v>
      </c>
      <c r="C34" s="6"/>
      <c r="D34" s="6"/>
      <c r="E34" s="14">
        <f t="shared" si="1"/>
        <v>0</v>
      </c>
      <c r="F34" s="14">
        <f t="shared" si="3"/>
        <v>0</v>
      </c>
      <c r="G34" s="14">
        <f t="shared" si="2"/>
        <v>0</v>
      </c>
      <c r="H34" s="13"/>
      <c r="I34" s="13"/>
      <c r="J34" s="14" t="e" cm="1">
        <f t="array" ref="J34">VLOOKUP(A34,Cluster!A:C,{2,3},FALSE)</f>
        <v>#N/A</v>
      </c>
      <c r="K34" s="14"/>
      <c r="L34" s="14">
        <f t="shared" si="0"/>
        <v>1</v>
      </c>
      <c r="M34" s="14">
        <f t="shared" si="6"/>
        <v>-1</v>
      </c>
      <c r="N34" s="14" t="e">
        <f>L34*VLOOKUP(J34&amp;$B$1,'VM Price'!A:E,3,FALSE)+M34*VLOOKUP(J34&amp;$B$1,'VM Price'!A:E,4,FALSE)</f>
        <v>#N/A</v>
      </c>
      <c r="O34" s="14">
        <f t="shared" si="5"/>
        <v>0.1</v>
      </c>
    </row>
    <row r="35" spans="1:15" ht="30" customHeight="1">
      <c r="A35" s="6"/>
      <c r="B35" s="6" t="s">
        <v>22</v>
      </c>
      <c r="C35" s="6"/>
      <c r="D35" s="6"/>
      <c r="E35" s="14">
        <f t="shared" si="1"/>
        <v>0</v>
      </c>
      <c r="F35" s="14">
        <f t="shared" si="3"/>
        <v>0</v>
      </c>
      <c r="G35" s="14">
        <f t="shared" si="2"/>
        <v>0</v>
      </c>
      <c r="H35" s="13"/>
      <c r="I35" s="13"/>
      <c r="J35" s="14" t="e" cm="1">
        <f t="array" ref="J35">VLOOKUP(A35,Cluster!A:C,{2,3},FALSE)</f>
        <v>#N/A</v>
      </c>
      <c r="K35" s="14"/>
      <c r="L35" s="14">
        <f t="shared" ref="L35:L51" si="7">IF(B35="High",K35,
IF(B35="Medium",ROUND(K35*0.5,0),
IF(B35="Low",_xlfn.CEILING.MATH(K35*0.2),
IF(B35="No",1))))</f>
        <v>1</v>
      </c>
      <c r="M35" s="14">
        <f t="shared" si="6"/>
        <v>-1</v>
      </c>
      <c r="N35" s="14" t="e">
        <f>L35*VLOOKUP(J35&amp;$B$1,'VM Price'!A:E,3,FALSE)+M35*VLOOKUP(J35&amp;$B$1,'VM Price'!A:E,4,FALSE)</f>
        <v>#N/A</v>
      </c>
      <c r="O35" s="14">
        <f t="shared" si="5"/>
        <v>0.1</v>
      </c>
    </row>
    <row r="36" spans="1:15" ht="30" customHeight="1">
      <c r="A36" s="6"/>
      <c r="B36" s="6" t="s">
        <v>22</v>
      </c>
      <c r="C36" s="6"/>
      <c r="D36" s="6"/>
      <c r="E36" s="14">
        <f t="shared" si="1"/>
        <v>0</v>
      </c>
      <c r="F36" s="14">
        <f t="shared" si="3"/>
        <v>0</v>
      </c>
      <c r="G36" s="14">
        <f t="shared" si="2"/>
        <v>0</v>
      </c>
      <c r="H36" s="13"/>
      <c r="I36" s="13"/>
      <c r="J36" s="14" t="e" cm="1">
        <f t="array" ref="J36">VLOOKUP(A36,Cluster!A:C,{2,3},FALSE)</f>
        <v>#N/A</v>
      </c>
      <c r="K36" s="14"/>
      <c r="L36" s="14">
        <f t="shared" si="7"/>
        <v>1</v>
      </c>
      <c r="M36" s="14">
        <f t="shared" si="6"/>
        <v>-1</v>
      </c>
      <c r="N36" s="14" t="e">
        <f>L36*VLOOKUP(J36&amp;$B$1,'VM Price'!A:E,3,FALSE)+M36*VLOOKUP(J36&amp;$B$1,'VM Price'!A:E,4,FALSE)</f>
        <v>#N/A</v>
      </c>
      <c r="O36" s="14">
        <f t="shared" si="5"/>
        <v>0.1</v>
      </c>
    </row>
    <row r="37" spans="1:15" ht="30" customHeight="1">
      <c r="A37" s="6"/>
      <c r="B37" s="6" t="s">
        <v>22</v>
      </c>
      <c r="C37" s="6"/>
      <c r="D37" s="6"/>
      <c r="E37" s="14">
        <f t="shared" si="1"/>
        <v>0</v>
      </c>
      <c r="F37" s="14">
        <f t="shared" si="3"/>
        <v>0</v>
      </c>
      <c r="G37" s="14">
        <f t="shared" si="2"/>
        <v>0</v>
      </c>
      <c r="H37" s="13"/>
      <c r="I37" s="13"/>
      <c r="J37" s="14" t="e" cm="1">
        <f t="array" ref="J37">VLOOKUP(A37,Cluster!A:C,{2,3},FALSE)</f>
        <v>#N/A</v>
      </c>
      <c r="K37" s="14"/>
      <c r="L37" s="14">
        <f t="shared" si="7"/>
        <v>1</v>
      </c>
      <c r="M37" s="14">
        <f t="shared" si="6"/>
        <v>-1</v>
      </c>
      <c r="N37" s="14" t="e">
        <f>L37*VLOOKUP(J37&amp;$B$1,'VM Price'!A:E,3,FALSE)+M37*VLOOKUP(J37&amp;$B$1,'VM Price'!A:E,4,FALSE)</f>
        <v>#N/A</v>
      </c>
      <c r="O37" s="14">
        <f t="shared" si="5"/>
        <v>0.1</v>
      </c>
    </row>
    <row r="38" spans="1:15" ht="30" customHeight="1">
      <c r="A38" s="6"/>
      <c r="B38" s="6" t="s">
        <v>22</v>
      </c>
      <c r="C38" s="6"/>
      <c r="D38" s="6"/>
      <c r="E38" s="14">
        <f t="shared" si="1"/>
        <v>0</v>
      </c>
      <c r="F38" s="14">
        <f t="shared" si="3"/>
        <v>0</v>
      </c>
      <c r="G38" s="14">
        <f t="shared" si="2"/>
        <v>0</v>
      </c>
      <c r="H38" s="13"/>
      <c r="I38" s="13"/>
      <c r="J38" s="14" t="e" cm="1">
        <f t="array" ref="J38">VLOOKUP(A38,Cluster!A:C,{2,3},FALSE)</f>
        <v>#N/A</v>
      </c>
      <c r="K38" s="14"/>
      <c r="L38" s="14">
        <f t="shared" si="7"/>
        <v>1</v>
      </c>
      <c r="M38" s="14">
        <f t="shared" si="6"/>
        <v>-1</v>
      </c>
      <c r="N38" s="14" t="e">
        <f>L38*VLOOKUP(J38&amp;$B$1,'VM Price'!A:E,3,FALSE)+M38*VLOOKUP(J38&amp;$B$1,'VM Price'!A:E,4,FALSE)</f>
        <v>#N/A</v>
      </c>
      <c r="O38" s="14">
        <f t="shared" si="5"/>
        <v>0.1</v>
      </c>
    </row>
    <row r="39" spans="1:15" ht="30" customHeight="1">
      <c r="A39" s="6"/>
      <c r="B39" s="6" t="s">
        <v>22</v>
      </c>
      <c r="C39" s="6"/>
      <c r="D39" s="6"/>
      <c r="E39" s="14">
        <f t="shared" si="1"/>
        <v>0</v>
      </c>
      <c r="F39" s="14">
        <f t="shared" si="3"/>
        <v>0</v>
      </c>
      <c r="G39" s="14">
        <f t="shared" si="2"/>
        <v>0</v>
      </c>
      <c r="H39" s="13"/>
      <c r="I39" s="13"/>
      <c r="J39" s="14" t="e" cm="1">
        <f t="array" ref="J39">VLOOKUP(A39,Cluster!A:C,{2,3},FALSE)</f>
        <v>#N/A</v>
      </c>
      <c r="K39" s="14"/>
      <c r="L39" s="14">
        <f t="shared" si="7"/>
        <v>1</v>
      </c>
      <c r="M39" s="14">
        <f t="shared" si="6"/>
        <v>-1</v>
      </c>
      <c r="N39" s="14" t="e">
        <f>L39*VLOOKUP(J39&amp;$B$1,'VM Price'!A:E,3,FALSE)+M39*VLOOKUP(J39&amp;$B$1,'VM Price'!A:E,4,FALSE)</f>
        <v>#N/A</v>
      </c>
      <c r="O39" s="14">
        <f t="shared" si="5"/>
        <v>0.1</v>
      </c>
    </row>
    <row r="40" spans="1:15" ht="30" customHeight="1">
      <c r="A40" s="6"/>
      <c r="B40" s="6" t="s">
        <v>22</v>
      </c>
      <c r="C40" s="6"/>
      <c r="D40" s="6"/>
      <c r="E40" s="14">
        <f t="shared" si="1"/>
        <v>0</v>
      </c>
      <c r="F40" s="14">
        <f t="shared" si="3"/>
        <v>0</v>
      </c>
      <c r="G40" s="14">
        <f t="shared" si="2"/>
        <v>0</v>
      </c>
      <c r="H40" s="13"/>
      <c r="I40" s="13"/>
      <c r="J40" s="14" t="e" cm="1">
        <f t="array" ref="J40">VLOOKUP(A40,Cluster!A:C,{2,3},FALSE)</f>
        <v>#N/A</v>
      </c>
      <c r="K40" s="14"/>
      <c r="L40" s="14">
        <f t="shared" si="7"/>
        <v>1</v>
      </c>
      <c r="M40" s="14">
        <f t="shared" si="6"/>
        <v>-1</v>
      </c>
      <c r="N40" s="14" t="e">
        <f>L40*VLOOKUP(J40&amp;$B$1,'VM Price'!A:E,3,FALSE)+M40*VLOOKUP(J40&amp;$B$1,'VM Price'!A:E,4,FALSE)</f>
        <v>#N/A</v>
      </c>
      <c r="O40" s="14">
        <f t="shared" si="5"/>
        <v>0.1</v>
      </c>
    </row>
    <row r="41" spans="1:15" ht="30" customHeight="1">
      <c r="A41" s="6"/>
      <c r="B41" s="6" t="s">
        <v>22</v>
      </c>
      <c r="C41" s="6"/>
      <c r="D41" s="6"/>
      <c r="E41" s="14">
        <f t="shared" si="1"/>
        <v>0</v>
      </c>
      <c r="F41" s="14">
        <f t="shared" si="3"/>
        <v>0</v>
      </c>
      <c r="G41" s="14">
        <f t="shared" si="2"/>
        <v>0</v>
      </c>
      <c r="H41" s="13"/>
      <c r="I41" s="13"/>
      <c r="J41" s="14" t="e" cm="1">
        <f t="array" ref="J41">VLOOKUP(A41,Cluster!A:C,{2,3},FALSE)</f>
        <v>#N/A</v>
      </c>
      <c r="K41" s="14"/>
      <c r="L41" s="14">
        <f t="shared" si="7"/>
        <v>1</v>
      </c>
      <c r="M41" s="14">
        <f t="shared" si="6"/>
        <v>-1</v>
      </c>
      <c r="N41" s="14" t="e">
        <f>L41*VLOOKUP(J41&amp;$B$1,'VM Price'!A:E,3,FALSE)+M41*VLOOKUP(J41&amp;$B$1,'VM Price'!A:E,4,FALSE)</f>
        <v>#N/A</v>
      </c>
      <c r="O41" s="14">
        <f t="shared" si="5"/>
        <v>0.1</v>
      </c>
    </row>
    <row r="42" spans="1:15" ht="30" customHeight="1">
      <c r="A42" s="6"/>
      <c r="B42" s="6" t="s">
        <v>22</v>
      </c>
      <c r="C42" s="6"/>
      <c r="D42" s="6"/>
      <c r="E42" s="14">
        <f t="shared" si="1"/>
        <v>0</v>
      </c>
      <c r="F42" s="14">
        <f t="shared" si="3"/>
        <v>0</v>
      </c>
      <c r="G42" s="14">
        <f t="shared" si="2"/>
        <v>0</v>
      </c>
      <c r="H42" s="13"/>
      <c r="I42" s="13"/>
      <c r="J42" s="14" t="e" cm="1">
        <f t="array" ref="J42">VLOOKUP(A42,Cluster!A:C,{2,3},FALSE)</f>
        <v>#N/A</v>
      </c>
      <c r="K42" s="14"/>
      <c r="L42" s="14">
        <f t="shared" si="7"/>
        <v>1</v>
      </c>
      <c r="M42" s="14">
        <f t="shared" si="6"/>
        <v>-1</v>
      </c>
      <c r="N42" s="14" t="e">
        <f>L42*VLOOKUP(J42&amp;$B$1,'VM Price'!A:E,3,FALSE)+M42*VLOOKUP(J42&amp;$B$1,'VM Price'!A:E,4,FALSE)</f>
        <v>#N/A</v>
      </c>
      <c r="O42" s="14">
        <f t="shared" si="5"/>
        <v>0.1</v>
      </c>
    </row>
    <row r="43" spans="1:15" ht="30" customHeight="1">
      <c r="A43" s="6"/>
      <c r="B43" s="6" t="s">
        <v>22</v>
      </c>
      <c r="C43" s="6"/>
      <c r="D43" s="6"/>
      <c r="E43" s="14">
        <f t="shared" si="1"/>
        <v>0</v>
      </c>
      <c r="F43" s="14">
        <f t="shared" si="3"/>
        <v>0</v>
      </c>
      <c r="G43" s="14">
        <f t="shared" si="2"/>
        <v>0</v>
      </c>
      <c r="H43" s="13"/>
      <c r="I43" s="13"/>
      <c r="J43" s="14" t="e" cm="1">
        <f t="array" ref="J43">VLOOKUP(A43,Cluster!A:C,{2,3},FALSE)</f>
        <v>#N/A</v>
      </c>
      <c r="K43" s="14"/>
      <c r="L43" s="14">
        <f t="shared" si="7"/>
        <v>1</v>
      </c>
      <c r="M43" s="14">
        <f t="shared" si="6"/>
        <v>-1</v>
      </c>
      <c r="N43" s="14" t="e">
        <f>L43*VLOOKUP(J43&amp;$B$1,'VM Price'!A:E,3,FALSE)+M43*VLOOKUP(J43&amp;$B$1,'VM Price'!A:E,4,FALSE)</f>
        <v>#N/A</v>
      </c>
      <c r="O43" s="14">
        <f t="shared" si="5"/>
        <v>0.1</v>
      </c>
    </row>
    <row r="44" spans="1:15" ht="30" customHeight="1">
      <c r="A44" s="6"/>
      <c r="B44" s="6" t="s">
        <v>22</v>
      </c>
      <c r="C44" s="6"/>
      <c r="D44" s="6"/>
      <c r="E44" s="14">
        <f t="shared" si="1"/>
        <v>0</v>
      </c>
      <c r="F44" s="14">
        <f t="shared" si="3"/>
        <v>0</v>
      </c>
      <c r="G44" s="14">
        <f t="shared" si="2"/>
        <v>0</v>
      </c>
      <c r="H44" s="13"/>
      <c r="I44" s="13"/>
      <c r="J44" s="14" t="e" cm="1">
        <f t="array" ref="J44">VLOOKUP(A44,Cluster!A:C,{2,3},FALSE)</f>
        <v>#N/A</v>
      </c>
      <c r="K44" s="14"/>
      <c r="L44" s="14">
        <f t="shared" si="7"/>
        <v>1</v>
      </c>
      <c r="M44" s="14">
        <f t="shared" si="6"/>
        <v>-1</v>
      </c>
      <c r="N44" s="14" t="e">
        <f>L44*VLOOKUP(J44&amp;$B$1,'VM Price'!A:E,3,FALSE)+M44*VLOOKUP(J44&amp;$B$1,'VM Price'!A:E,4,FALSE)</f>
        <v>#N/A</v>
      </c>
      <c r="O44" s="14">
        <f t="shared" si="5"/>
        <v>0.1</v>
      </c>
    </row>
    <row r="45" spans="1:15" ht="30" customHeight="1">
      <c r="A45" s="6"/>
      <c r="B45" s="6" t="s">
        <v>22</v>
      </c>
      <c r="C45" s="6"/>
      <c r="D45" s="6"/>
      <c r="E45" s="14">
        <f t="shared" si="1"/>
        <v>0</v>
      </c>
      <c r="F45" s="14">
        <f t="shared" si="3"/>
        <v>0</v>
      </c>
      <c r="G45" s="14">
        <f t="shared" si="2"/>
        <v>0</v>
      </c>
      <c r="H45" s="13"/>
      <c r="I45" s="13"/>
      <c r="J45" s="14" t="e" cm="1">
        <f t="array" ref="J45">VLOOKUP(A45,Cluster!A:C,{2,3},FALSE)</f>
        <v>#N/A</v>
      </c>
      <c r="K45" s="14"/>
      <c r="L45" s="14">
        <f t="shared" si="7"/>
        <v>1</v>
      </c>
      <c r="M45" s="14">
        <f t="shared" si="6"/>
        <v>-1</v>
      </c>
      <c r="N45" s="14" t="e">
        <f>L45*VLOOKUP(J45&amp;$B$1,'VM Price'!A:E,3,FALSE)+M45*VLOOKUP(J45&amp;$B$1,'VM Price'!A:E,4,FALSE)</f>
        <v>#N/A</v>
      </c>
      <c r="O45" s="14">
        <f t="shared" si="5"/>
        <v>0.1</v>
      </c>
    </row>
    <row r="46" spans="1:15" ht="30" customHeight="1">
      <c r="A46" s="6"/>
      <c r="B46" s="6" t="s">
        <v>22</v>
      </c>
      <c r="C46" s="6"/>
      <c r="D46" s="6"/>
      <c r="E46" s="14">
        <f t="shared" si="1"/>
        <v>0</v>
      </c>
      <c r="F46" s="14">
        <f t="shared" si="3"/>
        <v>0</v>
      </c>
      <c r="G46" s="14">
        <f t="shared" si="2"/>
        <v>0</v>
      </c>
      <c r="H46" s="13"/>
      <c r="I46" s="13"/>
      <c r="J46" s="14" t="e" cm="1">
        <f t="array" ref="J46">VLOOKUP(A46,Cluster!A:C,{2,3},FALSE)</f>
        <v>#N/A</v>
      </c>
      <c r="K46" s="14"/>
      <c r="L46" s="14">
        <f t="shared" si="7"/>
        <v>1</v>
      </c>
      <c r="M46" s="14">
        <f t="shared" ref="M46:M51" si="8">K46-L46</f>
        <v>-1</v>
      </c>
      <c r="N46" s="14" t="e">
        <f>L46*VLOOKUP(J46&amp;$B$1,'VM Price'!A:E,3,FALSE)+M46*VLOOKUP(J46&amp;$B$1,'VM Price'!A:E,4,FALSE)</f>
        <v>#N/A</v>
      </c>
      <c r="O46" s="14">
        <f t="shared" si="5"/>
        <v>0.1</v>
      </c>
    </row>
    <row r="47" spans="1:15" ht="30" customHeight="1">
      <c r="A47" s="6"/>
      <c r="B47" s="6" t="s">
        <v>22</v>
      </c>
      <c r="C47" s="6"/>
      <c r="D47" s="6"/>
      <c r="E47" s="14">
        <f t="shared" si="1"/>
        <v>0</v>
      </c>
      <c r="F47" s="14">
        <f t="shared" si="3"/>
        <v>0</v>
      </c>
      <c r="G47" s="14">
        <f t="shared" si="2"/>
        <v>0</v>
      </c>
      <c r="H47" s="13"/>
      <c r="I47" s="13"/>
      <c r="J47" s="14" t="e" cm="1">
        <f t="array" ref="J47">VLOOKUP(A47,Cluster!A:C,{2,3},FALSE)</f>
        <v>#N/A</v>
      </c>
      <c r="K47" s="14"/>
      <c r="L47" s="14">
        <f t="shared" si="7"/>
        <v>1</v>
      </c>
      <c r="M47" s="14">
        <f t="shared" si="8"/>
        <v>-1</v>
      </c>
      <c r="N47" s="14" t="e">
        <f>L47*VLOOKUP(J47&amp;$B$1,'VM Price'!A:E,3,FALSE)+M47*VLOOKUP(J47&amp;$B$1,'VM Price'!A:E,4,FALSE)</f>
        <v>#N/A</v>
      </c>
      <c r="O47" s="14">
        <f t="shared" si="5"/>
        <v>0.1</v>
      </c>
    </row>
    <row r="48" spans="1:15" ht="30" customHeight="1">
      <c r="A48" s="6"/>
      <c r="B48" s="6" t="s">
        <v>22</v>
      </c>
      <c r="C48" s="6"/>
      <c r="D48" s="6"/>
      <c r="E48" s="14">
        <f t="shared" si="1"/>
        <v>0</v>
      </c>
      <c r="F48" s="14">
        <f t="shared" si="3"/>
        <v>0</v>
      </c>
      <c r="G48" s="14">
        <f t="shared" si="2"/>
        <v>0</v>
      </c>
      <c r="H48" s="13"/>
      <c r="I48" s="13"/>
      <c r="J48" s="14" t="e" cm="1">
        <f t="array" ref="J48">VLOOKUP(A48,Cluster!A:C,{2,3},FALSE)</f>
        <v>#N/A</v>
      </c>
      <c r="K48" s="14"/>
      <c r="L48" s="14">
        <f t="shared" si="7"/>
        <v>1</v>
      </c>
      <c r="M48" s="14">
        <f t="shared" si="8"/>
        <v>-1</v>
      </c>
      <c r="N48" s="14" t="e">
        <f>L48*VLOOKUP(J48&amp;$B$1,'VM Price'!A:E,3,FALSE)+M48*VLOOKUP(J48&amp;$B$1,'VM Price'!A:E,4,FALSE)</f>
        <v>#N/A</v>
      </c>
      <c r="O48" s="14">
        <f t="shared" si="5"/>
        <v>0.1</v>
      </c>
    </row>
    <row r="49" spans="1:15" ht="30" customHeight="1">
      <c r="A49" s="6"/>
      <c r="B49" s="6" t="s">
        <v>22</v>
      </c>
      <c r="C49" s="6"/>
      <c r="D49" s="6"/>
      <c r="E49" s="14">
        <f t="shared" si="1"/>
        <v>0</v>
      </c>
      <c r="F49" s="14">
        <f t="shared" si="3"/>
        <v>0</v>
      </c>
      <c r="G49" s="14">
        <f t="shared" si="2"/>
        <v>0</v>
      </c>
      <c r="H49" s="13"/>
      <c r="I49" s="13"/>
      <c r="J49" s="14" t="e" cm="1">
        <f t="array" ref="J49">VLOOKUP(A49,Cluster!A:C,{2,3},FALSE)</f>
        <v>#N/A</v>
      </c>
      <c r="K49" s="14"/>
      <c r="L49" s="14">
        <f t="shared" si="7"/>
        <v>1</v>
      </c>
      <c r="M49" s="14">
        <f t="shared" si="8"/>
        <v>-1</v>
      </c>
      <c r="N49" s="14" t="e">
        <f>L49*VLOOKUP(J49&amp;$B$1,'VM Price'!A:E,3,FALSE)+M49*VLOOKUP(J49&amp;$B$1,'VM Price'!A:E,4,FALSE)</f>
        <v>#N/A</v>
      </c>
      <c r="O49" s="14">
        <f t="shared" si="5"/>
        <v>0.1</v>
      </c>
    </row>
    <row r="50" spans="1:15" ht="30" customHeight="1">
      <c r="A50" s="6"/>
      <c r="B50" s="6" t="s">
        <v>22</v>
      </c>
      <c r="C50" s="6"/>
      <c r="D50" s="6"/>
      <c r="E50" s="14">
        <f t="shared" si="1"/>
        <v>0</v>
      </c>
      <c r="F50" s="14">
        <f t="shared" si="3"/>
        <v>0</v>
      </c>
      <c r="G50" s="14">
        <f t="shared" si="2"/>
        <v>0</v>
      </c>
      <c r="H50" s="13"/>
      <c r="I50" s="13"/>
      <c r="J50" s="14" t="e" cm="1">
        <f t="array" ref="J50">VLOOKUP(A50,Cluster!A:C,{2,3},FALSE)</f>
        <v>#N/A</v>
      </c>
      <c r="K50" s="14"/>
      <c r="L50" s="14">
        <f t="shared" si="7"/>
        <v>1</v>
      </c>
      <c r="M50" s="14">
        <f t="shared" si="8"/>
        <v>-1</v>
      </c>
      <c r="N50" s="14" t="e">
        <f>L50*VLOOKUP(J50&amp;$B$1,'VM Price'!A:E,3,FALSE)+M50*VLOOKUP(J50&amp;$B$1,'VM Price'!A:E,4,FALSE)</f>
        <v>#N/A</v>
      </c>
      <c r="O50" s="14">
        <f t="shared" si="5"/>
        <v>0.1</v>
      </c>
    </row>
    <row r="51" spans="1:15" ht="30" customHeight="1">
      <c r="A51" s="6"/>
      <c r="B51" s="6" t="s">
        <v>22</v>
      </c>
      <c r="C51" s="6"/>
      <c r="D51" s="6"/>
      <c r="E51" s="14">
        <f t="shared" si="1"/>
        <v>0</v>
      </c>
      <c r="F51" s="14">
        <f t="shared" si="3"/>
        <v>0</v>
      </c>
      <c r="G51" s="14">
        <f t="shared" si="2"/>
        <v>0</v>
      </c>
      <c r="H51" s="15"/>
      <c r="I51" s="15"/>
      <c r="J51" s="14" t="e" cm="1">
        <f t="array" ref="J51">VLOOKUP(A51,Cluster!A:C,{2,3},FALSE)</f>
        <v>#N/A</v>
      </c>
      <c r="K51" s="14"/>
      <c r="L51" s="14">
        <f t="shared" si="7"/>
        <v>1</v>
      </c>
      <c r="M51" s="14">
        <f t="shared" si="8"/>
        <v>-1</v>
      </c>
      <c r="N51" s="14" t="e">
        <f>L51*VLOOKUP(J51&amp;$B$1,'VM Price'!A:E,3,FALSE)+M51*VLOOKUP(J51&amp;$B$1,'VM Price'!A:E,4,FALSE)</f>
        <v>#N/A</v>
      </c>
      <c r="O51" s="14">
        <f t="shared" si="5"/>
        <v>0.1</v>
      </c>
    </row>
    <row r="52" spans="1:15" ht="30" customHeight="1">
      <c r="F52" s="16">
        <f>SUM(F4:F51)</f>
        <v>0.56194444444444447</v>
      </c>
      <c r="G52" s="16">
        <f>SUM(G3:G51)</f>
        <v>1.9372221388888891</v>
      </c>
    </row>
  </sheetData>
  <sheetProtection algorithmName="SHA-512" hashValue="feNekjP9EGJCOBzp2Pw7JqiOQ42YXblj9SEwAEFAFgOAESQUcFasEqyljPl5gjZkOS1VWSiDHod7CrYpyYed8w==" saltValue="lBTquZdXJezg9TQ2+T3JUg==" spinCount="100000" sheet="1" objects="1" scenarios="1"/>
  <phoneticPr fontId="1" type="noConversion"/>
  <dataValidations count="8">
    <dataValidation allowBlank="1" showErrorMessage="1" promptTitle="Compute engine usage" prompt="e.g. 01 hr 02 min 07 s" sqref="D52:D1048576" xr:uid="{272D389A-F292-F84B-899A-1E397C695503}"/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D2" xr:uid="{5CD44AB9-683E-104A-8C4D-B76C46C188F4}"/>
    <dataValidation type="custom" allowBlank="1" showErrorMessage="1" promptTitle="Compute engine usage" prompt="e.g. 01 hr 02 min 07 s" sqref="D6:D51 D4" xr:uid="{66385A53-C7E0-334F-BA9A-5A7A4A22F5D7}">
      <formula1>AND(OR(ISNUMBER(FIND(" hr ", D4)), TRUE), OR(ISNUMBER(FIND(" min ", D4)), TRUE), ISNUMBER(FIND(" s", D4)))</formula1>
    </dataValidation>
    <dataValidation type="custom" allowBlank="1" showErrorMessage="1" promptTitle="Compute engine usage" prompt="e.g._x000a_&gt; 01 hr 02 min 07 s_x000a_&gt; 02 min 07 s_x000a_&gt; 07 s" sqref="D6 D4" xr:uid="{5DA86EBC-860B-8049-AE2C-00D6288DAC31}">
      <formula1>AND(OR(ISNUMBER(FIND(" hr ", D4)), TRUE), OR(ISNUMBER(FIND(" min ", D4)), TRUE), ISNUMBER(FIND(" s", D4)))</formula1>
    </dataValidation>
    <dataValidation allowBlank="1" showInputMessage="1" showErrorMessage="1" promptTitle="Number of Scatter Cluster" prompt="If you run scatter jobs without sharing the cluster, enter the number of jobs here." sqref="C2" xr:uid="{9AC63BBA-2F98-D240-BF41-9B6E66673933}"/>
    <dataValidation type="whole" operator="notEqual" allowBlank="1" showInputMessage="1" showErrorMessage="1" sqref="C4:C1048576" xr:uid="{8EC9AEC2-4A82-2945-9F11-6653942663F3}">
      <formula1>0</formula1>
    </dataValidation>
    <dataValidation allowBlank="1" showErrorMessage="1" promptTitle="Job Elapsed time" prompt="You can find the job elapsed time in the Runtime section section of the Job Overview." sqref="D3" xr:uid="{27D7B368-B528-B644-88BE-080B2F1D21A4}"/>
    <dataValidation type="custom" allowBlank="1" showInputMessage="1" showErrorMessage="1" promptTitle="Job Elapsed Time" prompt="You can find the job elapsed time in the Runtime section of the Job Overview." sqref="D3" xr:uid="{9BD3F538-8921-F548-A420-54F1262474F7}">
      <formula1>AND(OR(ISNUMBER(FIND(" hr ", D3)), TRUE), OR(ISNUMBER(FIND(" min ", D3)), TRUE), ISNUMBER(FIND(" s", D3)))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F39385-0618-3B41-B47A-E959D72295CE}">
          <x14:formula1>
            <xm:f>Items!$A$1:$A$4</xm:f>
          </x14:formula1>
          <xm:sqref>B4:B51</xm:sqref>
        </x14:dataValidation>
        <x14:dataValidation type="list" allowBlank="1" showInputMessage="1" showErrorMessage="1" xr:uid="{63158816-34D2-474A-BBE6-A91CF42319DD}">
          <x14:formula1>
            <xm:f>Cluster!$A:$A</xm:f>
          </x14:formula1>
          <xm:sqref>A3:A51</xm:sqref>
        </x14:dataValidation>
        <x14:dataValidation type="list" allowBlank="1" showInputMessage="1" showErrorMessage="1" xr:uid="{831C4C06-3568-0C4F-B267-E614F00A88DC}">
          <x14:formula1>
            <xm:f>'VM Price'!$E:$E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B24E-9BC4-834A-AC47-BE858082EAA3}">
  <dimension ref="B1:P7"/>
  <sheetViews>
    <sheetView tabSelected="1" workbookViewId="0">
      <selection activeCell="D26" sqref="D26"/>
    </sheetView>
  </sheetViews>
  <sheetFormatPr baseColWidth="10" defaultRowHeight="15"/>
  <cols>
    <col min="1" max="3" width="13.1640625" style="17" bestFit="1" customWidth="1"/>
    <col min="4" max="5" width="24" style="17" bestFit="1" customWidth="1"/>
    <col min="6" max="7" width="19.5" style="17" bestFit="1" customWidth="1"/>
    <col min="8" max="8" width="10.83203125" style="17"/>
    <col min="9" max="9" width="13" style="17" bestFit="1" customWidth="1"/>
    <col min="10" max="14" width="10.83203125" style="17"/>
    <col min="15" max="15" width="15.5" style="17" bestFit="1" customWidth="1"/>
    <col min="16" max="16" width="13" style="17" bestFit="1" customWidth="1"/>
    <col min="17" max="16384" width="10.83203125" style="17"/>
  </cols>
  <sheetData>
    <row r="1" spans="2:16" ht="16" thickBot="1"/>
    <row r="2" spans="2:16" ht="16" thickBot="1">
      <c r="B2" s="18" t="s">
        <v>50</v>
      </c>
      <c r="C2" s="26" t="s">
        <v>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 ht="16" thickBot="1">
      <c r="B3" s="21" t="s">
        <v>51</v>
      </c>
      <c r="C3" s="17" t="s">
        <v>52</v>
      </c>
      <c r="D3" s="17" t="s">
        <v>53</v>
      </c>
      <c r="E3" s="17" t="s">
        <v>54</v>
      </c>
      <c r="F3" s="17" t="s">
        <v>60</v>
      </c>
      <c r="G3" s="17" t="s">
        <v>61</v>
      </c>
      <c r="H3" s="17" t="s">
        <v>62</v>
      </c>
      <c r="I3" s="17" t="s">
        <v>57</v>
      </c>
      <c r="J3" s="24">
        <v>1.9370000000000001</v>
      </c>
      <c r="K3" s="17" t="s">
        <v>63</v>
      </c>
      <c r="L3" s="17" t="s">
        <v>64</v>
      </c>
      <c r="M3" s="17" t="s">
        <v>6</v>
      </c>
      <c r="N3" s="17" t="s">
        <v>65</v>
      </c>
      <c r="O3" s="17" t="s">
        <v>66</v>
      </c>
      <c r="P3" s="22" t="s">
        <v>59</v>
      </c>
    </row>
    <row r="4" spans="2:16" ht="16" thickBot="1">
      <c r="B4" s="27" t="s">
        <v>35</v>
      </c>
      <c r="C4" s="28" t="s">
        <v>55</v>
      </c>
      <c r="D4" s="28" t="s">
        <v>56</v>
      </c>
      <c r="E4" s="29" t="s">
        <v>56</v>
      </c>
      <c r="F4" s="17" t="s">
        <v>56</v>
      </c>
      <c r="G4" s="17" t="s">
        <v>56</v>
      </c>
      <c r="H4" s="17">
        <v>3.3934000000000006E-2</v>
      </c>
      <c r="I4" s="17" t="s">
        <v>58</v>
      </c>
      <c r="J4" s="25">
        <v>0.56200000000000006</v>
      </c>
      <c r="K4" s="17" t="s">
        <v>67</v>
      </c>
      <c r="L4" s="17">
        <v>1</v>
      </c>
      <c r="M4" s="17">
        <v>1</v>
      </c>
      <c r="N4" s="17">
        <v>0</v>
      </c>
      <c r="O4" s="17">
        <v>5.7000000000000002E-2</v>
      </c>
      <c r="P4" s="36">
        <v>3.3333333333333333E-2</v>
      </c>
    </row>
    <row r="5" spans="2:16">
      <c r="B5" s="30" t="s">
        <v>8</v>
      </c>
      <c r="C5" s="31" t="s">
        <v>22</v>
      </c>
      <c r="D5" s="31"/>
      <c r="E5" s="32" t="s">
        <v>45</v>
      </c>
      <c r="F5" s="17">
        <v>2.5000000000000001E-2</v>
      </c>
      <c r="G5" s="17">
        <v>0.125</v>
      </c>
      <c r="H5" s="17">
        <v>7.1999999999999995E-2</v>
      </c>
      <c r="K5" s="17" t="s">
        <v>1</v>
      </c>
      <c r="L5" s="17">
        <v>1</v>
      </c>
      <c r="M5" s="17">
        <v>1</v>
      </c>
      <c r="N5" s="17">
        <v>0</v>
      </c>
      <c r="O5" s="17">
        <v>0.57599999999999996</v>
      </c>
      <c r="P5" s="37">
        <v>0.1</v>
      </c>
    </row>
    <row r="6" spans="2:16">
      <c r="B6" s="30" t="s">
        <v>33</v>
      </c>
      <c r="C6" s="31" t="s">
        <v>22</v>
      </c>
      <c r="D6" s="31"/>
      <c r="E6" s="32" t="s">
        <v>46</v>
      </c>
      <c r="F6" s="17">
        <v>2.9722222222222223E-2</v>
      </c>
      <c r="G6" s="17">
        <v>0.12972222222222224</v>
      </c>
      <c r="H6" s="17">
        <v>0.1427333611111111</v>
      </c>
      <c r="K6" s="17" t="s">
        <v>1</v>
      </c>
      <c r="L6" s="17">
        <v>8</v>
      </c>
      <c r="M6" s="17">
        <v>1</v>
      </c>
      <c r="N6" s="17">
        <v>7</v>
      </c>
      <c r="O6" s="17">
        <v>1.1002999999999998</v>
      </c>
      <c r="P6" s="37">
        <v>0.1</v>
      </c>
    </row>
    <row r="7" spans="2:16" ht="16" thickBot="1">
      <c r="B7" s="33" t="s">
        <v>47</v>
      </c>
      <c r="C7" s="34" t="s">
        <v>22</v>
      </c>
      <c r="D7" s="34"/>
      <c r="E7" s="35" t="s">
        <v>49</v>
      </c>
      <c r="F7" s="23">
        <v>0.20722222222222222</v>
      </c>
      <c r="G7" s="23">
        <v>0.30722222222222223</v>
      </c>
      <c r="H7" s="23">
        <v>1.6885547777777778</v>
      </c>
      <c r="I7" s="23"/>
      <c r="J7" s="23"/>
      <c r="K7" s="23" t="s">
        <v>0</v>
      </c>
      <c r="L7" s="23">
        <v>30</v>
      </c>
      <c r="M7" s="23">
        <v>1</v>
      </c>
      <c r="N7" s="23">
        <v>29</v>
      </c>
      <c r="O7" s="23">
        <v>5.4962</v>
      </c>
      <c r="P7" s="38">
        <v>0.1</v>
      </c>
    </row>
  </sheetData>
  <sheetProtection algorithmName="SHA-512" hashValue="KEgKr1kM7zMrF7Ngn2akDxA5GblBJTVFhV+RHIlAhQLtQjVXR0M6FStu4Rmh2LwMqegDnLGm5Gl5oAMrQ6cemg==" saltValue="cWui4IMxUejDbG1kopsMdg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587D-EA55-2A43-9894-DD9D3ABA4424}">
  <dimension ref="A1:H7"/>
  <sheetViews>
    <sheetView workbookViewId="0">
      <selection activeCell="A12" sqref="A12"/>
    </sheetView>
  </sheetViews>
  <sheetFormatPr baseColWidth="10" defaultRowHeight="20"/>
  <cols>
    <col min="1" max="1" width="40.1640625" style="4" bestFit="1" customWidth="1"/>
    <col min="2" max="2" width="26.83203125" style="1" bestFit="1" customWidth="1"/>
    <col min="3" max="3" width="13.5" style="1" bestFit="1" customWidth="1"/>
    <col min="4" max="5" width="15.6640625" style="1" customWidth="1"/>
    <col min="6" max="6" width="14.1640625" style="1" customWidth="1"/>
    <col min="7" max="7" width="13.5" style="1" bestFit="1" customWidth="1"/>
    <col min="8" max="8" width="14.5" style="4" bestFit="1" customWidth="1"/>
    <col min="9" max="16384" width="10.83203125" style="4"/>
  </cols>
  <sheetData>
    <row r="1" spans="1:8">
      <c r="A1" s="3" t="s">
        <v>44</v>
      </c>
      <c r="B1" s="3" t="s">
        <v>2</v>
      </c>
      <c r="C1" s="5" t="s">
        <v>6</v>
      </c>
      <c r="D1" s="3" t="s">
        <v>7</v>
      </c>
      <c r="E1" s="3" t="s">
        <v>31</v>
      </c>
      <c r="G1" s="5"/>
      <c r="H1" s="3"/>
    </row>
    <row r="2" spans="1:8">
      <c r="A2" s="1" t="str">
        <f>B2&amp;E2</f>
        <v>Standard_DS1_v2West US2</v>
      </c>
      <c r="B2" s="1" t="s">
        <v>4</v>
      </c>
      <c r="C2" s="2">
        <v>5.7000000000000002E-2</v>
      </c>
      <c r="D2" s="4">
        <v>7.4000000000000003E-3</v>
      </c>
      <c r="E2" s="1" t="s">
        <v>32</v>
      </c>
      <c r="G2" s="5"/>
      <c r="H2" s="3"/>
    </row>
    <row r="3" spans="1:8">
      <c r="A3" s="1" t="str">
        <f>B3&amp;E3</f>
        <v>Standard_E8d_v5West US2</v>
      </c>
      <c r="B3" s="1" t="s">
        <v>3</v>
      </c>
      <c r="C3" s="2">
        <v>0.57599999999999996</v>
      </c>
      <c r="D3" s="1">
        <v>7.4899999999999994E-2</v>
      </c>
      <c r="E3" s="1" t="s">
        <v>32</v>
      </c>
      <c r="G3" s="4"/>
    </row>
    <row r="4" spans="1:8">
      <c r="A4" s="1" t="str">
        <f>B4&amp;E4</f>
        <v>Standard_E16d_v5West US2</v>
      </c>
      <c r="B4" s="1" t="s">
        <v>5</v>
      </c>
      <c r="C4" s="2">
        <v>1.1519999999999999</v>
      </c>
      <c r="D4" s="1">
        <v>0.14979999999999999</v>
      </c>
      <c r="E4" s="1" t="s">
        <v>32</v>
      </c>
    </row>
    <row r="5" spans="1:8">
      <c r="A5" s="1"/>
      <c r="C5" s="2"/>
    </row>
    <row r="6" spans="1:8">
      <c r="A6" s="1"/>
      <c r="C6" s="2"/>
    </row>
    <row r="7" spans="1:8">
      <c r="A7" s="1"/>
      <c r="C7" s="2"/>
    </row>
  </sheetData>
  <sheetProtection algorithmName="SHA-512" hashValue="ii2jMwAvIrzJkBDf3juXeCF2k0renn6V/HB5oFxcjinB738360wje7FumbPUcEJNgAW78OTt8bVsmkXgH9cURg==" saltValue="k/Ij8vmPad2J5xCXVM77fg==" spinCount="100000" sheet="1" objects="1" scenarios="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BA6F-01E8-A243-ACAB-1D3581995CB7}">
  <dimension ref="A1:C10"/>
  <sheetViews>
    <sheetView workbookViewId="0">
      <selection activeCell="C10" sqref="C10"/>
    </sheetView>
  </sheetViews>
  <sheetFormatPr baseColWidth="10" defaultRowHeight="20"/>
  <cols>
    <col min="1" max="1" width="19.6640625" style="1" bestFit="1" customWidth="1"/>
    <col min="2" max="2" width="26.83203125" style="1" bestFit="1" customWidth="1"/>
    <col min="3" max="5" width="17.5" style="1" customWidth="1"/>
    <col min="6" max="6" width="16.5" style="1" bestFit="1" customWidth="1"/>
    <col min="7" max="7" width="16.33203125" style="1" bestFit="1" customWidth="1"/>
    <col min="8" max="8" width="17.5" style="1" bestFit="1" customWidth="1"/>
    <col min="9" max="16384" width="10.83203125" style="1"/>
  </cols>
  <sheetData>
    <row r="1" spans="1:3">
      <c r="A1" s="3" t="s">
        <v>16</v>
      </c>
      <c r="B1" s="3" t="s">
        <v>17</v>
      </c>
      <c r="C1" s="3" t="s">
        <v>18</v>
      </c>
    </row>
    <row r="2" spans="1:3">
      <c r="A2" s="1" t="s">
        <v>36</v>
      </c>
      <c r="B2" s="1" t="s">
        <v>4</v>
      </c>
      <c r="C2" s="1">
        <v>1</v>
      </c>
    </row>
    <row r="3" spans="1:3">
      <c r="A3" s="1" t="s">
        <v>9</v>
      </c>
      <c r="B3" s="1" t="s">
        <v>1</v>
      </c>
      <c r="C3" s="1">
        <v>1</v>
      </c>
    </row>
    <row r="4" spans="1:3">
      <c r="A4" s="1" t="s">
        <v>11</v>
      </c>
      <c r="B4" s="1" t="s">
        <v>1</v>
      </c>
      <c r="C4" s="1">
        <v>2</v>
      </c>
    </row>
    <row r="5" spans="1:3">
      <c r="A5" s="1" t="s">
        <v>10</v>
      </c>
      <c r="B5" s="1" t="s">
        <v>1</v>
      </c>
      <c r="C5" s="1">
        <v>8</v>
      </c>
    </row>
    <row r="6" spans="1:3">
      <c r="A6" s="1" t="s">
        <v>12</v>
      </c>
      <c r="B6" s="1" t="s">
        <v>1</v>
      </c>
      <c r="C6" s="1">
        <v>10</v>
      </c>
    </row>
    <row r="7" spans="1:3">
      <c r="A7" s="1" t="s">
        <v>13</v>
      </c>
      <c r="B7" s="1" t="s">
        <v>0</v>
      </c>
      <c r="C7" s="1">
        <v>10</v>
      </c>
    </row>
    <row r="8" spans="1:3">
      <c r="A8" s="2" t="s">
        <v>14</v>
      </c>
      <c r="B8" s="1" t="s">
        <v>0</v>
      </c>
      <c r="C8" s="1">
        <v>20</v>
      </c>
    </row>
    <row r="9" spans="1:3">
      <c r="A9" s="2" t="s">
        <v>15</v>
      </c>
      <c r="B9" s="1" t="s">
        <v>0</v>
      </c>
      <c r="C9" s="1">
        <v>30</v>
      </c>
    </row>
    <row r="10" spans="1:3">
      <c r="A10" s="2"/>
    </row>
  </sheetData>
  <sheetProtection algorithmName="SHA-512" hashValue="3b4NQnw4+wZUc9ggswbb/+LHWqWWNIOplVNhJ07QbuYU713Drnm9M9RtfFEuEgBhrDgPeD2oj9N+o4Lc7/y6og==" saltValue="XWqkVmZUAZIp8i7MerniTQ==" spinCount="100000" sheet="1" objects="1" scenario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0232-321C-C140-B7EA-567C689E9ABD}">
  <dimension ref="A1:C6"/>
  <sheetViews>
    <sheetView workbookViewId="0">
      <selection activeCell="C1" sqref="C1:C1048576"/>
    </sheetView>
  </sheetViews>
  <sheetFormatPr baseColWidth="10" defaultRowHeight="15"/>
  <sheetData>
    <row r="1" spans="1:3" ht="20">
      <c r="A1" s="1" t="s">
        <v>19</v>
      </c>
      <c r="C1" s="1"/>
    </row>
    <row r="2" spans="1:3" ht="20">
      <c r="A2" s="1" t="s">
        <v>20</v>
      </c>
      <c r="C2" s="1"/>
    </row>
    <row r="3" spans="1:3" ht="20">
      <c r="A3" s="1" t="s">
        <v>21</v>
      </c>
    </row>
    <row r="4" spans="1:3" ht="20">
      <c r="A4" s="1" t="s">
        <v>23</v>
      </c>
    </row>
    <row r="5" spans="1:3" ht="20">
      <c r="A5" s="1"/>
      <c r="C5" s="1"/>
    </row>
    <row r="6" spans="1:3" ht="20">
      <c r="A6" s="1"/>
      <c r="C6" s="1"/>
    </row>
  </sheetData>
  <sheetProtection algorithmName="SHA-512" hashValue="1Uahp58bgCyfUGy4he5wSYrYZz83U5Q8er6c0WVmuNGK7EeVUQqgy0tYRG5sr/xLziwE3JKfrrEFAR+B5AYOYg==" saltValue="kkYmxdJcP+wT/M0cvnetG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Calculator</vt:lpstr>
      <vt:lpstr>Verification Dataset</vt:lpstr>
      <vt:lpstr>VM Price</vt:lpstr>
      <vt:lpstr>Cluster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Chi Syu</dc:creator>
  <cp:lastModifiedBy>Wei Chi Syu</cp:lastModifiedBy>
  <dcterms:created xsi:type="dcterms:W3CDTF">2024-08-14T06:36:51Z</dcterms:created>
  <dcterms:modified xsi:type="dcterms:W3CDTF">2024-08-16T09:11:46Z</dcterms:modified>
</cp:coreProperties>
</file>