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chi/WorkSpace/Cost/"/>
    </mc:Choice>
  </mc:AlternateContent>
  <xr:revisionPtr revIDLastSave="0" documentId="13_ncr:1_{94A58A65-A6DC-D640-A22A-C5ADA3D58D20}" xr6:coauthVersionLast="47" xr6:coauthVersionMax="47" xr10:uidLastSave="{00000000-0000-0000-0000-000000000000}"/>
  <bookViews>
    <workbookView xWindow="0" yWindow="500" windowWidth="28800" windowHeight="16260" xr2:uid="{2820DCE7-6ADC-AF47-9B7D-151FC23BF62C}"/>
  </bookViews>
  <sheets>
    <sheet name="WGS Germline Est." sheetId="6" r:id="rId1"/>
    <sheet name="WES Somatic Est." sheetId="7" r:id="rId2"/>
    <sheet name="TPMI 1000 samples Est." sheetId="8" r:id="rId3"/>
    <sheet name="Impute 20000 samples Est." sheetId="11" r:id="rId4"/>
    <sheet name="JointGenotyping 188 samplesEst." sheetId="9" r:id="rId5"/>
    <sheet name="Superset ShinyApp Est." sheetId="10" r:id="rId6"/>
    <sheet name="Calculator" sheetId="3" r:id="rId7"/>
    <sheet name="Verification Dataset" sheetId="5" r:id="rId8"/>
    <sheet name="VM Price" sheetId="1" r:id="rId9"/>
    <sheet name="Cluster" sheetId="2" r:id="rId10"/>
    <sheet name="Items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1" l="1" a="1"/>
  <c r="R51" i="11" s="1"/>
  <c r="S51" i="11" s="1"/>
  <c r="Q51" i="11"/>
  <c r="N51" i="11"/>
  <c r="O51" i="11" s="1"/>
  <c r="L51" i="11" a="1"/>
  <c r="L51" i="11" s="1"/>
  <c r="H51" i="11"/>
  <c r="G51" i="11"/>
  <c r="F51" i="11"/>
  <c r="I51" i="11" s="1"/>
  <c r="R50" i="11" a="1"/>
  <c r="R50" i="11" s="1"/>
  <c r="S50" i="11" s="1"/>
  <c r="Q50" i="11"/>
  <c r="N50" i="11"/>
  <c r="L50" i="11"/>
  <c r="L50" i="11" a="1"/>
  <c r="H50" i="11"/>
  <c r="G50" i="11"/>
  <c r="F50" i="11"/>
  <c r="I50" i="11" s="1"/>
  <c r="R49" i="11"/>
  <c r="S49" i="11" s="1"/>
  <c r="R49" i="11" a="1"/>
  <c r="Q49" i="11"/>
  <c r="N49" i="11"/>
  <c r="L49" i="11" a="1"/>
  <c r="L49" i="11" s="1"/>
  <c r="I49" i="11"/>
  <c r="H49" i="11"/>
  <c r="G49" i="11"/>
  <c r="F49" i="11"/>
  <c r="R48" i="11"/>
  <c r="S48" i="11" s="1"/>
  <c r="R48" i="11" a="1"/>
  <c r="Q48" i="11"/>
  <c r="O48" i="11"/>
  <c r="N48" i="11"/>
  <c r="L48" i="11" a="1"/>
  <c r="L48" i="11" s="1"/>
  <c r="P48" i="11" s="1"/>
  <c r="G48" i="11"/>
  <c r="F48" i="11"/>
  <c r="I48" i="11" s="1"/>
  <c r="S47" i="11"/>
  <c r="R47" i="11"/>
  <c r="R47" i="11" a="1"/>
  <c r="Q47" i="11"/>
  <c r="N47" i="11"/>
  <c r="L47" i="11"/>
  <c r="L47" i="11" a="1"/>
  <c r="G47" i="11"/>
  <c r="F47" i="11"/>
  <c r="I47" i="11" s="1"/>
  <c r="R46" i="11" a="1"/>
  <c r="R46" i="11" s="1"/>
  <c r="S46" i="11" s="1"/>
  <c r="Q46" i="11"/>
  <c r="N46" i="11"/>
  <c r="L46" i="11"/>
  <c r="L46" i="11" a="1"/>
  <c r="I46" i="11"/>
  <c r="H46" i="11"/>
  <c r="G46" i="11"/>
  <c r="F46" i="11"/>
  <c r="R45" i="11"/>
  <c r="S45" i="11" s="1"/>
  <c r="R45" i="11" a="1"/>
  <c r="Q45" i="11"/>
  <c r="O45" i="11"/>
  <c r="N45" i="11"/>
  <c r="P45" i="11" s="1"/>
  <c r="L45" i="11"/>
  <c r="L45" i="11" a="1"/>
  <c r="G45" i="11"/>
  <c r="F45" i="11"/>
  <c r="I45" i="11" s="1"/>
  <c r="S44" i="11"/>
  <c r="R44" i="11"/>
  <c r="R44" i="11" a="1"/>
  <c r="Q44" i="11"/>
  <c r="O44" i="11"/>
  <c r="N44" i="11"/>
  <c r="L44" i="11" a="1"/>
  <c r="L44" i="11" s="1"/>
  <c r="P44" i="11" s="1"/>
  <c r="G44" i="11"/>
  <c r="F44" i="11"/>
  <c r="H44" i="11" s="1"/>
  <c r="R43" i="11" a="1"/>
  <c r="R43" i="11" s="1"/>
  <c r="S43" i="11" s="1"/>
  <c r="Q43" i="11"/>
  <c r="O43" i="11"/>
  <c r="N43" i="11"/>
  <c r="L43" i="11"/>
  <c r="P43" i="11" s="1"/>
  <c r="L43" i="11" a="1"/>
  <c r="G43" i="11"/>
  <c r="F43" i="11"/>
  <c r="I43" i="11" s="1"/>
  <c r="R42" i="11" a="1"/>
  <c r="R42" i="11" s="1"/>
  <c r="S42" i="11" s="1"/>
  <c r="Q42" i="11"/>
  <c r="N42" i="11"/>
  <c r="L42" i="11"/>
  <c r="L42" i="11" a="1"/>
  <c r="H42" i="11"/>
  <c r="G42" i="11"/>
  <c r="F42" i="11"/>
  <c r="I42" i="11" s="1"/>
  <c r="R41" i="11"/>
  <c r="S41" i="11" s="1"/>
  <c r="R41" i="11" a="1"/>
  <c r="Q41" i="11"/>
  <c r="O41" i="11"/>
  <c r="N41" i="11"/>
  <c r="P41" i="11" s="1"/>
  <c r="L41" i="11" a="1"/>
  <c r="L41" i="11" s="1"/>
  <c r="I41" i="11"/>
  <c r="H41" i="11"/>
  <c r="G41" i="11"/>
  <c r="F41" i="11"/>
  <c r="S40" i="11"/>
  <c r="R40" i="11"/>
  <c r="R40" i="11" a="1"/>
  <c r="Q40" i="11"/>
  <c r="O40" i="11"/>
  <c r="N40" i="11"/>
  <c r="L40" i="11" a="1"/>
  <c r="L40" i="11" s="1"/>
  <c r="P40" i="11" s="1"/>
  <c r="G40" i="11"/>
  <c r="F40" i="11"/>
  <c r="I40" i="11" s="1"/>
  <c r="S39" i="11"/>
  <c r="R39" i="11"/>
  <c r="R39" i="11" a="1"/>
  <c r="Q39" i="11"/>
  <c r="N39" i="11"/>
  <c r="L39" i="11"/>
  <c r="L39" i="11" a="1"/>
  <c r="G39" i="11"/>
  <c r="F39" i="11"/>
  <c r="I39" i="11" s="1"/>
  <c r="R38" i="11" a="1"/>
  <c r="R38" i="11" s="1"/>
  <c r="S38" i="11" s="1"/>
  <c r="Q38" i="11"/>
  <c r="N38" i="11"/>
  <c r="L38" i="11"/>
  <c r="L38" i="11" a="1"/>
  <c r="I38" i="11"/>
  <c r="H38" i="11"/>
  <c r="G38" i="11"/>
  <c r="F38" i="11"/>
  <c r="R37" i="11"/>
  <c r="S37" i="11" s="1"/>
  <c r="R37" i="11" a="1"/>
  <c r="Q37" i="11"/>
  <c r="O37" i="11"/>
  <c r="N37" i="11"/>
  <c r="P37" i="11" s="1"/>
  <c r="L37" i="11"/>
  <c r="L37" i="11" a="1"/>
  <c r="G37" i="11"/>
  <c r="F37" i="11"/>
  <c r="I37" i="11" s="1"/>
  <c r="S36" i="11"/>
  <c r="R36" i="11"/>
  <c r="R36" i="11" a="1"/>
  <c r="Q36" i="11"/>
  <c r="O36" i="11"/>
  <c r="N36" i="11"/>
  <c r="L36" i="11" a="1"/>
  <c r="L36" i="11" s="1"/>
  <c r="P36" i="11" s="1"/>
  <c r="G36" i="11"/>
  <c r="F36" i="11"/>
  <c r="H36" i="11" s="1"/>
  <c r="R35" i="11" a="1"/>
  <c r="R35" i="11" s="1"/>
  <c r="S35" i="11" s="1"/>
  <c r="Q35" i="11"/>
  <c r="O35" i="11"/>
  <c r="N35" i="11"/>
  <c r="L35" i="11"/>
  <c r="P35" i="11" s="1"/>
  <c r="L35" i="11" a="1"/>
  <c r="G35" i="11"/>
  <c r="F35" i="11"/>
  <c r="I35" i="11" s="1"/>
  <c r="R34" i="11" a="1"/>
  <c r="R34" i="11" s="1"/>
  <c r="S34" i="11" s="1"/>
  <c r="Q34" i="11"/>
  <c r="N34" i="11"/>
  <c r="L34" i="11"/>
  <c r="L34" i="11" a="1"/>
  <c r="H34" i="11"/>
  <c r="G34" i="11"/>
  <c r="F34" i="11"/>
  <c r="I34" i="11" s="1"/>
  <c r="R33" i="11"/>
  <c r="S33" i="11" s="1"/>
  <c r="R33" i="11" a="1"/>
  <c r="Q33" i="11"/>
  <c r="O33" i="11"/>
  <c r="N33" i="11"/>
  <c r="P33" i="11" s="1"/>
  <c r="L33" i="11" a="1"/>
  <c r="L33" i="11" s="1"/>
  <c r="I33" i="11"/>
  <c r="H33" i="11"/>
  <c r="G33" i="11"/>
  <c r="F33" i="11"/>
  <c r="S32" i="11"/>
  <c r="R32" i="11"/>
  <c r="R32" i="11" a="1"/>
  <c r="Q32" i="11"/>
  <c r="O32" i="11"/>
  <c r="N32" i="11"/>
  <c r="L32" i="11" a="1"/>
  <c r="L32" i="11" s="1"/>
  <c r="P32" i="11" s="1"/>
  <c r="G32" i="11"/>
  <c r="F32" i="11"/>
  <c r="I32" i="11" s="1"/>
  <c r="S31" i="11"/>
  <c r="R31" i="11"/>
  <c r="R31" i="11" a="1"/>
  <c r="Q31" i="11"/>
  <c r="N31" i="11"/>
  <c r="L31" i="11"/>
  <c r="L31" i="11" a="1"/>
  <c r="G31" i="11"/>
  <c r="F31" i="11"/>
  <c r="I31" i="11" s="1"/>
  <c r="R30" i="11" a="1"/>
  <c r="R30" i="11" s="1"/>
  <c r="S30" i="11" s="1"/>
  <c r="Q30" i="11"/>
  <c r="N30" i="11"/>
  <c r="L30" i="11"/>
  <c r="L30" i="11" a="1"/>
  <c r="I30" i="11"/>
  <c r="H30" i="11"/>
  <c r="G30" i="11"/>
  <c r="F30" i="11"/>
  <c r="R29" i="11"/>
  <c r="S29" i="11" s="1"/>
  <c r="R29" i="11" a="1"/>
  <c r="Q29" i="11"/>
  <c r="O29" i="11"/>
  <c r="N29" i="11"/>
  <c r="P29" i="11" s="1"/>
  <c r="L29" i="11"/>
  <c r="L29" i="11" a="1"/>
  <c r="G29" i="11"/>
  <c r="F29" i="11"/>
  <c r="I29" i="11" s="1"/>
  <c r="S28" i="11"/>
  <c r="R28" i="11"/>
  <c r="R28" i="11" a="1"/>
  <c r="Q28" i="11"/>
  <c r="O28" i="11"/>
  <c r="N28" i="11"/>
  <c r="L28" i="11" a="1"/>
  <c r="L28" i="11" s="1"/>
  <c r="P28" i="11" s="1"/>
  <c r="G28" i="11"/>
  <c r="F28" i="11"/>
  <c r="H28" i="11" s="1"/>
  <c r="R27" i="11" a="1"/>
  <c r="R27" i="11" s="1"/>
  <c r="S27" i="11" s="1"/>
  <c r="Q27" i="11"/>
  <c r="O27" i="11"/>
  <c r="N27" i="11"/>
  <c r="L27" i="11"/>
  <c r="P27" i="11" s="1"/>
  <c r="L27" i="11" a="1"/>
  <c r="G27" i="11"/>
  <c r="F27" i="11"/>
  <c r="I27" i="11" s="1"/>
  <c r="R26" i="11" a="1"/>
  <c r="R26" i="11" s="1"/>
  <c r="S26" i="11" s="1"/>
  <c r="Q26" i="11"/>
  <c r="N26" i="11"/>
  <c r="L26" i="11"/>
  <c r="L26" i="11" a="1"/>
  <c r="H26" i="11"/>
  <c r="G26" i="11"/>
  <c r="F26" i="11"/>
  <c r="I26" i="11" s="1"/>
  <c r="R25" i="11"/>
  <c r="S25" i="11" s="1"/>
  <c r="R25" i="11" a="1"/>
  <c r="Q25" i="11"/>
  <c r="O25" i="11"/>
  <c r="N25" i="11"/>
  <c r="L25" i="11" a="1"/>
  <c r="L25" i="11" s="1"/>
  <c r="I25" i="11"/>
  <c r="H25" i="11"/>
  <c r="G25" i="11"/>
  <c r="F25" i="11"/>
  <c r="S24" i="11"/>
  <c r="R24" i="11"/>
  <c r="R24" i="11" a="1"/>
  <c r="Q24" i="11"/>
  <c r="O24" i="11"/>
  <c r="N24" i="11"/>
  <c r="L24" i="11" a="1"/>
  <c r="L24" i="11" s="1"/>
  <c r="P24" i="11" s="1"/>
  <c r="G24" i="11"/>
  <c r="F24" i="11"/>
  <c r="I24" i="11" s="1"/>
  <c r="S23" i="11"/>
  <c r="R23" i="11"/>
  <c r="R23" i="11" a="1"/>
  <c r="Q23" i="11"/>
  <c r="N23" i="11"/>
  <c r="L23" i="11"/>
  <c r="L23" i="11" a="1"/>
  <c r="G23" i="11"/>
  <c r="F23" i="11"/>
  <c r="I23" i="11" s="1"/>
  <c r="R22" i="11" a="1"/>
  <c r="R22" i="11" s="1"/>
  <c r="S22" i="11" s="1"/>
  <c r="Q22" i="11"/>
  <c r="N22" i="11"/>
  <c r="L22" i="11"/>
  <c r="L22" i="11" a="1"/>
  <c r="I22" i="11"/>
  <c r="H22" i="11"/>
  <c r="G22" i="11"/>
  <c r="F22" i="11"/>
  <c r="R21" i="11"/>
  <c r="S21" i="11" s="1"/>
  <c r="R21" i="11" a="1"/>
  <c r="Q21" i="11"/>
  <c r="O21" i="11"/>
  <c r="N21" i="11"/>
  <c r="P21" i="11" s="1"/>
  <c r="L21" i="11"/>
  <c r="L21" i="11" a="1"/>
  <c r="G21" i="11"/>
  <c r="F21" i="11"/>
  <c r="I21" i="11" s="1"/>
  <c r="S20" i="11"/>
  <c r="R20" i="11"/>
  <c r="R20" i="11" a="1"/>
  <c r="Q20" i="11"/>
  <c r="O20" i="11"/>
  <c r="N20" i="11"/>
  <c r="L20" i="11" a="1"/>
  <c r="L20" i="11" s="1"/>
  <c r="P20" i="11" s="1"/>
  <c r="G20" i="11"/>
  <c r="F20" i="11"/>
  <c r="H20" i="11" s="1"/>
  <c r="R19" i="11" a="1"/>
  <c r="R19" i="11" s="1"/>
  <c r="S19" i="11" s="1"/>
  <c r="Q19" i="11"/>
  <c r="O19" i="11"/>
  <c r="N19" i="11"/>
  <c r="L19" i="11"/>
  <c r="P19" i="11" s="1"/>
  <c r="L19" i="11" a="1"/>
  <c r="G19" i="11"/>
  <c r="F19" i="11"/>
  <c r="I19" i="11" s="1"/>
  <c r="R18" i="11" a="1"/>
  <c r="R18" i="11" s="1"/>
  <c r="S18" i="11" s="1"/>
  <c r="Q18" i="11"/>
  <c r="N18" i="11"/>
  <c r="L18" i="11"/>
  <c r="L18" i="11" a="1"/>
  <c r="H18" i="11"/>
  <c r="G18" i="11"/>
  <c r="F18" i="11"/>
  <c r="I18" i="11" s="1"/>
  <c r="R17" i="11"/>
  <c r="S17" i="11" s="1"/>
  <c r="R17" i="11" a="1"/>
  <c r="Q17" i="11"/>
  <c r="O17" i="11"/>
  <c r="N17" i="11"/>
  <c r="L17" i="11" a="1"/>
  <c r="L17" i="11" s="1"/>
  <c r="I17" i="11"/>
  <c r="H17" i="11"/>
  <c r="G17" i="11"/>
  <c r="F17" i="11"/>
  <c r="S16" i="11"/>
  <c r="R16" i="11"/>
  <c r="R16" i="11" a="1"/>
  <c r="Q16" i="11"/>
  <c r="O16" i="11"/>
  <c r="N16" i="11"/>
  <c r="L16" i="11" a="1"/>
  <c r="L16" i="11" s="1"/>
  <c r="P16" i="11" s="1"/>
  <c r="G16" i="11"/>
  <c r="F16" i="11"/>
  <c r="I16" i="11" s="1"/>
  <c r="S15" i="11"/>
  <c r="R15" i="11"/>
  <c r="R15" i="11" a="1"/>
  <c r="Q15" i="11"/>
  <c r="N15" i="11"/>
  <c r="L15" i="11"/>
  <c r="L15" i="11" a="1"/>
  <c r="G15" i="11"/>
  <c r="F15" i="11"/>
  <c r="I15" i="11" s="1"/>
  <c r="R14" i="11" a="1"/>
  <c r="R14" i="11" s="1"/>
  <c r="S14" i="11" s="1"/>
  <c r="Q14" i="11"/>
  <c r="N14" i="11"/>
  <c r="L14" i="11"/>
  <c r="L14" i="11" a="1"/>
  <c r="I14" i="11"/>
  <c r="H14" i="11"/>
  <c r="G14" i="11"/>
  <c r="F14" i="11"/>
  <c r="R13" i="11"/>
  <c r="S13" i="11" s="1"/>
  <c r="R13" i="11" a="1"/>
  <c r="Q13" i="11"/>
  <c r="O13" i="11"/>
  <c r="N13" i="11"/>
  <c r="P13" i="11" s="1"/>
  <c r="L13" i="11"/>
  <c r="L13" i="11" a="1"/>
  <c r="G13" i="11"/>
  <c r="F13" i="11"/>
  <c r="I13" i="11" s="1"/>
  <c r="S12" i="11"/>
  <c r="R12" i="11"/>
  <c r="R12" i="11" a="1"/>
  <c r="Q12" i="11"/>
  <c r="N12" i="11"/>
  <c r="L12" i="11" a="1"/>
  <c r="O12" i="11" s="1"/>
  <c r="G12" i="11"/>
  <c r="F12" i="11"/>
  <c r="H12" i="11" s="1"/>
  <c r="R11" i="11" a="1"/>
  <c r="R11" i="11" s="1"/>
  <c r="S11" i="11" s="1"/>
  <c r="Q11" i="11"/>
  <c r="N11" i="11"/>
  <c r="L11" i="11"/>
  <c r="P11" i="11" s="1"/>
  <c r="L11" i="11" a="1"/>
  <c r="O11" i="11" s="1"/>
  <c r="H11" i="11"/>
  <c r="G11" i="11"/>
  <c r="F11" i="11"/>
  <c r="I11" i="11" s="1"/>
  <c r="R10" i="11" a="1"/>
  <c r="R10" i="11" s="1"/>
  <c r="S10" i="11" s="1"/>
  <c r="Q10" i="11"/>
  <c r="N10" i="11"/>
  <c r="L10" i="11"/>
  <c r="L10" i="11" a="1"/>
  <c r="H10" i="11"/>
  <c r="G10" i="11"/>
  <c r="F10" i="11"/>
  <c r="I10" i="11" s="1"/>
  <c r="R9" i="11"/>
  <c r="S9" i="11" s="1"/>
  <c r="R9" i="11" a="1"/>
  <c r="Q9" i="11"/>
  <c r="N9" i="11"/>
  <c r="L9" i="11" a="1"/>
  <c r="O9" i="11" s="1"/>
  <c r="I9" i="11"/>
  <c r="H9" i="11"/>
  <c r="G9" i="11"/>
  <c r="F9" i="11"/>
  <c r="R8" i="11" a="1"/>
  <c r="R8" i="11" s="1"/>
  <c r="S8" i="11" s="1"/>
  <c r="Q8" i="11"/>
  <c r="N8" i="11"/>
  <c r="L8" i="11" a="1"/>
  <c r="L8" i="11" s="1"/>
  <c r="G8" i="11"/>
  <c r="F8" i="11"/>
  <c r="S7" i="11"/>
  <c r="R7" i="11"/>
  <c r="R7" i="11" a="1"/>
  <c r="Q7" i="11"/>
  <c r="N7" i="11"/>
  <c r="L7" i="11"/>
  <c r="L7" i="11" a="1"/>
  <c r="O7" i="11" s="1"/>
  <c r="G7" i="11"/>
  <c r="F7" i="11"/>
  <c r="I7" i="11" s="1"/>
  <c r="R6" i="11" a="1"/>
  <c r="R6" i="11" s="1"/>
  <c r="S6" i="11" s="1"/>
  <c r="Q6" i="11"/>
  <c r="N6" i="11"/>
  <c r="P6" i="11" s="1"/>
  <c r="L6" i="11"/>
  <c r="L6" i="11" a="1"/>
  <c r="O6" i="11" s="1"/>
  <c r="G6" i="11"/>
  <c r="F6" i="11"/>
  <c r="R5" i="11"/>
  <c r="S5" i="11" s="1"/>
  <c r="R5" i="11" a="1"/>
  <c r="Q5" i="11"/>
  <c r="O5" i="11"/>
  <c r="N5" i="11"/>
  <c r="P5" i="11" s="1"/>
  <c r="L5" i="11"/>
  <c r="L5" i="11" a="1"/>
  <c r="G5" i="11"/>
  <c r="F5" i="11"/>
  <c r="I5" i="11" s="1"/>
  <c r="R4" i="11" a="1"/>
  <c r="R4" i="11" s="1"/>
  <c r="S4" i="11" s="1"/>
  <c r="Q4" i="11"/>
  <c r="L4" i="11"/>
  <c r="L4" i="11" a="1"/>
  <c r="G4" i="11"/>
  <c r="F4" i="11"/>
  <c r="H4" i="11" s="1"/>
  <c r="Q3" i="11"/>
  <c r="N3" i="11"/>
  <c r="L3" i="11"/>
  <c r="L3" i="11" a="1"/>
  <c r="R51" i="10" a="1"/>
  <c r="R51" i="10" s="1"/>
  <c r="S51" i="10" s="1"/>
  <c r="Q51" i="10"/>
  <c r="N51" i="10"/>
  <c r="O51" i="10" s="1"/>
  <c r="L51" i="10" a="1"/>
  <c r="L51" i="10" s="1"/>
  <c r="P51" i="10" s="1"/>
  <c r="G51" i="10"/>
  <c r="F51" i="10"/>
  <c r="I51" i="10" s="1"/>
  <c r="R50" i="10" a="1"/>
  <c r="R50" i="10" s="1"/>
  <c r="S50" i="10" s="1"/>
  <c r="Q50" i="10"/>
  <c r="N50" i="10"/>
  <c r="L50" i="10"/>
  <c r="L50" i="10" a="1"/>
  <c r="G50" i="10"/>
  <c r="F50" i="10"/>
  <c r="I50" i="10" s="1"/>
  <c r="R49" i="10" a="1"/>
  <c r="R49" i="10" s="1"/>
  <c r="S49" i="10" s="1"/>
  <c r="Q49" i="10"/>
  <c r="N49" i="10"/>
  <c r="L49" i="10" a="1"/>
  <c r="L49" i="10" s="1"/>
  <c r="I49" i="10"/>
  <c r="H49" i="10"/>
  <c r="G49" i="10"/>
  <c r="F49" i="10"/>
  <c r="R48" i="10" a="1"/>
  <c r="R48" i="10" s="1"/>
  <c r="S48" i="10" s="1"/>
  <c r="Q48" i="10"/>
  <c r="O48" i="10"/>
  <c r="P48" i="10" s="1"/>
  <c r="N48" i="10"/>
  <c r="L48" i="10"/>
  <c r="L48" i="10" a="1"/>
  <c r="G48" i="10"/>
  <c r="F48" i="10"/>
  <c r="I48" i="10" s="1"/>
  <c r="R47" i="10" a="1"/>
  <c r="R47" i="10" s="1"/>
  <c r="S47" i="10" s="1"/>
  <c r="Q47" i="10"/>
  <c r="N47" i="10"/>
  <c r="L47" i="10" a="1"/>
  <c r="L47" i="10" s="1"/>
  <c r="G47" i="10"/>
  <c r="F47" i="10"/>
  <c r="I47" i="10" s="1"/>
  <c r="R46" i="10" a="1"/>
  <c r="R46" i="10" s="1"/>
  <c r="S46" i="10" s="1"/>
  <c r="Q46" i="10"/>
  <c r="N46" i="10"/>
  <c r="L46" i="10"/>
  <c r="L46" i="10" a="1"/>
  <c r="I46" i="10"/>
  <c r="H46" i="10"/>
  <c r="G46" i="10"/>
  <c r="F46" i="10"/>
  <c r="R45" i="10" a="1"/>
  <c r="R45" i="10" s="1"/>
  <c r="S45" i="10" s="1"/>
  <c r="Q45" i="10"/>
  <c r="N45" i="10"/>
  <c r="O45" i="10" s="1"/>
  <c r="L45" i="10"/>
  <c r="L45" i="10" a="1"/>
  <c r="G45" i="10"/>
  <c r="F45" i="10"/>
  <c r="I45" i="10" s="1"/>
  <c r="R44" i="10"/>
  <c r="S44" i="10" s="1"/>
  <c r="R44" i="10" a="1"/>
  <c r="Q44" i="10"/>
  <c r="N44" i="10"/>
  <c r="L44" i="10" a="1"/>
  <c r="L44" i="10" s="1"/>
  <c r="I44" i="10"/>
  <c r="G44" i="10"/>
  <c r="F44" i="10"/>
  <c r="H44" i="10" s="1"/>
  <c r="R43" i="10" a="1"/>
  <c r="R43" i="10" s="1"/>
  <c r="S43" i="10" s="1"/>
  <c r="Q43" i="10"/>
  <c r="N43" i="10"/>
  <c r="O43" i="10" s="1"/>
  <c r="L43" i="10" a="1"/>
  <c r="L43" i="10" s="1"/>
  <c r="G43" i="10"/>
  <c r="F43" i="10"/>
  <c r="I43" i="10" s="1"/>
  <c r="R42" i="10" a="1"/>
  <c r="R42" i="10" s="1"/>
  <c r="S42" i="10" s="1"/>
  <c r="Q42" i="10"/>
  <c r="N42" i="10"/>
  <c r="L42" i="10"/>
  <c r="L42" i="10" a="1"/>
  <c r="G42" i="10"/>
  <c r="F42" i="10"/>
  <c r="I42" i="10" s="1"/>
  <c r="R41" i="10" a="1"/>
  <c r="R41" i="10" s="1"/>
  <c r="S41" i="10" s="1"/>
  <c r="Q41" i="10"/>
  <c r="N41" i="10"/>
  <c r="L41" i="10"/>
  <c r="L41" i="10" a="1"/>
  <c r="I41" i="10"/>
  <c r="H41" i="10"/>
  <c r="G41" i="10"/>
  <c r="F41" i="10"/>
  <c r="R40" i="10" a="1"/>
  <c r="R40" i="10" s="1"/>
  <c r="S40" i="10" s="1"/>
  <c r="Q40" i="10"/>
  <c r="O40" i="10"/>
  <c r="P40" i="10" s="1"/>
  <c r="N40" i="10"/>
  <c r="L40" i="10"/>
  <c r="L40" i="10" a="1"/>
  <c r="G40" i="10"/>
  <c r="F40" i="10"/>
  <c r="I40" i="10" s="1"/>
  <c r="R39" i="10" a="1"/>
  <c r="R39" i="10" s="1"/>
  <c r="S39" i="10" s="1"/>
  <c r="Q39" i="10"/>
  <c r="N39" i="10"/>
  <c r="L39" i="10" a="1"/>
  <c r="L39" i="10" s="1"/>
  <c r="G39" i="10"/>
  <c r="F39" i="10"/>
  <c r="I39" i="10" s="1"/>
  <c r="R38" i="10" a="1"/>
  <c r="R38" i="10" s="1"/>
  <c r="S38" i="10" s="1"/>
  <c r="Q38" i="10"/>
  <c r="N38" i="10"/>
  <c r="L38" i="10" a="1"/>
  <c r="L38" i="10" s="1"/>
  <c r="I38" i="10"/>
  <c r="H38" i="10"/>
  <c r="G38" i="10"/>
  <c r="F38" i="10"/>
  <c r="R37" i="10"/>
  <c r="S37" i="10" s="1"/>
  <c r="R37" i="10" a="1"/>
  <c r="Q37" i="10"/>
  <c r="N37" i="10"/>
  <c r="O37" i="10" s="1"/>
  <c r="L37" i="10" a="1"/>
  <c r="L37" i="10" s="1"/>
  <c r="G37" i="10"/>
  <c r="F37" i="10"/>
  <c r="I37" i="10" s="1"/>
  <c r="R36" i="10"/>
  <c r="S36" i="10" s="1"/>
  <c r="R36" i="10" a="1"/>
  <c r="Q36" i="10"/>
  <c r="N36" i="10"/>
  <c r="L36" i="10" a="1"/>
  <c r="L36" i="10" s="1"/>
  <c r="I36" i="10"/>
  <c r="G36" i="10"/>
  <c r="F36" i="10"/>
  <c r="H36" i="10" s="1"/>
  <c r="R35" i="10" a="1"/>
  <c r="R35" i="10" s="1"/>
  <c r="S35" i="10" s="1"/>
  <c r="Q35" i="10"/>
  <c r="N35" i="10"/>
  <c r="O35" i="10" s="1"/>
  <c r="P35" i="10" s="1"/>
  <c r="L35" i="10"/>
  <c r="L35" i="10" a="1"/>
  <c r="G35" i="10"/>
  <c r="F35" i="10"/>
  <c r="I35" i="10" s="1"/>
  <c r="R34" i="10" a="1"/>
  <c r="R34" i="10" s="1"/>
  <c r="S34" i="10" s="1"/>
  <c r="Q34" i="10"/>
  <c r="N34" i="10"/>
  <c r="L34" i="10"/>
  <c r="L34" i="10" a="1"/>
  <c r="G34" i="10"/>
  <c r="F34" i="10"/>
  <c r="I34" i="10" s="1"/>
  <c r="R33" i="10" a="1"/>
  <c r="R33" i="10" s="1"/>
  <c r="S33" i="10" s="1"/>
  <c r="Q33" i="10"/>
  <c r="O33" i="10"/>
  <c r="N33" i="10"/>
  <c r="L33" i="10"/>
  <c r="P33" i="10" s="1"/>
  <c r="L33" i="10" a="1"/>
  <c r="I33" i="10"/>
  <c r="H33" i="10"/>
  <c r="G33" i="10"/>
  <c r="F33" i="10"/>
  <c r="R32" i="10" a="1"/>
  <c r="R32" i="10" s="1"/>
  <c r="S32" i="10" s="1"/>
  <c r="Q32" i="10"/>
  <c r="O32" i="10"/>
  <c r="P32" i="10" s="1"/>
  <c r="N32" i="10"/>
  <c r="L32" i="10"/>
  <c r="L32" i="10" a="1"/>
  <c r="G32" i="10"/>
  <c r="F32" i="10"/>
  <c r="I32" i="10" s="1"/>
  <c r="R31" i="10" a="1"/>
  <c r="R31" i="10" s="1"/>
  <c r="S31" i="10" s="1"/>
  <c r="Q31" i="10"/>
  <c r="N31" i="10"/>
  <c r="L31" i="10" a="1"/>
  <c r="L31" i="10" s="1"/>
  <c r="H31" i="10"/>
  <c r="G31" i="10"/>
  <c r="F31" i="10"/>
  <c r="I31" i="10" s="1"/>
  <c r="R30" i="10" a="1"/>
  <c r="R30" i="10" s="1"/>
  <c r="S30" i="10" s="1"/>
  <c r="Q30" i="10"/>
  <c r="N30" i="10"/>
  <c r="L30" i="10" a="1"/>
  <c r="L30" i="10" s="1"/>
  <c r="I30" i="10"/>
  <c r="H30" i="10"/>
  <c r="G30" i="10"/>
  <c r="F30" i="10"/>
  <c r="R29" i="10"/>
  <c r="S29" i="10" s="1"/>
  <c r="R29" i="10" a="1"/>
  <c r="Q29" i="10"/>
  <c r="N29" i="10"/>
  <c r="O29" i="10" s="1"/>
  <c r="L29" i="10" a="1"/>
  <c r="L29" i="10" s="1"/>
  <c r="G29" i="10"/>
  <c r="F29" i="10"/>
  <c r="I29" i="10" s="1"/>
  <c r="R28" i="10"/>
  <c r="S28" i="10" s="1"/>
  <c r="R28" i="10" a="1"/>
  <c r="Q28" i="10"/>
  <c r="N28" i="10"/>
  <c r="L28" i="10" a="1"/>
  <c r="L28" i="10" s="1"/>
  <c r="I28" i="10"/>
  <c r="G28" i="10"/>
  <c r="F28" i="10"/>
  <c r="H28" i="10" s="1"/>
  <c r="R27" i="10" a="1"/>
  <c r="R27" i="10" s="1"/>
  <c r="S27" i="10" s="1"/>
  <c r="Q27" i="10"/>
  <c r="N27" i="10"/>
  <c r="O27" i="10" s="1"/>
  <c r="P27" i="10" s="1"/>
  <c r="L27" i="10"/>
  <c r="L27" i="10" a="1"/>
  <c r="G27" i="10"/>
  <c r="F27" i="10"/>
  <c r="I27" i="10" s="1"/>
  <c r="R26" i="10" a="1"/>
  <c r="R26" i="10" s="1"/>
  <c r="S26" i="10" s="1"/>
  <c r="Q26" i="10"/>
  <c r="N26" i="10"/>
  <c r="L26" i="10"/>
  <c r="L26" i="10" a="1"/>
  <c r="G26" i="10"/>
  <c r="F26" i="10"/>
  <c r="I26" i="10" s="1"/>
  <c r="R25" i="10" a="1"/>
  <c r="R25" i="10" s="1"/>
  <c r="S25" i="10" s="1"/>
  <c r="Q25" i="10"/>
  <c r="O25" i="10"/>
  <c r="N25" i="10"/>
  <c r="L25" i="10"/>
  <c r="P25" i="10" s="1"/>
  <c r="L25" i="10" a="1"/>
  <c r="I25" i="10"/>
  <c r="H25" i="10"/>
  <c r="G25" i="10"/>
  <c r="F25" i="10"/>
  <c r="R24" i="10" a="1"/>
  <c r="R24" i="10" s="1"/>
  <c r="S24" i="10" s="1"/>
  <c r="Q24" i="10"/>
  <c r="O24" i="10"/>
  <c r="P24" i="10" s="1"/>
  <c r="N24" i="10"/>
  <c r="L24" i="10"/>
  <c r="L24" i="10" a="1"/>
  <c r="G24" i="10"/>
  <c r="F24" i="10"/>
  <c r="I24" i="10" s="1"/>
  <c r="R23" i="10" a="1"/>
  <c r="R23" i="10" s="1"/>
  <c r="S23" i="10" s="1"/>
  <c r="Q23" i="10"/>
  <c r="N23" i="10"/>
  <c r="L23" i="10" a="1"/>
  <c r="L23" i="10" s="1"/>
  <c r="H23" i="10"/>
  <c r="G23" i="10"/>
  <c r="F23" i="10"/>
  <c r="I23" i="10" s="1"/>
  <c r="R22" i="10" a="1"/>
  <c r="R22" i="10" s="1"/>
  <c r="S22" i="10" s="1"/>
  <c r="Q22" i="10"/>
  <c r="N22" i="10"/>
  <c r="L22" i="10" a="1"/>
  <c r="L22" i="10" s="1"/>
  <c r="I22" i="10"/>
  <c r="H22" i="10"/>
  <c r="G22" i="10"/>
  <c r="F22" i="10"/>
  <c r="R21" i="10"/>
  <c r="S21" i="10" s="1"/>
  <c r="R21" i="10" a="1"/>
  <c r="Q21" i="10"/>
  <c r="N21" i="10"/>
  <c r="O21" i="10" s="1"/>
  <c r="L21" i="10" a="1"/>
  <c r="L21" i="10" s="1"/>
  <c r="G21" i="10"/>
  <c r="F21" i="10"/>
  <c r="I21" i="10" s="1"/>
  <c r="R20" i="10"/>
  <c r="S20" i="10" s="1"/>
  <c r="R20" i="10" a="1"/>
  <c r="Q20" i="10"/>
  <c r="N20" i="10"/>
  <c r="L20" i="10" a="1"/>
  <c r="L20" i="10" s="1"/>
  <c r="I20" i="10"/>
  <c r="G20" i="10"/>
  <c r="F20" i="10"/>
  <c r="H20" i="10" s="1"/>
  <c r="R19" i="10" a="1"/>
  <c r="R19" i="10" s="1"/>
  <c r="S19" i="10" s="1"/>
  <c r="Q19" i="10"/>
  <c r="N19" i="10"/>
  <c r="O19" i="10" s="1"/>
  <c r="P19" i="10" s="1"/>
  <c r="L19" i="10"/>
  <c r="L19" i="10" a="1"/>
  <c r="G19" i="10"/>
  <c r="F19" i="10"/>
  <c r="I19" i="10" s="1"/>
  <c r="R18" i="10" a="1"/>
  <c r="R18" i="10" s="1"/>
  <c r="S18" i="10" s="1"/>
  <c r="Q18" i="10"/>
  <c r="N18" i="10"/>
  <c r="L18" i="10"/>
  <c r="L18" i="10" a="1"/>
  <c r="G18" i="10"/>
  <c r="F18" i="10"/>
  <c r="I18" i="10" s="1"/>
  <c r="R17" i="10" a="1"/>
  <c r="R17" i="10" s="1"/>
  <c r="S17" i="10" s="1"/>
  <c r="Q17" i="10"/>
  <c r="O17" i="10"/>
  <c r="N17" i="10"/>
  <c r="L17" i="10"/>
  <c r="P17" i="10" s="1"/>
  <c r="L17" i="10" a="1"/>
  <c r="I17" i="10"/>
  <c r="H17" i="10"/>
  <c r="G17" i="10"/>
  <c r="F17" i="10"/>
  <c r="R16" i="10" a="1"/>
  <c r="R16" i="10" s="1"/>
  <c r="S16" i="10" s="1"/>
  <c r="Q16" i="10"/>
  <c r="O16" i="10"/>
  <c r="P16" i="10" s="1"/>
  <c r="N16" i="10"/>
  <c r="L16" i="10"/>
  <c r="L16" i="10" a="1"/>
  <c r="G16" i="10"/>
  <c r="F16" i="10"/>
  <c r="I16" i="10" s="1"/>
  <c r="R15" i="10" a="1"/>
  <c r="R15" i="10" s="1"/>
  <c r="S15" i="10" s="1"/>
  <c r="Q15" i="10"/>
  <c r="N15" i="10"/>
  <c r="L15" i="10" a="1"/>
  <c r="L15" i="10" s="1"/>
  <c r="H15" i="10"/>
  <c r="G15" i="10"/>
  <c r="F15" i="10"/>
  <c r="I15" i="10" s="1"/>
  <c r="R14" i="10" a="1"/>
  <c r="R14" i="10" s="1"/>
  <c r="S14" i="10" s="1"/>
  <c r="Q14" i="10"/>
  <c r="N14" i="10"/>
  <c r="L14" i="10" a="1"/>
  <c r="L14" i="10" s="1"/>
  <c r="I14" i="10"/>
  <c r="H14" i="10"/>
  <c r="G14" i="10"/>
  <c r="F14" i="10"/>
  <c r="R13" i="10"/>
  <c r="S13" i="10" s="1"/>
  <c r="R13" i="10" a="1"/>
  <c r="Q13" i="10"/>
  <c r="N13" i="10"/>
  <c r="L13" i="10" a="1"/>
  <c r="L13" i="10" s="1"/>
  <c r="G13" i="10"/>
  <c r="F13" i="10"/>
  <c r="I13" i="10" s="1"/>
  <c r="R12" i="10"/>
  <c r="S12" i="10" s="1"/>
  <c r="R12" i="10" a="1"/>
  <c r="Q12" i="10"/>
  <c r="N12" i="10"/>
  <c r="L12" i="10" a="1"/>
  <c r="O12" i="10" s="1"/>
  <c r="I12" i="10"/>
  <c r="G12" i="10"/>
  <c r="F12" i="10"/>
  <c r="H12" i="10" s="1"/>
  <c r="R11" i="10" a="1"/>
  <c r="R11" i="10" s="1"/>
  <c r="S11" i="10" s="1"/>
  <c r="Q11" i="10"/>
  <c r="N11" i="10"/>
  <c r="L11" i="10"/>
  <c r="L11" i="10" a="1"/>
  <c r="O11" i="10" s="1"/>
  <c r="P11" i="10" s="1"/>
  <c r="G11" i="10"/>
  <c r="F11" i="10"/>
  <c r="I11" i="10" s="1"/>
  <c r="R10" i="10" a="1"/>
  <c r="R10" i="10" s="1"/>
  <c r="S10" i="10" s="1"/>
  <c r="Q10" i="10"/>
  <c r="N10" i="10"/>
  <c r="L10" i="10"/>
  <c r="L10" i="10" a="1"/>
  <c r="G10" i="10"/>
  <c r="F10" i="10"/>
  <c r="R9" i="10" a="1"/>
  <c r="R9" i="10" s="1"/>
  <c r="S9" i="10" s="1"/>
  <c r="Q9" i="10"/>
  <c r="N9" i="10"/>
  <c r="L9" i="10" a="1"/>
  <c r="O9" i="10" s="1"/>
  <c r="I9" i="10"/>
  <c r="H9" i="10"/>
  <c r="G9" i="10"/>
  <c r="F9" i="10"/>
  <c r="R8" i="10" a="1"/>
  <c r="R8" i="10" s="1"/>
  <c r="S8" i="10" s="1"/>
  <c r="Q8" i="10"/>
  <c r="O8" i="10"/>
  <c r="N8" i="10"/>
  <c r="L8" i="10" a="1"/>
  <c r="L8" i="10" s="1"/>
  <c r="P8" i="10" s="1"/>
  <c r="G8" i="10"/>
  <c r="F8" i="10"/>
  <c r="I8" i="10" s="1"/>
  <c r="R7" i="10" a="1"/>
  <c r="R7" i="10" s="1"/>
  <c r="S7" i="10" s="1"/>
  <c r="Q7" i="10"/>
  <c r="N7" i="10"/>
  <c r="L7" i="10" a="1"/>
  <c r="L7" i="10" s="1"/>
  <c r="H7" i="10"/>
  <c r="G7" i="10"/>
  <c r="F7" i="10"/>
  <c r="I7" i="10" s="1"/>
  <c r="R6" i="10" a="1"/>
  <c r="R6" i="10" s="1"/>
  <c r="S6" i="10" s="1"/>
  <c r="Q6" i="10"/>
  <c r="N6" i="10"/>
  <c r="L6" i="10" a="1"/>
  <c r="O6" i="10" s="1"/>
  <c r="G6" i="10"/>
  <c r="F6" i="10"/>
  <c r="R5" i="10"/>
  <c r="S5" i="10" s="1"/>
  <c r="R5" i="10" a="1"/>
  <c r="Q5" i="10"/>
  <c r="N5" i="10"/>
  <c r="O5" i="10" s="1"/>
  <c r="L5" i="10" a="1"/>
  <c r="L5" i="10" s="1"/>
  <c r="G5" i="10"/>
  <c r="F5" i="10"/>
  <c r="I5" i="10" s="1"/>
  <c r="R4" i="10"/>
  <c r="S4" i="10" s="1"/>
  <c r="R4" i="10" a="1"/>
  <c r="Q4" i="10"/>
  <c r="N4" i="10"/>
  <c r="L4" i="10" a="1"/>
  <c r="O4" i="10" s="1"/>
  <c r="I4" i="10"/>
  <c r="G4" i="10"/>
  <c r="F4" i="10"/>
  <c r="H4" i="10" s="1"/>
  <c r="Q3" i="10"/>
  <c r="N3" i="10"/>
  <c r="L3" i="10"/>
  <c r="L3" i="10" a="1"/>
  <c r="R51" i="9" a="1"/>
  <c r="R51" i="9" s="1"/>
  <c r="S51" i="9" s="1"/>
  <c r="Q51" i="9"/>
  <c r="N51" i="9"/>
  <c r="O51" i="9" s="1"/>
  <c r="L51" i="9" a="1"/>
  <c r="L51" i="9" s="1"/>
  <c r="P51" i="9" s="1"/>
  <c r="G51" i="9"/>
  <c r="F51" i="9"/>
  <c r="I51" i="9" s="1"/>
  <c r="R50" i="9" a="1"/>
  <c r="R50" i="9" s="1"/>
  <c r="S50" i="9" s="1"/>
  <c r="Q50" i="9"/>
  <c r="N50" i="9"/>
  <c r="L50" i="9"/>
  <c r="L50" i="9" a="1"/>
  <c r="H50" i="9"/>
  <c r="G50" i="9"/>
  <c r="F50" i="9"/>
  <c r="I50" i="9" s="1"/>
  <c r="R49" i="9" a="1"/>
  <c r="R49" i="9" s="1"/>
  <c r="S49" i="9" s="1"/>
  <c r="Q49" i="9"/>
  <c r="N49" i="9"/>
  <c r="L49" i="9" a="1"/>
  <c r="L49" i="9" s="1"/>
  <c r="I49" i="9"/>
  <c r="H49" i="9"/>
  <c r="G49" i="9"/>
  <c r="F49" i="9"/>
  <c r="R48" i="9"/>
  <c r="S48" i="9" s="1"/>
  <c r="R48" i="9" a="1"/>
  <c r="Q48" i="9"/>
  <c r="O48" i="9"/>
  <c r="N48" i="9"/>
  <c r="L48" i="9" a="1"/>
  <c r="L48" i="9" s="1"/>
  <c r="G48" i="9"/>
  <c r="F48" i="9"/>
  <c r="I48" i="9" s="1"/>
  <c r="S47" i="9"/>
  <c r="R47" i="9"/>
  <c r="R47" i="9" a="1"/>
  <c r="Q47" i="9"/>
  <c r="N47" i="9"/>
  <c r="L47" i="9" a="1"/>
  <c r="L47" i="9" s="1"/>
  <c r="G47" i="9"/>
  <c r="F47" i="9"/>
  <c r="I47" i="9" s="1"/>
  <c r="R46" i="9" a="1"/>
  <c r="R46" i="9" s="1"/>
  <c r="S46" i="9" s="1"/>
  <c r="Q46" i="9"/>
  <c r="N46" i="9"/>
  <c r="L46" i="9"/>
  <c r="L46" i="9" a="1"/>
  <c r="G46" i="9"/>
  <c r="F46" i="9"/>
  <c r="I46" i="9" s="1"/>
  <c r="R45" i="9" a="1"/>
  <c r="R45" i="9" s="1"/>
  <c r="S45" i="9" s="1"/>
  <c r="Q45" i="9"/>
  <c r="N45" i="9"/>
  <c r="L45" i="9"/>
  <c r="L45" i="9" a="1"/>
  <c r="G45" i="9"/>
  <c r="F45" i="9"/>
  <c r="I45" i="9" s="1"/>
  <c r="R44" i="9"/>
  <c r="S44" i="9" s="1"/>
  <c r="R44" i="9" a="1"/>
  <c r="Q44" i="9"/>
  <c r="O44" i="9"/>
  <c r="N44" i="9"/>
  <c r="P44" i="9" s="1"/>
  <c r="L44" i="9"/>
  <c r="L44" i="9" a="1"/>
  <c r="I44" i="9"/>
  <c r="H44" i="9"/>
  <c r="G44" i="9"/>
  <c r="F44" i="9"/>
  <c r="R43" i="9" a="1"/>
  <c r="R43" i="9" s="1"/>
  <c r="S43" i="9" s="1"/>
  <c r="Q43" i="9"/>
  <c r="O43" i="9"/>
  <c r="N43" i="9"/>
  <c r="L43" i="9" a="1"/>
  <c r="L43" i="9" s="1"/>
  <c r="P43" i="9" s="1"/>
  <c r="G43" i="9"/>
  <c r="F43" i="9"/>
  <c r="I43" i="9" s="1"/>
  <c r="R42" i="9" a="1"/>
  <c r="R42" i="9" s="1"/>
  <c r="S42" i="9" s="1"/>
  <c r="Q42" i="9"/>
  <c r="N42" i="9"/>
  <c r="L42" i="9"/>
  <c r="L42" i="9" a="1"/>
  <c r="H42" i="9"/>
  <c r="G42" i="9"/>
  <c r="F42" i="9"/>
  <c r="I42" i="9" s="1"/>
  <c r="R41" i="9" a="1"/>
  <c r="R41" i="9" s="1"/>
  <c r="S41" i="9" s="1"/>
  <c r="Q41" i="9"/>
  <c r="N41" i="9"/>
  <c r="L41" i="9" a="1"/>
  <c r="L41" i="9" s="1"/>
  <c r="I41" i="9"/>
  <c r="H41" i="9"/>
  <c r="G41" i="9"/>
  <c r="F41" i="9"/>
  <c r="R40" i="9"/>
  <c r="S40" i="9" s="1"/>
  <c r="R40" i="9" a="1"/>
  <c r="Q40" i="9"/>
  <c r="O40" i="9"/>
  <c r="N40" i="9"/>
  <c r="L40" i="9" a="1"/>
  <c r="L40" i="9" s="1"/>
  <c r="G40" i="9"/>
  <c r="F40" i="9"/>
  <c r="I40" i="9" s="1"/>
  <c r="S39" i="9"/>
  <c r="R39" i="9"/>
  <c r="R39" i="9" a="1"/>
  <c r="Q39" i="9"/>
  <c r="N39" i="9"/>
  <c r="L39" i="9" a="1"/>
  <c r="L39" i="9" s="1"/>
  <c r="G39" i="9"/>
  <c r="F39" i="9"/>
  <c r="I39" i="9" s="1"/>
  <c r="R38" i="9" a="1"/>
  <c r="R38" i="9" s="1"/>
  <c r="S38" i="9" s="1"/>
  <c r="Q38" i="9"/>
  <c r="N38" i="9"/>
  <c r="L38" i="9"/>
  <c r="L38" i="9" a="1"/>
  <c r="G38" i="9"/>
  <c r="F38" i="9"/>
  <c r="I38" i="9" s="1"/>
  <c r="R37" i="9" a="1"/>
  <c r="R37" i="9" s="1"/>
  <c r="S37" i="9" s="1"/>
  <c r="Q37" i="9"/>
  <c r="N37" i="9"/>
  <c r="L37" i="9"/>
  <c r="L37" i="9" a="1"/>
  <c r="G37" i="9"/>
  <c r="F37" i="9"/>
  <c r="I37" i="9" s="1"/>
  <c r="R36" i="9"/>
  <c r="S36" i="9" s="1"/>
  <c r="R36" i="9" a="1"/>
  <c r="Q36" i="9"/>
  <c r="O36" i="9"/>
  <c r="N36" i="9"/>
  <c r="P36" i="9" s="1"/>
  <c r="L36" i="9"/>
  <c r="L36" i="9" a="1"/>
  <c r="I36" i="9"/>
  <c r="G36" i="9"/>
  <c r="F36" i="9"/>
  <c r="H36" i="9" s="1"/>
  <c r="R35" i="9" a="1"/>
  <c r="R35" i="9" s="1"/>
  <c r="S35" i="9" s="1"/>
  <c r="Q35" i="9"/>
  <c r="P35" i="9"/>
  <c r="O35" i="9"/>
  <c r="N35" i="9"/>
  <c r="L35" i="9"/>
  <c r="L35" i="9" a="1"/>
  <c r="G35" i="9"/>
  <c r="F35" i="9"/>
  <c r="I35" i="9" s="1"/>
  <c r="R34" i="9" a="1"/>
  <c r="R34" i="9" s="1"/>
  <c r="S34" i="9" s="1"/>
  <c r="Q34" i="9"/>
  <c r="N34" i="9"/>
  <c r="L34" i="9"/>
  <c r="L34" i="9" a="1"/>
  <c r="G34" i="9"/>
  <c r="F34" i="9"/>
  <c r="I34" i="9" s="1"/>
  <c r="R33" i="9" a="1"/>
  <c r="R33" i="9" s="1"/>
  <c r="S33" i="9" s="1"/>
  <c r="Q33" i="9"/>
  <c r="N33" i="9"/>
  <c r="L33" i="9"/>
  <c r="L33" i="9" a="1"/>
  <c r="I33" i="9"/>
  <c r="H33" i="9"/>
  <c r="G33" i="9"/>
  <c r="F33" i="9"/>
  <c r="R32" i="9"/>
  <c r="S32" i="9" s="1"/>
  <c r="R32" i="9" a="1"/>
  <c r="Q32" i="9"/>
  <c r="O32" i="9"/>
  <c r="N32" i="9"/>
  <c r="P32" i="9" s="1"/>
  <c r="L32" i="9" a="1"/>
  <c r="L32" i="9" s="1"/>
  <c r="G32" i="9"/>
  <c r="F32" i="9"/>
  <c r="I32" i="9" s="1"/>
  <c r="S31" i="9"/>
  <c r="R31" i="9"/>
  <c r="R31" i="9" a="1"/>
  <c r="Q31" i="9"/>
  <c r="N31" i="9"/>
  <c r="L31" i="9" a="1"/>
  <c r="L31" i="9" s="1"/>
  <c r="G31" i="9"/>
  <c r="F31" i="9"/>
  <c r="I31" i="9" s="1"/>
  <c r="R30" i="9" a="1"/>
  <c r="R30" i="9" s="1"/>
  <c r="S30" i="9" s="1"/>
  <c r="Q30" i="9"/>
  <c r="N30" i="9"/>
  <c r="L30" i="9"/>
  <c r="L30" i="9" a="1"/>
  <c r="G30" i="9"/>
  <c r="F30" i="9"/>
  <c r="I30" i="9" s="1"/>
  <c r="R29" i="9" a="1"/>
  <c r="R29" i="9" s="1"/>
  <c r="S29" i="9" s="1"/>
  <c r="Q29" i="9"/>
  <c r="N29" i="9"/>
  <c r="L29" i="9"/>
  <c r="L29" i="9" a="1"/>
  <c r="G29" i="9"/>
  <c r="F29" i="9"/>
  <c r="I29" i="9" s="1"/>
  <c r="R28" i="9"/>
  <c r="S28" i="9" s="1"/>
  <c r="R28" i="9" a="1"/>
  <c r="Q28" i="9"/>
  <c r="O28" i="9"/>
  <c r="N28" i="9"/>
  <c r="P28" i="9" s="1"/>
  <c r="L28" i="9"/>
  <c r="L28" i="9" a="1"/>
  <c r="I28" i="9"/>
  <c r="G28" i="9"/>
  <c r="F28" i="9"/>
  <c r="H28" i="9" s="1"/>
  <c r="R27" i="9" a="1"/>
  <c r="R27" i="9" s="1"/>
  <c r="S27" i="9" s="1"/>
  <c r="Q27" i="9"/>
  <c r="P27" i="9"/>
  <c r="O27" i="9"/>
  <c r="N27" i="9"/>
  <c r="L27" i="9"/>
  <c r="L27" i="9" a="1"/>
  <c r="G27" i="9"/>
  <c r="F27" i="9"/>
  <c r="I27" i="9" s="1"/>
  <c r="R26" i="9" a="1"/>
  <c r="R26" i="9" s="1"/>
  <c r="S26" i="9" s="1"/>
  <c r="Q26" i="9"/>
  <c r="N26" i="9"/>
  <c r="L26" i="9"/>
  <c r="L26" i="9" a="1"/>
  <c r="G26" i="9"/>
  <c r="F26" i="9"/>
  <c r="I26" i="9" s="1"/>
  <c r="R25" i="9" a="1"/>
  <c r="R25" i="9" s="1"/>
  <c r="S25" i="9" s="1"/>
  <c r="Q25" i="9"/>
  <c r="N25" i="9"/>
  <c r="L25" i="9"/>
  <c r="L25" i="9" a="1"/>
  <c r="I25" i="9"/>
  <c r="H25" i="9"/>
  <c r="G25" i="9"/>
  <c r="F25" i="9"/>
  <c r="R24" i="9"/>
  <c r="S24" i="9" s="1"/>
  <c r="R24" i="9" a="1"/>
  <c r="Q24" i="9"/>
  <c r="O24" i="9"/>
  <c r="N24" i="9"/>
  <c r="L24" i="9" a="1"/>
  <c r="L24" i="9" s="1"/>
  <c r="G24" i="9"/>
  <c r="F24" i="9"/>
  <c r="I24" i="9" s="1"/>
  <c r="S23" i="9"/>
  <c r="R23" i="9"/>
  <c r="R23" i="9" a="1"/>
  <c r="Q23" i="9"/>
  <c r="N23" i="9"/>
  <c r="L23" i="9" a="1"/>
  <c r="L23" i="9" s="1"/>
  <c r="G23" i="9"/>
  <c r="F23" i="9"/>
  <c r="I23" i="9" s="1"/>
  <c r="R22" i="9" a="1"/>
  <c r="R22" i="9" s="1"/>
  <c r="S22" i="9" s="1"/>
  <c r="Q22" i="9"/>
  <c r="N22" i="9"/>
  <c r="L22" i="9"/>
  <c r="L22" i="9" a="1"/>
  <c r="G22" i="9"/>
  <c r="F22" i="9"/>
  <c r="I22" i="9" s="1"/>
  <c r="R21" i="9" a="1"/>
  <c r="R21" i="9" s="1"/>
  <c r="S21" i="9" s="1"/>
  <c r="Q21" i="9"/>
  <c r="N21" i="9"/>
  <c r="L21" i="9"/>
  <c r="L21" i="9" a="1"/>
  <c r="G21" i="9"/>
  <c r="F21" i="9"/>
  <c r="I21" i="9" s="1"/>
  <c r="R20" i="9"/>
  <c r="S20" i="9" s="1"/>
  <c r="R20" i="9" a="1"/>
  <c r="Q20" i="9"/>
  <c r="N20" i="9"/>
  <c r="L20" i="9" a="1"/>
  <c r="L20" i="9" s="1"/>
  <c r="I20" i="9"/>
  <c r="G20" i="9"/>
  <c r="F20" i="9"/>
  <c r="H20" i="9" s="1"/>
  <c r="R19" i="9" a="1"/>
  <c r="R19" i="9" s="1"/>
  <c r="S19" i="9" s="1"/>
  <c r="Q19" i="9"/>
  <c r="P19" i="9"/>
  <c r="O19" i="9"/>
  <c r="N19" i="9"/>
  <c r="L19" i="9"/>
  <c r="L19" i="9" a="1"/>
  <c r="G19" i="9"/>
  <c r="F19" i="9"/>
  <c r="I19" i="9" s="1"/>
  <c r="R18" i="9" a="1"/>
  <c r="R18" i="9" s="1"/>
  <c r="S18" i="9" s="1"/>
  <c r="Q18" i="9"/>
  <c r="N18" i="9"/>
  <c r="L18" i="9"/>
  <c r="L18" i="9" a="1"/>
  <c r="G18" i="9"/>
  <c r="F18" i="9"/>
  <c r="I18" i="9" s="1"/>
  <c r="R17" i="9" a="1"/>
  <c r="R17" i="9" s="1"/>
  <c r="S17" i="9" s="1"/>
  <c r="Q17" i="9"/>
  <c r="N17" i="9"/>
  <c r="L17" i="9"/>
  <c r="L17" i="9" a="1"/>
  <c r="I17" i="9"/>
  <c r="H17" i="9"/>
  <c r="G17" i="9"/>
  <c r="F17" i="9"/>
  <c r="R16" i="9" a="1"/>
  <c r="R16" i="9" s="1"/>
  <c r="S16" i="9" s="1"/>
  <c r="Q16" i="9"/>
  <c r="O16" i="9"/>
  <c r="N16" i="9"/>
  <c r="L16" i="9" a="1"/>
  <c r="L16" i="9" s="1"/>
  <c r="G16" i="9"/>
  <c r="F16" i="9"/>
  <c r="I16" i="9" s="1"/>
  <c r="S15" i="9"/>
  <c r="R15" i="9"/>
  <c r="R15" i="9" a="1"/>
  <c r="Q15" i="9"/>
  <c r="N15" i="9"/>
  <c r="L15" i="9" a="1"/>
  <c r="L15" i="9" s="1"/>
  <c r="G15" i="9"/>
  <c r="F15" i="9"/>
  <c r="I15" i="9" s="1"/>
  <c r="R14" i="9" a="1"/>
  <c r="R14" i="9" s="1"/>
  <c r="S14" i="9" s="1"/>
  <c r="Q14" i="9"/>
  <c r="N14" i="9"/>
  <c r="L14" i="9"/>
  <c r="L14" i="9" a="1"/>
  <c r="G14" i="9"/>
  <c r="F14" i="9"/>
  <c r="I14" i="9" s="1"/>
  <c r="R13" i="9" a="1"/>
  <c r="R13" i="9" s="1"/>
  <c r="S13" i="9" s="1"/>
  <c r="Q13" i="9"/>
  <c r="N13" i="9"/>
  <c r="L13" i="9"/>
  <c r="L13" i="9" a="1"/>
  <c r="H13" i="9"/>
  <c r="G13" i="9"/>
  <c r="F13" i="9"/>
  <c r="I13" i="9" s="1"/>
  <c r="R12" i="9"/>
  <c r="S12" i="9" s="1"/>
  <c r="R12" i="9" a="1"/>
  <c r="Q12" i="9"/>
  <c r="O12" i="9"/>
  <c r="N12" i="9"/>
  <c r="P12" i="9" s="1"/>
  <c r="L12" i="9" a="1"/>
  <c r="L12" i="9" s="1"/>
  <c r="I12" i="9"/>
  <c r="H12" i="9"/>
  <c r="G12" i="9"/>
  <c r="F12" i="9"/>
  <c r="R11" i="9" a="1"/>
  <c r="R11" i="9" s="1"/>
  <c r="S11" i="9" s="1"/>
  <c r="Q11" i="9"/>
  <c r="N11" i="9"/>
  <c r="L11" i="9" a="1"/>
  <c r="O11" i="9" s="1"/>
  <c r="G11" i="9"/>
  <c r="F11" i="9"/>
  <c r="I11" i="9" s="1"/>
  <c r="R10" i="9" a="1"/>
  <c r="R10" i="9" s="1"/>
  <c r="S10" i="9" s="1"/>
  <c r="Q10" i="9"/>
  <c r="N10" i="9"/>
  <c r="P10" i="9" s="1"/>
  <c r="L10" i="9"/>
  <c r="L10" i="9" a="1"/>
  <c r="O10" i="9" s="1"/>
  <c r="H10" i="9"/>
  <c r="G10" i="9"/>
  <c r="F10" i="9"/>
  <c r="I10" i="9" s="1"/>
  <c r="R9" i="9" a="1"/>
  <c r="R9" i="9" s="1"/>
  <c r="S9" i="9" s="1"/>
  <c r="Q9" i="9"/>
  <c r="N9" i="9"/>
  <c r="L9" i="9" a="1"/>
  <c r="L9" i="9" s="1"/>
  <c r="G9" i="9"/>
  <c r="F9" i="9"/>
  <c r="R8" i="9" a="1"/>
  <c r="R8" i="9" s="1"/>
  <c r="S8" i="9" s="1"/>
  <c r="Q8" i="9"/>
  <c r="N8" i="9"/>
  <c r="O8" i="9" s="1"/>
  <c r="L8" i="9" a="1"/>
  <c r="L8" i="9" s="1"/>
  <c r="G8" i="9"/>
  <c r="F8" i="9"/>
  <c r="S7" i="9"/>
  <c r="R7" i="9"/>
  <c r="R7" i="9" a="1"/>
  <c r="Q7" i="9"/>
  <c r="N7" i="9"/>
  <c r="L7" i="9" a="1"/>
  <c r="O7" i="9" s="1"/>
  <c r="G7" i="9"/>
  <c r="F7" i="9"/>
  <c r="I7" i="9" s="1"/>
  <c r="R6" i="9" a="1"/>
  <c r="R6" i="9" s="1"/>
  <c r="S6" i="9" s="1"/>
  <c r="Q6" i="9"/>
  <c r="N6" i="9"/>
  <c r="L6" i="9"/>
  <c r="L6" i="9" a="1"/>
  <c r="G6" i="9"/>
  <c r="F6" i="9"/>
  <c r="I6" i="9" s="1"/>
  <c r="R5" i="9" a="1"/>
  <c r="R5" i="9" s="1"/>
  <c r="S5" i="9" s="1"/>
  <c r="Q5" i="9"/>
  <c r="N5" i="9"/>
  <c r="L5" i="9"/>
  <c r="L5" i="9" a="1"/>
  <c r="H5" i="9"/>
  <c r="G5" i="9"/>
  <c r="F5" i="9"/>
  <c r="I5" i="9" s="1"/>
  <c r="R4" i="9"/>
  <c r="S4" i="9" s="1"/>
  <c r="R4" i="9" a="1"/>
  <c r="Q4" i="9"/>
  <c r="O4" i="9"/>
  <c r="N4" i="9"/>
  <c r="P4" i="9" s="1"/>
  <c r="L4" i="9" a="1"/>
  <c r="L4" i="9" s="1"/>
  <c r="I4" i="9"/>
  <c r="H4" i="9"/>
  <c r="G4" i="9"/>
  <c r="F4" i="9"/>
  <c r="Q3" i="9"/>
  <c r="L3" i="9"/>
  <c r="L3" i="9" a="1"/>
  <c r="R51" i="8" a="1"/>
  <c r="R51" i="8" s="1"/>
  <c r="S51" i="8" s="1"/>
  <c r="Q51" i="8"/>
  <c r="N51" i="8"/>
  <c r="O51" i="8" s="1"/>
  <c r="L51" i="8" a="1"/>
  <c r="L51" i="8" s="1"/>
  <c r="P51" i="8" s="1"/>
  <c r="G51" i="8"/>
  <c r="F51" i="8"/>
  <c r="H51" i="8" s="1"/>
  <c r="R50" i="8" a="1"/>
  <c r="R50" i="8" s="1"/>
  <c r="S50" i="8" s="1"/>
  <c r="Q50" i="8"/>
  <c r="N50" i="8"/>
  <c r="O50" i="8" s="1"/>
  <c r="L50" i="8"/>
  <c r="L50" i="8" a="1"/>
  <c r="G50" i="8"/>
  <c r="F50" i="8"/>
  <c r="I50" i="8" s="1"/>
  <c r="R49" i="8" a="1"/>
  <c r="R49" i="8" s="1"/>
  <c r="S49" i="8" s="1"/>
  <c r="Q49" i="8"/>
  <c r="N49" i="8"/>
  <c r="L49" i="8" a="1"/>
  <c r="L49" i="8" s="1"/>
  <c r="I49" i="8"/>
  <c r="H49" i="8"/>
  <c r="G49" i="8"/>
  <c r="F49" i="8"/>
  <c r="R48" i="8" a="1"/>
  <c r="R48" i="8" s="1"/>
  <c r="S48" i="8" s="1"/>
  <c r="Q48" i="8"/>
  <c r="O48" i="8"/>
  <c r="N48" i="8"/>
  <c r="L48" i="8" a="1"/>
  <c r="L48" i="8" s="1"/>
  <c r="P48" i="8" s="1"/>
  <c r="G48" i="8"/>
  <c r="F48" i="8"/>
  <c r="H48" i="8" s="1"/>
  <c r="S47" i="8"/>
  <c r="R47" i="8"/>
  <c r="R47" i="8" a="1"/>
  <c r="Q47" i="8"/>
  <c r="N47" i="8"/>
  <c r="L47" i="8" a="1"/>
  <c r="L47" i="8" s="1"/>
  <c r="G47" i="8"/>
  <c r="F47" i="8"/>
  <c r="I47" i="8" s="1"/>
  <c r="R46" i="8" a="1"/>
  <c r="R46" i="8" s="1"/>
  <c r="S46" i="8" s="1"/>
  <c r="Q46" i="8"/>
  <c r="N46" i="8"/>
  <c r="L46" i="8" a="1"/>
  <c r="L46" i="8" s="1"/>
  <c r="I46" i="8"/>
  <c r="H46" i="8"/>
  <c r="G46" i="8"/>
  <c r="F46" i="8"/>
  <c r="R45" i="8" a="1"/>
  <c r="R45" i="8" s="1"/>
  <c r="S45" i="8" s="1"/>
  <c r="Q45" i="8"/>
  <c r="N45" i="8"/>
  <c r="L45" i="8"/>
  <c r="L45" i="8" a="1"/>
  <c r="G45" i="8"/>
  <c r="F45" i="8"/>
  <c r="I45" i="8" s="1"/>
  <c r="R44" i="8"/>
  <c r="S44" i="8" s="1"/>
  <c r="R44" i="8" a="1"/>
  <c r="Q44" i="8"/>
  <c r="N44" i="8"/>
  <c r="L44" i="8" a="1"/>
  <c r="L44" i="8" s="1"/>
  <c r="I44" i="8"/>
  <c r="G44" i="8"/>
  <c r="F44" i="8"/>
  <c r="H44" i="8" s="1"/>
  <c r="R43" i="8" a="1"/>
  <c r="R43" i="8" s="1"/>
  <c r="S43" i="8" s="1"/>
  <c r="Q43" i="8"/>
  <c r="O43" i="8"/>
  <c r="N43" i="8"/>
  <c r="L43" i="8" a="1"/>
  <c r="L43" i="8" s="1"/>
  <c r="P43" i="8" s="1"/>
  <c r="G43" i="8"/>
  <c r="F43" i="8"/>
  <c r="I43" i="8" s="1"/>
  <c r="R42" i="8" a="1"/>
  <c r="R42" i="8" s="1"/>
  <c r="S42" i="8" s="1"/>
  <c r="Q42" i="8"/>
  <c r="N42" i="8"/>
  <c r="L42" i="8"/>
  <c r="L42" i="8" a="1"/>
  <c r="G42" i="8"/>
  <c r="F42" i="8"/>
  <c r="I42" i="8" s="1"/>
  <c r="R41" i="8" a="1"/>
  <c r="R41" i="8" s="1"/>
  <c r="S41" i="8" s="1"/>
  <c r="Q41" i="8"/>
  <c r="N41" i="8"/>
  <c r="L41" i="8" a="1"/>
  <c r="L41" i="8" s="1"/>
  <c r="I41" i="8"/>
  <c r="H41" i="8"/>
  <c r="G41" i="8"/>
  <c r="F41" i="8"/>
  <c r="R40" i="8" a="1"/>
  <c r="R40" i="8" s="1"/>
  <c r="S40" i="8" s="1"/>
  <c r="Q40" i="8"/>
  <c r="O40" i="8"/>
  <c r="N40" i="8"/>
  <c r="L40" i="8" a="1"/>
  <c r="L40" i="8" s="1"/>
  <c r="P40" i="8" s="1"/>
  <c r="G40" i="8"/>
  <c r="F40" i="8"/>
  <c r="H40" i="8" s="1"/>
  <c r="R39" i="8" a="1"/>
  <c r="R39" i="8" s="1"/>
  <c r="S39" i="8" s="1"/>
  <c r="Q39" i="8"/>
  <c r="N39" i="8"/>
  <c r="L39" i="8" a="1"/>
  <c r="L39" i="8" s="1"/>
  <c r="G39" i="8"/>
  <c r="F39" i="8"/>
  <c r="I39" i="8" s="1"/>
  <c r="R38" i="8" a="1"/>
  <c r="R38" i="8" s="1"/>
  <c r="S38" i="8" s="1"/>
  <c r="Q38" i="8"/>
  <c r="N38" i="8"/>
  <c r="L38" i="8" a="1"/>
  <c r="L38" i="8" s="1"/>
  <c r="I38" i="8"/>
  <c r="H38" i="8"/>
  <c r="G38" i="8"/>
  <c r="F38" i="8"/>
  <c r="R37" i="8" a="1"/>
  <c r="R37" i="8" s="1"/>
  <c r="S37" i="8" s="1"/>
  <c r="Q37" i="8"/>
  <c r="N37" i="8"/>
  <c r="L37" i="8"/>
  <c r="L37" i="8" a="1"/>
  <c r="G37" i="8"/>
  <c r="F37" i="8"/>
  <c r="I37" i="8" s="1"/>
  <c r="R36" i="8"/>
  <c r="S36" i="8" s="1"/>
  <c r="R36" i="8" a="1"/>
  <c r="Q36" i="8"/>
  <c r="N36" i="8"/>
  <c r="L36" i="8" a="1"/>
  <c r="L36" i="8" s="1"/>
  <c r="I36" i="8"/>
  <c r="G36" i="8"/>
  <c r="F36" i="8"/>
  <c r="H36" i="8" s="1"/>
  <c r="R35" i="8" a="1"/>
  <c r="R35" i="8" s="1"/>
  <c r="S35" i="8" s="1"/>
  <c r="Q35" i="8"/>
  <c r="N35" i="8"/>
  <c r="O35" i="8" s="1"/>
  <c r="L35" i="8" a="1"/>
  <c r="L35" i="8" s="1"/>
  <c r="G35" i="8"/>
  <c r="F35" i="8"/>
  <c r="I35" i="8" s="1"/>
  <c r="R34" i="8" a="1"/>
  <c r="R34" i="8" s="1"/>
  <c r="S34" i="8" s="1"/>
  <c r="Q34" i="8"/>
  <c r="N34" i="8"/>
  <c r="L34" i="8"/>
  <c r="L34" i="8" a="1"/>
  <c r="G34" i="8"/>
  <c r="F34" i="8"/>
  <c r="I34" i="8" s="1"/>
  <c r="R33" i="8" a="1"/>
  <c r="R33" i="8" s="1"/>
  <c r="S33" i="8" s="1"/>
  <c r="Q33" i="8"/>
  <c r="N33" i="8"/>
  <c r="L33" i="8" a="1"/>
  <c r="L33" i="8" s="1"/>
  <c r="I33" i="8"/>
  <c r="H33" i="8"/>
  <c r="G33" i="8"/>
  <c r="F33" i="8"/>
  <c r="R32" i="8" a="1"/>
  <c r="R32" i="8" s="1"/>
  <c r="S32" i="8" s="1"/>
  <c r="Q32" i="8"/>
  <c r="O32" i="8"/>
  <c r="N32" i="8"/>
  <c r="L32" i="8" a="1"/>
  <c r="L32" i="8" s="1"/>
  <c r="P32" i="8" s="1"/>
  <c r="G32" i="8"/>
  <c r="F32" i="8"/>
  <c r="H32" i="8" s="1"/>
  <c r="R31" i="8" a="1"/>
  <c r="R31" i="8" s="1"/>
  <c r="S31" i="8" s="1"/>
  <c r="Q31" i="8"/>
  <c r="N31" i="8"/>
  <c r="O31" i="8" s="1"/>
  <c r="L31" i="8" a="1"/>
  <c r="L31" i="8" s="1"/>
  <c r="G31" i="8"/>
  <c r="F31" i="8"/>
  <c r="I31" i="8" s="1"/>
  <c r="R30" i="8" a="1"/>
  <c r="R30" i="8" s="1"/>
  <c r="S30" i="8" s="1"/>
  <c r="Q30" i="8"/>
  <c r="N30" i="8"/>
  <c r="L30" i="8" a="1"/>
  <c r="L30" i="8" s="1"/>
  <c r="I30" i="8"/>
  <c r="H30" i="8"/>
  <c r="G30" i="8"/>
  <c r="F30" i="8"/>
  <c r="R29" i="8" a="1"/>
  <c r="R29" i="8" s="1"/>
  <c r="S29" i="8" s="1"/>
  <c r="Q29" i="8"/>
  <c r="N29" i="8"/>
  <c r="L29" i="8"/>
  <c r="L29" i="8" a="1"/>
  <c r="G29" i="8"/>
  <c r="F29" i="8"/>
  <c r="I29" i="8" s="1"/>
  <c r="R28" i="8"/>
  <c r="S28" i="8" s="1"/>
  <c r="R28" i="8" a="1"/>
  <c r="Q28" i="8"/>
  <c r="N28" i="8"/>
  <c r="L28" i="8" a="1"/>
  <c r="L28" i="8" s="1"/>
  <c r="I28" i="8"/>
  <c r="G28" i="8"/>
  <c r="F28" i="8"/>
  <c r="H28" i="8" s="1"/>
  <c r="R27" i="8" a="1"/>
  <c r="R27" i="8" s="1"/>
  <c r="S27" i="8" s="1"/>
  <c r="Q27" i="8"/>
  <c r="N27" i="8"/>
  <c r="O27" i="8" s="1"/>
  <c r="P27" i="8" s="1"/>
  <c r="L27" i="8"/>
  <c r="L27" i="8" a="1"/>
  <c r="G27" i="8"/>
  <c r="F27" i="8"/>
  <c r="I27" i="8" s="1"/>
  <c r="R26" i="8" a="1"/>
  <c r="R26" i="8" s="1"/>
  <c r="S26" i="8" s="1"/>
  <c r="Q26" i="8"/>
  <c r="N26" i="8"/>
  <c r="L26" i="8"/>
  <c r="L26" i="8" a="1"/>
  <c r="G26" i="8"/>
  <c r="F26" i="8"/>
  <c r="I26" i="8" s="1"/>
  <c r="R25" i="8" a="1"/>
  <c r="R25" i="8" s="1"/>
  <c r="S25" i="8" s="1"/>
  <c r="Q25" i="8"/>
  <c r="N25" i="8"/>
  <c r="L25" i="8" a="1"/>
  <c r="L25" i="8" s="1"/>
  <c r="I25" i="8"/>
  <c r="H25" i="8"/>
  <c r="G25" i="8"/>
  <c r="F25" i="8"/>
  <c r="R24" i="8" a="1"/>
  <c r="R24" i="8" s="1"/>
  <c r="S24" i="8" s="1"/>
  <c r="Q24" i="8"/>
  <c r="O24" i="8"/>
  <c r="N24" i="8"/>
  <c r="L24" i="8" a="1"/>
  <c r="L24" i="8" s="1"/>
  <c r="P24" i="8" s="1"/>
  <c r="G24" i="8"/>
  <c r="F24" i="8"/>
  <c r="I24" i="8" s="1"/>
  <c r="R23" i="8" a="1"/>
  <c r="R23" i="8" s="1"/>
  <c r="S23" i="8" s="1"/>
  <c r="Q23" i="8"/>
  <c r="N23" i="8"/>
  <c r="L23" i="8" a="1"/>
  <c r="L23" i="8" s="1"/>
  <c r="G23" i="8"/>
  <c r="F23" i="8"/>
  <c r="I23" i="8" s="1"/>
  <c r="R22" i="8" a="1"/>
  <c r="R22" i="8" s="1"/>
  <c r="S22" i="8" s="1"/>
  <c r="Q22" i="8"/>
  <c r="N22" i="8"/>
  <c r="L22" i="8" a="1"/>
  <c r="L22" i="8" s="1"/>
  <c r="I22" i="8"/>
  <c r="H22" i="8"/>
  <c r="G22" i="8"/>
  <c r="F22" i="8"/>
  <c r="R21" i="8" a="1"/>
  <c r="R21" i="8" s="1"/>
  <c r="S21" i="8" s="1"/>
  <c r="Q21" i="8"/>
  <c r="N21" i="8"/>
  <c r="L21" i="8"/>
  <c r="L21" i="8" a="1"/>
  <c r="G21" i="8"/>
  <c r="F21" i="8"/>
  <c r="I21" i="8" s="1"/>
  <c r="R20" i="8"/>
  <c r="S20" i="8" s="1"/>
  <c r="R20" i="8" a="1"/>
  <c r="Q20" i="8"/>
  <c r="N20" i="8"/>
  <c r="L20" i="8" a="1"/>
  <c r="L20" i="8" s="1"/>
  <c r="I20" i="8"/>
  <c r="G20" i="8"/>
  <c r="F20" i="8"/>
  <c r="H20" i="8" s="1"/>
  <c r="R19" i="8" a="1"/>
  <c r="R19" i="8" s="1"/>
  <c r="S19" i="8" s="1"/>
  <c r="Q19" i="8"/>
  <c r="N19" i="8"/>
  <c r="O19" i="8" s="1"/>
  <c r="P19" i="8" s="1"/>
  <c r="L19" i="8"/>
  <c r="L19" i="8" a="1"/>
  <c r="G19" i="8"/>
  <c r="F19" i="8"/>
  <c r="I19" i="8" s="1"/>
  <c r="R18" i="8" a="1"/>
  <c r="R18" i="8" s="1"/>
  <c r="S18" i="8" s="1"/>
  <c r="Q18" i="8"/>
  <c r="N18" i="8"/>
  <c r="L18" i="8"/>
  <c r="L18" i="8" a="1"/>
  <c r="G18" i="8"/>
  <c r="F18" i="8"/>
  <c r="I18" i="8" s="1"/>
  <c r="R17" i="8" a="1"/>
  <c r="R17" i="8" s="1"/>
  <c r="S17" i="8" s="1"/>
  <c r="Q17" i="8"/>
  <c r="N17" i="8"/>
  <c r="L17" i="8" a="1"/>
  <c r="L17" i="8" s="1"/>
  <c r="I17" i="8"/>
  <c r="H17" i="8"/>
  <c r="G17" i="8"/>
  <c r="F17" i="8"/>
  <c r="R16" i="8" a="1"/>
  <c r="R16" i="8" s="1"/>
  <c r="S16" i="8" s="1"/>
  <c r="Q16" i="8"/>
  <c r="O16" i="8"/>
  <c r="N16" i="8"/>
  <c r="L16" i="8" a="1"/>
  <c r="L16" i="8" s="1"/>
  <c r="P16" i="8" s="1"/>
  <c r="G16" i="8"/>
  <c r="F16" i="8"/>
  <c r="H16" i="8" s="1"/>
  <c r="R15" i="8" a="1"/>
  <c r="R15" i="8" s="1"/>
  <c r="S15" i="8" s="1"/>
  <c r="Q15" i="8"/>
  <c r="N15" i="8"/>
  <c r="O15" i="8" s="1"/>
  <c r="L15" i="8" a="1"/>
  <c r="L15" i="8" s="1"/>
  <c r="G15" i="8"/>
  <c r="F15" i="8"/>
  <c r="I15" i="8" s="1"/>
  <c r="R14" i="8" a="1"/>
  <c r="R14" i="8" s="1"/>
  <c r="S14" i="8" s="1"/>
  <c r="Q14" i="8"/>
  <c r="N14" i="8"/>
  <c r="L14" i="8" a="1"/>
  <c r="L14" i="8" s="1"/>
  <c r="I14" i="8"/>
  <c r="H14" i="8"/>
  <c r="G14" i="8"/>
  <c r="F14" i="8"/>
  <c r="R13" i="8" a="1"/>
  <c r="R13" i="8" s="1"/>
  <c r="S13" i="8" s="1"/>
  <c r="Q13" i="8"/>
  <c r="N13" i="8"/>
  <c r="O13" i="8" s="1"/>
  <c r="L13" i="8" a="1"/>
  <c r="L13" i="8" s="1"/>
  <c r="G13" i="8"/>
  <c r="F13" i="8"/>
  <c r="I13" i="8" s="1"/>
  <c r="R12" i="8"/>
  <c r="S12" i="8" s="1"/>
  <c r="R12" i="8" a="1"/>
  <c r="Q12" i="8"/>
  <c r="N12" i="8"/>
  <c r="L12" i="8" a="1"/>
  <c r="O12" i="8" s="1"/>
  <c r="I12" i="8"/>
  <c r="G12" i="8"/>
  <c r="F12" i="8"/>
  <c r="H12" i="8" s="1"/>
  <c r="R11" i="8" a="1"/>
  <c r="R11" i="8" s="1"/>
  <c r="S11" i="8" s="1"/>
  <c r="Q11" i="8"/>
  <c r="N11" i="8"/>
  <c r="L11" i="8" a="1"/>
  <c r="O11" i="8" s="1"/>
  <c r="G11" i="8"/>
  <c r="F11" i="8"/>
  <c r="I11" i="8" s="1"/>
  <c r="R10" i="8" a="1"/>
  <c r="R10" i="8" s="1"/>
  <c r="S10" i="8" s="1"/>
  <c r="Q10" i="8"/>
  <c r="N10" i="8"/>
  <c r="L10" i="8"/>
  <c r="L10" i="8" a="1"/>
  <c r="G10" i="8"/>
  <c r="F10" i="8"/>
  <c r="I10" i="8" s="1"/>
  <c r="R9" i="8" a="1"/>
  <c r="R9" i="8" s="1"/>
  <c r="S9" i="8" s="1"/>
  <c r="Q9" i="8"/>
  <c r="N9" i="8"/>
  <c r="L9" i="8" a="1"/>
  <c r="L9" i="8" s="1"/>
  <c r="I9" i="8"/>
  <c r="H9" i="8"/>
  <c r="G9" i="8"/>
  <c r="F9" i="8"/>
  <c r="R8" i="8" a="1"/>
  <c r="R8" i="8" s="1"/>
  <c r="S8" i="8" s="1"/>
  <c r="Q8" i="8"/>
  <c r="O8" i="8"/>
  <c r="N8" i="8"/>
  <c r="L8" i="8" a="1"/>
  <c r="L8" i="8" s="1"/>
  <c r="P8" i="8" s="1"/>
  <c r="G8" i="8"/>
  <c r="F8" i="8"/>
  <c r="H8" i="8" s="1"/>
  <c r="R7" i="8" a="1"/>
  <c r="R7" i="8" s="1"/>
  <c r="S7" i="8" s="1"/>
  <c r="Q7" i="8"/>
  <c r="N7" i="8"/>
  <c r="L7" i="8" a="1"/>
  <c r="O7" i="8" s="1"/>
  <c r="G7" i="8"/>
  <c r="F7" i="8"/>
  <c r="I7" i="8" s="1"/>
  <c r="R6" i="8" a="1"/>
  <c r="R6" i="8" s="1"/>
  <c r="S6" i="8" s="1"/>
  <c r="Q6" i="8"/>
  <c r="N6" i="8"/>
  <c r="L6" i="8" a="1"/>
  <c r="G6" i="8"/>
  <c r="F6" i="8"/>
  <c r="R5" i="8" a="1"/>
  <c r="R5" i="8" s="1"/>
  <c r="S5" i="8" s="1"/>
  <c r="Q5" i="8"/>
  <c r="N5" i="8"/>
  <c r="O5" i="8" s="1"/>
  <c r="L5" i="8"/>
  <c r="L5" i="8" a="1"/>
  <c r="G5" i="8"/>
  <c r="F5" i="8"/>
  <c r="I5" i="8" s="1"/>
  <c r="R4" i="8" a="1"/>
  <c r="R4" i="8" s="1"/>
  <c r="S4" i="8" s="1"/>
  <c r="Q4" i="8"/>
  <c r="N4" i="8"/>
  <c r="L4" i="8" a="1"/>
  <c r="G4" i="8"/>
  <c r="F4" i="8"/>
  <c r="Q3" i="8"/>
  <c r="N3" i="8"/>
  <c r="L3" i="8"/>
  <c r="L3" i="8" a="1"/>
  <c r="R51" i="7" a="1"/>
  <c r="R51" i="7" s="1"/>
  <c r="S51" i="7" s="1"/>
  <c r="Q51" i="7"/>
  <c r="N51" i="7"/>
  <c r="O51" i="7" s="1"/>
  <c r="L51" i="7" a="1"/>
  <c r="L51" i="7" s="1"/>
  <c r="G51" i="7"/>
  <c r="F51" i="7"/>
  <c r="I51" i="7" s="1"/>
  <c r="R50" i="7"/>
  <c r="S50" i="7" s="1"/>
  <c r="R50" i="7" a="1"/>
  <c r="Q50" i="7"/>
  <c r="O50" i="7"/>
  <c r="N50" i="7"/>
  <c r="P50" i="7" s="1"/>
  <c r="L50" i="7"/>
  <c r="L50" i="7" a="1"/>
  <c r="I50" i="7"/>
  <c r="G50" i="7"/>
  <c r="F50" i="7"/>
  <c r="H50" i="7" s="1"/>
  <c r="R49" i="7" a="1"/>
  <c r="R49" i="7" s="1"/>
  <c r="S49" i="7" s="1"/>
  <c r="Q49" i="7"/>
  <c r="N49" i="7"/>
  <c r="O49" i="7" s="1"/>
  <c r="L49" i="7" a="1"/>
  <c r="L49" i="7" s="1"/>
  <c r="P49" i="7" s="1"/>
  <c r="G49" i="7"/>
  <c r="F49" i="7"/>
  <c r="I49" i="7" s="1"/>
  <c r="R48" i="7"/>
  <c r="S48" i="7" s="1"/>
  <c r="R48" i="7" a="1"/>
  <c r="Q48" i="7"/>
  <c r="O48" i="7"/>
  <c r="N48" i="7"/>
  <c r="P48" i="7" s="1"/>
  <c r="L48" i="7"/>
  <c r="L48" i="7" a="1"/>
  <c r="I48" i="7"/>
  <c r="G48" i="7"/>
  <c r="F48" i="7"/>
  <c r="H48" i="7" s="1"/>
  <c r="R47" i="7" a="1"/>
  <c r="R47" i="7" s="1"/>
  <c r="S47" i="7" s="1"/>
  <c r="Q47" i="7"/>
  <c r="N47" i="7"/>
  <c r="O47" i="7" s="1"/>
  <c r="L47" i="7" a="1"/>
  <c r="L47" i="7" s="1"/>
  <c r="P47" i="7" s="1"/>
  <c r="H47" i="7"/>
  <c r="G47" i="7"/>
  <c r="F47" i="7"/>
  <c r="I47" i="7" s="1"/>
  <c r="R46" i="7"/>
  <c r="S46" i="7" s="1"/>
  <c r="R46" i="7" a="1"/>
  <c r="Q46" i="7"/>
  <c r="O46" i="7"/>
  <c r="N46" i="7"/>
  <c r="P46" i="7" s="1"/>
  <c r="L46" i="7"/>
  <c r="L46" i="7" a="1"/>
  <c r="I46" i="7"/>
  <c r="H46" i="7"/>
  <c r="G46" i="7"/>
  <c r="F46" i="7"/>
  <c r="R45" i="7" a="1"/>
  <c r="R45" i="7" s="1"/>
  <c r="S45" i="7" s="1"/>
  <c r="Q45" i="7"/>
  <c r="N45" i="7"/>
  <c r="L45" i="7" a="1"/>
  <c r="L45" i="7" s="1"/>
  <c r="H45" i="7"/>
  <c r="G45" i="7"/>
  <c r="F45" i="7"/>
  <c r="I45" i="7" s="1"/>
  <c r="R44" i="7"/>
  <c r="S44" i="7" s="1"/>
  <c r="R44" i="7" a="1"/>
  <c r="Q44" i="7"/>
  <c r="O44" i="7"/>
  <c r="N44" i="7"/>
  <c r="P44" i="7" s="1"/>
  <c r="L44" i="7"/>
  <c r="L44" i="7" a="1"/>
  <c r="I44" i="7"/>
  <c r="H44" i="7"/>
  <c r="G44" i="7"/>
  <c r="F44" i="7"/>
  <c r="R43" i="7" a="1"/>
  <c r="R43" i="7" s="1"/>
  <c r="S43" i="7" s="1"/>
  <c r="Q43" i="7"/>
  <c r="N43" i="7"/>
  <c r="O43" i="7" s="1"/>
  <c r="L43" i="7" a="1"/>
  <c r="L43" i="7" s="1"/>
  <c r="G43" i="7"/>
  <c r="F43" i="7"/>
  <c r="I43" i="7" s="1"/>
  <c r="R42" i="7"/>
  <c r="S42" i="7" s="1"/>
  <c r="R42" i="7" a="1"/>
  <c r="Q42" i="7"/>
  <c r="O42" i="7"/>
  <c r="N42" i="7"/>
  <c r="P42" i="7" s="1"/>
  <c r="L42" i="7"/>
  <c r="L42" i="7" a="1"/>
  <c r="I42" i="7"/>
  <c r="G42" i="7"/>
  <c r="F42" i="7"/>
  <c r="H42" i="7" s="1"/>
  <c r="R41" i="7" a="1"/>
  <c r="R41" i="7" s="1"/>
  <c r="S41" i="7" s="1"/>
  <c r="Q41" i="7"/>
  <c r="N41" i="7"/>
  <c r="O41" i="7" s="1"/>
  <c r="L41" i="7" a="1"/>
  <c r="L41" i="7" s="1"/>
  <c r="P41" i="7" s="1"/>
  <c r="G41" i="7"/>
  <c r="F41" i="7"/>
  <c r="I41" i="7" s="1"/>
  <c r="R40" i="7"/>
  <c r="S40" i="7" s="1"/>
  <c r="R40" i="7" a="1"/>
  <c r="Q40" i="7"/>
  <c r="O40" i="7"/>
  <c r="N40" i="7"/>
  <c r="L40" i="7"/>
  <c r="P40" i="7" s="1"/>
  <c r="L40" i="7" a="1"/>
  <c r="I40" i="7"/>
  <c r="G40" i="7"/>
  <c r="F40" i="7"/>
  <c r="H40" i="7" s="1"/>
  <c r="R39" i="7" a="1"/>
  <c r="R39" i="7" s="1"/>
  <c r="S39" i="7" s="1"/>
  <c r="Q39" i="7"/>
  <c r="N39" i="7"/>
  <c r="O39" i="7" s="1"/>
  <c r="L39" i="7" a="1"/>
  <c r="L39" i="7" s="1"/>
  <c r="P39" i="7" s="1"/>
  <c r="H39" i="7"/>
  <c r="G39" i="7"/>
  <c r="F39" i="7"/>
  <c r="I39" i="7" s="1"/>
  <c r="R38" i="7"/>
  <c r="S38" i="7" s="1"/>
  <c r="R38" i="7" a="1"/>
  <c r="Q38" i="7"/>
  <c r="O38" i="7"/>
  <c r="N38" i="7"/>
  <c r="P38" i="7" s="1"/>
  <c r="L38" i="7"/>
  <c r="L38" i="7" a="1"/>
  <c r="I38" i="7"/>
  <c r="H38" i="7"/>
  <c r="G38" i="7"/>
  <c r="F38" i="7"/>
  <c r="R37" i="7" a="1"/>
  <c r="R37" i="7" s="1"/>
  <c r="S37" i="7" s="1"/>
  <c r="Q37" i="7"/>
  <c r="N37" i="7"/>
  <c r="L37" i="7" a="1"/>
  <c r="L37" i="7" s="1"/>
  <c r="H37" i="7"/>
  <c r="G37" i="7"/>
  <c r="F37" i="7"/>
  <c r="I37" i="7" s="1"/>
  <c r="R36" i="7"/>
  <c r="S36" i="7" s="1"/>
  <c r="R36" i="7" a="1"/>
  <c r="Q36" i="7"/>
  <c r="O36" i="7"/>
  <c r="N36" i="7"/>
  <c r="P36" i="7" s="1"/>
  <c r="L36" i="7"/>
  <c r="L36" i="7" a="1"/>
  <c r="I36" i="7"/>
  <c r="H36" i="7"/>
  <c r="G36" i="7"/>
  <c r="F36" i="7"/>
  <c r="R35" i="7" a="1"/>
  <c r="R35" i="7" s="1"/>
  <c r="S35" i="7" s="1"/>
  <c r="Q35" i="7"/>
  <c r="N35" i="7"/>
  <c r="O35" i="7" s="1"/>
  <c r="L35" i="7" a="1"/>
  <c r="L35" i="7" s="1"/>
  <c r="G35" i="7"/>
  <c r="F35" i="7"/>
  <c r="I35" i="7" s="1"/>
  <c r="R34" i="7"/>
  <c r="S34" i="7" s="1"/>
  <c r="R34" i="7" a="1"/>
  <c r="Q34" i="7"/>
  <c r="O34" i="7"/>
  <c r="N34" i="7"/>
  <c r="P34" i="7" s="1"/>
  <c r="L34" i="7"/>
  <c r="L34" i="7" a="1"/>
  <c r="I34" i="7"/>
  <c r="G34" i="7"/>
  <c r="F34" i="7"/>
  <c r="H34" i="7" s="1"/>
  <c r="R33" i="7" a="1"/>
  <c r="R33" i="7" s="1"/>
  <c r="S33" i="7" s="1"/>
  <c r="Q33" i="7"/>
  <c r="N33" i="7"/>
  <c r="O33" i="7" s="1"/>
  <c r="L33" i="7" a="1"/>
  <c r="L33" i="7" s="1"/>
  <c r="P33" i="7" s="1"/>
  <c r="G33" i="7"/>
  <c r="F33" i="7"/>
  <c r="I33" i="7" s="1"/>
  <c r="R32" i="7"/>
  <c r="S32" i="7" s="1"/>
  <c r="R32" i="7" a="1"/>
  <c r="Q32" i="7"/>
  <c r="O32" i="7"/>
  <c r="N32" i="7"/>
  <c r="L32" i="7"/>
  <c r="P32" i="7" s="1"/>
  <c r="L32" i="7" a="1"/>
  <c r="I32" i="7"/>
  <c r="G32" i="7"/>
  <c r="F32" i="7"/>
  <c r="H32" i="7" s="1"/>
  <c r="R31" i="7" a="1"/>
  <c r="R31" i="7" s="1"/>
  <c r="S31" i="7" s="1"/>
  <c r="Q31" i="7"/>
  <c r="N31" i="7"/>
  <c r="O31" i="7" s="1"/>
  <c r="L31" i="7" a="1"/>
  <c r="L31" i="7" s="1"/>
  <c r="P31" i="7" s="1"/>
  <c r="H31" i="7"/>
  <c r="G31" i="7"/>
  <c r="F31" i="7"/>
  <c r="I31" i="7" s="1"/>
  <c r="R30" i="7"/>
  <c r="S30" i="7" s="1"/>
  <c r="R30" i="7" a="1"/>
  <c r="Q30" i="7"/>
  <c r="O30" i="7"/>
  <c r="N30" i="7"/>
  <c r="P30" i="7" s="1"/>
  <c r="L30" i="7"/>
  <c r="L30" i="7" a="1"/>
  <c r="I30" i="7"/>
  <c r="H30" i="7"/>
  <c r="G30" i="7"/>
  <c r="F30" i="7"/>
  <c r="R29" i="7" a="1"/>
  <c r="R29" i="7" s="1"/>
  <c r="S29" i="7" s="1"/>
  <c r="Q29" i="7"/>
  <c r="N29" i="7"/>
  <c r="L29" i="7" a="1"/>
  <c r="L29" i="7" s="1"/>
  <c r="H29" i="7"/>
  <c r="G29" i="7"/>
  <c r="F29" i="7"/>
  <c r="I29" i="7" s="1"/>
  <c r="R28" i="7"/>
  <c r="S28" i="7" s="1"/>
  <c r="R28" i="7" a="1"/>
  <c r="Q28" i="7"/>
  <c r="O28" i="7"/>
  <c r="N28" i="7"/>
  <c r="P28" i="7" s="1"/>
  <c r="L28" i="7"/>
  <c r="L28" i="7" a="1"/>
  <c r="I28" i="7"/>
  <c r="H28" i="7"/>
  <c r="G28" i="7"/>
  <c r="F28" i="7"/>
  <c r="R27" i="7" a="1"/>
  <c r="R27" i="7" s="1"/>
  <c r="S27" i="7" s="1"/>
  <c r="Q27" i="7"/>
  <c r="N27" i="7"/>
  <c r="O27" i="7" s="1"/>
  <c r="L27" i="7" a="1"/>
  <c r="L27" i="7" s="1"/>
  <c r="G27" i="7"/>
  <c r="F27" i="7"/>
  <c r="I27" i="7" s="1"/>
  <c r="R26" i="7"/>
  <c r="S26" i="7" s="1"/>
  <c r="R26" i="7" a="1"/>
  <c r="Q26" i="7"/>
  <c r="O26" i="7"/>
  <c r="N26" i="7"/>
  <c r="P26" i="7" s="1"/>
  <c r="L26" i="7"/>
  <c r="L26" i="7" a="1"/>
  <c r="I26" i="7"/>
  <c r="G26" i="7"/>
  <c r="F26" i="7"/>
  <c r="H26" i="7" s="1"/>
  <c r="R25" i="7" a="1"/>
  <c r="R25" i="7" s="1"/>
  <c r="S25" i="7" s="1"/>
  <c r="Q25" i="7"/>
  <c r="N25" i="7"/>
  <c r="O25" i="7" s="1"/>
  <c r="L25" i="7" a="1"/>
  <c r="L25" i="7" s="1"/>
  <c r="P25" i="7" s="1"/>
  <c r="G25" i="7"/>
  <c r="F25" i="7"/>
  <c r="I25" i="7" s="1"/>
  <c r="R24" i="7"/>
  <c r="S24" i="7" s="1"/>
  <c r="R24" i="7" a="1"/>
  <c r="Q24" i="7"/>
  <c r="O24" i="7"/>
  <c r="N24" i="7"/>
  <c r="P24" i="7" s="1"/>
  <c r="L24" i="7"/>
  <c r="L24" i="7" a="1"/>
  <c r="I24" i="7"/>
  <c r="G24" i="7"/>
  <c r="F24" i="7"/>
  <c r="H24" i="7" s="1"/>
  <c r="R23" i="7" a="1"/>
  <c r="R23" i="7" s="1"/>
  <c r="S23" i="7" s="1"/>
  <c r="Q23" i="7"/>
  <c r="N23" i="7"/>
  <c r="O23" i="7" s="1"/>
  <c r="L23" i="7" a="1"/>
  <c r="L23" i="7" s="1"/>
  <c r="P23" i="7" s="1"/>
  <c r="H23" i="7"/>
  <c r="G23" i="7"/>
  <c r="F23" i="7"/>
  <c r="I23" i="7" s="1"/>
  <c r="R22" i="7"/>
  <c r="S22" i="7" s="1"/>
  <c r="R22" i="7" a="1"/>
  <c r="Q22" i="7"/>
  <c r="O22" i="7"/>
  <c r="N22" i="7"/>
  <c r="P22" i="7" s="1"/>
  <c r="L22" i="7"/>
  <c r="L22" i="7" a="1"/>
  <c r="I22" i="7"/>
  <c r="G22" i="7"/>
  <c r="F22" i="7"/>
  <c r="H22" i="7" s="1"/>
  <c r="R21" i="7" a="1"/>
  <c r="R21" i="7" s="1"/>
  <c r="S21" i="7" s="1"/>
  <c r="Q21" i="7"/>
  <c r="N21" i="7"/>
  <c r="L21" i="7" a="1"/>
  <c r="L21" i="7" s="1"/>
  <c r="H21" i="7"/>
  <c r="G21" i="7"/>
  <c r="F21" i="7"/>
  <c r="I21" i="7" s="1"/>
  <c r="R20" i="7"/>
  <c r="S20" i="7" s="1"/>
  <c r="R20" i="7" a="1"/>
  <c r="Q20" i="7"/>
  <c r="O20" i="7"/>
  <c r="N20" i="7"/>
  <c r="P20" i="7" s="1"/>
  <c r="L20" i="7"/>
  <c r="L20" i="7" a="1"/>
  <c r="I20" i="7"/>
  <c r="H20" i="7"/>
  <c r="G20" i="7"/>
  <c r="F20" i="7"/>
  <c r="R19" i="7" a="1"/>
  <c r="R19" i="7" s="1"/>
  <c r="S19" i="7" s="1"/>
  <c r="Q19" i="7"/>
  <c r="N19" i="7"/>
  <c r="O19" i="7" s="1"/>
  <c r="L19" i="7" a="1"/>
  <c r="L19" i="7" s="1"/>
  <c r="G19" i="7"/>
  <c r="F19" i="7"/>
  <c r="I19" i="7" s="1"/>
  <c r="R18" i="7"/>
  <c r="S18" i="7" s="1"/>
  <c r="R18" i="7" a="1"/>
  <c r="Q18" i="7"/>
  <c r="O18" i="7"/>
  <c r="N18" i="7"/>
  <c r="P18" i="7" s="1"/>
  <c r="L18" i="7"/>
  <c r="L18" i="7" a="1"/>
  <c r="I18" i="7"/>
  <c r="G18" i="7"/>
  <c r="F18" i="7"/>
  <c r="H18" i="7" s="1"/>
  <c r="R17" i="7" a="1"/>
  <c r="R17" i="7" s="1"/>
  <c r="S17" i="7" s="1"/>
  <c r="Q17" i="7"/>
  <c r="N17" i="7"/>
  <c r="O17" i="7" s="1"/>
  <c r="L17" i="7" a="1"/>
  <c r="L17" i="7" s="1"/>
  <c r="P17" i="7" s="1"/>
  <c r="G17" i="7"/>
  <c r="F17" i="7"/>
  <c r="H17" i="7" s="1"/>
  <c r="R16" i="7"/>
  <c r="S16" i="7" s="1"/>
  <c r="R16" i="7" a="1"/>
  <c r="Q16" i="7"/>
  <c r="O16" i="7"/>
  <c r="N16" i="7"/>
  <c r="P16" i="7" s="1"/>
  <c r="L16" i="7"/>
  <c r="L16" i="7" a="1"/>
  <c r="I16" i="7"/>
  <c r="H16" i="7"/>
  <c r="G16" i="7"/>
  <c r="F16" i="7"/>
  <c r="R15" i="7" a="1"/>
  <c r="R15" i="7" s="1"/>
  <c r="S15" i="7" s="1"/>
  <c r="Q15" i="7"/>
  <c r="O15" i="7"/>
  <c r="N15" i="7"/>
  <c r="L15" i="7" a="1"/>
  <c r="L15" i="7" s="1"/>
  <c r="P15" i="7" s="1"/>
  <c r="H15" i="7"/>
  <c r="G15" i="7"/>
  <c r="F15" i="7"/>
  <c r="I15" i="7" s="1"/>
  <c r="S14" i="7"/>
  <c r="R14" i="7"/>
  <c r="R14" i="7" a="1"/>
  <c r="Q14" i="7"/>
  <c r="O14" i="7"/>
  <c r="N14" i="7"/>
  <c r="P14" i="7" s="1"/>
  <c r="L14" i="7"/>
  <c r="L14" i="7" a="1"/>
  <c r="I14" i="7"/>
  <c r="G14" i="7"/>
  <c r="F14" i="7"/>
  <c r="H14" i="7" s="1"/>
  <c r="R13" i="7" a="1"/>
  <c r="R13" i="7" s="1"/>
  <c r="S13" i="7" s="1"/>
  <c r="Q13" i="7"/>
  <c r="N13" i="7"/>
  <c r="L13" i="7" a="1"/>
  <c r="L13" i="7" s="1"/>
  <c r="H13" i="7"/>
  <c r="G13" i="7"/>
  <c r="F13" i="7"/>
  <c r="I13" i="7" s="1"/>
  <c r="R12" i="7"/>
  <c r="S12" i="7" s="1"/>
  <c r="R12" i="7" a="1"/>
  <c r="Q12" i="7"/>
  <c r="O12" i="7"/>
  <c r="N12" i="7"/>
  <c r="P12" i="7" s="1"/>
  <c r="L12" i="7"/>
  <c r="L12" i="7" a="1"/>
  <c r="I12" i="7"/>
  <c r="H12" i="7"/>
  <c r="G12" i="7"/>
  <c r="F12" i="7"/>
  <c r="S11" i="7"/>
  <c r="R11" i="7"/>
  <c r="R11" i="7" a="1"/>
  <c r="Q11" i="7"/>
  <c r="N11" i="7"/>
  <c r="L11" i="7" a="1"/>
  <c r="O11" i="7" s="1"/>
  <c r="G11" i="7"/>
  <c r="F11" i="7"/>
  <c r="I11" i="7" s="1"/>
  <c r="R10" i="7"/>
  <c r="S10" i="7" s="1"/>
  <c r="R10" i="7" a="1"/>
  <c r="Q10" i="7"/>
  <c r="O10" i="7"/>
  <c r="N10" i="7"/>
  <c r="L10" i="7"/>
  <c r="P10" i="7" s="1"/>
  <c r="L10" i="7" a="1"/>
  <c r="I10" i="7"/>
  <c r="G10" i="7"/>
  <c r="F10" i="7"/>
  <c r="H10" i="7" s="1"/>
  <c r="R9" i="7" a="1"/>
  <c r="R9" i="7" s="1"/>
  <c r="S9" i="7" s="1"/>
  <c r="Q9" i="7"/>
  <c r="N9" i="7"/>
  <c r="L9" i="7"/>
  <c r="L9" i="7" a="1"/>
  <c r="O9" i="7" s="1"/>
  <c r="P9" i="7" s="1"/>
  <c r="G9" i="7"/>
  <c r="F9" i="7"/>
  <c r="I9" i="7" s="1"/>
  <c r="R8" i="7" a="1"/>
  <c r="R8" i="7" s="1"/>
  <c r="S8" i="7" s="1"/>
  <c r="Q8" i="7"/>
  <c r="N8" i="7"/>
  <c r="L8" i="7" a="1"/>
  <c r="H8" i="7"/>
  <c r="G8" i="7"/>
  <c r="F8" i="7"/>
  <c r="R7" i="7" a="1"/>
  <c r="R7" i="7" s="1"/>
  <c r="S7" i="7" s="1"/>
  <c r="Q7" i="7"/>
  <c r="N7" i="7"/>
  <c r="L7" i="7" a="1"/>
  <c r="G7" i="7"/>
  <c r="F7" i="7"/>
  <c r="R6" i="7" a="1"/>
  <c r="R6" i="7" s="1"/>
  <c r="S6" i="7" s="1"/>
  <c r="Q6" i="7"/>
  <c r="N6" i="7"/>
  <c r="O6" i="7" s="1"/>
  <c r="L6" i="7"/>
  <c r="L6" i="7" a="1"/>
  <c r="G6" i="7"/>
  <c r="F6" i="7"/>
  <c r="R5" i="7" a="1"/>
  <c r="R5" i="7" s="1"/>
  <c r="S5" i="7" s="1"/>
  <c r="Q5" i="7"/>
  <c r="N5" i="7"/>
  <c r="L5" i="7" a="1"/>
  <c r="L5" i="7" s="1"/>
  <c r="G5" i="7"/>
  <c r="F5" i="7"/>
  <c r="R4" i="7" a="1"/>
  <c r="R4" i="7" s="1"/>
  <c r="S4" i="7" s="1"/>
  <c r="Q4" i="7"/>
  <c r="N4" i="7"/>
  <c r="L4" i="7"/>
  <c r="L4" i="7" a="1"/>
  <c r="G4" i="7"/>
  <c r="F4" i="7"/>
  <c r="Q3" i="7"/>
  <c r="L3" i="7"/>
  <c r="L3" i="7" a="1"/>
  <c r="N3" i="7" s="1"/>
  <c r="R51" i="6" a="1"/>
  <c r="R51" i="6" s="1"/>
  <c r="S51" i="6" s="1"/>
  <c r="Q51" i="6"/>
  <c r="N51" i="6"/>
  <c r="O51" i="6" s="1"/>
  <c r="L51" i="6" a="1"/>
  <c r="L51" i="6" s="1"/>
  <c r="P51" i="6" s="1"/>
  <c r="G51" i="6"/>
  <c r="F51" i="6"/>
  <c r="I51" i="6" s="1"/>
  <c r="R50" i="6" a="1"/>
  <c r="R50" i="6" s="1"/>
  <c r="S50" i="6" s="1"/>
  <c r="Q50" i="6"/>
  <c r="N50" i="6"/>
  <c r="L50" i="6"/>
  <c r="L50" i="6" a="1"/>
  <c r="H50" i="6"/>
  <c r="G50" i="6"/>
  <c r="F50" i="6"/>
  <c r="I50" i="6" s="1"/>
  <c r="R49" i="6" a="1"/>
  <c r="R49" i="6" s="1"/>
  <c r="S49" i="6" s="1"/>
  <c r="Q49" i="6"/>
  <c r="O49" i="6"/>
  <c r="N49" i="6"/>
  <c r="L49" i="6" a="1"/>
  <c r="L49" i="6" s="1"/>
  <c r="I49" i="6"/>
  <c r="H49" i="6"/>
  <c r="G49" i="6"/>
  <c r="F49" i="6"/>
  <c r="R48" i="6" a="1"/>
  <c r="R48" i="6" s="1"/>
  <c r="S48" i="6" s="1"/>
  <c r="Q48" i="6"/>
  <c r="O48" i="6"/>
  <c r="N48" i="6"/>
  <c r="L48" i="6" a="1"/>
  <c r="L48" i="6" s="1"/>
  <c r="P48" i="6" s="1"/>
  <c r="H48" i="6"/>
  <c r="G48" i="6"/>
  <c r="F48" i="6"/>
  <c r="I48" i="6" s="1"/>
  <c r="R47" i="6" a="1"/>
  <c r="R47" i="6" s="1"/>
  <c r="S47" i="6" s="1"/>
  <c r="Q47" i="6"/>
  <c r="O47" i="6"/>
  <c r="P47" i="6" s="1"/>
  <c r="N47" i="6"/>
  <c r="L47" i="6"/>
  <c r="L47" i="6" a="1"/>
  <c r="H47" i="6"/>
  <c r="G47" i="6"/>
  <c r="F47" i="6"/>
  <c r="I47" i="6" s="1"/>
  <c r="R46" i="6" a="1"/>
  <c r="R46" i="6" s="1"/>
  <c r="S46" i="6" s="1"/>
  <c r="Q46" i="6"/>
  <c r="O46" i="6"/>
  <c r="N46" i="6"/>
  <c r="P46" i="6" s="1"/>
  <c r="L46" i="6" a="1"/>
  <c r="L46" i="6" s="1"/>
  <c r="I46" i="6"/>
  <c r="H46" i="6"/>
  <c r="G46" i="6"/>
  <c r="F46" i="6"/>
  <c r="S45" i="6"/>
  <c r="R45" i="6"/>
  <c r="R45" i="6" a="1"/>
  <c r="Q45" i="6"/>
  <c r="O45" i="6"/>
  <c r="N45" i="6"/>
  <c r="L45" i="6" a="1"/>
  <c r="L45" i="6" s="1"/>
  <c r="I45" i="6"/>
  <c r="H45" i="6"/>
  <c r="G45" i="6"/>
  <c r="F45" i="6"/>
  <c r="S44" i="6"/>
  <c r="R44" i="6"/>
  <c r="R44" i="6" a="1"/>
  <c r="Q44" i="6"/>
  <c r="N44" i="6"/>
  <c r="L44" i="6" a="1"/>
  <c r="L44" i="6" s="1"/>
  <c r="G44" i="6"/>
  <c r="F44" i="6"/>
  <c r="H44" i="6" s="1"/>
  <c r="R43" i="6"/>
  <c r="S43" i="6" s="1"/>
  <c r="R43" i="6" a="1"/>
  <c r="Q43" i="6"/>
  <c r="N43" i="6"/>
  <c r="O43" i="6" s="1"/>
  <c r="L43" i="6"/>
  <c r="L43" i="6" a="1"/>
  <c r="I43" i="6"/>
  <c r="G43" i="6"/>
  <c r="F43" i="6"/>
  <c r="H43" i="6" s="1"/>
  <c r="R42" i="6"/>
  <c r="S42" i="6" s="1"/>
  <c r="R42" i="6" a="1"/>
  <c r="Q42" i="6"/>
  <c r="N42" i="6"/>
  <c r="O42" i="6" s="1"/>
  <c r="P42" i="6" s="1"/>
  <c r="L42" i="6"/>
  <c r="L42" i="6" a="1"/>
  <c r="G42" i="6"/>
  <c r="F42" i="6"/>
  <c r="I42" i="6" s="1"/>
  <c r="R41" i="6"/>
  <c r="S41" i="6" s="1"/>
  <c r="R41" i="6" a="1"/>
  <c r="Q41" i="6"/>
  <c r="O41" i="6"/>
  <c r="N41" i="6"/>
  <c r="L41" i="6"/>
  <c r="P41" i="6" s="1"/>
  <c r="L41" i="6" a="1"/>
  <c r="G41" i="6"/>
  <c r="F41" i="6"/>
  <c r="I41" i="6" s="1"/>
  <c r="R40" i="6" a="1"/>
  <c r="R40" i="6" s="1"/>
  <c r="S40" i="6" s="1"/>
  <c r="Q40" i="6"/>
  <c r="O40" i="6"/>
  <c r="N40" i="6"/>
  <c r="L40" i="6"/>
  <c r="P40" i="6" s="1"/>
  <c r="L40" i="6" a="1"/>
  <c r="H40" i="6"/>
  <c r="G40" i="6"/>
  <c r="F40" i="6"/>
  <c r="I40" i="6" s="1"/>
  <c r="R39" i="6" a="1"/>
  <c r="R39" i="6" s="1"/>
  <c r="S39" i="6" s="1"/>
  <c r="Q39" i="6"/>
  <c r="O39" i="6"/>
  <c r="N39" i="6"/>
  <c r="L39" i="6"/>
  <c r="P39" i="6" s="1"/>
  <c r="L39" i="6" a="1"/>
  <c r="H39" i="6"/>
  <c r="G39" i="6"/>
  <c r="F39" i="6"/>
  <c r="I39" i="6" s="1"/>
  <c r="R38" i="6" a="1"/>
  <c r="R38" i="6" s="1"/>
  <c r="S38" i="6" s="1"/>
  <c r="Q38" i="6"/>
  <c r="O38" i="6"/>
  <c r="N38" i="6"/>
  <c r="P38" i="6" s="1"/>
  <c r="L38" i="6" a="1"/>
  <c r="L38" i="6" s="1"/>
  <c r="H38" i="6"/>
  <c r="G38" i="6"/>
  <c r="F38" i="6"/>
  <c r="I38" i="6" s="1"/>
  <c r="S37" i="6"/>
  <c r="R37" i="6"/>
  <c r="R37" i="6" a="1"/>
  <c r="Q37" i="6"/>
  <c r="O37" i="6"/>
  <c r="N37" i="6"/>
  <c r="L37" i="6" a="1"/>
  <c r="L37" i="6" s="1"/>
  <c r="I37" i="6"/>
  <c r="H37" i="6"/>
  <c r="G37" i="6"/>
  <c r="F37" i="6"/>
  <c r="S36" i="6"/>
  <c r="R36" i="6"/>
  <c r="R36" i="6" a="1"/>
  <c r="Q36" i="6"/>
  <c r="N36" i="6"/>
  <c r="L36" i="6" a="1"/>
  <c r="L36" i="6" s="1"/>
  <c r="G36" i="6"/>
  <c r="F36" i="6"/>
  <c r="H36" i="6" s="1"/>
  <c r="R35" i="6"/>
  <c r="S35" i="6" s="1"/>
  <c r="R35" i="6" a="1"/>
  <c r="Q35" i="6"/>
  <c r="N35" i="6"/>
  <c r="O35" i="6" s="1"/>
  <c r="L35" i="6"/>
  <c r="L35" i="6" a="1"/>
  <c r="I35" i="6"/>
  <c r="G35" i="6"/>
  <c r="F35" i="6"/>
  <c r="H35" i="6" s="1"/>
  <c r="R34" i="6"/>
  <c r="S34" i="6" s="1"/>
  <c r="R34" i="6" a="1"/>
  <c r="Q34" i="6"/>
  <c r="N34" i="6"/>
  <c r="O34" i="6" s="1"/>
  <c r="P34" i="6" s="1"/>
  <c r="L34" i="6"/>
  <c r="L34" i="6" a="1"/>
  <c r="G34" i="6"/>
  <c r="F34" i="6"/>
  <c r="I34" i="6" s="1"/>
  <c r="R33" i="6"/>
  <c r="S33" i="6" s="1"/>
  <c r="R33" i="6" a="1"/>
  <c r="Q33" i="6"/>
  <c r="O33" i="6"/>
  <c r="N33" i="6"/>
  <c r="L33" i="6"/>
  <c r="P33" i="6" s="1"/>
  <c r="L33" i="6" a="1"/>
  <c r="G33" i="6"/>
  <c r="F33" i="6"/>
  <c r="I33" i="6" s="1"/>
  <c r="R32" i="6" a="1"/>
  <c r="R32" i="6" s="1"/>
  <c r="S32" i="6" s="1"/>
  <c r="Q32" i="6"/>
  <c r="O32" i="6"/>
  <c r="N32" i="6"/>
  <c r="L32" i="6"/>
  <c r="P32" i="6" s="1"/>
  <c r="L32" i="6" a="1"/>
  <c r="H32" i="6"/>
  <c r="G32" i="6"/>
  <c r="F32" i="6"/>
  <c r="I32" i="6" s="1"/>
  <c r="R31" i="6" a="1"/>
  <c r="R31" i="6" s="1"/>
  <c r="S31" i="6" s="1"/>
  <c r="Q31" i="6"/>
  <c r="O31" i="6"/>
  <c r="N31" i="6"/>
  <c r="L31" i="6"/>
  <c r="P31" i="6" s="1"/>
  <c r="L31" i="6" a="1"/>
  <c r="H31" i="6"/>
  <c r="G31" i="6"/>
  <c r="F31" i="6"/>
  <c r="I31" i="6" s="1"/>
  <c r="R30" i="6" a="1"/>
  <c r="R30" i="6" s="1"/>
  <c r="S30" i="6" s="1"/>
  <c r="Q30" i="6"/>
  <c r="O30" i="6"/>
  <c r="N30" i="6"/>
  <c r="L30" i="6" a="1"/>
  <c r="L30" i="6" s="1"/>
  <c r="H30" i="6"/>
  <c r="G30" i="6"/>
  <c r="F30" i="6"/>
  <c r="I30" i="6" s="1"/>
  <c r="S29" i="6"/>
  <c r="R29" i="6"/>
  <c r="R29" i="6" a="1"/>
  <c r="Q29" i="6"/>
  <c r="O29" i="6"/>
  <c r="N29" i="6"/>
  <c r="L29" i="6" a="1"/>
  <c r="L29" i="6" s="1"/>
  <c r="I29" i="6"/>
  <c r="H29" i="6"/>
  <c r="G29" i="6"/>
  <c r="F29" i="6"/>
  <c r="S28" i="6"/>
  <c r="R28" i="6"/>
  <c r="R28" i="6" a="1"/>
  <c r="Q28" i="6"/>
  <c r="N28" i="6"/>
  <c r="L28" i="6" a="1"/>
  <c r="L28" i="6" s="1"/>
  <c r="G28" i="6"/>
  <c r="F28" i="6"/>
  <c r="H28" i="6" s="1"/>
  <c r="R27" i="6"/>
  <c r="S27" i="6" s="1"/>
  <c r="R27" i="6" a="1"/>
  <c r="Q27" i="6"/>
  <c r="N27" i="6"/>
  <c r="O27" i="6" s="1"/>
  <c r="L27" i="6"/>
  <c r="L27" i="6" a="1"/>
  <c r="I27" i="6"/>
  <c r="G27" i="6"/>
  <c r="F27" i="6"/>
  <c r="H27" i="6" s="1"/>
  <c r="R26" i="6"/>
  <c r="S26" i="6" s="1"/>
  <c r="R26" i="6" a="1"/>
  <c r="Q26" i="6"/>
  <c r="N26" i="6"/>
  <c r="O26" i="6" s="1"/>
  <c r="P26" i="6" s="1"/>
  <c r="L26" i="6"/>
  <c r="L26" i="6" a="1"/>
  <c r="G26" i="6"/>
  <c r="F26" i="6"/>
  <c r="I26" i="6" s="1"/>
  <c r="R25" i="6"/>
  <c r="S25" i="6" s="1"/>
  <c r="R25" i="6" a="1"/>
  <c r="Q25" i="6"/>
  <c r="O25" i="6"/>
  <c r="N25" i="6"/>
  <c r="L25" i="6"/>
  <c r="P25" i="6" s="1"/>
  <c r="L25" i="6" a="1"/>
  <c r="G25" i="6"/>
  <c r="F25" i="6"/>
  <c r="I25" i="6" s="1"/>
  <c r="R24" i="6" a="1"/>
  <c r="R24" i="6" s="1"/>
  <c r="S24" i="6" s="1"/>
  <c r="Q24" i="6"/>
  <c r="O24" i="6"/>
  <c r="N24" i="6"/>
  <c r="L24" i="6"/>
  <c r="P24" i="6" s="1"/>
  <c r="L24" i="6" a="1"/>
  <c r="H24" i="6"/>
  <c r="G24" i="6"/>
  <c r="F24" i="6"/>
  <c r="I24" i="6" s="1"/>
  <c r="R23" i="6" a="1"/>
  <c r="R23" i="6" s="1"/>
  <c r="S23" i="6" s="1"/>
  <c r="Q23" i="6"/>
  <c r="O23" i="6"/>
  <c r="N23" i="6"/>
  <c r="L23" i="6"/>
  <c r="P23" i="6" s="1"/>
  <c r="L23" i="6" a="1"/>
  <c r="H23" i="6"/>
  <c r="G23" i="6"/>
  <c r="F23" i="6"/>
  <c r="I23" i="6" s="1"/>
  <c r="R22" i="6" a="1"/>
  <c r="R22" i="6" s="1"/>
  <c r="S22" i="6" s="1"/>
  <c r="Q22" i="6"/>
  <c r="N22" i="6"/>
  <c r="L22" i="6" a="1"/>
  <c r="L22" i="6" s="1"/>
  <c r="H22" i="6"/>
  <c r="G22" i="6"/>
  <c r="F22" i="6"/>
  <c r="I22" i="6" s="1"/>
  <c r="R21" i="6"/>
  <c r="S21" i="6" s="1"/>
  <c r="R21" i="6" a="1"/>
  <c r="Q21" i="6"/>
  <c r="O21" i="6"/>
  <c r="N21" i="6"/>
  <c r="L21" i="6" a="1"/>
  <c r="L21" i="6" s="1"/>
  <c r="I21" i="6"/>
  <c r="H21" i="6"/>
  <c r="G21" i="6"/>
  <c r="F21" i="6"/>
  <c r="S20" i="6"/>
  <c r="R20" i="6"/>
  <c r="R20" i="6" a="1"/>
  <c r="Q20" i="6"/>
  <c r="N20" i="6"/>
  <c r="L20" i="6" a="1"/>
  <c r="L20" i="6" s="1"/>
  <c r="G20" i="6"/>
  <c r="F20" i="6"/>
  <c r="H20" i="6" s="1"/>
  <c r="R19" i="6"/>
  <c r="S19" i="6" s="1"/>
  <c r="R19" i="6" a="1"/>
  <c r="Q19" i="6"/>
  <c r="N19" i="6"/>
  <c r="O19" i="6" s="1"/>
  <c r="L19" i="6"/>
  <c r="L19" i="6" a="1"/>
  <c r="I19" i="6"/>
  <c r="G19" i="6"/>
  <c r="F19" i="6"/>
  <c r="H19" i="6" s="1"/>
  <c r="R18" i="6" a="1"/>
  <c r="R18" i="6" s="1"/>
  <c r="S18" i="6" s="1"/>
  <c r="Q18" i="6"/>
  <c r="N18" i="6"/>
  <c r="O18" i="6" s="1"/>
  <c r="P18" i="6" s="1"/>
  <c r="L18" i="6"/>
  <c r="L18" i="6" a="1"/>
  <c r="G18" i="6"/>
  <c r="F18" i="6"/>
  <c r="I18" i="6" s="1"/>
  <c r="R17" i="6"/>
  <c r="S17" i="6" s="1"/>
  <c r="R17" i="6" a="1"/>
  <c r="Q17" i="6"/>
  <c r="O17" i="6"/>
  <c r="N17" i="6"/>
  <c r="L17" i="6"/>
  <c r="P17" i="6" s="1"/>
  <c r="L17" i="6" a="1"/>
  <c r="G17" i="6"/>
  <c r="F17" i="6"/>
  <c r="I17" i="6" s="1"/>
  <c r="R16" i="6" a="1"/>
  <c r="R16" i="6" s="1"/>
  <c r="S16" i="6" s="1"/>
  <c r="Q16" i="6"/>
  <c r="O16" i="6"/>
  <c r="N16" i="6"/>
  <c r="L16" i="6"/>
  <c r="P16" i="6" s="1"/>
  <c r="L16" i="6" a="1"/>
  <c r="H16" i="6"/>
  <c r="G16" i="6"/>
  <c r="F16" i="6"/>
  <c r="I16" i="6" s="1"/>
  <c r="R15" i="6" a="1"/>
  <c r="R15" i="6" s="1"/>
  <c r="S15" i="6" s="1"/>
  <c r="Q15" i="6"/>
  <c r="O15" i="6"/>
  <c r="N15" i="6"/>
  <c r="L15" i="6"/>
  <c r="P15" i="6" s="1"/>
  <c r="L15" i="6" a="1"/>
  <c r="H15" i="6"/>
  <c r="G15" i="6"/>
  <c r="F15" i="6"/>
  <c r="I15" i="6" s="1"/>
  <c r="R14" i="6" a="1"/>
  <c r="R14" i="6" s="1"/>
  <c r="S14" i="6" s="1"/>
  <c r="Q14" i="6"/>
  <c r="N14" i="6"/>
  <c r="L14" i="6" a="1"/>
  <c r="L14" i="6" s="1"/>
  <c r="H14" i="6"/>
  <c r="G14" i="6"/>
  <c r="F14" i="6"/>
  <c r="I14" i="6" s="1"/>
  <c r="R13" i="6"/>
  <c r="S13" i="6" s="1"/>
  <c r="R13" i="6" a="1"/>
  <c r="Q13" i="6"/>
  <c r="N13" i="6"/>
  <c r="L13" i="6" a="1"/>
  <c r="L13" i="6" s="1"/>
  <c r="I13" i="6"/>
  <c r="H13" i="6"/>
  <c r="G13" i="6"/>
  <c r="F13" i="6"/>
  <c r="S12" i="6"/>
  <c r="R12" i="6"/>
  <c r="R12" i="6" a="1"/>
  <c r="Q12" i="6"/>
  <c r="N12" i="6"/>
  <c r="L12" i="6" a="1"/>
  <c r="O12" i="6" s="1"/>
  <c r="G12" i="6"/>
  <c r="F12" i="6"/>
  <c r="H12" i="6" s="1"/>
  <c r="R11" i="6"/>
  <c r="S11" i="6" s="1"/>
  <c r="R11" i="6" a="1"/>
  <c r="Q11" i="6"/>
  <c r="N11" i="6"/>
  <c r="L11" i="6"/>
  <c r="L11" i="6" a="1"/>
  <c r="O11" i="6" s="1"/>
  <c r="I11" i="6"/>
  <c r="G11" i="6"/>
  <c r="F11" i="6"/>
  <c r="H11" i="6" s="1"/>
  <c r="R10" i="6" a="1"/>
  <c r="R10" i="6" s="1"/>
  <c r="S10" i="6" s="1"/>
  <c r="Q10" i="6"/>
  <c r="N10" i="6"/>
  <c r="L10" i="6"/>
  <c r="L10" i="6" a="1"/>
  <c r="O10" i="6" s="1"/>
  <c r="P10" i="6" s="1"/>
  <c r="G10" i="6"/>
  <c r="F10" i="6"/>
  <c r="I10" i="6" s="1"/>
  <c r="R9" i="6"/>
  <c r="S9" i="6" s="1"/>
  <c r="R9" i="6" a="1"/>
  <c r="Q9" i="6"/>
  <c r="O9" i="6"/>
  <c r="N9" i="6"/>
  <c r="L9" i="6"/>
  <c r="P9" i="6" s="1"/>
  <c r="L9" i="6" a="1"/>
  <c r="G9" i="6"/>
  <c r="F9" i="6"/>
  <c r="I9" i="6" s="1"/>
  <c r="R8" i="6" a="1"/>
  <c r="R8" i="6" s="1"/>
  <c r="S8" i="6" s="1"/>
  <c r="Q8" i="6"/>
  <c r="N8" i="6"/>
  <c r="L8" i="6" a="1"/>
  <c r="L8" i="6" s="1"/>
  <c r="G8" i="6"/>
  <c r="F8" i="6"/>
  <c r="R7" i="6" a="1"/>
  <c r="R7" i="6" s="1"/>
  <c r="S7" i="6" s="1"/>
  <c r="Q7" i="6"/>
  <c r="O7" i="6"/>
  <c r="N7" i="6"/>
  <c r="L7" i="6"/>
  <c r="P7" i="6" s="1"/>
  <c r="L7" i="6" a="1"/>
  <c r="H7" i="6"/>
  <c r="G7" i="6"/>
  <c r="F7" i="6"/>
  <c r="I7" i="6" s="1"/>
  <c r="R6" i="6" a="1"/>
  <c r="R6" i="6" s="1"/>
  <c r="S6" i="6" s="1"/>
  <c r="Q6" i="6"/>
  <c r="N6" i="6"/>
  <c r="L6" i="6" a="1"/>
  <c r="L6" i="6" s="1"/>
  <c r="G6" i="6"/>
  <c r="F6" i="6"/>
  <c r="R5" i="6"/>
  <c r="S5" i="6" s="1"/>
  <c r="R5" i="6" a="1"/>
  <c r="Q5" i="6"/>
  <c r="N5" i="6"/>
  <c r="L5" i="6" a="1"/>
  <c r="L5" i="6" s="1"/>
  <c r="I5" i="6"/>
  <c r="H5" i="6"/>
  <c r="G5" i="6"/>
  <c r="F5" i="6"/>
  <c r="S4" i="6"/>
  <c r="R4" i="6"/>
  <c r="R4" i="6" a="1"/>
  <c r="Q4" i="6"/>
  <c r="N4" i="6"/>
  <c r="L4" i="6" a="1"/>
  <c r="O4" i="6" s="1"/>
  <c r="G4" i="6"/>
  <c r="F4" i="6"/>
  <c r="H4" i="6" s="1"/>
  <c r="Q3" i="6"/>
  <c r="N3" i="6"/>
  <c r="L3" i="6"/>
  <c r="L3" i="6" a="1"/>
  <c r="O3" i="6" s="1"/>
  <c r="P3" i="6" s="1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A4" i="1"/>
  <c r="A3" i="1"/>
  <c r="A2" i="1"/>
  <c r="R5" i="3" a="1"/>
  <c r="R5" i="3" s="1"/>
  <c r="S5" i="3" s="1"/>
  <c r="R6" i="3" a="1"/>
  <c r="R6" i="3" s="1"/>
  <c r="S6" i="3" s="1"/>
  <c r="R7" i="3" a="1"/>
  <c r="R7" i="3" s="1"/>
  <c r="S7" i="3" s="1"/>
  <c r="R8" i="3" a="1"/>
  <c r="R8" i="3" s="1"/>
  <c r="S8" i="3" s="1"/>
  <c r="R9" i="3" a="1"/>
  <c r="R9" i="3" s="1"/>
  <c r="S9" i="3" s="1"/>
  <c r="R10" i="3" a="1"/>
  <c r="R10" i="3" s="1"/>
  <c r="S10" i="3" s="1"/>
  <c r="R11" i="3" a="1"/>
  <c r="R11" i="3" s="1"/>
  <c r="S11" i="3" s="1"/>
  <c r="R12" i="3" a="1"/>
  <c r="R12" i="3" s="1"/>
  <c r="S12" i="3" s="1"/>
  <c r="R13" i="3" a="1"/>
  <c r="R13" i="3" s="1"/>
  <c r="S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 s="1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 s="1"/>
  <c r="R48" i="3" a="1"/>
  <c r="R48" i="3" s="1"/>
  <c r="R49" i="3" a="1"/>
  <c r="R49" i="3" s="1"/>
  <c r="R50" i="3" a="1"/>
  <c r="R50" i="3" s="1"/>
  <c r="R51" i="3" a="1"/>
  <c r="R51" i="3" s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R4" i="3" a="1"/>
  <c r="R4" i="3" s="1"/>
  <c r="S4" i="3" s="1"/>
  <c r="G52" i="11" l="1"/>
  <c r="K3" i="11" s="1"/>
  <c r="I6" i="11"/>
  <c r="H6" i="11"/>
  <c r="P25" i="11"/>
  <c r="P17" i="11"/>
  <c r="P34" i="11"/>
  <c r="P7" i="11"/>
  <c r="P51" i="11"/>
  <c r="P3" i="11"/>
  <c r="I3" i="11" s="1"/>
  <c r="P9" i="11"/>
  <c r="P49" i="11"/>
  <c r="P10" i="11"/>
  <c r="P23" i="11"/>
  <c r="P50" i="11"/>
  <c r="O8" i="11"/>
  <c r="P8" i="11" s="1"/>
  <c r="I8" i="11" s="1"/>
  <c r="I12" i="11"/>
  <c r="I20" i="11"/>
  <c r="I28" i="11"/>
  <c r="I36" i="11"/>
  <c r="I44" i="11"/>
  <c r="O3" i="11"/>
  <c r="O10" i="11"/>
  <c r="L12" i="11"/>
  <c r="P12" i="11" s="1"/>
  <c r="O18" i="11"/>
  <c r="P18" i="11" s="1"/>
  <c r="H19" i="11"/>
  <c r="O26" i="11"/>
  <c r="P26" i="11" s="1"/>
  <c r="H27" i="11"/>
  <c r="O34" i="11"/>
  <c r="H35" i="11"/>
  <c r="O42" i="11"/>
  <c r="P42" i="11" s="1"/>
  <c r="H43" i="11"/>
  <c r="O50" i="11"/>
  <c r="N4" i="11"/>
  <c r="H8" i="11"/>
  <c r="L9" i="11"/>
  <c r="O15" i="11"/>
  <c r="P15" i="11" s="1"/>
  <c r="H16" i="11"/>
  <c r="O23" i="11"/>
  <c r="H24" i="11"/>
  <c r="O31" i="11"/>
  <c r="P31" i="11" s="1"/>
  <c r="H32" i="11"/>
  <c r="O39" i="11"/>
  <c r="P39" i="11" s="1"/>
  <c r="H40" i="11"/>
  <c r="O47" i="11"/>
  <c r="P47" i="11" s="1"/>
  <c r="H48" i="11"/>
  <c r="H5" i="11"/>
  <c r="H52" i="11" s="1"/>
  <c r="H13" i="11"/>
  <c r="H21" i="11"/>
  <c r="H29" i="11"/>
  <c r="H37" i="11"/>
  <c r="H45" i="11"/>
  <c r="O49" i="11"/>
  <c r="H7" i="11"/>
  <c r="O14" i="11"/>
  <c r="P14" i="11" s="1"/>
  <c r="H15" i="11"/>
  <c r="O22" i="11"/>
  <c r="P22" i="11" s="1"/>
  <c r="H23" i="11"/>
  <c r="O30" i="11"/>
  <c r="P30" i="11" s="1"/>
  <c r="H31" i="11"/>
  <c r="O38" i="11"/>
  <c r="P38" i="11" s="1"/>
  <c r="H39" i="11"/>
  <c r="O46" i="11"/>
  <c r="P46" i="11" s="1"/>
  <c r="H47" i="11"/>
  <c r="H6" i="6"/>
  <c r="O6" i="8"/>
  <c r="H6" i="8"/>
  <c r="G52" i="8"/>
  <c r="K3" i="8" s="1"/>
  <c r="I3" i="8" s="1"/>
  <c r="H4" i="8"/>
  <c r="O4" i="8"/>
  <c r="H9" i="9"/>
  <c r="G52" i="9"/>
  <c r="K3" i="9" s="1"/>
  <c r="I3" i="9" s="1"/>
  <c r="O7" i="7"/>
  <c r="O8" i="7"/>
  <c r="L8" i="7"/>
  <c r="P8" i="7"/>
  <c r="I8" i="7" s="1"/>
  <c r="H5" i="7"/>
  <c r="H7" i="7"/>
  <c r="O4" i="7"/>
  <c r="P4" i="7" s="1"/>
  <c r="I4" i="7" s="1"/>
  <c r="H4" i="7"/>
  <c r="P6" i="7"/>
  <c r="I6" i="7" s="1"/>
  <c r="G52" i="7"/>
  <c r="K3" i="7" s="1"/>
  <c r="I3" i="7" s="1"/>
  <c r="H6" i="10"/>
  <c r="G52" i="10"/>
  <c r="K3" i="10" s="1"/>
  <c r="I3" i="10" s="1"/>
  <c r="P4" i="10"/>
  <c r="P6" i="10"/>
  <c r="I6" i="10" s="1"/>
  <c r="P23" i="10"/>
  <c r="P43" i="10"/>
  <c r="P44" i="10"/>
  <c r="P26" i="10"/>
  <c r="P46" i="10"/>
  <c r="P3" i="10"/>
  <c r="P36" i="10"/>
  <c r="P31" i="10"/>
  <c r="P50" i="10"/>
  <c r="O13" i="10"/>
  <c r="P13" i="10" s="1"/>
  <c r="O3" i="10"/>
  <c r="L4" i="10"/>
  <c r="P5" i="10"/>
  <c r="O10" i="10"/>
  <c r="P10" i="10" s="1"/>
  <c r="I10" i="10" s="1"/>
  <c r="H11" i="10"/>
  <c r="L12" i="10"/>
  <c r="P12" i="10" s="1"/>
  <c r="O18" i="10"/>
  <c r="P18" i="10" s="1"/>
  <c r="H19" i="10"/>
  <c r="P21" i="10"/>
  <c r="O26" i="10"/>
  <c r="H27" i="10"/>
  <c r="P29" i="10"/>
  <c r="O34" i="10"/>
  <c r="P34" i="10" s="1"/>
  <c r="H35" i="10"/>
  <c r="P37" i="10"/>
  <c r="O42" i="10"/>
  <c r="P42" i="10" s="1"/>
  <c r="H43" i="10"/>
  <c r="P45" i="10"/>
  <c r="O50" i="10"/>
  <c r="H51" i="10"/>
  <c r="O7" i="10"/>
  <c r="P7" i="10" s="1"/>
  <c r="H8" i="10"/>
  <c r="L9" i="10"/>
  <c r="P9" i="10" s="1"/>
  <c r="O15" i="10"/>
  <c r="P15" i="10" s="1"/>
  <c r="H16" i="10"/>
  <c r="O23" i="10"/>
  <c r="H24" i="10"/>
  <c r="O31" i="10"/>
  <c r="H32" i="10"/>
  <c r="O39" i="10"/>
  <c r="P39" i="10" s="1"/>
  <c r="H40" i="10"/>
  <c r="O47" i="10"/>
  <c r="P47" i="10" s="1"/>
  <c r="H48" i="10"/>
  <c r="H5" i="10"/>
  <c r="L6" i="10"/>
  <c r="H13" i="10"/>
  <c r="O20" i="10"/>
  <c r="P20" i="10" s="1"/>
  <c r="H21" i="10"/>
  <c r="O28" i="10"/>
  <c r="P28" i="10" s="1"/>
  <c r="H29" i="10"/>
  <c r="O36" i="10"/>
  <c r="H37" i="10"/>
  <c r="O44" i="10"/>
  <c r="H45" i="10"/>
  <c r="H10" i="10"/>
  <c r="H18" i="10"/>
  <c r="H26" i="10"/>
  <c r="H34" i="10"/>
  <c r="O41" i="10"/>
  <c r="P41" i="10" s="1"/>
  <c r="H42" i="10"/>
  <c r="O49" i="10"/>
  <c r="P49" i="10" s="1"/>
  <c r="H50" i="10"/>
  <c r="O14" i="10"/>
  <c r="P14" i="10" s="1"/>
  <c r="O22" i="10"/>
  <c r="P22" i="10" s="1"/>
  <c r="O30" i="10"/>
  <c r="P30" i="10" s="1"/>
  <c r="O38" i="10"/>
  <c r="P38" i="10" s="1"/>
  <c r="H39" i="10"/>
  <c r="O46" i="10"/>
  <c r="H47" i="10"/>
  <c r="P23" i="9"/>
  <c r="P24" i="9"/>
  <c r="P37" i="9"/>
  <c r="P15" i="9"/>
  <c r="P16" i="9"/>
  <c r="P39" i="9"/>
  <c r="P40" i="9"/>
  <c r="P47" i="9"/>
  <c r="P48" i="9"/>
  <c r="P20" i="9"/>
  <c r="P21" i="9"/>
  <c r="P25" i="9"/>
  <c r="P7" i="9"/>
  <c r="P8" i="9"/>
  <c r="I8" i="9" s="1"/>
  <c r="P14" i="9"/>
  <c r="P17" i="9"/>
  <c r="P33" i="9"/>
  <c r="P49" i="9"/>
  <c r="N3" i="9"/>
  <c r="O5" i="9"/>
  <c r="P5" i="9" s="1"/>
  <c r="H6" i="9"/>
  <c r="L7" i="9"/>
  <c r="O13" i="9"/>
  <c r="P13" i="9" s="1"/>
  <c r="H14" i="9"/>
  <c r="O21" i="9"/>
  <c r="H22" i="9"/>
  <c r="O29" i="9"/>
  <c r="P29" i="9" s="1"/>
  <c r="H30" i="9"/>
  <c r="O37" i="9"/>
  <c r="H38" i="9"/>
  <c r="O45" i="9"/>
  <c r="P45" i="9" s="1"/>
  <c r="H46" i="9"/>
  <c r="H11" i="9"/>
  <c r="O18" i="9"/>
  <c r="P18" i="9" s="1"/>
  <c r="H19" i="9"/>
  <c r="O26" i="9"/>
  <c r="P26" i="9" s="1"/>
  <c r="H27" i="9"/>
  <c r="O34" i="9"/>
  <c r="P34" i="9" s="1"/>
  <c r="H35" i="9"/>
  <c r="O42" i="9"/>
  <c r="P42" i="9" s="1"/>
  <c r="H43" i="9"/>
  <c r="O50" i="9"/>
  <c r="P50" i="9" s="1"/>
  <c r="H51" i="9"/>
  <c r="H8" i="9"/>
  <c r="O15" i="9"/>
  <c r="H16" i="9"/>
  <c r="O23" i="9"/>
  <c r="H24" i="9"/>
  <c r="O31" i="9"/>
  <c r="P31" i="9" s="1"/>
  <c r="H32" i="9"/>
  <c r="O39" i="9"/>
  <c r="H40" i="9"/>
  <c r="O47" i="9"/>
  <c r="H48" i="9"/>
  <c r="O20" i="9"/>
  <c r="H21" i="9"/>
  <c r="H29" i="9"/>
  <c r="H37" i="9"/>
  <c r="H45" i="9"/>
  <c r="O9" i="9"/>
  <c r="P9" i="9" s="1"/>
  <c r="I9" i="9" s="1"/>
  <c r="L11" i="9"/>
  <c r="P11" i="9" s="1"/>
  <c r="O17" i="9"/>
  <c r="H18" i="9"/>
  <c r="O25" i="9"/>
  <c r="H26" i="9"/>
  <c r="O33" i="9"/>
  <c r="H34" i="9"/>
  <c r="O41" i="9"/>
  <c r="P41" i="9" s="1"/>
  <c r="O49" i="9"/>
  <c r="O6" i="9"/>
  <c r="P6" i="9" s="1"/>
  <c r="H7" i="9"/>
  <c r="O14" i="9"/>
  <c r="H15" i="9"/>
  <c r="O22" i="9"/>
  <c r="P22" i="9" s="1"/>
  <c r="H23" i="9"/>
  <c r="O30" i="9"/>
  <c r="P30" i="9" s="1"/>
  <c r="H31" i="9"/>
  <c r="O38" i="9"/>
  <c r="P38" i="9" s="1"/>
  <c r="H39" i="9"/>
  <c r="O46" i="9"/>
  <c r="P46" i="9" s="1"/>
  <c r="H47" i="9"/>
  <c r="H8" i="6"/>
  <c r="G52" i="6"/>
  <c r="K3" i="6" s="1"/>
  <c r="I3" i="6" s="1"/>
  <c r="P49" i="8"/>
  <c r="P25" i="8"/>
  <c r="P45" i="8"/>
  <c r="P3" i="8"/>
  <c r="P20" i="8"/>
  <c r="P26" i="8"/>
  <c r="P18" i="8"/>
  <c r="P28" i="8"/>
  <c r="P17" i="8"/>
  <c r="P35" i="8"/>
  <c r="P36" i="8"/>
  <c r="O29" i="8"/>
  <c r="P29" i="8" s="1"/>
  <c r="O37" i="8"/>
  <c r="P37" i="8" s="1"/>
  <c r="O45" i="8"/>
  <c r="P5" i="8"/>
  <c r="O10" i="8"/>
  <c r="P10" i="8" s="1"/>
  <c r="H11" i="8"/>
  <c r="L12" i="8"/>
  <c r="P12" i="8" s="1"/>
  <c r="P13" i="8"/>
  <c r="O18" i="8"/>
  <c r="O26" i="8"/>
  <c r="H27" i="8"/>
  <c r="L7" i="8"/>
  <c r="P7" i="8" s="1"/>
  <c r="O21" i="8"/>
  <c r="P21" i="8" s="1"/>
  <c r="O3" i="8"/>
  <c r="L4" i="8"/>
  <c r="P4" i="8" s="1"/>
  <c r="I4" i="8" s="1"/>
  <c r="H19" i="8"/>
  <c r="O34" i="8"/>
  <c r="P34" i="8" s="1"/>
  <c r="H35" i="8"/>
  <c r="O42" i="8"/>
  <c r="P42" i="8" s="1"/>
  <c r="H43" i="8"/>
  <c r="O23" i="8"/>
  <c r="P23" i="8" s="1"/>
  <c r="H24" i="8"/>
  <c r="O39" i="8"/>
  <c r="P39" i="8" s="1"/>
  <c r="O47" i="8"/>
  <c r="P47" i="8" s="1"/>
  <c r="I51" i="8"/>
  <c r="H5" i="8"/>
  <c r="L6" i="8"/>
  <c r="P6" i="8" s="1"/>
  <c r="I6" i="8" s="1"/>
  <c r="I8" i="8"/>
  <c r="H13" i="8"/>
  <c r="P15" i="8"/>
  <c r="I16" i="8"/>
  <c r="O20" i="8"/>
  <c r="H21" i="8"/>
  <c r="O28" i="8"/>
  <c r="H29" i="8"/>
  <c r="P31" i="8"/>
  <c r="I32" i="8"/>
  <c r="O36" i="8"/>
  <c r="H37" i="8"/>
  <c r="I40" i="8"/>
  <c r="O44" i="8"/>
  <c r="P44" i="8" s="1"/>
  <c r="H45" i="8"/>
  <c r="I48" i="8"/>
  <c r="O9" i="8"/>
  <c r="P9" i="8" s="1"/>
  <c r="H10" i="8"/>
  <c r="L11" i="8"/>
  <c r="P11" i="8" s="1"/>
  <c r="O17" i="8"/>
  <c r="H18" i="8"/>
  <c r="O25" i="8"/>
  <c r="H26" i="8"/>
  <c r="O33" i="8"/>
  <c r="P33" i="8" s="1"/>
  <c r="H34" i="8"/>
  <c r="O41" i="8"/>
  <c r="P41" i="8" s="1"/>
  <c r="H42" i="8"/>
  <c r="O49" i="8"/>
  <c r="H50" i="8"/>
  <c r="P50" i="8"/>
  <c r="H7" i="8"/>
  <c r="O14" i="8"/>
  <c r="P14" i="8" s="1"/>
  <c r="H15" i="8"/>
  <c r="O22" i="8"/>
  <c r="P22" i="8" s="1"/>
  <c r="H23" i="8"/>
  <c r="O30" i="8"/>
  <c r="P30" i="8" s="1"/>
  <c r="H31" i="8"/>
  <c r="O38" i="8"/>
  <c r="P38" i="8" s="1"/>
  <c r="H39" i="8"/>
  <c r="O46" i="8"/>
  <c r="P46" i="8" s="1"/>
  <c r="H47" i="8"/>
  <c r="P21" i="7"/>
  <c r="O3" i="7"/>
  <c r="P3" i="7" s="1"/>
  <c r="H9" i="7"/>
  <c r="P19" i="7"/>
  <c r="H25" i="7"/>
  <c r="P27" i="7"/>
  <c r="H33" i="7"/>
  <c r="P35" i="7"/>
  <c r="H41" i="7"/>
  <c r="P43" i="7"/>
  <c r="H49" i="7"/>
  <c r="P51" i="7"/>
  <c r="O5" i="7"/>
  <c r="P5" i="7" s="1"/>
  <c r="I5" i="7" s="1"/>
  <c r="H6" i="7"/>
  <c r="L7" i="7"/>
  <c r="P7" i="7" s="1"/>
  <c r="I7" i="7" s="1"/>
  <c r="O13" i="7"/>
  <c r="P13" i="7" s="1"/>
  <c r="I17" i="7"/>
  <c r="O21" i="7"/>
  <c r="O29" i="7"/>
  <c r="P29" i="7" s="1"/>
  <c r="O37" i="7"/>
  <c r="P37" i="7" s="1"/>
  <c r="O45" i="7"/>
  <c r="P45" i="7" s="1"/>
  <c r="H11" i="7"/>
  <c r="H19" i="7"/>
  <c r="H27" i="7"/>
  <c r="H35" i="7"/>
  <c r="H43" i="7"/>
  <c r="H51" i="7"/>
  <c r="L11" i="7"/>
  <c r="P11" i="7" s="1"/>
  <c r="P29" i="6"/>
  <c r="P37" i="6"/>
  <c r="P45" i="6"/>
  <c r="P11" i="6"/>
  <c r="P30" i="6"/>
  <c r="P49" i="6"/>
  <c r="P4" i="6"/>
  <c r="P14" i="6"/>
  <c r="P21" i="6"/>
  <c r="P44" i="6"/>
  <c r="P50" i="6"/>
  <c r="O6" i="6"/>
  <c r="P6" i="6" s="1"/>
  <c r="I6" i="6" s="1"/>
  <c r="I4" i="6"/>
  <c r="O8" i="6"/>
  <c r="P8" i="6" s="1"/>
  <c r="I8" i="6" s="1"/>
  <c r="H9" i="6"/>
  <c r="I12" i="6"/>
  <c r="H17" i="6"/>
  <c r="P19" i="6"/>
  <c r="I20" i="6"/>
  <c r="H25" i="6"/>
  <c r="P27" i="6"/>
  <c r="I28" i="6"/>
  <c r="H33" i="6"/>
  <c r="P35" i="6"/>
  <c r="I36" i="6"/>
  <c r="H41" i="6"/>
  <c r="P43" i="6"/>
  <c r="I44" i="6"/>
  <c r="O13" i="6"/>
  <c r="P13" i="6" s="1"/>
  <c r="O5" i="6"/>
  <c r="P5" i="6" s="1"/>
  <c r="L4" i="6"/>
  <c r="L12" i="6"/>
  <c r="P12" i="6" s="1"/>
  <c r="O50" i="6"/>
  <c r="H51" i="6"/>
  <c r="O20" i="6"/>
  <c r="P20" i="6" s="1"/>
  <c r="O28" i="6"/>
  <c r="P28" i="6" s="1"/>
  <c r="O36" i="6"/>
  <c r="P36" i="6" s="1"/>
  <c r="O44" i="6"/>
  <c r="H10" i="6"/>
  <c r="H18" i="6"/>
  <c r="H26" i="6"/>
  <c r="H34" i="6"/>
  <c r="H42" i="6"/>
  <c r="O14" i="6"/>
  <c r="O22" i="6"/>
  <c r="P22" i="6" s="1"/>
  <c r="H5" i="3"/>
  <c r="H6" i="3"/>
  <c r="H7" i="3"/>
  <c r="Q3" i="3"/>
  <c r="O4" i="11" l="1"/>
  <c r="P4" i="11" s="1"/>
  <c r="I4" i="11" s="1"/>
  <c r="I52" i="11" s="1"/>
  <c r="K2" i="11" s="1"/>
  <c r="H52" i="8"/>
  <c r="I52" i="8"/>
  <c r="I52" i="9"/>
  <c r="H52" i="9"/>
  <c r="I52" i="7"/>
  <c r="I52" i="10"/>
  <c r="H52" i="10"/>
  <c r="K2" i="10" s="1"/>
  <c r="O3" i="9"/>
  <c r="P3" i="9" s="1"/>
  <c r="H52" i="6"/>
  <c r="I52" i="6"/>
  <c r="H52" i="7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4" i="3"/>
  <c r="G4" i="3" s="1"/>
  <c r="F4" i="3"/>
  <c r="L4" i="3" a="1"/>
  <c r="L4" i="3" s="1"/>
  <c r="L3" i="3" a="1"/>
  <c r="L3" i="3" s="1"/>
  <c r="L46" i="3" a="1"/>
  <c r="L46" i="3" s="1"/>
  <c r="N46" i="3"/>
  <c r="L47" i="3" a="1"/>
  <c r="L47" i="3" s="1"/>
  <c r="N47" i="3"/>
  <c r="L48" i="3" a="1"/>
  <c r="L48" i="3" s="1"/>
  <c r="N48" i="3"/>
  <c r="L49" i="3" a="1"/>
  <c r="N49" i="3"/>
  <c r="L50" i="3" a="1"/>
  <c r="N50" i="3"/>
  <c r="L51" i="3" a="1"/>
  <c r="L51" i="3" s="1"/>
  <c r="N51" i="3"/>
  <c r="L15" i="3" a="1"/>
  <c r="L15" i="3" s="1"/>
  <c r="N15" i="3"/>
  <c r="L16" i="3" a="1"/>
  <c r="L16" i="3" s="1"/>
  <c r="N16" i="3"/>
  <c r="L17" i="3" a="1"/>
  <c r="L17" i="3" s="1"/>
  <c r="N17" i="3"/>
  <c r="L18" i="3" a="1"/>
  <c r="N18" i="3"/>
  <c r="L19" i="3" a="1"/>
  <c r="N19" i="3"/>
  <c r="L20" i="3" a="1"/>
  <c r="N20" i="3"/>
  <c r="L21" i="3" a="1"/>
  <c r="L21" i="3" s="1"/>
  <c r="N21" i="3"/>
  <c r="L22" i="3" a="1"/>
  <c r="L22" i="3" s="1"/>
  <c r="N22" i="3"/>
  <c r="L23" i="3" a="1"/>
  <c r="L23" i="3" s="1"/>
  <c r="N23" i="3"/>
  <c r="L24" i="3" a="1"/>
  <c r="L24" i="3" s="1"/>
  <c r="N24" i="3"/>
  <c r="L25" i="3" a="1"/>
  <c r="N25" i="3"/>
  <c r="L26" i="3" a="1"/>
  <c r="N26" i="3"/>
  <c r="L27" i="3" a="1"/>
  <c r="N27" i="3"/>
  <c r="L28" i="3" a="1"/>
  <c r="N28" i="3"/>
  <c r="L29" i="3" a="1"/>
  <c r="L29" i="3" s="1"/>
  <c r="N29" i="3"/>
  <c r="L30" i="3" a="1"/>
  <c r="L30" i="3" s="1"/>
  <c r="N30" i="3"/>
  <c r="L31" i="3" a="1"/>
  <c r="L31" i="3" s="1"/>
  <c r="N31" i="3"/>
  <c r="L32" i="3" a="1"/>
  <c r="L32" i="3" s="1"/>
  <c r="N32" i="3"/>
  <c r="L33" i="3" a="1"/>
  <c r="L33" i="3" s="1"/>
  <c r="N33" i="3"/>
  <c r="L34" i="3" a="1"/>
  <c r="N34" i="3"/>
  <c r="L35" i="3" a="1"/>
  <c r="N35" i="3"/>
  <c r="L36" i="3" a="1"/>
  <c r="N36" i="3"/>
  <c r="L37" i="3" a="1"/>
  <c r="N37" i="3"/>
  <c r="L38" i="3" a="1"/>
  <c r="L38" i="3" s="1"/>
  <c r="N38" i="3"/>
  <c r="L39" i="3" a="1"/>
  <c r="L39" i="3" s="1"/>
  <c r="N39" i="3"/>
  <c r="L40" i="3" a="1"/>
  <c r="L40" i="3" s="1"/>
  <c r="N40" i="3"/>
  <c r="L41" i="3" a="1"/>
  <c r="N41" i="3"/>
  <c r="L42" i="3" a="1"/>
  <c r="N42" i="3"/>
  <c r="L43" i="3" a="1"/>
  <c r="N43" i="3"/>
  <c r="L44" i="3" a="1"/>
  <c r="L44" i="3" s="1"/>
  <c r="N44" i="3"/>
  <c r="L45" i="3" a="1"/>
  <c r="L45" i="3" s="1"/>
  <c r="N45" i="3"/>
  <c r="K2" i="8" l="1"/>
  <c r="K2" i="9"/>
  <c r="K2" i="7"/>
  <c r="K2" i="6"/>
  <c r="H4" i="3"/>
  <c r="G52" i="3"/>
  <c r="K3" i="3" s="1"/>
  <c r="N3" i="3"/>
  <c r="L50" i="3"/>
  <c r="O50" i="3"/>
  <c r="L49" i="3"/>
  <c r="O49" i="3"/>
  <c r="O51" i="3"/>
  <c r="P51" i="3" s="1"/>
  <c r="O48" i="3"/>
  <c r="P48" i="3" s="1"/>
  <c r="O47" i="3"/>
  <c r="P47" i="3" s="1"/>
  <c r="O46" i="3"/>
  <c r="P46" i="3" s="1"/>
  <c r="O25" i="3"/>
  <c r="O41" i="3"/>
  <c r="O42" i="3"/>
  <c r="O37" i="3"/>
  <c r="O34" i="3"/>
  <c r="L28" i="3"/>
  <c r="O28" i="3"/>
  <c r="O35" i="3"/>
  <c r="L35" i="3"/>
  <c r="L43" i="3"/>
  <c r="O43" i="3"/>
  <c r="L20" i="3"/>
  <c r="O20" i="3"/>
  <c r="O27" i="3"/>
  <c r="L27" i="3"/>
  <c r="O18" i="3"/>
  <c r="L36" i="3"/>
  <c r="O36" i="3"/>
  <c r="O26" i="3"/>
  <c r="O19" i="3"/>
  <c r="L19" i="3"/>
  <c r="O33" i="3"/>
  <c r="P33" i="3" s="1"/>
  <c r="O17" i="3"/>
  <c r="P17" i="3" s="1"/>
  <c r="L42" i="3"/>
  <c r="O40" i="3"/>
  <c r="P40" i="3" s="1"/>
  <c r="L34" i="3"/>
  <c r="O32" i="3"/>
  <c r="P32" i="3" s="1"/>
  <c r="L26" i="3"/>
  <c r="O24" i="3"/>
  <c r="P24" i="3" s="1"/>
  <c r="L18" i="3"/>
  <c r="O16" i="3"/>
  <c r="P16" i="3" s="1"/>
  <c r="L41" i="3"/>
  <c r="O39" i="3"/>
  <c r="P39" i="3" s="1"/>
  <c r="O31" i="3"/>
  <c r="P31" i="3" s="1"/>
  <c r="L25" i="3"/>
  <c r="O23" i="3"/>
  <c r="P23" i="3" s="1"/>
  <c r="O15" i="3"/>
  <c r="P15" i="3" s="1"/>
  <c r="O38" i="3"/>
  <c r="P38" i="3" s="1"/>
  <c r="O29" i="3"/>
  <c r="P29" i="3" s="1"/>
  <c r="O44" i="3"/>
  <c r="P44" i="3" s="1"/>
  <c r="O30" i="3"/>
  <c r="P30" i="3" s="1"/>
  <c r="O22" i="3"/>
  <c r="P22" i="3" s="1"/>
  <c r="O45" i="3"/>
  <c r="P45" i="3" s="1"/>
  <c r="O21" i="3"/>
  <c r="P21" i="3" s="1"/>
  <c r="L37" i="3"/>
  <c r="H52" i="3" l="1"/>
  <c r="P26" i="3"/>
  <c r="P49" i="3"/>
  <c r="P18" i="3"/>
  <c r="P27" i="3"/>
  <c r="P42" i="3"/>
  <c r="P43" i="3"/>
  <c r="P36" i="3"/>
  <c r="P35" i="3"/>
  <c r="P50" i="3"/>
  <c r="P28" i="3"/>
  <c r="P37" i="3"/>
  <c r="P19" i="3"/>
  <c r="P20" i="3"/>
  <c r="P34" i="3"/>
  <c r="P41" i="3"/>
  <c r="P25" i="3"/>
  <c r="O3" i="3"/>
  <c r="P3" i="3" s="1"/>
  <c r="I3" i="3" s="1"/>
  <c r="L7" i="3" a="1"/>
  <c r="L13" i="3" a="1"/>
  <c r="L9" i="3" a="1"/>
  <c r="L8" i="3" a="1"/>
  <c r="L11" i="3" a="1"/>
  <c r="L14" i="3" a="1"/>
  <c r="L10" i="3" a="1"/>
  <c r="L10" i="3" s="1"/>
  <c r="L6" i="3" a="1"/>
  <c r="L5" i="3" a="1"/>
  <c r="L12" i="3" a="1"/>
  <c r="L11" i="3" l="1"/>
  <c r="N11" i="3"/>
  <c r="L9" i="3"/>
  <c r="N9" i="3"/>
  <c r="L14" i="3"/>
  <c r="N14" i="3"/>
  <c r="N10" i="3"/>
  <c r="L13" i="3"/>
  <c r="N13" i="3"/>
  <c r="L8" i="3"/>
  <c r="N8" i="3"/>
  <c r="L7" i="3"/>
  <c r="N7" i="3"/>
  <c r="L6" i="3"/>
  <c r="N6" i="3"/>
  <c r="L5" i="3"/>
  <c r="N5" i="3"/>
  <c r="N4" i="3"/>
  <c r="L12" i="3"/>
  <c r="N12" i="3"/>
  <c r="O10" i="3" l="1"/>
  <c r="P10" i="3" s="1"/>
  <c r="O14" i="3"/>
  <c r="P14" i="3" s="1"/>
  <c r="O7" i="3"/>
  <c r="P7" i="3" s="1"/>
  <c r="I7" i="3" s="1"/>
  <c r="O12" i="3"/>
  <c r="P12" i="3" s="1"/>
  <c r="O9" i="3"/>
  <c r="P9" i="3" s="1"/>
  <c r="O8" i="3"/>
  <c r="P8" i="3" s="1"/>
  <c r="O4" i="3"/>
  <c r="P4" i="3" s="1"/>
  <c r="I4" i="3" s="1"/>
  <c r="O11" i="3"/>
  <c r="P11" i="3" s="1"/>
  <c r="O5" i="3"/>
  <c r="P5" i="3" s="1"/>
  <c r="I5" i="3" s="1"/>
  <c r="O13" i="3"/>
  <c r="P13" i="3" s="1"/>
  <c r="O6" i="3"/>
  <c r="P6" i="3" l="1"/>
  <c r="I6" i="3" s="1"/>
  <c r="I52" i="3" l="1"/>
  <c r="K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<sst xmlns="http://schemas.openxmlformats.org/spreadsheetml/2006/main" count="748" uniqueCount="104">
  <si>
    <t>Standard_E16d_v5</t>
  </si>
  <si>
    <t>Standard_E8d_v5</t>
  </si>
  <si>
    <t>vm size</t>
    <phoneticPr fontId="1" type="noConversion"/>
  </si>
  <si>
    <t>Standard_E8d_v5</t>
    <phoneticPr fontId="1" type="noConversion"/>
  </si>
  <si>
    <t>Standard_DS1_v2</t>
    <phoneticPr fontId="1" type="noConversion"/>
  </si>
  <si>
    <t>Standard_E16d_v5</t>
    <phoneticPr fontId="1" type="noConversion"/>
  </si>
  <si>
    <t>Dedicate</t>
  </si>
  <si>
    <t>Spot</t>
    <phoneticPr fontId="1" type="noConversion"/>
  </si>
  <si>
    <t>m4-xcluster</t>
  </si>
  <si>
    <t>m4-xcluster</t>
    <phoneticPr fontId="1" type="noConversion"/>
  </si>
  <si>
    <t>m4-8xcluster</t>
    <phoneticPr fontId="1" type="noConversion"/>
  </si>
  <si>
    <t>m4-2xcluster</t>
    <phoneticPr fontId="1" type="noConversion"/>
  </si>
  <si>
    <t>m4-10xcluster</t>
    <phoneticPr fontId="1" type="noConversion"/>
  </si>
  <si>
    <t>m4-20xcluster</t>
    <phoneticPr fontId="1" type="noConversion"/>
  </si>
  <si>
    <t>m4-40xcluster</t>
    <phoneticPr fontId="1" type="noConversion"/>
  </si>
  <si>
    <t>m4-60xcluster</t>
    <phoneticPr fontId="1" type="noConversion"/>
  </si>
  <si>
    <t>Cluster</t>
    <phoneticPr fontId="1" type="noConversion"/>
  </si>
  <si>
    <t>VM</t>
    <phoneticPr fontId="1" type="noConversion"/>
  </si>
  <si>
    <t>Nodes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</si>
  <si>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</si>
  <si>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</si>
  <si>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</si>
  <si>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</si>
  <si>
    <t>No</t>
    <phoneticPr fontId="1" type="noConversion"/>
  </si>
  <si>
    <t>Dedicate</t>
    <phoneticPr fontId="1" type="noConversion"/>
  </si>
  <si>
    <t>Init Time (hr)</t>
    <phoneticPr fontId="1" type="noConversion"/>
  </si>
  <si>
    <t>Criticality</t>
    <phoneticPr fontId="1" type="noConversion"/>
  </si>
  <si>
    <t>Total Nodes</t>
    <phoneticPr fontId="1" type="noConversion"/>
  </si>
  <si>
    <t>Hours</t>
    <phoneticPr fontId="1" type="noConversion"/>
  </si>
  <si>
    <t>Time 
( hh hr mm min ss s)</t>
    <phoneticPr fontId="1" type="noConversion"/>
  </si>
  <si>
    <t>Cluster (USD/hr)</t>
    <phoneticPr fontId="1" type="noConversion"/>
  </si>
  <si>
    <t>Location</t>
    <phoneticPr fontId="1" type="noConversion"/>
  </si>
  <si>
    <t>West US2</t>
    <phoneticPr fontId="1" type="noConversion"/>
  </si>
  <si>
    <t>m4-8xcluster</t>
  </si>
  <si>
    <t>Scatter
Cluster</t>
    <phoneticPr fontId="1" type="noConversion"/>
  </si>
  <si>
    <t>WM</t>
  </si>
  <si>
    <t>WM</t>
    <phoneticPr fontId="1" type="noConversion"/>
  </si>
  <si>
    <t>-</t>
    <phoneticPr fontId="1" type="noConversion"/>
  </si>
  <si>
    <t>Wall Clock Time (hr)</t>
    <phoneticPr fontId="1" type="noConversion"/>
  </si>
  <si>
    <t>Wall Clock Time 
(hr)</t>
    <phoneticPr fontId="1" type="noConversion"/>
  </si>
  <si>
    <t>Total Cost:
(USD)</t>
    <phoneticPr fontId="1" type="noConversion"/>
  </si>
  <si>
    <t>Region</t>
    <phoneticPr fontId="1" type="noConversion"/>
  </si>
  <si>
    <t>West US2</t>
  </si>
  <si>
    <t>Lookup</t>
    <phoneticPr fontId="1" type="noConversion"/>
  </si>
  <si>
    <t>01 min 30 s</t>
  </si>
  <si>
    <t>01 min 47 s</t>
  </si>
  <si>
    <t>m4-60xcluster</t>
  </si>
  <si>
    <t>12 min 26 s</t>
  </si>
  <si>
    <t>Region</t>
  </si>
  <si>
    <t>Cluster</t>
  </si>
  <si>
    <t>Criticality</t>
  </si>
  <si>
    <t>Scatter
Cluster</t>
  </si>
  <si>
    <t>Time 
( hh hr mm min ss s)</t>
  </si>
  <si>
    <t>High</t>
  </si>
  <si>
    <t>-</t>
  </si>
  <si>
    <t>Total Cost:
(USD)</t>
  </si>
  <si>
    <t>Wall Clock Time (hr)</t>
  </si>
  <si>
    <t>Init Time (hr)</t>
  </si>
  <si>
    <t>Hours</t>
  </si>
  <si>
    <t>Wall Clock Time 
(hr)</t>
  </si>
  <si>
    <t>Cost (USD)</t>
  </si>
  <si>
    <t>VM</t>
  </si>
  <si>
    <t>Total Nodes</t>
  </si>
  <si>
    <t>Spot</t>
  </si>
  <si>
    <t>Cluster (USD/hr)</t>
  </si>
  <si>
    <t>Standard_DS1_v2</t>
  </si>
  <si>
    <t>Cores</t>
    <phoneticPr fontId="1" type="noConversion"/>
  </si>
  <si>
    <t>ASU (per hr)</t>
  </si>
  <si>
    <t>ASU (per hr)</t>
    <phoneticPr fontId="1" type="noConversion"/>
  </si>
  <si>
    <t>ASU Cost (USD)</t>
  </si>
  <si>
    <t>ASU Cost (USD)</t>
    <phoneticPr fontId="1" type="noConversion"/>
  </si>
  <si>
    <t>ASU Cost (USD/hr)</t>
  </si>
  <si>
    <t>ASU Cost (USD/hr)</t>
    <phoneticPr fontId="1" type="noConversion"/>
  </si>
  <si>
    <t>Azure Cost (USD)</t>
  </si>
  <si>
    <t>Azure Cost (USD)</t>
    <phoneticPr fontId="1" type="noConversion"/>
  </si>
  <si>
    <t>Concurrent Tasks</t>
  </si>
  <si>
    <t>Concurrent Tasks</t>
    <phoneticPr fontId="1" type="noConversion"/>
  </si>
  <si>
    <t>g4-2xcluster</t>
  </si>
  <si>
    <t>Standard_NC8as_T4_v3</t>
  </si>
  <si>
    <t>g4-8xcluster</t>
  </si>
  <si>
    <t>g4-40xcluster</t>
  </si>
  <si>
    <t>Standard_NC16as_T4_v3</t>
  </si>
  <si>
    <t>Standard_NC8as_T4_v3West US2</t>
  </si>
  <si>
    <t>Standard_NC16as_T4_v3West US2</t>
  </si>
  <si>
    <t>ASU Price</t>
  </si>
  <si>
    <t>ASU Price</t>
    <phoneticPr fontId="1" type="noConversion"/>
  </si>
  <si>
    <t>20240920 Update</t>
    <phoneticPr fontId="1" type="noConversion"/>
  </si>
  <si>
    <t>m4-2xcluster</t>
  </si>
  <si>
    <t>m4-10xcluster</t>
  </si>
  <si>
    <t>m4-20xcluster</t>
  </si>
  <si>
    <t>m4-40xcluster</t>
  </si>
  <si>
    <t>03 hr 26 min 33 s</t>
  </si>
  <si>
    <t>08 hr 00 min 00 s</t>
  </si>
  <si>
    <t>02 hr 14 min 39 s</t>
  </si>
  <si>
    <t>23 min 24 s</t>
  </si>
  <si>
    <t>01 hr 58 min 11 s</t>
  </si>
  <si>
    <t>13 min 12 s</t>
  </si>
  <si>
    <t>04 min 30 s</t>
  </si>
  <si>
    <t>06 hr 26 min 01 s</t>
  </si>
  <si>
    <t>58 min 49 s</t>
  </si>
  <si>
    <t>09 min 38 s</t>
  </si>
  <si>
    <t>33 min 48 s</t>
  </si>
  <si>
    <t>04 hr 41 min 15 s</t>
  </si>
  <si>
    <t>03 hr 17 min 54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</si>
</sst>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rgb="FF000118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theme="1"/>
      <name val="Arial"/>
      <family val="2"/>
    </font>
    <font>
      <sz val="16"/>
      <color rgb="FF0001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Protection="1">
      <alignment vertical="center"/>
      <protection locked="0"/>
    </xf>
    <xf numFmtId="0" fontId="5" fillId="0" borderId="0" xfId="0" applyFont="1" applyAlignment="1"/>
    <xf numFmtId="0" fontId="2" fillId="4" borderId="2" xfId="0" applyFont="1" applyFill="1" applyBorder="1" applyProtection="1">
      <alignment vertical="center"/>
      <protection locked="0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5" xfId="0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0" xfId="0" applyFill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2" fillId="2" borderId="22" xfId="0" applyFont="1" applyFill="1" applyBorder="1">
      <alignment vertical="center"/>
    </xf>
    <xf numFmtId="0" fontId="2" fillId="4" borderId="23" xfId="0" applyFont="1" applyFill="1" applyBorder="1" applyProtection="1">
      <alignment vertical="center"/>
      <protection locked="0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27" xfId="0" applyFill="1" applyBorder="1">
      <alignment vertical="center"/>
    </xf>
    <xf numFmtId="0" fontId="0" fillId="0" borderId="2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6A56-19A6-794A-8946-4D0DEEC78710}">
  <dimension ref="A1:U52"/>
  <sheetViews>
    <sheetView tabSelected="1" zoomScale="73" zoomScaleNormal="73" workbookViewId="0">
      <selection activeCell="C12" sqref="C12"/>
    </sheetView>
  </sheetViews>
  <sheetFormatPr baseColWidth="10" defaultRowHeight="30" customHeight="1"/>
  <cols>
    <col min="1" max="1" width="26.83203125" style="16" bestFit="1" customWidth="1"/>
    <col min="2" max="2" width="14.33203125" style="16" bestFit="1" customWidth="1"/>
    <col min="3" max="3" width="22.1640625" style="16" bestFit="1" customWidth="1"/>
    <col min="4" max="4" width="22.1640625" style="16" customWidth="1"/>
    <col min="5" max="5" width="28" style="16" customWidth="1"/>
    <col min="6" max="6" width="19.6640625" style="16" customWidth="1"/>
    <col min="7" max="8" width="24.1640625" style="16" customWidth="1"/>
    <col min="9" max="9" width="25.33203125" style="16" bestFit="1" customWidth="1"/>
    <col min="10" max="10" width="16.1640625" style="16" bestFit="1" customWidth="1"/>
    <col min="11" max="11" width="16.1640625" style="16" customWidth="1"/>
    <col min="12" max="12" width="25.83203125" style="16" bestFit="1" customWidth="1"/>
    <col min="13" max="13" width="18" style="16" bestFit="1" customWidth="1"/>
    <col min="14" max="14" width="13.5" style="16" bestFit="1" customWidth="1"/>
    <col min="15" max="15" width="10.83203125" style="16"/>
    <col min="16" max="16" width="24.6640625" style="16" bestFit="1" customWidth="1"/>
    <col min="17" max="17" width="21.5" style="16" bestFit="1" customWidth="1"/>
    <col min="18" max="18" width="25.33203125" style="13" bestFit="1" customWidth="1"/>
    <col min="19" max="19" width="27.83203125" style="13" bestFit="1" customWidth="1"/>
    <col min="20" max="20" width="15.6640625" style="13" bestFit="1" customWidth="1"/>
    <col min="21" max="16384" width="10.83203125" style="13"/>
  </cols>
  <sheetData>
    <row r="1" spans="1:21" ht="30" customHeight="1" thickBot="1">
      <c r="A1" s="7" t="s">
        <v>41</v>
      </c>
      <c r="B1" s="6" t="s">
        <v>42</v>
      </c>
    </row>
    <row r="2" spans="1:21" ht="50" customHeight="1" thickBot="1">
      <c r="A2" s="7" t="s">
        <v>16</v>
      </c>
      <c r="B2" s="7" t="s">
        <v>26</v>
      </c>
      <c r="C2" s="8" t="s">
        <v>34</v>
      </c>
      <c r="D2" s="8" t="s">
        <v>76</v>
      </c>
      <c r="E2" s="8" t="s">
        <v>29</v>
      </c>
      <c r="F2" s="7" t="s">
        <v>28</v>
      </c>
      <c r="G2" s="9" t="s">
        <v>39</v>
      </c>
      <c r="H2" s="9" t="s">
        <v>70</v>
      </c>
      <c r="I2" s="10" t="s">
        <v>74</v>
      </c>
      <c r="J2" s="11" t="s">
        <v>40</v>
      </c>
      <c r="K2" s="12">
        <f>ROUND(H52,3)+ROUND(I52,3)</f>
        <v>54.116999999999997</v>
      </c>
      <c r="L2" s="7" t="s">
        <v>17</v>
      </c>
      <c r="M2" s="7" t="s">
        <v>27</v>
      </c>
      <c r="N2" s="7" t="s">
        <v>24</v>
      </c>
      <c r="O2" s="7" t="s">
        <v>7</v>
      </c>
      <c r="P2" s="7" t="s">
        <v>30</v>
      </c>
      <c r="Q2" s="7" t="s">
        <v>25</v>
      </c>
      <c r="R2" s="7" t="s">
        <v>68</v>
      </c>
      <c r="S2" s="10" t="s">
        <v>72</v>
      </c>
      <c r="T2" s="38" t="s">
        <v>85</v>
      </c>
      <c r="U2" s="39">
        <v>0.75</v>
      </c>
    </row>
    <row r="3" spans="1:21" ht="50" customHeight="1" thickBot="1">
      <c r="A3" s="7" t="s">
        <v>35</v>
      </c>
      <c r="B3" s="7" t="s">
        <v>19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/>
      <c r="I3" s="7">
        <f>IF(K3&gt;0,(K3+Q3)*P3,0)</f>
        <v>0.203851</v>
      </c>
      <c r="J3" s="11" t="s">
        <v>38</v>
      </c>
      <c r="K3" s="11">
        <f>ROUND(G52,3)</f>
        <v>3.5430000000000001</v>
      </c>
      <c r="L3" s="7" t="str" cm="1">
        <f t="array" ref="L3:M3">VLOOKUP(A3,Cluster!A:C,{2,3},FALSE)</f>
        <v>Standard_DS1_v2</v>
      </c>
      <c r="M3" s="7">
        <v>1</v>
      </c>
      <c r="N3" s="7">
        <f t="shared" ref="N3:N51" si="0">IF(B3="High",M3,
IF(B3="Medium",ROUND(M3*0.5,0),
IF(B3="Low",_xlfn.CEILING.MATH(M3*0.2),
IF(B3="No",1))))</f>
        <v>1</v>
      </c>
      <c r="O3" s="7">
        <f>M3-N3</f>
        <v>0</v>
      </c>
      <c r="P3" s="7">
        <f>N3*VLOOKUP(L3&amp;$B$1,'VM Price'!A:E,3,FALSE)+O3*VLOOKUP(L3&amp;$B$1,'VM Price'!A:E,4,FALSE)</f>
        <v>5.7000000000000002E-2</v>
      </c>
      <c r="Q3" s="7">
        <f>2/60</f>
        <v>3.3333333333333333E-2</v>
      </c>
      <c r="R3" s="7"/>
      <c r="S3" s="7"/>
    </row>
    <row r="4" spans="1:21" ht="30" customHeight="1">
      <c r="A4" s="6" t="s">
        <v>8</v>
      </c>
      <c r="B4" s="6" t="s">
        <v>22</v>
      </c>
      <c r="C4" s="6"/>
      <c r="D4" s="6"/>
      <c r="E4" s="6"/>
      <c r="F4" s="14">
        <f>(IFERROR(VALUE(LEFT(E4,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0))))*IF(C4&gt;1,C4,1)</f>
        <v>0</v>
      </c>
      <c r="G4" s="14">
        <f>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0)))+IF(E4&lt;&gt;"",Q4,0)</f>
        <v>0</v>
      </c>
      <c r="H4" s="14">
        <f>IF(F4&gt;0,ROUND(F4*S4,4),0)</f>
        <v>0</v>
      </c>
      <c r="I4" s="14">
        <f>IF(F4&gt;0,ROUND((F4+Q4)*P4,4),0)</f>
        <v>0</v>
      </c>
      <c r="J4" s="13"/>
      <c r="K4" s="13"/>
      <c r="L4" s="14" t="str" cm="1">
        <f t="array" ref="L4:M4">VLOOKUP(A4,Cluster!A:C,{2,3},FALSE)</f>
        <v>Standard_E8d_v5</v>
      </c>
      <c r="M4" s="14">
        <v>1</v>
      </c>
      <c r="N4" s="14">
        <f t="shared" si="0"/>
        <v>1</v>
      </c>
      <c r="O4" s="14">
        <f>M4-N4</f>
        <v>0</v>
      </c>
      <c r="P4" s="14">
        <f>N4*VLOOKUP(L4&amp;$B$1,'VM Price'!A:E,3,FALSE)+O4*VLOOKUP(L4&amp;$B$1,'VM Price'!A:E,4,FALSE)</f>
        <v>0.57599999999999996</v>
      </c>
      <c r="Q4" s="14">
        <f>6/60</f>
        <v>0.1</v>
      </c>
      <c r="R4" s="14" cm="1">
        <f t="array" ref="R4">LN(VLOOKUP(A4,Cluster!A:D,{4},FALSE)*IF(D4&gt;1,D4,1))</f>
        <v>2.0794415416798357</v>
      </c>
      <c r="S4" s="14">
        <f>R4*$U$2</f>
        <v>1.5595811562598767</v>
      </c>
    </row>
    <row r="5" spans="1:21" ht="30" customHeight="1">
      <c r="A5" s="6" t="s">
        <v>87</v>
      </c>
      <c r="B5" s="6" t="s">
        <v>22</v>
      </c>
      <c r="C5" s="6"/>
      <c r="D5" s="6"/>
      <c r="E5" s="6"/>
      <c r="F5" s="14">
        <f t="shared" ref="F5:F51" si="1">(IFERROR(VALUE(LEFT(E5,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0))))*IF(C5&gt;1,C5,1)</f>
        <v>0</v>
      </c>
      <c r="G5" s="14">
        <f t="shared" ref="G5:G51" si="2">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0)))+IF(E5&lt;&gt;"",Q5,0)</f>
        <v>0</v>
      </c>
      <c r="H5" s="14">
        <f t="shared" ref="H5:H51" si="3">IF(F5&gt;0,ROUND(F5*S5,4),0)</f>
        <v>0</v>
      </c>
      <c r="I5" s="14">
        <f t="shared" ref="I5:I51" si="4">IF(F5&gt;0,ROUND((F5+Q5)*P5,4),0)</f>
        <v>0</v>
      </c>
      <c r="J5" s="13"/>
      <c r="K5" s="13"/>
      <c r="L5" s="14" t="str" cm="1">
        <f t="array" ref="L5:M5">VLOOKUP(A5,Cluster!A:C,{2,3},FALSE)</f>
        <v>Standard_E8d_v5</v>
      </c>
      <c r="M5" s="14">
        <v>2</v>
      </c>
      <c r="N5" s="14">
        <f t="shared" si="0"/>
        <v>1</v>
      </c>
      <c r="O5" s="14">
        <f t="shared" ref="O5:O51" si="5">M5-N5</f>
        <v>1</v>
      </c>
      <c r="P5" s="14">
        <f>N5*VLOOKUP(L5&amp;$B$1,'VM Price'!A:E,3,FALSE)+O5*VLOOKUP(L5&amp;$B$1,'VM Price'!A:E,4,FALSE)</f>
        <v>0.65089999999999992</v>
      </c>
      <c r="Q5" s="14">
        <f t="shared" ref="Q5:Q51" si="6">6/60</f>
        <v>0.1</v>
      </c>
      <c r="R5" s="14" cm="1">
        <f t="array" ref="R5">LN(VLOOKUP(A5,Cluster!A:D,{4},FALSE)*IF(D5&gt;1,D5,1))</f>
        <v>2.7725887222397811</v>
      </c>
      <c r="S5" s="14">
        <f t="shared" ref="S5:S51" si="7">R5*$U$2</f>
        <v>2.0794415416798357</v>
      </c>
    </row>
    <row r="6" spans="1:21" ht="30" customHeight="1">
      <c r="A6" s="6" t="s">
        <v>33</v>
      </c>
      <c r="B6" s="6" t="s">
        <v>22</v>
      </c>
      <c r="C6" s="6"/>
      <c r="D6" s="6"/>
      <c r="E6" s="6"/>
      <c r="F6" s="14">
        <f t="shared" si="1"/>
        <v>0</v>
      </c>
      <c r="G6" s="14">
        <f t="shared" si="2"/>
        <v>0</v>
      </c>
      <c r="H6" s="14">
        <f t="shared" si="3"/>
        <v>0</v>
      </c>
      <c r="I6" s="14">
        <f t="shared" si="4"/>
        <v>0</v>
      </c>
      <c r="J6" s="13"/>
      <c r="K6" s="13"/>
      <c r="L6" s="14" t="str" cm="1">
        <f t="array" ref="L6:M6">VLOOKUP(A6,Cluster!A:C,{2,3},FALSE)</f>
        <v>Standard_E8d_v5</v>
      </c>
      <c r="M6" s="14">
        <v>8</v>
      </c>
      <c r="N6" s="14">
        <f t="shared" si="0"/>
        <v>1</v>
      </c>
      <c r="O6" s="14">
        <f t="shared" si="5"/>
        <v>7</v>
      </c>
      <c r="P6" s="14">
        <f>N6*VLOOKUP(L6&amp;$B$1,'VM Price'!A:E,3,FALSE)+O6*VLOOKUP(L6&amp;$B$1,'VM Price'!A:E,4,FALSE)</f>
        <v>1.1002999999999998</v>
      </c>
      <c r="Q6" s="14">
        <f t="shared" si="6"/>
        <v>0.1</v>
      </c>
      <c r="R6" s="14" cm="1">
        <f t="array" ref="R6">LN(VLOOKUP(A6,Cluster!A:D,{4},FALSE)*IF(D6&gt;1,D6,1))</f>
        <v>4.1588830833596715</v>
      </c>
      <c r="S6" s="14">
        <f t="shared" si="7"/>
        <v>3.1191623125197534</v>
      </c>
    </row>
    <row r="7" spans="1:21" ht="30" customHeight="1">
      <c r="A7" s="6" t="s">
        <v>88</v>
      </c>
      <c r="B7" s="6" t="s">
        <v>22</v>
      </c>
      <c r="C7" s="6"/>
      <c r="D7" s="6"/>
      <c r="E7" s="6"/>
      <c r="F7" s="14">
        <f t="shared" si="1"/>
        <v>0</v>
      </c>
      <c r="G7" s="14">
        <f t="shared" si="2"/>
        <v>0</v>
      </c>
      <c r="H7" s="14">
        <f t="shared" si="3"/>
        <v>0</v>
      </c>
      <c r="I7" s="14">
        <f t="shared" si="4"/>
        <v>0</v>
      </c>
      <c r="J7" s="13"/>
      <c r="K7" s="13"/>
      <c r="L7" s="14" t="str" cm="1">
        <f t="array" ref="L7:M7">VLOOKUP(A7,Cluster!A:C,{2,3},FALSE)</f>
        <v>Standard_E8d_v5</v>
      </c>
      <c r="M7" s="14">
        <v>10</v>
      </c>
      <c r="N7" s="14">
        <f t="shared" si="0"/>
        <v>1</v>
      </c>
      <c r="O7" s="14">
        <f t="shared" si="5"/>
        <v>9</v>
      </c>
      <c r="P7" s="14">
        <f>N7*VLOOKUP(L7&amp;$B$1,'VM Price'!A:E,3,FALSE)+O7*VLOOKUP(L7&amp;$B$1,'VM Price'!A:E,4,FALSE)</f>
        <v>1.2500999999999998</v>
      </c>
      <c r="Q7" s="14">
        <f t="shared" si="6"/>
        <v>0.1</v>
      </c>
      <c r="R7" s="14" cm="1">
        <f t="array" ref="R7">LN(VLOOKUP(A7,Cluster!A:D,{4},FALSE)*IF(D7&gt;1,D7,1))</f>
        <v>4.3820266346738812</v>
      </c>
      <c r="S7" s="14">
        <f t="shared" si="7"/>
        <v>3.2865199760054109</v>
      </c>
    </row>
    <row r="8" spans="1:21" ht="30" customHeight="1">
      <c r="A8" s="6" t="s">
        <v>89</v>
      </c>
      <c r="B8" s="6" t="s">
        <v>53</v>
      </c>
      <c r="C8" s="6">
        <v>1</v>
      </c>
      <c r="D8" s="6">
        <v>1</v>
      </c>
      <c r="E8" s="6" t="s">
        <v>91</v>
      </c>
      <c r="F8" s="14">
        <f t="shared" si="1"/>
        <v>3.4425000000000003</v>
      </c>
      <c r="G8" s="14">
        <f t="shared" si="2"/>
        <v>3.5425000000000004</v>
      </c>
      <c r="H8" s="14">
        <f t="shared" si="3"/>
        <v>13.1035</v>
      </c>
      <c r="I8" s="14">
        <f t="shared" si="4"/>
        <v>40.809600000000003</v>
      </c>
      <c r="J8" s="13"/>
      <c r="K8" s="13"/>
      <c r="L8" s="14" t="str" cm="1">
        <f t="array" ref="L8:M8">VLOOKUP(A8,Cluster!A:C,{2,3},FALSE)</f>
        <v>Standard_E16d_v5</v>
      </c>
      <c r="M8" s="14">
        <v>10</v>
      </c>
      <c r="N8" s="14">
        <f t="shared" si="0"/>
        <v>10</v>
      </c>
      <c r="O8" s="14">
        <f t="shared" si="5"/>
        <v>0</v>
      </c>
      <c r="P8" s="14">
        <f>N8*VLOOKUP(L8&amp;$B$1,'VM Price'!A:E,3,FALSE)+O8*VLOOKUP(L8&amp;$B$1,'VM Price'!A:E,4,FALSE)</f>
        <v>11.52</v>
      </c>
      <c r="Q8" s="14">
        <f t="shared" si="6"/>
        <v>0.1</v>
      </c>
      <c r="R8" s="14" cm="1">
        <f t="array" ref="R8">LN(VLOOKUP(A8,Cluster!A:D,{4},FALSE)*IF(D8&gt;1,D8,1))</f>
        <v>5.0751738152338266</v>
      </c>
      <c r="S8" s="14">
        <f t="shared" si="7"/>
        <v>3.80638036142537</v>
      </c>
    </row>
    <row r="9" spans="1:21" ht="30" customHeight="1">
      <c r="A9" s="6" t="s">
        <v>90</v>
      </c>
      <c r="B9" s="6" t="s">
        <v>22</v>
      </c>
      <c r="C9" s="6"/>
      <c r="D9" s="6"/>
      <c r="E9" s="6"/>
      <c r="F9" s="14">
        <f t="shared" si="1"/>
        <v>0</v>
      </c>
      <c r="G9" s="14">
        <f t="shared" si="2"/>
        <v>0</v>
      </c>
      <c r="H9" s="14">
        <f t="shared" si="3"/>
        <v>0</v>
      </c>
      <c r="I9" s="14">
        <f t="shared" si="4"/>
        <v>0</v>
      </c>
      <c r="J9" s="13"/>
      <c r="K9" s="13"/>
      <c r="L9" s="14" t="str" cm="1">
        <f t="array" ref="L9:M9">VLOOKUP(A9,Cluster!A:C,{2,3},FALSE)</f>
        <v>Standard_E16d_v5</v>
      </c>
      <c r="M9" s="14">
        <v>20</v>
      </c>
      <c r="N9" s="14">
        <f t="shared" si="0"/>
        <v>1</v>
      </c>
      <c r="O9" s="14">
        <f t="shared" si="5"/>
        <v>19</v>
      </c>
      <c r="P9" s="14">
        <f>N9*VLOOKUP(L9&amp;$B$1,'VM Price'!A:E,3,FALSE)+O9*VLOOKUP(L9&amp;$B$1,'VM Price'!A:E,4,FALSE)</f>
        <v>4.2167000000000003</v>
      </c>
      <c r="Q9" s="14">
        <f t="shared" si="6"/>
        <v>0.1</v>
      </c>
      <c r="R9" s="14" cm="1">
        <f t="array" ref="R9">LN(VLOOKUP(A9,Cluster!A:D,{4},FALSE)*IF(D9&gt;1,D9,1))</f>
        <v>5.768320995793772</v>
      </c>
      <c r="S9" s="14">
        <f t="shared" si="7"/>
        <v>4.326240746845329</v>
      </c>
    </row>
    <row r="10" spans="1:21" ht="30" customHeight="1">
      <c r="A10" s="6" t="s">
        <v>46</v>
      </c>
      <c r="B10" s="6" t="s">
        <v>22</v>
      </c>
      <c r="C10" s="6"/>
      <c r="D10" s="6"/>
      <c r="E10" s="6"/>
      <c r="F10" s="14">
        <f t="shared" si="1"/>
        <v>0</v>
      </c>
      <c r="G10" s="14">
        <f t="shared" si="2"/>
        <v>0</v>
      </c>
      <c r="H10" s="14">
        <f t="shared" si="3"/>
        <v>0</v>
      </c>
      <c r="I10" s="14">
        <f t="shared" si="4"/>
        <v>0</v>
      </c>
      <c r="J10" s="13"/>
      <c r="K10" s="13"/>
      <c r="L10" s="14" t="str" cm="1">
        <f t="array" ref="L10:M10">VLOOKUP(A10,Cluster!A:C,{2,3},FALSE)</f>
        <v>Standard_E16d_v5</v>
      </c>
      <c r="M10" s="14">
        <v>30</v>
      </c>
      <c r="N10" s="14">
        <f t="shared" si="0"/>
        <v>1</v>
      </c>
      <c r="O10" s="14">
        <f t="shared" si="5"/>
        <v>29</v>
      </c>
      <c r="P10" s="14">
        <f>N10*VLOOKUP(L10&amp;$B$1,'VM Price'!A:E,3,FALSE)+O10*VLOOKUP(L10&amp;$B$1,'VM Price'!A:E,4,FALSE)</f>
        <v>5.8296999999999999</v>
      </c>
      <c r="Q10" s="14">
        <f t="shared" si="6"/>
        <v>0.1</v>
      </c>
      <c r="R10" s="14" cm="1">
        <f t="array" ref="R10">LN(VLOOKUP(A10,Cluster!A:D,{4},FALSE)*IF(D10&gt;1,D10,1))</f>
        <v>6.1737861039019366</v>
      </c>
      <c r="S10" s="14">
        <f t="shared" si="7"/>
        <v>4.6303395779264527</v>
      </c>
    </row>
    <row r="11" spans="1:21" ht="30" customHeight="1">
      <c r="A11" s="6" t="s">
        <v>77</v>
      </c>
      <c r="B11" s="6" t="s">
        <v>22</v>
      </c>
      <c r="C11" s="6"/>
      <c r="D11" s="6"/>
      <c r="E11" s="6"/>
      <c r="F11" s="14">
        <f t="shared" si="1"/>
        <v>0</v>
      </c>
      <c r="G11" s="14">
        <f t="shared" si="2"/>
        <v>0</v>
      </c>
      <c r="H11" s="14">
        <f t="shared" si="3"/>
        <v>0</v>
      </c>
      <c r="I11" s="14">
        <f t="shared" si="4"/>
        <v>0</v>
      </c>
      <c r="J11" s="13"/>
      <c r="K11" s="13"/>
      <c r="L11" s="14" t="str" cm="1">
        <f t="array" ref="L11:M11">VLOOKUP(A11,Cluster!A:C,{2,3},FALSE)</f>
        <v>Standard_NC8as_T4_v3</v>
      </c>
      <c r="M11" s="14">
        <v>2</v>
      </c>
      <c r="N11" s="14">
        <f t="shared" si="0"/>
        <v>1</v>
      </c>
      <c r="O11" s="14">
        <f t="shared" si="5"/>
        <v>1</v>
      </c>
      <c r="P11" s="14">
        <f>N11*VLOOKUP(L11&amp;$B$1,'VM Price'!A:E,3,FALSE)+O11*VLOOKUP(L11&amp;$B$1,'VM Price'!A:E,4,FALSE)</f>
        <v>0.84889999999999999</v>
      </c>
      <c r="Q11" s="14">
        <f t="shared" si="6"/>
        <v>0.1</v>
      </c>
      <c r="R11" s="14" cm="1">
        <f t="array" ref="R11">LN(VLOOKUP(A11,Cluster!A:D,{4},FALSE)*IF(D11&gt;1,D11,1))</f>
        <v>2.7725887222397811</v>
      </c>
      <c r="S11" s="14">
        <f t="shared" si="7"/>
        <v>2.0794415416798357</v>
      </c>
    </row>
    <row r="12" spans="1:21" ht="30" customHeight="1">
      <c r="A12" s="6" t="s">
        <v>79</v>
      </c>
      <c r="B12" s="6" t="s">
        <v>22</v>
      </c>
      <c r="C12" s="6"/>
      <c r="D12" s="6"/>
      <c r="E12" s="6"/>
      <c r="F12" s="14">
        <f t="shared" si="1"/>
        <v>0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3"/>
      <c r="K12" s="13"/>
      <c r="L12" s="14" t="str" cm="1">
        <f t="array" ref="L12:M12">VLOOKUP(A12,Cluster!A:C,{2,3},FALSE)</f>
        <v>Standard_NC8as_T4_v3</v>
      </c>
      <c r="M12" s="14">
        <v>8</v>
      </c>
      <c r="N12" s="14">
        <f t="shared" si="0"/>
        <v>1</v>
      </c>
      <c r="O12" s="14">
        <f t="shared" si="5"/>
        <v>7</v>
      </c>
      <c r="P12" s="14">
        <f>N12*VLOOKUP(L12&amp;$B$1,'VM Price'!A:E,3,FALSE)+O12*VLOOKUP(L12&amp;$B$1,'VM Price'!A:E,4,FALSE)</f>
        <v>1.4302999999999999</v>
      </c>
      <c r="Q12" s="14">
        <f t="shared" si="6"/>
        <v>0.1</v>
      </c>
      <c r="R12" s="14" cm="1">
        <f t="array" ref="R12">LN(VLOOKUP(A12,Cluster!A:D,{4},FALSE)*IF(D12&gt;1,D12,1))</f>
        <v>4.1588830833596715</v>
      </c>
      <c r="S12" s="14">
        <f t="shared" si="7"/>
        <v>3.1191623125197534</v>
      </c>
    </row>
    <row r="13" spans="1:21" ht="30" customHeight="1">
      <c r="A13" s="6" t="s">
        <v>80</v>
      </c>
      <c r="B13" s="6" t="s">
        <v>22</v>
      </c>
      <c r="C13" s="6"/>
      <c r="D13" s="6"/>
      <c r="E13" s="6"/>
      <c r="F13" s="14">
        <f t="shared" si="1"/>
        <v>0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3"/>
      <c r="K13" s="13"/>
      <c r="L13" s="14" t="str" cm="1">
        <f t="array" ref="L13:M13">VLOOKUP(A13,Cluster!A:C,{2,3},FALSE)</f>
        <v>Standard_NC16as_T4_v3</v>
      </c>
      <c r="M13" s="14">
        <v>20</v>
      </c>
      <c r="N13" s="14">
        <f t="shared" si="0"/>
        <v>1</v>
      </c>
      <c r="O13" s="14">
        <f t="shared" si="5"/>
        <v>19</v>
      </c>
      <c r="P13" s="14">
        <f>N13*VLOOKUP(L13&amp;$B$1,'VM Price'!A:E,3,FALSE)+O13*VLOOKUP(L13&amp;$B$1,'VM Price'!A:E,4,FALSE)</f>
        <v>4.1509</v>
      </c>
      <c r="Q13" s="14">
        <f t="shared" si="6"/>
        <v>0.1</v>
      </c>
      <c r="R13" s="14" cm="1">
        <f t="array" ref="R13">LN(VLOOKUP(A13,Cluster!A:D,{4},FALSE)*IF(D13&gt;1,D13,1))</f>
        <v>5.768320995793772</v>
      </c>
      <c r="S13" s="14">
        <f t="shared" si="7"/>
        <v>4.326240746845329</v>
      </c>
    </row>
    <row r="14" spans="1:21" ht="30" customHeight="1">
      <c r="A14" s="6"/>
      <c r="B14" s="6" t="s">
        <v>22</v>
      </c>
      <c r="C14" s="6"/>
      <c r="D14" s="6"/>
      <c r="E14" s="6"/>
      <c r="F14" s="14">
        <f t="shared" si="1"/>
        <v>0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3"/>
      <c r="K14" s="13"/>
      <c r="L14" s="14" t="e" cm="1">
        <f t="array" ref="L14">VLOOKUP(A14,Cluster!A:C,{2,3},FALSE)</f>
        <v>#N/A</v>
      </c>
      <c r="M14" s="14"/>
      <c r="N14" s="14">
        <f t="shared" si="0"/>
        <v>1</v>
      </c>
      <c r="O14" s="14">
        <f t="shared" si="5"/>
        <v>-1</v>
      </c>
      <c r="P14" s="14" t="e">
        <f>N14*VLOOKUP(L14&amp;$B$1,'VM Price'!A:E,3,FALSE)+O14*VLOOKUP(L14&amp;$B$1,'VM Price'!A:E,4,FALSE)</f>
        <v>#N/A</v>
      </c>
      <c r="Q14" s="14">
        <f t="shared" si="6"/>
        <v>0.1</v>
      </c>
      <c r="R14" s="14" t="e" cm="1">
        <f t="array" ref="R14">LN(VLOOKUP(A14,Cluster!A:D,{4},FALSE)*IF(D14&gt;1,D14,1))</f>
        <v>#N/A</v>
      </c>
      <c r="S14" s="14" t="e">
        <f t="shared" si="7"/>
        <v>#N/A</v>
      </c>
    </row>
    <row r="15" spans="1:21" ht="30" customHeight="1">
      <c r="A15" s="6"/>
      <c r="B15" s="6" t="s">
        <v>22</v>
      </c>
      <c r="C15" s="6"/>
      <c r="D15" s="6"/>
      <c r="E15" s="6"/>
      <c r="F15" s="14">
        <f t="shared" si="1"/>
        <v>0</v>
      </c>
      <c r="G15" s="14">
        <f t="shared" si="2"/>
        <v>0</v>
      </c>
      <c r="H15" s="14">
        <f t="shared" si="3"/>
        <v>0</v>
      </c>
      <c r="I15" s="14">
        <f t="shared" si="4"/>
        <v>0</v>
      </c>
      <c r="J15" s="13"/>
      <c r="K15" s="13"/>
      <c r="L15" s="14" t="e" cm="1">
        <f t="array" ref="L15">VLOOKUP(A15,Cluster!A:C,{2,3},FALSE)</f>
        <v>#N/A</v>
      </c>
      <c r="M15" s="14"/>
      <c r="N15" s="14">
        <f t="shared" si="0"/>
        <v>1</v>
      </c>
      <c r="O15" s="14">
        <f t="shared" si="5"/>
        <v>-1</v>
      </c>
      <c r="P15" s="14" t="e">
        <f>N15*VLOOKUP(L15&amp;$B$1,'VM Price'!A:E,3,FALSE)+O15*VLOOKUP(L15&amp;$B$1,'VM Price'!A:E,4,FALSE)</f>
        <v>#N/A</v>
      </c>
      <c r="Q15" s="14">
        <f t="shared" si="6"/>
        <v>0.1</v>
      </c>
      <c r="R15" s="14" t="e" cm="1">
        <f t="array" ref="R15">LN(VLOOKUP(A15,Cluster!A:D,{4},FALSE)*IF(D15&gt;1,D15,1))</f>
        <v>#N/A</v>
      </c>
      <c r="S15" s="14" t="e">
        <f t="shared" si="7"/>
        <v>#N/A</v>
      </c>
    </row>
    <row r="16" spans="1:21" ht="30" customHeight="1">
      <c r="A16" s="6"/>
      <c r="B16" s="6" t="s">
        <v>22</v>
      </c>
      <c r="C16" s="6"/>
      <c r="D16" s="6"/>
      <c r="E16" s="6"/>
      <c r="F16" s="14">
        <f t="shared" si="1"/>
        <v>0</v>
      </c>
      <c r="G16" s="14">
        <f t="shared" si="2"/>
        <v>0</v>
      </c>
      <c r="H16" s="14">
        <f t="shared" si="3"/>
        <v>0</v>
      </c>
      <c r="I16" s="14">
        <f t="shared" si="4"/>
        <v>0</v>
      </c>
      <c r="J16" s="13"/>
      <c r="K16" s="13"/>
      <c r="L16" s="14" t="e" cm="1">
        <f t="array" ref="L16">VLOOKUP(A16,Cluster!A:C,{2,3},FALSE)</f>
        <v>#N/A</v>
      </c>
      <c r="M16" s="14"/>
      <c r="N16" s="14">
        <f t="shared" si="0"/>
        <v>1</v>
      </c>
      <c r="O16" s="14">
        <f t="shared" si="5"/>
        <v>-1</v>
      </c>
      <c r="P16" s="14" t="e">
        <f>N16*VLOOKUP(L16&amp;$B$1,'VM Price'!A:E,3,FALSE)+O16*VLOOKUP(L16&amp;$B$1,'VM Price'!A:E,4,FALSE)</f>
        <v>#N/A</v>
      </c>
      <c r="Q16" s="14">
        <f t="shared" si="6"/>
        <v>0.1</v>
      </c>
      <c r="R16" s="14" t="e" cm="1">
        <f t="array" ref="R16">LN(VLOOKUP(A16,Cluster!A:D,{4},FALSE)*IF(D16&gt;1,D16,1))</f>
        <v>#N/A</v>
      </c>
      <c r="S16" s="14" t="e">
        <f t="shared" si="7"/>
        <v>#N/A</v>
      </c>
    </row>
    <row r="17" spans="1:19" ht="30" customHeight="1">
      <c r="A17" s="6"/>
      <c r="B17" s="6" t="s">
        <v>22</v>
      </c>
      <c r="C17" s="6"/>
      <c r="D17" s="6"/>
      <c r="E17" s="6"/>
      <c r="F17" s="14">
        <f t="shared" si="1"/>
        <v>0</v>
      </c>
      <c r="G17" s="14">
        <f t="shared" si="2"/>
        <v>0</v>
      </c>
      <c r="H17" s="14">
        <f t="shared" si="3"/>
        <v>0</v>
      </c>
      <c r="I17" s="14">
        <f t="shared" si="4"/>
        <v>0</v>
      </c>
      <c r="J17" s="13"/>
      <c r="K17" s="13"/>
      <c r="L17" s="14" t="e" cm="1">
        <f t="array" ref="L17">VLOOKUP(A17,Cluster!A:C,{2,3},FALSE)</f>
        <v>#N/A</v>
      </c>
      <c r="M17" s="14"/>
      <c r="N17" s="14">
        <f t="shared" si="0"/>
        <v>1</v>
      </c>
      <c r="O17" s="14">
        <f t="shared" si="5"/>
        <v>-1</v>
      </c>
      <c r="P17" s="14" t="e">
        <f>N17*VLOOKUP(L17&amp;$B$1,'VM Price'!A:E,3,FALSE)+O17*VLOOKUP(L17&amp;$B$1,'VM Price'!A:E,4,FALSE)</f>
        <v>#N/A</v>
      </c>
      <c r="Q17" s="14">
        <f t="shared" si="6"/>
        <v>0.1</v>
      </c>
      <c r="R17" s="14" t="e" cm="1">
        <f t="array" ref="R17">LN(VLOOKUP(A17,Cluster!A:D,{4},FALSE)*IF(D17&gt;1,D17,1))</f>
        <v>#N/A</v>
      </c>
      <c r="S17" s="14" t="e">
        <f t="shared" si="7"/>
        <v>#N/A</v>
      </c>
    </row>
    <row r="18" spans="1:19" ht="30" customHeight="1">
      <c r="A18" s="6"/>
      <c r="B18" s="6" t="s">
        <v>22</v>
      </c>
      <c r="C18" s="6"/>
      <c r="D18" s="6"/>
      <c r="E18" s="6"/>
      <c r="F18" s="14">
        <f t="shared" si="1"/>
        <v>0</v>
      </c>
      <c r="G18" s="14">
        <f t="shared" si="2"/>
        <v>0</v>
      </c>
      <c r="H18" s="14">
        <f t="shared" si="3"/>
        <v>0</v>
      </c>
      <c r="I18" s="14">
        <f t="shared" si="4"/>
        <v>0</v>
      </c>
      <c r="J18" s="13"/>
      <c r="K18" s="13"/>
      <c r="L18" s="14" t="e" cm="1">
        <f t="array" ref="L18">VLOOKUP(A18,Cluster!A:C,{2,3},FALSE)</f>
        <v>#N/A</v>
      </c>
      <c r="M18" s="14"/>
      <c r="N18" s="14">
        <f t="shared" si="0"/>
        <v>1</v>
      </c>
      <c r="O18" s="14">
        <f t="shared" si="5"/>
        <v>-1</v>
      </c>
      <c r="P18" s="14" t="e">
        <f>N18*VLOOKUP(L18&amp;$B$1,'VM Price'!A:E,3,FALSE)+O18*VLOOKUP(L18&amp;$B$1,'VM Price'!A:E,4,FALSE)</f>
        <v>#N/A</v>
      </c>
      <c r="Q18" s="14">
        <f t="shared" si="6"/>
        <v>0.1</v>
      </c>
      <c r="R18" s="14" t="e" cm="1">
        <f t="array" ref="R18">LN(VLOOKUP(A18,Cluster!A:D,{4},FALSE)*IF(D18&gt;1,D18,1))</f>
        <v>#N/A</v>
      </c>
      <c r="S18" s="14" t="e">
        <f t="shared" si="7"/>
        <v>#N/A</v>
      </c>
    </row>
    <row r="19" spans="1:19" ht="30" customHeight="1">
      <c r="A19" s="6"/>
      <c r="B19" s="6" t="s">
        <v>22</v>
      </c>
      <c r="C19" s="6"/>
      <c r="D19" s="6"/>
      <c r="E19" s="6"/>
      <c r="F19" s="14">
        <f t="shared" si="1"/>
        <v>0</v>
      </c>
      <c r="G19" s="14">
        <f t="shared" si="2"/>
        <v>0</v>
      </c>
      <c r="H19" s="14">
        <f t="shared" si="3"/>
        <v>0</v>
      </c>
      <c r="I19" s="14">
        <f t="shared" si="4"/>
        <v>0</v>
      </c>
      <c r="J19" s="13"/>
      <c r="K19" s="13"/>
      <c r="L19" s="14" t="e" cm="1">
        <f t="array" ref="L19">VLOOKUP(A19,Cluster!A:C,{2,3},FALSE)</f>
        <v>#N/A</v>
      </c>
      <c r="M19" s="14"/>
      <c r="N19" s="14">
        <f t="shared" si="0"/>
        <v>1</v>
      </c>
      <c r="O19" s="14">
        <f t="shared" si="5"/>
        <v>-1</v>
      </c>
      <c r="P19" s="14" t="e">
        <f>N19*VLOOKUP(L19&amp;$B$1,'VM Price'!A:E,3,FALSE)+O19*VLOOKUP(L19&amp;$B$1,'VM Price'!A:E,4,FALSE)</f>
        <v>#N/A</v>
      </c>
      <c r="Q19" s="14">
        <f t="shared" si="6"/>
        <v>0.1</v>
      </c>
      <c r="R19" s="14" t="e" cm="1">
        <f t="array" ref="R19">LN(VLOOKUP(A19,Cluster!A:D,{4},FALSE)*IF(D19&gt;1,D19,1))</f>
        <v>#N/A</v>
      </c>
      <c r="S19" s="14" t="e">
        <f t="shared" si="7"/>
        <v>#N/A</v>
      </c>
    </row>
    <row r="20" spans="1:19" ht="30" customHeight="1">
      <c r="A20" s="6"/>
      <c r="B20" s="6" t="s">
        <v>22</v>
      </c>
      <c r="C20" s="6"/>
      <c r="D20" s="6"/>
      <c r="E20" s="6"/>
      <c r="F20" s="14">
        <f t="shared" si="1"/>
        <v>0</v>
      </c>
      <c r="G20" s="14">
        <f t="shared" si="2"/>
        <v>0</v>
      </c>
      <c r="H20" s="14">
        <f t="shared" si="3"/>
        <v>0</v>
      </c>
      <c r="I20" s="14">
        <f t="shared" si="4"/>
        <v>0</v>
      </c>
      <c r="J20" s="13"/>
      <c r="K20" s="13"/>
      <c r="L20" s="14" t="e" cm="1">
        <f t="array" ref="L20">VLOOKUP(A20,Cluster!A:C,{2,3},FALSE)</f>
        <v>#N/A</v>
      </c>
      <c r="M20" s="14"/>
      <c r="N20" s="14">
        <f t="shared" si="0"/>
        <v>1</v>
      </c>
      <c r="O20" s="14">
        <f t="shared" si="5"/>
        <v>-1</v>
      </c>
      <c r="P20" s="14" t="e">
        <f>N20*VLOOKUP(L20&amp;$B$1,'VM Price'!A:E,3,FALSE)+O20*VLOOKUP(L20&amp;$B$1,'VM Price'!A:E,4,FALSE)</f>
        <v>#N/A</v>
      </c>
      <c r="Q20" s="14">
        <f t="shared" si="6"/>
        <v>0.1</v>
      </c>
      <c r="R20" s="14" t="e" cm="1">
        <f t="array" ref="R20">LN(VLOOKUP(A20,Cluster!A:D,{4},FALSE)*IF(D20&gt;1,D20,1))</f>
        <v>#N/A</v>
      </c>
      <c r="S20" s="14" t="e">
        <f t="shared" si="7"/>
        <v>#N/A</v>
      </c>
    </row>
    <row r="21" spans="1:19" ht="30" customHeight="1">
      <c r="A21" s="6"/>
      <c r="B21" s="6" t="s">
        <v>22</v>
      </c>
      <c r="C21" s="6"/>
      <c r="D21" s="6"/>
      <c r="E21" s="6"/>
      <c r="F21" s="14">
        <f t="shared" si="1"/>
        <v>0</v>
      </c>
      <c r="G21" s="14">
        <f t="shared" si="2"/>
        <v>0</v>
      </c>
      <c r="H21" s="14">
        <f t="shared" si="3"/>
        <v>0</v>
      </c>
      <c r="I21" s="14">
        <f t="shared" si="4"/>
        <v>0</v>
      </c>
      <c r="J21" s="13"/>
      <c r="K21" s="13"/>
      <c r="L21" s="14" t="e" cm="1">
        <f t="array" ref="L21">VLOOKUP(A21,Cluster!A:C,{2,3},FALSE)</f>
        <v>#N/A</v>
      </c>
      <c r="M21" s="14"/>
      <c r="N21" s="14">
        <f t="shared" si="0"/>
        <v>1</v>
      </c>
      <c r="O21" s="14">
        <f t="shared" si="5"/>
        <v>-1</v>
      </c>
      <c r="P21" s="14" t="e">
        <f>N21*VLOOKUP(L21&amp;$B$1,'VM Price'!A:E,3,FALSE)+O21*VLOOKUP(L21&amp;$B$1,'VM Price'!A:E,4,FALSE)</f>
        <v>#N/A</v>
      </c>
      <c r="Q21" s="14">
        <f t="shared" si="6"/>
        <v>0.1</v>
      </c>
      <c r="R21" s="14" t="e" cm="1">
        <f t="array" ref="R21">LN(VLOOKUP(A21,Cluster!A:D,{4},FALSE)*IF(D21&gt;1,D21,1))</f>
        <v>#N/A</v>
      </c>
      <c r="S21" s="14" t="e">
        <f t="shared" si="7"/>
        <v>#N/A</v>
      </c>
    </row>
    <row r="22" spans="1:19" ht="30" customHeight="1">
      <c r="A22" s="6"/>
      <c r="B22" s="6" t="s">
        <v>22</v>
      </c>
      <c r="C22" s="6"/>
      <c r="D22" s="6"/>
      <c r="E22" s="6"/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0</v>
      </c>
      <c r="J22" s="13"/>
      <c r="K22" s="13"/>
      <c r="L22" s="14" t="e" cm="1">
        <f t="array" ref="L22">VLOOKUP(A22,Cluster!A:C,{2,3},FALSE)</f>
        <v>#N/A</v>
      </c>
      <c r="M22" s="14"/>
      <c r="N22" s="14">
        <f t="shared" si="0"/>
        <v>1</v>
      </c>
      <c r="O22" s="14">
        <f t="shared" si="5"/>
        <v>-1</v>
      </c>
      <c r="P22" s="14" t="e">
        <f>N22*VLOOKUP(L22&amp;$B$1,'VM Price'!A:E,3,FALSE)+O22*VLOOKUP(L22&amp;$B$1,'VM Price'!A:E,4,FALSE)</f>
        <v>#N/A</v>
      </c>
      <c r="Q22" s="14">
        <f t="shared" si="6"/>
        <v>0.1</v>
      </c>
      <c r="R22" s="14" t="e" cm="1">
        <f t="array" ref="R22">LN(VLOOKUP(A22,Cluster!A:D,{4},FALSE)*IF(D22&gt;1,D22,1))</f>
        <v>#N/A</v>
      </c>
      <c r="S22" s="14" t="e">
        <f t="shared" si="7"/>
        <v>#N/A</v>
      </c>
    </row>
    <row r="23" spans="1:19" ht="30" customHeight="1">
      <c r="A23" s="6"/>
      <c r="B23" s="6" t="s">
        <v>22</v>
      </c>
      <c r="C23" s="6"/>
      <c r="D23" s="6"/>
      <c r="E23" s="6"/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3"/>
      <c r="K23" s="13"/>
      <c r="L23" s="14" t="e" cm="1">
        <f t="array" ref="L23">VLOOKUP(A23,Cluster!A:C,{2,3},FALSE)</f>
        <v>#N/A</v>
      </c>
      <c r="M23" s="14"/>
      <c r="N23" s="14">
        <f t="shared" si="0"/>
        <v>1</v>
      </c>
      <c r="O23" s="14">
        <f t="shared" si="5"/>
        <v>-1</v>
      </c>
      <c r="P23" s="14" t="e">
        <f>N23*VLOOKUP(L23&amp;$B$1,'VM Price'!A:E,3,FALSE)+O23*VLOOKUP(L23&amp;$B$1,'VM Price'!A:E,4,FALSE)</f>
        <v>#N/A</v>
      </c>
      <c r="Q23" s="14">
        <f t="shared" si="6"/>
        <v>0.1</v>
      </c>
      <c r="R23" s="14" t="e" cm="1">
        <f t="array" ref="R23">LN(VLOOKUP(A23,Cluster!A:D,{4},FALSE)*IF(D23&gt;1,D23,1))</f>
        <v>#N/A</v>
      </c>
      <c r="S23" s="14" t="e">
        <f t="shared" si="7"/>
        <v>#N/A</v>
      </c>
    </row>
    <row r="24" spans="1:19" ht="30" customHeight="1">
      <c r="A24" s="6"/>
      <c r="B24" s="6" t="s">
        <v>22</v>
      </c>
      <c r="C24" s="6"/>
      <c r="D24" s="6"/>
      <c r="E24" s="6"/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3"/>
      <c r="K24" s="13"/>
      <c r="L24" s="14" t="e" cm="1">
        <f t="array" ref="L24">VLOOKUP(A24,Cluster!A:C,{2,3},FALSE)</f>
        <v>#N/A</v>
      </c>
      <c r="M24" s="14"/>
      <c r="N24" s="14">
        <f t="shared" si="0"/>
        <v>1</v>
      </c>
      <c r="O24" s="14">
        <f t="shared" si="5"/>
        <v>-1</v>
      </c>
      <c r="P24" s="14" t="e">
        <f>N24*VLOOKUP(L24&amp;$B$1,'VM Price'!A:E,3,FALSE)+O24*VLOOKUP(L24&amp;$B$1,'VM Price'!A:E,4,FALSE)</f>
        <v>#N/A</v>
      </c>
      <c r="Q24" s="14">
        <f t="shared" si="6"/>
        <v>0.1</v>
      </c>
      <c r="R24" s="14" t="e" cm="1">
        <f t="array" ref="R24">LN(VLOOKUP(A24,Cluster!A:D,{4},FALSE)*IF(D24&gt;1,D24,1))</f>
        <v>#N/A</v>
      </c>
      <c r="S24" s="14" t="e">
        <f t="shared" si="7"/>
        <v>#N/A</v>
      </c>
    </row>
    <row r="25" spans="1:19" ht="30" customHeight="1">
      <c r="A25" s="6"/>
      <c r="B25" s="6" t="s">
        <v>22</v>
      </c>
      <c r="C25" s="6"/>
      <c r="D25" s="6"/>
      <c r="E25" s="6"/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3"/>
      <c r="K25" s="13"/>
      <c r="L25" s="14" t="e" cm="1">
        <f t="array" ref="L25">VLOOKUP(A25,Cluster!A:C,{2,3},FALSE)</f>
        <v>#N/A</v>
      </c>
      <c r="M25" s="14"/>
      <c r="N25" s="14">
        <f t="shared" si="0"/>
        <v>1</v>
      </c>
      <c r="O25" s="14">
        <f t="shared" si="5"/>
        <v>-1</v>
      </c>
      <c r="P25" s="14" t="e">
        <f>N25*VLOOKUP(L25&amp;$B$1,'VM Price'!A:E,3,FALSE)+O25*VLOOKUP(L25&amp;$B$1,'VM Price'!A:E,4,FALSE)</f>
        <v>#N/A</v>
      </c>
      <c r="Q25" s="14">
        <f t="shared" si="6"/>
        <v>0.1</v>
      </c>
      <c r="R25" s="14" t="e" cm="1">
        <f t="array" ref="R25">LN(VLOOKUP(A25,Cluster!A:D,{4},FALSE)*IF(D25&gt;1,D25,1))</f>
        <v>#N/A</v>
      </c>
      <c r="S25" s="14" t="e">
        <f t="shared" si="7"/>
        <v>#N/A</v>
      </c>
    </row>
    <row r="26" spans="1:19" ht="30" customHeight="1">
      <c r="A26" s="6"/>
      <c r="B26" s="6" t="s">
        <v>22</v>
      </c>
      <c r="C26" s="6"/>
      <c r="D26" s="6"/>
      <c r="E26" s="6"/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3"/>
      <c r="K26" s="13"/>
      <c r="L26" s="14" t="e" cm="1">
        <f t="array" ref="L26">VLOOKUP(A26,Cluster!A:C,{2,3},FALSE)</f>
        <v>#N/A</v>
      </c>
      <c r="M26" s="14"/>
      <c r="N26" s="14">
        <f t="shared" si="0"/>
        <v>1</v>
      </c>
      <c r="O26" s="14">
        <f t="shared" si="5"/>
        <v>-1</v>
      </c>
      <c r="P26" s="14" t="e">
        <f>N26*VLOOKUP(L26&amp;$B$1,'VM Price'!A:E,3,FALSE)+O26*VLOOKUP(L26&amp;$B$1,'VM Price'!A:E,4,FALSE)</f>
        <v>#N/A</v>
      </c>
      <c r="Q26" s="14">
        <f t="shared" si="6"/>
        <v>0.1</v>
      </c>
      <c r="R26" s="14" t="e" cm="1">
        <f t="array" ref="R26">LN(VLOOKUP(A26,Cluster!A:D,{4},FALSE)*IF(D26&gt;1,D26,1))</f>
        <v>#N/A</v>
      </c>
      <c r="S26" s="14" t="e">
        <f t="shared" si="7"/>
        <v>#N/A</v>
      </c>
    </row>
    <row r="27" spans="1:19" ht="30" customHeight="1">
      <c r="A27" s="6"/>
      <c r="B27" s="6" t="s">
        <v>22</v>
      </c>
      <c r="C27" s="6"/>
      <c r="D27" s="6"/>
      <c r="E27" s="6"/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3"/>
      <c r="K27" s="13"/>
      <c r="L27" s="14" t="e" cm="1">
        <f t="array" ref="L27">VLOOKUP(A27,Cluster!A:C,{2,3},FALSE)</f>
        <v>#N/A</v>
      </c>
      <c r="M27" s="14"/>
      <c r="N27" s="14">
        <f t="shared" si="0"/>
        <v>1</v>
      </c>
      <c r="O27" s="14">
        <f t="shared" si="5"/>
        <v>-1</v>
      </c>
      <c r="P27" s="14" t="e">
        <f>N27*VLOOKUP(L27&amp;$B$1,'VM Price'!A:E,3,FALSE)+O27*VLOOKUP(L27&amp;$B$1,'VM Price'!A:E,4,FALSE)</f>
        <v>#N/A</v>
      </c>
      <c r="Q27" s="14">
        <f t="shared" si="6"/>
        <v>0.1</v>
      </c>
      <c r="R27" s="14" t="e" cm="1">
        <f t="array" ref="R27">LN(VLOOKUP(A27,Cluster!A:D,{4},FALSE)*IF(D27&gt;1,D27,1))</f>
        <v>#N/A</v>
      </c>
      <c r="S27" s="14" t="e">
        <f t="shared" si="7"/>
        <v>#N/A</v>
      </c>
    </row>
    <row r="28" spans="1:19" ht="30" customHeight="1">
      <c r="A28" s="6"/>
      <c r="B28" s="6" t="s">
        <v>22</v>
      </c>
      <c r="C28" s="6"/>
      <c r="D28" s="6"/>
      <c r="E28" s="6"/>
      <c r="F28" s="14">
        <f t="shared" si="1"/>
        <v>0</v>
      </c>
      <c r="G28" s="14">
        <f t="shared" si="2"/>
        <v>0</v>
      </c>
      <c r="H28" s="14">
        <f t="shared" si="3"/>
        <v>0</v>
      </c>
      <c r="I28" s="14">
        <f t="shared" si="4"/>
        <v>0</v>
      </c>
      <c r="J28" s="13"/>
      <c r="K28" s="13"/>
      <c r="L28" s="14" t="e" cm="1">
        <f t="array" ref="L28">VLOOKUP(A28,Cluster!A:C,{2,3},FALSE)</f>
        <v>#N/A</v>
      </c>
      <c r="M28" s="14"/>
      <c r="N28" s="14">
        <f t="shared" si="0"/>
        <v>1</v>
      </c>
      <c r="O28" s="14">
        <f t="shared" si="5"/>
        <v>-1</v>
      </c>
      <c r="P28" s="14" t="e">
        <f>N28*VLOOKUP(L28&amp;$B$1,'VM Price'!A:E,3,FALSE)+O28*VLOOKUP(L28&amp;$B$1,'VM Price'!A:E,4,FALSE)</f>
        <v>#N/A</v>
      </c>
      <c r="Q28" s="14">
        <f t="shared" si="6"/>
        <v>0.1</v>
      </c>
      <c r="R28" s="14" t="e" cm="1">
        <f t="array" ref="R28">LN(VLOOKUP(A28,Cluster!A:D,{4},FALSE)*IF(D28&gt;1,D28,1))</f>
        <v>#N/A</v>
      </c>
      <c r="S28" s="14" t="e">
        <f t="shared" si="7"/>
        <v>#N/A</v>
      </c>
    </row>
    <row r="29" spans="1:19" ht="30" customHeight="1">
      <c r="A29" s="6"/>
      <c r="B29" s="6" t="s">
        <v>22</v>
      </c>
      <c r="C29" s="6"/>
      <c r="D29" s="6"/>
      <c r="E29" s="6"/>
      <c r="F29" s="14">
        <f t="shared" si="1"/>
        <v>0</v>
      </c>
      <c r="G29" s="14">
        <f t="shared" si="2"/>
        <v>0</v>
      </c>
      <c r="H29" s="14">
        <f t="shared" si="3"/>
        <v>0</v>
      </c>
      <c r="I29" s="14">
        <f t="shared" si="4"/>
        <v>0</v>
      </c>
      <c r="J29" s="13"/>
      <c r="K29" s="13"/>
      <c r="L29" s="14" t="e" cm="1">
        <f t="array" ref="L29">VLOOKUP(A29,Cluster!A:C,{2,3},FALSE)</f>
        <v>#N/A</v>
      </c>
      <c r="M29" s="14"/>
      <c r="N29" s="14">
        <f t="shared" si="0"/>
        <v>1</v>
      </c>
      <c r="O29" s="14">
        <f t="shared" si="5"/>
        <v>-1</v>
      </c>
      <c r="P29" s="14" t="e">
        <f>N29*VLOOKUP(L29&amp;$B$1,'VM Price'!A:E,3,FALSE)+O29*VLOOKUP(L29&amp;$B$1,'VM Price'!A:E,4,FALSE)</f>
        <v>#N/A</v>
      </c>
      <c r="Q29" s="14">
        <f t="shared" si="6"/>
        <v>0.1</v>
      </c>
      <c r="R29" s="14" t="e" cm="1">
        <f t="array" ref="R29">LN(VLOOKUP(A29,Cluster!A:D,{4},FALSE)*IF(D29&gt;1,D29,1))</f>
        <v>#N/A</v>
      </c>
      <c r="S29" s="14" t="e">
        <f t="shared" si="7"/>
        <v>#N/A</v>
      </c>
    </row>
    <row r="30" spans="1:19" ht="30" customHeight="1">
      <c r="A30" s="6"/>
      <c r="B30" s="6" t="s">
        <v>22</v>
      </c>
      <c r="C30" s="6"/>
      <c r="D30" s="6"/>
      <c r="E30" s="6"/>
      <c r="F30" s="14">
        <f t="shared" si="1"/>
        <v>0</v>
      </c>
      <c r="G30" s="14">
        <f t="shared" si="2"/>
        <v>0</v>
      </c>
      <c r="H30" s="14">
        <f t="shared" si="3"/>
        <v>0</v>
      </c>
      <c r="I30" s="14">
        <f t="shared" si="4"/>
        <v>0</v>
      </c>
      <c r="J30" s="13"/>
      <c r="K30" s="13"/>
      <c r="L30" s="14" t="e" cm="1">
        <f t="array" ref="L30">VLOOKUP(A30,Cluster!A:C,{2,3},FALSE)</f>
        <v>#N/A</v>
      </c>
      <c r="M30" s="14"/>
      <c r="N30" s="14">
        <f t="shared" si="0"/>
        <v>1</v>
      </c>
      <c r="O30" s="14">
        <f t="shared" si="5"/>
        <v>-1</v>
      </c>
      <c r="P30" s="14" t="e">
        <f>N30*VLOOKUP(L30&amp;$B$1,'VM Price'!A:E,3,FALSE)+O30*VLOOKUP(L30&amp;$B$1,'VM Price'!A:E,4,FALSE)</f>
        <v>#N/A</v>
      </c>
      <c r="Q30" s="14">
        <f t="shared" si="6"/>
        <v>0.1</v>
      </c>
      <c r="R30" s="14" t="e" cm="1">
        <f t="array" ref="R30">LN(VLOOKUP(A30,Cluster!A:D,{4},FALSE)*IF(D30&gt;1,D30,1))</f>
        <v>#N/A</v>
      </c>
      <c r="S30" s="14" t="e">
        <f t="shared" si="7"/>
        <v>#N/A</v>
      </c>
    </row>
    <row r="31" spans="1:19" ht="30" customHeight="1">
      <c r="A31" s="6"/>
      <c r="B31" s="6" t="s">
        <v>22</v>
      </c>
      <c r="C31" s="6"/>
      <c r="D31" s="6"/>
      <c r="E31" s="6"/>
      <c r="F31" s="14">
        <f t="shared" si="1"/>
        <v>0</v>
      </c>
      <c r="G31" s="14">
        <f t="shared" si="2"/>
        <v>0</v>
      </c>
      <c r="H31" s="14">
        <f t="shared" si="3"/>
        <v>0</v>
      </c>
      <c r="I31" s="14">
        <f t="shared" si="4"/>
        <v>0</v>
      </c>
      <c r="J31" s="13"/>
      <c r="K31" s="13"/>
      <c r="L31" s="14" t="e" cm="1">
        <f t="array" ref="L31">VLOOKUP(A31,Cluster!A:C,{2,3},FALSE)</f>
        <v>#N/A</v>
      </c>
      <c r="M31" s="14"/>
      <c r="N31" s="14">
        <f t="shared" si="0"/>
        <v>1</v>
      </c>
      <c r="O31" s="14">
        <f t="shared" si="5"/>
        <v>-1</v>
      </c>
      <c r="P31" s="14" t="e">
        <f>N31*VLOOKUP(L31&amp;$B$1,'VM Price'!A:E,3,FALSE)+O31*VLOOKUP(L31&amp;$B$1,'VM Price'!A:E,4,FALSE)</f>
        <v>#N/A</v>
      </c>
      <c r="Q31" s="14">
        <f t="shared" si="6"/>
        <v>0.1</v>
      </c>
      <c r="R31" s="14" t="e" cm="1">
        <f t="array" ref="R31">LN(VLOOKUP(A31,Cluster!A:D,{4},FALSE)*IF(D31&gt;1,D31,1))</f>
        <v>#N/A</v>
      </c>
      <c r="S31" s="14" t="e">
        <f t="shared" si="7"/>
        <v>#N/A</v>
      </c>
    </row>
    <row r="32" spans="1:19" ht="30" customHeight="1">
      <c r="A32" s="6"/>
      <c r="B32" s="6" t="s">
        <v>22</v>
      </c>
      <c r="C32" s="6"/>
      <c r="D32" s="6"/>
      <c r="E32" s="6"/>
      <c r="F32" s="14">
        <f t="shared" si="1"/>
        <v>0</v>
      </c>
      <c r="G32" s="14">
        <f t="shared" si="2"/>
        <v>0</v>
      </c>
      <c r="H32" s="14">
        <f t="shared" si="3"/>
        <v>0</v>
      </c>
      <c r="I32" s="14">
        <f t="shared" si="4"/>
        <v>0</v>
      </c>
      <c r="J32" s="13"/>
      <c r="K32" s="13"/>
      <c r="L32" s="14" t="e" cm="1">
        <f t="array" ref="L32">VLOOKUP(A32,Cluster!A:C,{2,3},FALSE)</f>
        <v>#N/A</v>
      </c>
      <c r="M32" s="14"/>
      <c r="N32" s="14">
        <f t="shared" si="0"/>
        <v>1</v>
      </c>
      <c r="O32" s="14">
        <f t="shared" si="5"/>
        <v>-1</v>
      </c>
      <c r="P32" s="14" t="e">
        <f>N32*VLOOKUP(L32&amp;$B$1,'VM Price'!A:E,3,FALSE)+O32*VLOOKUP(L32&amp;$B$1,'VM Price'!A:E,4,FALSE)</f>
        <v>#N/A</v>
      </c>
      <c r="Q32" s="14">
        <f t="shared" si="6"/>
        <v>0.1</v>
      </c>
      <c r="R32" s="14" t="e" cm="1">
        <f t="array" ref="R32">LN(VLOOKUP(A32,Cluster!A:D,{4},FALSE)*IF(D32&gt;1,D32,1))</f>
        <v>#N/A</v>
      </c>
      <c r="S32" s="14" t="e">
        <f t="shared" si="7"/>
        <v>#N/A</v>
      </c>
    </row>
    <row r="33" spans="1:19" ht="30" customHeight="1">
      <c r="A33" s="6"/>
      <c r="B33" s="6" t="s">
        <v>22</v>
      </c>
      <c r="C33" s="6"/>
      <c r="D33" s="6"/>
      <c r="E33" s="6"/>
      <c r="F33" s="14">
        <f t="shared" si="1"/>
        <v>0</v>
      </c>
      <c r="G33" s="14">
        <f t="shared" si="2"/>
        <v>0</v>
      </c>
      <c r="H33" s="14">
        <f t="shared" si="3"/>
        <v>0</v>
      </c>
      <c r="I33" s="14">
        <f t="shared" si="4"/>
        <v>0</v>
      </c>
      <c r="J33" s="13"/>
      <c r="K33" s="13"/>
      <c r="L33" s="14" t="e" cm="1">
        <f t="array" ref="L33">VLOOKUP(A33,Cluster!A:C,{2,3},FALSE)</f>
        <v>#N/A</v>
      </c>
      <c r="M33" s="14"/>
      <c r="N33" s="14">
        <f t="shared" si="0"/>
        <v>1</v>
      </c>
      <c r="O33" s="14">
        <f t="shared" si="5"/>
        <v>-1</v>
      </c>
      <c r="P33" s="14" t="e">
        <f>N33*VLOOKUP(L33&amp;$B$1,'VM Price'!A:E,3,FALSE)+O33*VLOOKUP(L33&amp;$B$1,'VM Price'!A:E,4,FALSE)</f>
        <v>#N/A</v>
      </c>
      <c r="Q33" s="14">
        <f t="shared" si="6"/>
        <v>0.1</v>
      </c>
      <c r="R33" s="14" t="e" cm="1">
        <f t="array" ref="R33">LN(VLOOKUP(A33,Cluster!A:D,{4},FALSE)*IF(D33&gt;1,D33,1))</f>
        <v>#N/A</v>
      </c>
      <c r="S33" s="14" t="e">
        <f t="shared" si="7"/>
        <v>#N/A</v>
      </c>
    </row>
    <row r="34" spans="1:19" ht="30" customHeight="1">
      <c r="A34" s="6"/>
      <c r="B34" s="6" t="s">
        <v>22</v>
      </c>
      <c r="C34" s="6"/>
      <c r="D34" s="6"/>
      <c r="E34" s="6"/>
      <c r="F34" s="14">
        <f t="shared" si="1"/>
        <v>0</v>
      </c>
      <c r="G34" s="14">
        <f t="shared" si="2"/>
        <v>0</v>
      </c>
      <c r="H34" s="14">
        <f t="shared" si="3"/>
        <v>0</v>
      </c>
      <c r="I34" s="14">
        <f t="shared" si="4"/>
        <v>0</v>
      </c>
      <c r="J34" s="13"/>
      <c r="K34" s="13"/>
      <c r="L34" s="14" t="e" cm="1">
        <f t="array" ref="L34">VLOOKUP(A34,Cluster!A:C,{2,3},FALSE)</f>
        <v>#N/A</v>
      </c>
      <c r="M34" s="14"/>
      <c r="N34" s="14">
        <f t="shared" si="0"/>
        <v>1</v>
      </c>
      <c r="O34" s="14">
        <f t="shared" si="5"/>
        <v>-1</v>
      </c>
      <c r="P34" s="14" t="e">
        <f>N34*VLOOKUP(L34&amp;$B$1,'VM Price'!A:E,3,FALSE)+O34*VLOOKUP(L34&amp;$B$1,'VM Price'!A:E,4,FALSE)</f>
        <v>#N/A</v>
      </c>
      <c r="Q34" s="14">
        <f t="shared" si="6"/>
        <v>0.1</v>
      </c>
      <c r="R34" s="14" t="e" cm="1">
        <f t="array" ref="R34">LN(VLOOKUP(A34,Cluster!A:D,{4},FALSE)*IF(D34&gt;1,D34,1))</f>
        <v>#N/A</v>
      </c>
      <c r="S34" s="14" t="e">
        <f t="shared" si="7"/>
        <v>#N/A</v>
      </c>
    </row>
    <row r="35" spans="1:19" ht="30" customHeight="1">
      <c r="A35" s="6"/>
      <c r="B35" s="6" t="s">
        <v>22</v>
      </c>
      <c r="C35" s="6"/>
      <c r="D35" s="6"/>
      <c r="E35" s="6"/>
      <c r="F35" s="14">
        <f t="shared" si="1"/>
        <v>0</v>
      </c>
      <c r="G35" s="14">
        <f t="shared" si="2"/>
        <v>0</v>
      </c>
      <c r="H35" s="14">
        <f t="shared" si="3"/>
        <v>0</v>
      </c>
      <c r="I35" s="14">
        <f t="shared" si="4"/>
        <v>0</v>
      </c>
      <c r="J35" s="13"/>
      <c r="K35" s="13"/>
      <c r="L35" s="14" t="e" cm="1">
        <f t="array" ref="L35">VLOOKUP(A35,Cluster!A:C,{2,3},FALSE)</f>
        <v>#N/A</v>
      </c>
      <c r="M35" s="14"/>
      <c r="N35" s="14">
        <f t="shared" si="0"/>
        <v>1</v>
      </c>
      <c r="O35" s="14">
        <f t="shared" si="5"/>
        <v>-1</v>
      </c>
      <c r="P35" s="14" t="e">
        <f>N35*VLOOKUP(L35&amp;$B$1,'VM Price'!A:E,3,FALSE)+O35*VLOOKUP(L35&amp;$B$1,'VM Price'!A:E,4,FALSE)</f>
        <v>#N/A</v>
      </c>
      <c r="Q35" s="14">
        <f t="shared" si="6"/>
        <v>0.1</v>
      </c>
      <c r="R35" s="14" t="e" cm="1">
        <f t="array" ref="R35">LN(VLOOKUP(A35,Cluster!A:D,{4},FALSE)*IF(D35&gt;1,D35,1))</f>
        <v>#N/A</v>
      </c>
      <c r="S35" s="14" t="e">
        <f t="shared" si="7"/>
        <v>#N/A</v>
      </c>
    </row>
    <row r="36" spans="1:19" ht="30" customHeight="1">
      <c r="A36" s="6"/>
      <c r="B36" s="6" t="s">
        <v>22</v>
      </c>
      <c r="C36" s="6"/>
      <c r="D36" s="6"/>
      <c r="E36" s="6"/>
      <c r="F36" s="14">
        <f t="shared" si="1"/>
        <v>0</v>
      </c>
      <c r="G36" s="14">
        <f t="shared" si="2"/>
        <v>0</v>
      </c>
      <c r="H36" s="14">
        <f t="shared" si="3"/>
        <v>0</v>
      </c>
      <c r="I36" s="14">
        <f t="shared" si="4"/>
        <v>0</v>
      </c>
      <c r="J36" s="13"/>
      <c r="K36" s="13"/>
      <c r="L36" s="14" t="e" cm="1">
        <f t="array" ref="L36">VLOOKUP(A36,Cluster!A:C,{2,3},FALSE)</f>
        <v>#N/A</v>
      </c>
      <c r="M36" s="14"/>
      <c r="N36" s="14">
        <f t="shared" si="0"/>
        <v>1</v>
      </c>
      <c r="O36" s="14">
        <f t="shared" si="5"/>
        <v>-1</v>
      </c>
      <c r="P36" s="14" t="e">
        <f>N36*VLOOKUP(L36&amp;$B$1,'VM Price'!A:E,3,FALSE)+O36*VLOOKUP(L36&amp;$B$1,'VM Price'!A:E,4,FALSE)</f>
        <v>#N/A</v>
      </c>
      <c r="Q36" s="14">
        <f t="shared" si="6"/>
        <v>0.1</v>
      </c>
      <c r="R36" s="14" t="e" cm="1">
        <f t="array" ref="R36">LN(VLOOKUP(A36,Cluster!A:D,{4},FALSE)*IF(D36&gt;1,D36,1))</f>
        <v>#N/A</v>
      </c>
      <c r="S36" s="14" t="e">
        <f t="shared" si="7"/>
        <v>#N/A</v>
      </c>
    </row>
    <row r="37" spans="1:19" ht="30" customHeight="1">
      <c r="A37" s="6"/>
      <c r="B37" s="6" t="s">
        <v>22</v>
      </c>
      <c r="C37" s="6"/>
      <c r="D37" s="6"/>
      <c r="E37" s="6"/>
      <c r="F37" s="14">
        <f t="shared" si="1"/>
        <v>0</v>
      </c>
      <c r="G37" s="14">
        <f t="shared" si="2"/>
        <v>0</v>
      </c>
      <c r="H37" s="14">
        <f t="shared" si="3"/>
        <v>0</v>
      </c>
      <c r="I37" s="14">
        <f t="shared" si="4"/>
        <v>0</v>
      </c>
      <c r="J37" s="13"/>
      <c r="K37" s="13"/>
      <c r="L37" s="14" t="e" cm="1">
        <f t="array" ref="L37">VLOOKUP(A37,Cluster!A:C,{2,3},FALSE)</f>
        <v>#N/A</v>
      </c>
      <c r="M37" s="14"/>
      <c r="N37" s="14">
        <f t="shared" si="0"/>
        <v>1</v>
      </c>
      <c r="O37" s="14">
        <f t="shared" si="5"/>
        <v>-1</v>
      </c>
      <c r="P37" s="14" t="e">
        <f>N37*VLOOKUP(L37&amp;$B$1,'VM Price'!A:E,3,FALSE)+O37*VLOOKUP(L37&amp;$B$1,'VM Price'!A:E,4,FALSE)</f>
        <v>#N/A</v>
      </c>
      <c r="Q37" s="14">
        <f t="shared" si="6"/>
        <v>0.1</v>
      </c>
      <c r="R37" s="14" t="e" cm="1">
        <f t="array" ref="R37">LN(VLOOKUP(A37,Cluster!A:D,{4},FALSE)*IF(D37&gt;1,D37,1))</f>
        <v>#N/A</v>
      </c>
      <c r="S37" s="14" t="e">
        <f t="shared" si="7"/>
        <v>#N/A</v>
      </c>
    </row>
    <row r="38" spans="1:19" ht="30" customHeight="1">
      <c r="A38" s="6"/>
      <c r="B38" s="6" t="s">
        <v>22</v>
      </c>
      <c r="C38" s="6"/>
      <c r="D38" s="6"/>
      <c r="E38" s="6"/>
      <c r="F38" s="14">
        <f t="shared" si="1"/>
        <v>0</v>
      </c>
      <c r="G38" s="14">
        <f t="shared" si="2"/>
        <v>0</v>
      </c>
      <c r="H38" s="14">
        <f t="shared" si="3"/>
        <v>0</v>
      </c>
      <c r="I38" s="14">
        <f t="shared" si="4"/>
        <v>0</v>
      </c>
      <c r="J38" s="13"/>
      <c r="K38" s="13"/>
      <c r="L38" s="14" t="e" cm="1">
        <f t="array" ref="L38">VLOOKUP(A38,Cluster!A:C,{2,3},FALSE)</f>
        <v>#N/A</v>
      </c>
      <c r="M38" s="14"/>
      <c r="N38" s="14">
        <f t="shared" si="0"/>
        <v>1</v>
      </c>
      <c r="O38" s="14">
        <f t="shared" si="5"/>
        <v>-1</v>
      </c>
      <c r="P38" s="14" t="e">
        <f>N38*VLOOKUP(L38&amp;$B$1,'VM Price'!A:E,3,FALSE)+O38*VLOOKUP(L38&amp;$B$1,'VM Price'!A:E,4,FALSE)</f>
        <v>#N/A</v>
      </c>
      <c r="Q38" s="14">
        <f t="shared" si="6"/>
        <v>0.1</v>
      </c>
      <c r="R38" s="14" t="e" cm="1">
        <f t="array" ref="R38">LN(VLOOKUP(A38,Cluster!A:D,{4},FALSE)*IF(D38&gt;1,D38,1))</f>
        <v>#N/A</v>
      </c>
      <c r="S38" s="14" t="e">
        <f t="shared" si="7"/>
        <v>#N/A</v>
      </c>
    </row>
    <row r="39" spans="1:19" ht="30" customHeight="1">
      <c r="A39" s="6"/>
      <c r="B39" s="6" t="s">
        <v>22</v>
      </c>
      <c r="C39" s="6"/>
      <c r="D39" s="6"/>
      <c r="E39" s="6"/>
      <c r="F39" s="14">
        <f t="shared" si="1"/>
        <v>0</v>
      </c>
      <c r="G39" s="14">
        <f t="shared" si="2"/>
        <v>0</v>
      </c>
      <c r="H39" s="14">
        <f t="shared" si="3"/>
        <v>0</v>
      </c>
      <c r="I39" s="14">
        <f t="shared" si="4"/>
        <v>0</v>
      </c>
      <c r="J39" s="13"/>
      <c r="K39" s="13"/>
      <c r="L39" s="14" t="e" cm="1">
        <f t="array" ref="L39">VLOOKUP(A39,Cluster!A:C,{2,3},FALSE)</f>
        <v>#N/A</v>
      </c>
      <c r="M39" s="14"/>
      <c r="N39" s="14">
        <f t="shared" si="0"/>
        <v>1</v>
      </c>
      <c r="O39" s="14">
        <f t="shared" si="5"/>
        <v>-1</v>
      </c>
      <c r="P39" s="14" t="e">
        <f>N39*VLOOKUP(L39&amp;$B$1,'VM Price'!A:E,3,FALSE)+O39*VLOOKUP(L39&amp;$B$1,'VM Price'!A:E,4,FALSE)</f>
        <v>#N/A</v>
      </c>
      <c r="Q39" s="14">
        <f t="shared" si="6"/>
        <v>0.1</v>
      </c>
      <c r="R39" s="14" t="e" cm="1">
        <f t="array" ref="R39">LN(VLOOKUP(A39,Cluster!A:D,{4},FALSE)*IF(D39&gt;1,D39,1))</f>
        <v>#N/A</v>
      </c>
      <c r="S39" s="14" t="e">
        <f t="shared" si="7"/>
        <v>#N/A</v>
      </c>
    </row>
    <row r="40" spans="1:19" ht="30" customHeight="1">
      <c r="A40" s="6"/>
      <c r="B40" s="6" t="s">
        <v>22</v>
      </c>
      <c r="C40" s="6"/>
      <c r="D40" s="6"/>
      <c r="E40" s="6"/>
      <c r="F40" s="14">
        <f t="shared" si="1"/>
        <v>0</v>
      </c>
      <c r="G40" s="14">
        <f t="shared" si="2"/>
        <v>0</v>
      </c>
      <c r="H40" s="14">
        <f t="shared" si="3"/>
        <v>0</v>
      </c>
      <c r="I40" s="14">
        <f t="shared" si="4"/>
        <v>0</v>
      </c>
      <c r="J40" s="13"/>
      <c r="K40" s="13"/>
      <c r="L40" s="14" t="e" cm="1">
        <f t="array" ref="L40">VLOOKUP(A40,Cluster!A:C,{2,3},FALSE)</f>
        <v>#N/A</v>
      </c>
      <c r="M40" s="14"/>
      <c r="N40" s="14">
        <f t="shared" si="0"/>
        <v>1</v>
      </c>
      <c r="O40" s="14">
        <f t="shared" si="5"/>
        <v>-1</v>
      </c>
      <c r="P40" s="14" t="e">
        <f>N40*VLOOKUP(L40&amp;$B$1,'VM Price'!A:E,3,FALSE)+O40*VLOOKUP(L40&amp;$B$1,'VM Price'!A:E,4,FALSE)</f>
        <v>#N/A</v>
      </c>
      <c r="Q40" s="14">
        <f t="shared" si="6"/>
        <v>0.1</v>
      </c>
      <c r="R40" s="14" t="e" cm="1">
        <f t="array" ref="R40">LN(VLOOKUP(A40,Cluster!A:D,{4},FALSE)*IF(D40&gt;1,D40,1))</f>
        <v>#N/A</v>
      </c>
      <c r="S40" s="14" t="e">
        <f t="shared" si="7"/>
        <v>#N/A</v>
      </c>
    </row>
    <row r="41" spans="1:19" ht="30" customHeight="1">
      <c r="A41" s="6"/>
      <c r="B41" s="6" t="s">
        <v>22</v>
      </c>
      <c r="C41" s="6"/>
      <c r="D41" s="6"/>
      <c r="E41" s="6"/>
      <c r="F41" s="14">
        <f t="shared" si="1"/>
        <v>0</v>
      </c>
      <c r="G41" s="14">
        <f t="shared" si="2"/>
        <v>0</v>
      </c>
      <c r="H41" s="14">
        <f t="shared" si="3"/>
        <v>0</v>
      </c>
      <c r="I41" s="14">
        <f t="shared" si="4"/>
        <v>0</v>
      </c>
      <c r="J41" s="13"/>
      <c r="K41" s="13"/>
      <c r="L41" s="14" t="e" cm="1">
        <f t="array" ref="L41">VLOOKUP(A41,Cluster!A:C,{2,3},FALSE)</f>
        <v>#N/A</v>
      </c>
      <c r="M41" s="14"/>
      <c r="N41" s="14">
        <f t="shared" si="0"/>
        <v>1</v>
      </c>
      <c r="O41" s="14">
        <f t="shared" si="5"/>
        <v>-1</v>
      </c>
      <c r="P41" s="14" t="e">
        <f>N41*VLOOKUP(L41&amp;$B$1,'VM Price'!A:E,3,FALSE)+O41*VLOOKUP(L41&amp;$B$1,'VM Price'!A:E,4,FALSE)</f>
        <v>#N/A</v>
      </c>
      <c r="Q41" s="14">
        <f t="shared" si="6"/>
        <v>0.1</v>
      </c>
      <c r="R41" s="14" t="e" cm="1">
        <f t="array" ref="R41">LN(VLOOKUP(A41,Cluster!A:D,{4},FALSE)*IF(D41&gt;1,D41,1))</f>
        <v>#N/A</v>
      </c>
      <c r="S41" s="14" t="e">
        <f t="shared" si="7"/>
        <v>#N/A</v>
      </c>
    </row>
    <row r="42" spans="1:19" ht="30" customHeight="1">
      <c r="A42" s="6"/>
      <c r="B42" s="6" t="s">
        <v>22</v>
      </c>
      <c r="C42" s="6"/>
      <c r="D42" s="6"/>
      <c r="E42" s="6"/>
      <c r="F42" s="14">
        <f t="shared" si="1"/>
        <v>0</v>
      </c>
      <c r="G42" s="14">
        <f t="shared" si="2"/>
        <v>0</v>
      </c>
      <c r="H42" s="14">
        <f t="shared" si="3"/>
        <v>0</v>
      </c>
      <c r="I42" s="14">
        <f t="shared" si="4"/>
        <v>0</v>
      </c>
      <c r="J42" s="13"/>
      <c r="K42" s="13"/>
      <c r="L42" s="14" t="e" cm="1">
        <f t="array" ref="L42">VLOOKUP(A42,Cluster!A:C,{2,3},FALSE)</f>
        <v>#N/A</v>
      </c>
      <c r="M42" s="14"/>
      <c r="N42" s="14">
        <f t="shared" si="0"/>
        <v>1</v>
      </c>
      <c r="O42" s="14">
        <f t="shared" si="5"/>
        <v>-1</v>
      </c>
      <c r="P42" s="14" t="e">
        <f>N42*VLOOKUP(L42&amp;$B$1,'VM Price'!A:E,3,FALSE)+O42*VLOOKUP(L42&amp;$B$1,'VM Price'!A:E,4,FALSE)</f>
        <v>#N/A</v>
      </c>
      <c r="Q42" s="14">
        <f t="shared" si="6"/>
        <v>0.1</v>
      </c>
      <c r="R42" s="14" t="e" cm="1">
        <f t="array" ref="R42">LN(VLOOKUP(A42,Cluster!A:D,{4},FALSE)*IF(D42&gt;1,D42,1))</f>
        <v>#N/A</v>
      </c>
      <c r="S42" s="14" t="e">
        <f t="shared" si="7"/>
        <v>#N/A</v>
      </c>
    </row>
    <row r="43" spans="1:19" ht="30" customHeight="1">
      <c r="A43" s="6"/>
      <c r="B43" s="6" t="s">
        <v>22</v>
      </c>
      <c r="C43" s="6"/>
      <c r="D43" s="6"/>
      <c r="E43" s="6"/>
      <c r="F43" s="14">
        <f t="shared" si="1"/>
        <v>0</v>
      </c>
      <c r="G43" s="14">
        <f t="shared" si="2"/>
        <v>0</v>
      </c>
      <c r="H43" s="14">
        <f t="shared" si="3"/>
        <v>0</v>
      </c>
      <c r="I43" s="14">
        <f t="shared" si="4"/>
        <v>0</v>
      </c>
      <c r="J43" s="13"/>
      <c r="K43" s="13"/>
      <c r="L43" s="14" t="e" cm="1">
        <f t="array" ref="L43">VLOOKUP(A43,Cluster!A:C,{2,3},FALSE)</f>
        <v>#N/A</v>
      </c>
      <c r="M43" s="14"/>
      <c r="N43" s="14">
        <f t="shared" si="0"/>
        <v>1</v>
      </c>
      <c r="O43" s="14">
        <f t="shared" si="5"/>
        <v>-1</v>
      </c>
      <c r="P43" s="14" t="e">
        <f>N43*VLOOKUP(L43&amp;$B$1,'VM Price'!A:E,3,FALSE)+O43*VLOOKUP(L43&amp;$B$1,'VM Price'!A:E,4,FALSE)</f>
        <v>#N/A</v>
      </c>
      <c r="Q43" s="14">
        <f t="shared" si="6"/>
        <v>0.1</v>
      </c>
      <c r="R43" s="14" t="e" cm="1">
        <f t="array" ref="R43">LN(VLOOKUP(A43,Cluster!A:D,{4},FALSE)*IF(D43&gt;1,D43,1))</f>
        <v>#N/A</v>
      </c>
      <c r="S43" s="14" t="e">
        <f t="shared" si="7"/>
        <v>#N/A</v>
      </c>
    </row>
    <row r="44" spans="1:19" ht="30" customHeight="1">
      <c r="A44" s="6"/>
      <c r="B44" s="6" t="s">
        <v>22</v>
      </c>
      <c r="C44" s="6"/>
      <c r="D44" s="6"/>
      <c r="E44" s="6"/>
      <c r="F44" s="14">
        <f t="shared" si="1"/>
        <v>0</v>
      </c>
      <c r="G44" s="14">
        <f t="shared" si="2"/>
        <v>0</v>
      </c>
      <c r="H44" s="14">
        <f t="shared" si="3"/>
        <v>0</v>
      </c>
      <c r="I44" s="14">
        <f t="shared" si="4"/>
        <v>0</v>
      </c>
      <c r="J44" s="13"/>
      <c r="K44" s="13"/>
      <c r="L44" s="14" t="e" cm="1">
        <f t="array" ref="L44">VLOOKUP(A44,Cluster!A:C,{2,3},FALSE)</f>
        <v>#N/A</v>
      </c>
      <c r="M44" s="14"/>
      <c r="N44" s="14">
        <f t="shared" si="0"/>
        <v>1</v>
      </c>
      <c r="O44" s="14">
        <f t="shared" si="5"/>
        <v>-1</v>
      </c>
      <c r="P44" s="14" t="e">
        <f>N44*VLOOKUP(L44&amp;$B$1,'VM Price'!A:E,3,FALSE)+O44*VLOOKUP(L44&amp;$B$1,'VM Price'!A:E,4,FALSE)</f>
        <v>#N/A</v>
      </c>
      <c r="Q44" s="14">
        <f t="shared" si="6"/>
        <v>0.1</v>
      </c>
      <c r="R44" s="14" t="e" cm="1">
        <f t="array" ref="R44">LN(VLOOKUP(A44,Cluster!A:D,{4},FALSE)*IF(D44&gt;1,D44,1))</f>
        <v>#N/A</v>
      </c>
      <c r="S44" s="14" t="e">
        <f t="shared" si="7"/>
        <v>#N/A</v>
      </c>
    </row>
    <row r="45" spans="1:19" ht="30" customHeight="1">
      <c r="A45" s="6"/>
      <c r="B45" s="6" t="s">
        <v>22</v>
      </c>
      <c r="C45" s="6"/>
      <c r="D45" s="6"/>
      <c r="E45" s="6"/>
      <c r="F45" s="14">
        <f t="shared" si="1"/>
        <v>0</v>
      </c>
      <c r="G45" s="14">
        <f t="shared" si="2"/>
        <v>0</v>
      </c>
      <c r="H45" s="14">
        <f t="shared" si="3"/>
        <v>0</v>
      </c>
      <c r="I45" s="14">
        <f t="shared" si="4"/>
        <v>0</v>
      </c>
      <c r="J45" s="13"/>
      <c r="K45" s="13"/>
      <c r="L45" s="14" t="e" cm="1">
        <f t="array" ref="L45">VLOOKUP(A45,Cluster!A:C,{2,3},FALSE)</f>
        <v>#N/A</v>
      </c>
      <c r="M45" s="14"/>
      <c r="N45" s="14">
        <f t="shared" si="0"/>
        <v>1</v>
      </c>
      <c r="O45" s="14">
        <f t="shared" si="5"/>
        <v>-1</v>
      </c>
      <c r="P45" s="14" t="e">
        <f>N45*VLOOKUP(L45&amp;$B$1,'VM Price'!A:E,3,FALSE)+O45*VLOOKUP(L45&amp;$B$1,'VM Price'!A:E,4,FALSE)</f>
        <v>#N/A</v>
      </c>
      <c r="Q45" s="14">
        <f t="shared" si="6"/>
        <v>0.1</v>
      </c>
      <c r="R45" s="14" t="e" cm="1">
        <f t="array" ref="R45">LN(VLOOKUP(A45,Cluster!A:D,{4},FALSE)*IF(D45&gt;1,D45,1))</f>
        <v>#N/A</v>
      </c>
      <c r="S45" s="14" t="e">
        <f t="shared" si="7"/>
        <v>#N/A</v>
      </c>
    </row>
    <row r="46" spans="1:19" ht="30" customHeight="1">
      <c r="A46" s="6"/>
      <c r="B46" s="6" t="s">
        <v>22</v>
      </c>
      <c r="C46" s="6"/>
      <c r="D46" s="6"/>
      <c r="E46" s="6"/>
      <c r="F46" s="14">
        <f t="shared" si="1"/>
        <v>0</v>
      </c>
      <c r="G46" s="14">
        <f t="shared" si="2"/>
        <v>0</v>
      </c>
      <c r="H46" s="14">
        <f t="shared" si="3"/>
        <v>0</v>
      </c>
      <c r="I46" s="14">
        <f t="shared" si="4"/>
        <v>0</v>
      </c>
      <c r="J46" s="13"/>
      <c r="K46" s="13"/>
      <c r="L46" s="14" t="e" cm="1">
        <f t="array" ref="L46">VLOOKUP(A46,Cluster!A:C,{2,3},FALSE)</f>
        <v>#N/A</v>
      </c>
      <c r="M46" s="14"/>
      <c r="N46" s="14">
        <f t="shared" si="0"/>
        <v>1</v>
      </c>
      <c r="O46" s="14">
        <f t="shared" si="5"/>
        <v>-1</v>
      </c>
      <c r="P46" s="14" t="e">
        <f>N46*VLOOKUP(L46&amp;$B$1,'VM Price'!A:E,3,FALSE)+O46*VLOOKUP(L46&amp;$B$1,'VM Price'!A:E,4,FALSE)</f>
        <v>#N/A</v>
      </c>
      <c r="Q46" s="14">
        <f t="shared" si="6"/>
        <v>0.1</v>
      </c>
      <c r="R46" s="14" t="e" cm="1">
        <f t="array" ref="R46">LN(VLOOKUP(A46,Cluster!A:D,{4},FALSE)*IF(D46&gt;1,D46,1))</f>
        <v>#N/A</v>
      </c>
      <c r="S46" s="14" t="e">
        <f t="shared" si="7"/>
        <v>#N/A</v>
      </c>
    </row>
    <row r="47" spans="1:19" ht="30" customHeight="1">
      <c r="A47" s="6"/>
      <c r="B47" s="6" t="s">
        <v>22</v>
      </c>
      <c r="C47" s="6"/>
      <c r="D47" s="6"/>
      <c r="E47" s="6"/>
      <c r="F47" s="14">
        <f t="shared" si="1"/>
        <v>0</v>
      </c>
      <c r="G47" s="14">
        <f t="shared" si="2"/>
        <v>0</v>
      </c>
      <c r="H47" s="14">
        <f t="shared" si="3"/>
        <v>0</v>
      </c>
      <c r="I47" s="14">
        <f t="shared" si="4"/>
        <v>0</v>
      </c>
      <c r="J47" s="13"/>
      <c r="K47" s="13"/>
      <c r="L47" s="14" t="e" cm="1">
        <f t="array" ref="L47">VLOOKUP(A47,Cluster!A:C,{2,3},FALSE)</f>
        <v>#N/A</v>
      </c>
      <c r="M47" s="14"/>
      <c r="N47" s="14">
        <f t="shared" si="0"/>
        <v>1</v>
      </c>
      <c r="O47" s="14">
        <f t="shared" si="5"/>
        <v>-1</v>
      </c>
      <c r="P47" s="14" t="e">
        <f>N47*VLOOKUP(L47&amp;$B$1,'VM Price'!A:E,3,FALSE)+O47*VLOOKUP(L47&amp;$B$1,'VM Price'!A:E,4,FALSE)</f>
        <v>#N/A</v>
      </c>
      <c r="Q47" s="14">
        <f t="shared" si="6"/>
        <v>0.1</v>
      </c>
      <c r="R47" s="14" t="e" cm="1">
        <f t="array" ref="R47">LN(VLOOKUP(A47,Cluster!A:D,{4},FALSE)*IF(D47&gt;1,D47,1))</f>
        <v>#N/A</v>
      </c>
      <c r="S47" s="14" t="e">
        <f t="shared" si="7"/>
        <v>#N/A</v>
      </c>
    </row>
    <row r="48" spans="1:19" ht="30" customHeight="1">
      <c r="A48" s="6"/>
      <c r="B48" s="6" t="s">
        <v>22</v>
      </c>
      <c r="C48" s="6"/>
      <c r="D48" s="6"/>
      <c r="E48" s="6"/>
      <c r="F48" s="14">
        <f t="shared" si="1"/>
        <v>0</v>
      </c>
      <c r="G48" s="14">
        <f t="shared" si="2"/>
        <v>0</v>
      </c>
      <c r="H48" s="14">
        <f t="shared" si="3"/>
        <v>0</v>
      </c>
      <c r="I48" s="14">
        <f t="shared" si="4"/>
        <v>0</v>
      </c>
      <c r="J48" s="13"/>
      <c r="K48" s="13"/>
      <c r="L48" s="14" t="e" cm="1">
        <f t="array" ref="L48">VLOOKUP(A48,Cluster!A:C,{2,3},FALSE)</f>
        <v>#N/A</v>
      </c>
      <c r="M48" s="14"/>
      <c r="N48" s="14">
        <f t="shared" si="0"/>
        <v>1</v>
      </c>
      <c r="O48" s="14">
        <f t="shared" si="5"/>
        <v>-1</v>
      </c>
      <c r="P48" s="14" t="e">
        <f>N48*VLOOKUP(L48&amp;$B$1,'VM Price'!A:E,3,FALSE)+O48*VLOOKUP(L48&amp;$B$1,'VM Price'!A:E,4,FALSE)</f>
        <v>#N/A</v>
      </c>
      <c r="Q48" s="14">
        <f t="shared" si="6"/>
        <v>0.1</v>
      </c>
      <c r="R48" s="14" t="e" cm="1">
        <f t="array" ref="R48">LN(VLOOKUP(A48,Cluster!A:D,{4},FALSE)*IF(D48&gt;1,D48,1))</f>
        <v>#N/A</v>
      </c>
      <c r="S48" s="14" t="e">
        <f t="shared" si="7"/>
        <v>#N/A</v>
      </c>
    </row>
    <row r="49" spans="1:19" ht="30" customHeight="1">
      <c r="A49" s="6"/>
      <c r="B49" s="6" t="s">
        <v>22</v>
      </c>
      <c r="C49" s="6"/>
      <c r="D49" s="6"/>
      <c r="E49" s="6"/>
      <c r="F49" s="14">
        <f t="shared" si="1"/>
        <v>0</v>
      </c>
      <c r="G49" s="14">
        <f t="shared" si="2"/>
        <v>0</v>
      </c>
      <c r="H49" s="14">
        <f t="shared" si="3"/>
        <v>0</v>
      </c>
      <c r="I49" s="14">
        <f t="shared" si="4"/>
        <v>0</v>
      </c>
      <c r="J49" s="13"/>
      <c r="K49" s="13"/>
      <c r="L49" s="14" t="e" cm="1">
        <f t="array" ref="L49">VLOOKUP(A49,Cluster!A:C,{2,3},FALSE)</f>
        <v>#N/A</v>
      </c>
      <c r="M49" s="14"/>
      <c r="N49" s="14">
        <f t="shared" si="0"/>
        <v>1</v>
      </c>
      <c r="O49" s="14">
        <f t="shared" si="5"/>
        <v>-1</v>
      </c>
      <c r="P49" s="14" t="e">
        <f>N49*VLOOKUP(L49&amp;$B$1,'VM Price'!A:E,3,FALSE)+O49*VLOOKUP(L49&amp;$B$1,'VM Price'!A:E,4,FALSE)</f>
        <v>#N/A</v>
      </c>
      <c r="Q49" s="14">
        <f t="shared" si="6"/>
        <v>0.1</v>
      </c>
      <c r="R49" s="14" t="e" cm="1">
        <f t="array" ref="R49">LN(VLOOKUP(A49,Cluster!A:D,{4},FALSE)*IF(D49&gt;1,D49,1))</f>
        <v>#N/A</v>
      </c>
      <c r="S49" s="14" t="e">
        <f t="shared" si="7"/>
        <v>#N/A</v>
      </c>
    </row>
    <row r="50" spans="1:19" ht="30" customHeight="1">
      <c r="A50" s="6"/>
      <c r="B50" s="6" t="s">
        <v>22</v>
      </c>
      <c r="C50" s="6"/>
      <c r="D50" s="6"/>
      <c r="E50" s="6"/>
      <c r="F50" s="14">
        <f t="shared" si="1"/>
        <v>0</v>
      </c>
      <c r="G50" s="14">
        <f t="shared" si="2"/>
        <v>0</v>
      </c>
      <c r="H50" s="14">
        <f t="shared" si="3"/>
        <v>0</v>
      </c>
      <c r="I50" s="14">
        <f t="shared" si="4"/>
        <v>0</v>
      </c>
      <c r="J50" s="13"/>
      <c r="K50" s="13"/>
      <c r="L50" s="14" t="e" cm="1">
        <f t="array" ref="L50">VLOOKUP(A50,Cluster!A:C,{2,3},FALSE)</f>
        <v>#N/A</v>
      </c>
      <c r="M50" s="14"/>
      <c r="N50" s="14">
        <f t="shared" si="0"/>
        <v>1</v>
      </c>
      <c r="O50" s="14">
        <f t="shared" si="5"/>
        <v>-1</v>
      </c>
      <c r="P50" s="14" t="e">
        <f>N50*VLOOKUP(L50&amp;$B$1,'VM Price'!A:E,3,FALSE)+O50*VLOOKUP(L50&amp;$B$1,'VM Price'!A:E,4,FALSE)</f>
        <v>#N/A</v>
      </c>
      <c r="Q50" s="14">
        <f t="shared" si="6"/>
        <v>0.1</v>
      </c>
      <c r="R50" s="14" t="e" cm="1">
        <f t="array" ref="R50">LN(VLOOKUP(A50,Cluster!A:D,{4},FALSE)*IF(D50&gt;1,D50,1))</f>
        <v>#N/A</v>
      </c>
      <c r="S50" s="14" t="e">
        <f t="shared" si="7"/>
        <v>#N/A</v>
      </c>
    </row>
    <row r="51" spans="1:19" ht="30" customHeight="1">
      <c r="A51" s="6"/>
      <c r="B51" s="6" t="s">
        <v>22</v>
      </c>
      <c r="C51" s="6"/>
      <c r="D51" s="6"/>
      <c r="E51" s="6"/>
      <c r="F51" s="14">
        <f t="shared" si="1"/>
        <v>0</v>
      </c>
      <c r="G51" s="14">
        <f t="shared" si="2"/>
        <v>0</v>
      </c>
      <c r="H51" s="14">
        <f t="shared" si="3"/>
        <v>0</v>
      </c>
      <c r="I51" s="14">
        <f t="shared" si="4"/>
        <v>0</v>
      </c>
      <c r="J51" s="15"/>
      <c r="K51" s="15"/>
      <c r="L51" s="14" t="e" cm="1">
        <f t="array" ref="L51">VLOOKUP(A51,Cluster!A:C,{2,3},FALSE)</f>
        <v>#N/A</v>
      </c>
      <c r="M51" s="14"/>
      <c r="N51" s="14">
        <f t="shared" si="0"/>
        <v>1</v>
      </c>
      <c r="O51" s="14">
        <f t="shared" si="5"/>
        <v>-1</v>
      </c>
      <c r="P51" s="14" t="e">
        <f>N51*VLOOKUP(L51&amp;$B$1,'VM Price'!A:E,3,FALSE)+O51*VLOOKUP(L51&amp;$B$1,'VM Price'!A:E,4,FALSE)</f>
        <v>#N/A</v>
      </c>
      <c r="Q51" s="14">
        <f t="shared" si="6"/>
        <v>0.1</v>
      </c>
      <c r="R51" s="14" t="e" cm="1">
        <f t="array" ref="R51">LN(VLOOKUP(A51,Cluster!A:D,{4},FALSE)*IF(D51&gt;1,D51,1))</f>
        <v>#N/A</v>
      </c>
      <c r="S51" s="14" t="e">
        <f t="shared" si="7"/>
        <v>#N/A</v>
      </c>
    </row>
    <row r="52" spans="1:19" ht="30" customHeight="1">
      <c r="G52" s="16">
        <f>SUM(G4:G51)</f>
        <v>3.5425000000000004</v>
      </c>
      <c r="H52" s="16">
        <f>SUM(H4:H51)</f>
        <v>13.1035</v>
      </c>
      <c r="I52" s="16">
        <f>SUM(I3:I51)</f>
        <v>41.013451000000003</v>
      </c>
    </row>
  </sheetData>
  <sheetProtection algorithmName="SHA-512" hashValue="hrRgNQQtLtQQ69H14HkO+jSBR/3qOpi++xBQgKKgO7QcvVuN0BM5+56kN2LXzBIKNR3bw5hARiikwLFUMeOM6g==" saltValue="uGWr93dUDNrxgaCuc/frmw==" spinCount="100000" sheet="1" objects="1" scenarios="1"/>
  <phoneticPr fontId="1" type="noConversion"/>
  <dataValidations count="9">
    <dataValidation allowBlank="1" showInputMessage="1" showErrorMessage="1" promptTitle="Number of Concurrent Tasks" prompt="If you run scatter jobs in a sharing cluster, enter the number of jobs here." sqref="D2" xr:uid="{6FAF24F6-D6C4-1749-960B-42E31AEBD02F}"/>
    <dataValidation type="custom" allowBlank="1" showInputMessage="1" showErrorMessage="1" promptTitle="Job Elapsed Time" prompt="You can find the job elapsed time in the Runtime section of the Job Overview." sqref="E3" xr:uid="{437086BE-4335-344E-8153-C8F618918A76}">
      <formula1>AND(OR(ISNUMBER(FIND(" hr ", E3)), TRUE), OR(ISNUMBER(FIND(" min ", E3)), TRUE), ISNUMBER(FIND(" s", E3)))</formula1>
    </dataValidation>
    <dataValidation allowBlank="1" showErrorMessage="1" promptTitle="Job Elapsed time" prompt="You can find the job elapsed time in the Runtime section section of the Job Overview." sqref="E3" xr:uid="{D32020A5-8A35-E545-88CC-170FB2F41CE9}"/>
    <dataValidation type="whole" operator="notEqual" allowBlank="1" showInputMessage="1" showErrorMessage="1" sqref="C4:D1048576" xr:uid="{46697CDD-9F5D-3042-AA7E-2221EC12D26D}">
      <formula1>0</formula1>
    </dataValidation>
    <dataValidation allowBlank="1" showInputMessage="1" showErrorMessage="1" promptTitle="Number of Scatter Cluster" prompt="If you run scatter jobs without sharing the cluster, enter the number of jobs here." sqref="C2" xr:uid="{72EFE65D-5D12-FA40-BE53-8E50BE0DE061}"/>
    <dataValidation type="custom" allowBlank="1" showErrorMessage="1" promptTitle="Compute engine usage" prompt="e.g._x000a_&gt; 01 hr 02 min 07 s_x000a_&gt; 02 min 07 s_x000a_&gt; 07 s" sqref="E4:E7" xr:uid="{5234B367-B639-8249-9EE1-19A70432A027}">
      <formula1>AND(OR(ISNUMBER(FIND(" hr ", E4)), TRUE), OR(ISNUMBER(FIND(" min ", E4)), TRUE), ISNUMBER(FIND(" s", E4)))</formula1>
    </dataValidation>
    <dataValidation type="custom" allowBlank="1" showErrorMessage="1" promptTitle="Compute engine usage" prompt="e.g. 01 hr 02 min 07 s" sqref="E4:E51" xr:uid="{5B2D4D37-390E-8944-9AC5-D5322B6166DD}">
      <formula1>AND(OR(ISNUMBER(FIND(" hr ", E4)), TRUE), OR(ISNUMBER(FIND(" min ", E4)), TRUE), ISNUMBER(FIND(" s", E4)))</formula1>
    </dataValidation>
    <dataValidation allowBlank="1" showInputMessage="1" showErrorMessage="1" promptTitle="Compute engine usage" prompt="Format should be like:_x000a_&gt; 01 hr 02 min 07 s_x000a_&gt; 02 min 07 s_x000a_&gt; 07 s_x000a_If you run scatter jobs without sharing the cluster, enter the average time per job here to estimate the cost." sqref="E2" xr:uid="{494883C2-1368-0443-8CEF-4A43124B4003}"/>
    <dataValidation allowBlank="1" showErrorMessage="1" promptTitle="Compute engine usage" prompt="e.g. 01 hr 02 min 07 s" sqref="E52:E1048576" xr:uid="{92352451-2F0F-7742-9CC8-DB92FCDE5324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38DC69-D437-C44B-BAE6-ACC9618817B9}">
          <x14:formula1>
            <xm:f>'VM Price'!$E:$E</xm:f>
          </x14:formula1>
          <xm:sqref>B1</xm:sqref>
        </x14:dataValidation>
        <x14:dataValidation type="list" allowBlank="1" showInputMessage="1" showErrorMessage="1" xr:uid="{737EBADD-C5D8-D047-B195-6466FD65FB01}">
          <x14:formula1>
            <xm:f>Cluster!$A:$A</xm:f>
          </x14:formula1>
          <xm:sqref>A3:A51</xm:sqref>
        </x14:dataValidation>
        <x14:dataValidation type="list" allowBlank="1" showInputMessage="1" showErrorMessage="1" xr:uid="{ECF92B60-FA9C-AE4D-A950-104F7AFCB8AD}">
          <x14:formula1>
            <xm:f>Items!$A$1:$A$4</xm:f>
          </x14:formula1>
          <xm:sqref>B4:B51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C8B3-761F-BE45-9F85-5A81D29AFA81}">
  <dimension ref="A1:U52"/>
  <sheetViews>
    <sheetView zoomScale="73" zoomScaleNormal="73" workbookViewId="0">
      <selection activeCell="C12" sqref="C12"/>
    </sheetView>
  </sheetViews>
  <sheetFormatPr baseColWidth="10" defaultRowHeight="30" customHeight="1"/>
  <cols>
    <col min="1" max="1" width="26.83203125" style="16" bestFit="1" customWidth="1"/>
    <col min="2" max="2" width="14.33203125" style="16" bestFit="1" customWidth="1"/>
    <col min="3" max="3" width="22.1640625" style="16" bestFit="1" customWidth="1"/>
    <col min="4" max="4" width="22.1640625" style="16" customWidth="1"/>
    <col min="5" max="5" width="28" style="16" customWidth="1"/>
    <col min="6" max="6" width="19.6640625" style="16" customWidth="1"/>
    <col min="7" max="8" width="24.1640625" style="16" customWidth="1"/>
    <col min="9" max="9" width="25.33203125" style="16" bestFit="1" customWidth="1"/>
    <col min="10" max="10" width="16.1640625" style="16" bestFit="1" customWidth="1"/>
    <col min="11" max="11" width="16.1640625" style="16" customWidth="1"/>
    <col min="12" max="12" width="25.83203125" style="16" bestFit="1" customWidth="1"/>
    <col min="13" max="13" width="18" style="16" bestFit="1" customWidth="1"/>
    <col min="14" max="14" width="13.5" style="16" bestFit="1" customWidth="1"/>
    <col min="15" max="15" width="10.83203125" style="16"/>
    <col min="16" max="16" width="24.6640625" style="16" bestFit="1" customWidth="1"/>
    <col min="17" max="17" width="21.5" style="16" bestFit="1" customWidth="1"/>
    <col min="18" max="18" width="25.33203125" style="13" bestFit="1" customWidth="1"/>
    <col min="19" max="19" width="27.83203125" style="13" bestFit="1" customWidth="1"/>
    <col min="20" max="20" width="15.6640625" style="13" bestFit="1" customWidth="1"/>
    <col min="21" max="16384" width="10.83203125" style="13"/>
  </cols>
  <sheetData>
    <row r="1" spans="1:21" ht="30" customHeight="1" thickBot="1">
      <c r="A1" s="7" t="s">
        <v>41</v>
      </c>
      <c r="B1" s="6" t="s">
        <v>42</v>
      </c>
    </row>
    <row r="2" spans="1:21" ht="50" customHeight="1" thickBot="1">
      <c r="A2" s="7" t="s">
        <v>16</v>
      </c>
      <c r="B2" s="7" t="s">
        <v>26</v>
      </c>
      <c r="C2" s="8" t="s">
        <v>34</v>
      </c>
      <c r="D2" s="8" t="s">
        <v>76</v>
      </c>
      <c r="E2" s="8" t="s">
        <v>29</v>
      </c>
      <c r="F2" s="7" t="s">
        <v>28</v>
      </c>
      <c r="G2" s="9" t="s">
        <v>39</v>
      </c>
      <c r="H2" s="9" t="s">
        <v>70</v>
      </c>
      <c r="I2" s="10" t="s">
        <v>74</v>
      </c>
      <c r="J2" s="11" t="s">
        <v>40</v>
      </c>
      <c r="K2" s="12">
        <f>ROUND(H52,3)+ROUND(I52,3)</f>
        <v>37.067999999999998</v>
      </c>
      <c r="L2" s="7" t="s">
        <v>17</v>
      </c>
      <c r="M2" s="7" t="s">
        <v>27</v>
      </c>
      <c r="N2" s="7" t="s">
        <v>24</v>
      </c>
      <c r="O2" s="7" t="s">
        <v>7</v>
      </c>
      <c r="P2" s="7" t="s">
        <v>30</v>
      </c>
      <c r="Q2" s="7" t="s">
        <v>25</v>
      </c>
      <c r="R2" s="7" t="s">
        <v>68</v>
      </c>
      <c r="S2" s="10" t="s">
        <v>72</v>
      </c>
      <c r="T2" s="38" t="s">
        <v>85</v>
      </c>
      <c r="U2" s="39">
        <v>0.75</v>
      </c>
    </row>
    <row r="3" spans="1:21" ht="50" customHeight="1" thickBot="1">
      <c r="A3" s="7" t="s">
        <v>35</v>
      </c>
      <c r="B3" s="7" t="s">
        <v>19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/>
      <c r="I3" s="7">
        <f>IF(K3&gt;0,(K3+Q3)*P3,0)</f>
        <v>0.309643</v>
      </c>
      <c r="J3" s="11" t="s">
        <v>38</v>
      </c>
      <c r="K3" s="11">
        <f>ROUND(G52,3)</f>
        <v>5.399</v>
      </c>
      <c r="L3" s="7" t="str" cm="1">
        <f t="array" ref="L3:M3">VLOOKUP(A3,Cluster!A:C,{2,3},FALSE)</f>
        <v>Standard_DS1_v2</v>
      </c>
      <c r="M3" s="7">
        <v>1</v>
      </c>
      <c r="N3" s="7">
        <f t="shared" ref="N3:N51" si="0">IF(B3="High",M3,
IF(B3="Medium",ROUND(M3*0.5,0),
IF(B3="Low",_xlfn.CEILING.MATH(M3*0.2),
IF(B3="No",1))))</f>
        <v>1</v>
      </c>
      <c r="O3" s="7">
        <f>M3-N3</f>
        <v>0</v>
      </c>
      <c r="P3" s="7">
        <f>N3*VLOOKUP(L3&amp;$B$1,'VM Price'!A:E,3,FALSE)+O3*VLOOKUP(L3&amp;$B$1,'VM Price'!A:E,4,FALSE)</f>
        <v>5.7000000000000002E-2</v>
      </c>
      <c r="Q3" s="7">
        <f>2/60</f>
        <v>3.3333333333333333E-2</v>
      </c>
      <c r="R3" s="7"/>
      <c r="S3" s="7"/>
    </row>
    <row r="4" spans="1:21" ht="30" customHeight="1">
      <c r="A4" s="6" t="s">
        <v>8</v>
      </c>
      <c r="B4" s="6" t="s">
        <v>53</v>
      </c>
      <c r="C4" s="6"/>
      <c r="D4" s="6">
        <v>2</v>
      </c>
      <c r="E4" s="6" t="s">
        <v>94</v>
      </c>
      <c r="F4" s="14">
        <f>(IFERROR(VALUE(LEFT(E4,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0))))*IF(C4&gt;1,C4,1)</f>
        <v>0.39</v>
      </c>
      <c r="G4" s="14">
        <f>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0)))+IF(E4&lt;&gt;"",Q4,0)</f>
        <v>0.49</v>
      </c>
      <c r="H4" s="14">
        <f>IF(F4&gt;0,ROUND(F4*S4,4),0)</f>
        <v>0.81100000000000005</v>
      </c>
      <c r="I4" s="14">
        <f>IF(F4&gt;0,ROUND((F4+Q4)*P4,4),0)</f>
        <v>0.28220000000000001</v>
      </c>
      <c r="J4" s="13"/>
      <c r="K4" s="13"/>
      <c r="L4" s="14" t="str" cm="1">
        <f t="array" ref="L4:M4">VLOOKUP(A4,Cluster!A:C,{2,3},FALSE)</f>
        <v>Standard_E8d_v5</v>
      </c>
      <c r="M4" s="14">
        <v>1</v>
      </c>
      <c r="N4" s="14">
        <f t="shared" si="0"/>
        <v>1</v>
      </c>
      <c r="O4" s="14">
        <f>M4-N4</f>
        <v>0</v>
      </c>
      <c r="P4" s="14">
        <f>N4*VLOOKUP(L4&amp;$B$1,'VM Price'!A:E,3,FALSE)+O4*VLOOKUP(L4&amp;$B$1,'VM Price'!A:E,4,FALSE)</f>
        <v>0.57599999999999996</v>
      </c>
      <c r="Q4" s="14">
        <f>6/60</f>
        <v>0.1</v>
      </c>
      <c r="R4" s="14" cm="1">
        <f t="array" ref="R4">LN(VLOOKUP(A4,Cluster!A:D,{4},FALSE)*IF(D4&gt;1,D4,1))</f>
        <v>2.7725887222397811</v>
      </c>
      <c r="S4" s="14">
        <f>R4*$U$2</f>
        <v>2.0794415416798357</v>
      </c>
    </row>
    <row r="5" spans="1:21" ht="30" customHeight="1">
      <c r="A5" s="6" t="s">
        <v>87</v>
      </c>
      <c r="B5" s="6" t="s">
        <v>53</v>
      </c>
      <c r="C5" s="6"/>
      <c r="D5" s="6">
        <v>2</v>
      </c>
      <c r="E5" s="6" t="s">
        <v>96</v>
      </c>
      <c r="F5" s="14">
        <f t="shared" ref="F5:F51" si="1">(IFERROR(VALUE(LEFT(E5,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0))))*IF(C5&gt;1,C5,1)</f>
        <v>0.22</v>
      </c>
      <c r="G5" s="14">
        <f t="shared" ref="G5:G51" si="2">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0)))+IF(E5&lt;&gt;"",Q5,0)</f>
        <v>0.32</v>
      </c>
      <c r="H5" s="14">
        <f t="shared" ref="H5:H51" si="3">IF(F5&gt;0,ROUND(F5*S5,4),0)</f>
        <v>0.57179999999999997</v>
      </c>
      <c r="I5" s="14">
        <f t="shared" ref="I5:I51" si="4">IF(F5&gt;0,ROUND((F5+Q5)*P5,4),0)</f>
        <v>0.36859999999999998</v>
      </c>
      <c r="J5" s="13"/>
      <c r="K5" s="13"/>
      <c r="L5" s="14" t="str" cm="1">
        <f t="array" ref="L5:M5">VLOOKUP(A5,Cluster!A:C,{2,3},FALSE)</f>
        <v>Standard_E8d_v5</v>
      </c>
      <c r="M5" s="14">
        <v>2</v>
      </c>
      <c r="N5" s="14">
        <f t="shared" si="0"/>
        <v>2</v>
      </c>
      <c r="O5" s="14">
        <f t="shared" ref="O5:O51" si="5">M5-N5</f>
        <v>0</v>
      </c>
      <c r="P5" s="14">
        <f>N5*VLOOKUP(L5&amp;$B$1,'VM Price'!A:E,3,FALSE)+O5*VLOOKUP(L5&amp;$B$1,'VM Price'!A:E,4,FALSE)</f>
        <v>1.1519999999999999</v>
      </c>
      <c r="Q5" s="14">
        <f t="shared" ref="Q5:Q51" si="6">6/60</f>
        <v>0.1</v>
      </c>
      <c r="R5" s="14" cm="1">
        <f t="array" ref="R5">LN(VLOOKUP(A5,Cluster!A:D,{4},FALSE)*IF(D5&gt;1,D5,1))</f>
        <v>3.4657359027997265</v>
      </c>
      <c r="S5" s="14">
        <f t="shared" ref="S5:S51" si="7">R5*$U$2</f>
        <v>2.5993019270997948</v>
      </c>
    </row>
    <row r="6" spans="1:21" ht="30" customHeight="1">
      <c r="A6" s="6" t="s">
        <v>33</v>
      </c>
      <c r="B6" s="6" t="s">
        <v>53</v>
      </c>
      <c r="C6" s="6"/>
      <c r="D6" s="6">
        <v>1</v>
      </c>
      <c r="E6" s="6" t="s">
        <v>93</v>
      </c>
      <c r="F6" s="14">
        <f t="shared" si="1"/>
        <v>2.2441666666666666</v>
      </c>
      <c r="G6" s="14">
        <f t="shared" si="2"/>
        <v>2.3441666666666667</v>
      </c>
      <c r="H6" s="14">
        <f t="shared" si="3"/>
        <v>6.9999000000000002</v>
      </c>
      <c r="I6" s="14">
        <f t="shared" si="4"/>
        <v>10.8019</v>
      </c>
      <c r="J6" s="13"/>
      <c r="K6" s="13"/>
      <c r="L6" s="14" t="str" cm="1">
        <f t="array" ref="L6:M6">VLOOKUP(A6,Cluster!A:C,{2,3},FALSE)</f>
        <v>Standard_E8d_v5</v>
      </c>
      <c r="M6" s="14">
        <v>8</v>
      </c>
      <c r="N6" s="14">
        <f t="shared" si="0"/>
        <v>8</v>
      </c>
      <c r="O6" s="14">
        <f t="shared" si="5"/>
        <v>0</v>
      </c>
      <c r="P6" s="14">
        <f>N6*VLOOKUP(L6&amp;$B$1,'VM Price'!A:E,3,FALSE)+O6*VLOOKUP(L6&amp;$B$1,'VM Price'!A:E,4,FALSE)</f>
        <v>4.6079999999999997</v>
      </c>
      <c r="Q6" s="14">
        <f t="shared" si="6"/>
        <v>0.1</v>
      </c>
      <c r="R6" s="14" cm="1">
        <f t="array" ref="R6">LN(VLOOKUP(A6,Cluster!A:D,{4},FALSE)*IF(D6&gt;1,D6,1))</f>
        <v>4.1588830833596715</v>
      </c>
      <c r="S6" s="14">
        <f t="shared" si="7"/>
        <v>3.1191623125197534</v>
      </c>
    </row>
    <row r="7" spans="1:21" ht="30" customHeight="1">
      <c r="A7" s="6" t="s">
        <v>33</v>
      </c>
      <c r="B7" s="6" t="s">
        <v>53</v>
      </c>
      <c r="C7" s="6"/>
      <c r="D7" s="6">
        <v>2</v>
      </c>
      <c r="E7" s="6" t="s">
        <v>95</v>
      </c>
      <c r="F7" s="14">
        <f t="shared" si="1"/>
        <v>1.9697222222222224</v>
      </c>
      <c r="G7" s="14">
        <f t="shared" si="2"/>
        <v>2.0697222222222225</v>
      </c>
      <c r="H7" s="14">
        <f t="shared" si="3"/>
        <v>7.1679000000000004</v>
      </c>
      <c r="I7" s="14">
        <f t="shared" si="4"/>
        <v>9.5373000000000001</v>
      </c>
      <c r="J7" s="13"/>
      <c r="K7" s="13"/>
      <c r="L7" s="14" t="str" cm="1">
        <f t="array" ref="L7:M7">VLOOKUP(A7,Cluster!A:C,{2,3},FALSE)</f>
        <v>Standard_E8d_v5</v>
      </c>
      <c r="M7" s="14">
        <v>8</v>
      </c>
      <c r="N7" s="14">
        <f t="shared" si="0"/>
        <v>8</v>
      </c>
      <c r="O7" s="14">
        <f t="shared" si="5"/>
        <v>0</v>
      </c>
      <c r="P7" s="14">
        <f>N7*VLOOKUP(L7&amp;$B$1,'VM Price'!A:E,3,FALSE)+O7*VLOOKUP(L7&amp;$B$1,'VM Price'!A:E,4,FALSE)</f>
        <v>4.6079999999999997</v>
      </c>
      <c r="Q7" s="14">
        <f t="shared" si="6"/>
        <v>0.1</v>
      </c>
      <c r="R7" s="14" cm="1">
        <f t="array" ref="R7">LN(VLOOKUP(A7,Cluster!A:D,{4},FALSE)*IF(D7&gt;1,D7,1))</f>
        <v>4.8520302639196169</v>
      </c>
      <c r="S7" s="14">
        <f t="shared" si="7"/>
        <v>3.6390226979397129</v>
      </c>
    </row>
    <row r="8" spans="1:21" ht="30" customHeight="1">
      <c r="A8" s="6" t="s">
        <v>8</v>
      </c>
      <c r="B8" s="6" t="s">
        <v>53</v>
      </c>
      <c r="C8" s="6"/>
      <c r="D8" s="6">
        <v>1</v>
      </c>
      <c r="E8" s="6" t="s">
        <v>97</v>
      </c>
      <c r="F8" s="14">
        <f t="shared" si="1"/>
        <v>7.4999999999999997E-2</v>
      </c>
      <c r="G8" s="14">
        <f t="shared" si="2"/>
        <v>0.17499999999999999</v>
      </c>
      <c r="H8" s="14">
        <f t="shared" si="3"/>
        <v>0.11700000000000001</v>
      </c>
      <c r="I8" s="14">
        <f t="shared" si="4"/>
        <v>0.1008</v>
      </c>
      <c r="J8" s="13"/>
      <c r="K8" s="13"/>
      <c r="L8" s="14" t="str" cm="1">
        <f t="array" ref="L8:M8">VLOOKUP(A8,Cluster!A:C,{2,3},FALSE)</f>
        <v>Standard_E8d_v5</v>
      </c>
      <c r="M8" s="14">
        <v>1</v>
      </c>
      <c r="N8" s="14">
        <f t="shared" si="0"/>
        <v>1</v>
      </c>
      <c r="O8" s="14">
        <f t="shared" si="5"/>
        <v>0</v>
      </c>
      <c r="P8" s="14">
        <f>N8*VLOOKUP(L8&amp;$B$1,'VM Price'!A:E,3,FALSE)+O8*VLOOKUP(L8&amp;$B$1,'VM Price'!A:E,4,FALSE)</f>
        <v>0.57599999999999996</v>
      </c>
      <c r="Q8" s="14">
        <f t="shared" si="6"/>
        <v>0.1</v>
      </c>
      <c r="R8" s="14" cm="1">
        <f t="array" ref="R8">LN(VLOOKUP(A8,Cluster!A:D,{4},FALSE)*IF(D8&gt;1,D8,1))</f>
        <v>2.0794415416798357</v>
      </c>
      <c r="S8" s="14">
        <f t="shared" si="7"/>
        <v>1.5595811562598767</v>
      </c>
    </row>
    <row r="9" spans="1:21" ht="30" customHeight="1">
      <c r="A9" s="6" t="s">
        <v>90</v>
      </c>
      <c r="B9" s="6" t="s">
        <v>22</v>
      </c>
      <c r="C9" s="6"/>
      <c r="D9" s="6"/>
      <c r="E9" s="6"/>
      <c r="F9" s="14">
        <f t="shared" si="1"/>
        <v>0</v>
      </c>
      <c r="G9" s="14">
        <f t="shared" si="2"/>
        <v>0</v>
      </c>
      <c r="H9" s="14">
        <f t="shared" si="3"/>
        <v>0</v>
      </c>
      <c r="I9" s="14">
        <f t="shared" si="4"/>
        <v>0</v>
      </c>
      <c r="J9" s="13"/>
      <c r="K9" s="13"/>
      <c r="L9" s="14" t="str" cm="1">
        <f t="array" ref="L9:M9">VLOOKUP(A9,Cluster!A:C,{2,3},FALSE)</f>
        <v>Standard_E16d_v5</v>
      </c>
      <c r="M9" s="14">
        <v>20</v>
      </c>
      <c r="N9" s="14">
        <f t="shared" si="0"/>
        <v>1</v>
      </c>
      <c r="O9" s="14">
        <f t="shared" si="5"/>
        <v>19</v>
      </c>
      <c r="P9" s="14">
        <f>N9*VLOOKUP(L9&amp;$B$1,'VM Price'!A:E,3,FALSE)+O9*VLOOKUP(L9&amp;$B$1,'VM Price'!A:E,4,FALSE)</f>
        <v>4.2167000000000003</v>
      </c>
      <c r="Q9" s="14">
        <f t="shared" si="6"/>
        <v>0.1</v>
      </c>
      <c r="R9" s="14" cm="1">
        <f t="array" ref="R9">LN(VLOOKUP(A9,Cluster!A:D,{4},FALSE)*IF(D9&gt;1,D9,1))</f>
        <v>5.768320995793772</v>
      </c>
      <c r="S9" s="14">
        <f t="shared" si="7"/>
        <v>4.326240746845329</v>
      </c>
    </row>
    <row r="10" spans="1:21" ht="30" customHeight="1">
      <c r="A10" s="6" t="s">
        <v>46</v>
      </c>
      <c r="B10" s="6" t="s">
        <v>22</v>
      </c>
      <c r="C10" s="6"/>
      <c r="D10" s="6"/>
      <c r="E10" s="6"/>
      <c r="F10" s="14">
        <f t="shared" si="1"/>
        <v>0</v>
      </c>
      <c r="G10" s="14">
        <f t="shared" si="2"/>
        <v>0</v>
      </c>
      <c r="H10" s="14">
        <f t="shared" si="3"/>
        <v>0</v>
      </c>
      <c r="I10" s="14">
        <f t="shared" si="4"/>
        <v>0</v>
      </c>
      <c r="J10" s="13"/>
      <c r="K10" s="13"/>
      <c r="L10" s="14" t="str" cm="1">
        <f t="array" ref="L10:M10">VLOOKUP(A10,Cluster!A:C,{2,3},FALSE)</f>
        <v>Standard_E16d_v5</v>
      </c>
      <c r="M10" s="14">
        <v>30</v>
      </c>
      <c r="N10" s="14">
        <f t="shared" si="0"/>
        <v>1</v>
      </c>
      <c r="O10" s="14">
        <f t="shared" si="5"/>
        <v>29</v>
      </c>
      <c r="P10" s="14">
        <f>N10*VLOOKUP(L10&amp;$B$1,'VM Price'!A:E,3,FALSE)+O10*VLOOKUP(L10&amp;$B$1,'VM Price'!A:E,4,FALSE)</f>
        <v>5.8296999999999999</v>
      </c>
      <c r="Q10" s="14">
        <f t="shared" si="6"/>
        <v>0.1</v>
      </c>
      <c r="R10" s="14" cm="1">
        <f t="array" ref="R10">LN(VLOOKUP(A10,Cluster!A:D,{4},FALSE)*IF(D10&gt;1,D10,1))</f>
        <v>6.1737861039019366</v>
      </c>
      <c r="S10" s="14">
        <f t="shared" si="7"/>
        <v>4.6303395779264527</v>
      </c>
    </row>
    <row r="11" spans="1:21" ht="30" customHeight="1">
      <c r="A11" s="6" t="s">
        <v>77</v>
      </c>
      <c r="B11" s="6" t="s">
        <v>22</v>
      </c>
      <c r="C11" s="6"/>
      <c r="D11" s="6"/>
      <c r="E11" s="6"/>
      <c r="F11" s="14">
        <f t="shared" si="1"/>
        <v>0</v>
      </c>
      <c r="G11" s="14">
        <f t="shared" si="2"/>
        <v>0</v>
      </c>
      <c r="H11" s="14">
        <f t="shared" si="3"/>
        <v>0</v>
      </c>
      <c r="I11" s="14">
        <f t="shared" si="4"/>
        <v>0</v>
      </c>
      <c r="J11" s="13"/>
      <c r="K11" s="13"/>
      <c r="L11" s="14" t="str" cm="1">
        <f t="array" ref="L11:M11">VLOOKUP(A11,Cluster!A:C,{2,3},FALSE)</f>
        <v>Standard_NC8as_T4_v3</v>
      </c>
      <c r="M11" s="14">
        <v>2</v>
      </c>
      <c r="N11" s="14">
        <f t="shared" si="0"/>
        <v>1</v>
      </c>
      <c r="O11" s="14">
        <f t="shared" si="5"/>
        <v>1</v>
      </c>
      <c r="P11" s="14">
        <f>N11*VLOOKUP(L11&amp;$B$1,'VM Price'!A:E,3,FALSE)+O11*VLOOKUP(L11&amp;$B$1,'VM Price'!A:E,4,FALSE)</f>
        <v>0.84889999999999999</v>
      </c>
      <c r="Q11" s="14">
        <f t="shared" si="6"/>
        <v>0.1</v>
      </c>
      <c r="R11" s="14" cm="1">
        <f t="array" ref="R11">LN(VLOOKUP(A11,Cluster!A:D,{4},FALSE)*IF(D11&gt;1,D11,1))</f>
        <v>2.7725887222397811</v>
      </c>
      <c r="S11" s="14">
        <f t="shared" si="7"/>
        <v>2.0794415416798357</v>
      </c>
    </row>
    <row r="12" spans="1:21" ht="30" customHeight="1">
      <c r="A12" s="6" t="s">
        <v>79</v>
      </c>
      <c r="B12" s="6" t="s">
        <v>22</v>
      </c>
      <c r="C12" s="6"/>
      <c r="D12" s="6"/>
      <c r="E12" s="6"/>
      <c r="F12" s="14">
        <f t="shared" si="1"/>
        <v>0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3"/>
      <c r="K12" s="13"/>
      <c r="L12" s="14" t="str" cm="1">
        <f t="array" ref="L12:M12">VLOOKUP(A12,Cluster!A:C,{2,3},FALSE)</f>
        <v>Standard_NC8as_T4_v3</v>
      </c>
      <c r="M12" s="14">
        <v>8</v>
      </c>
      <c r="N12" s="14">
        <f t="shared" si="0"/>
        <v>1</v>
      </c>
      <c r="O12" s="14">
        <f t="shared" si="5"/>
        <v>7</v>
      </c>
      <c r="P12" s="14">
        <f>N12*VLOOKUP(L12&amp;$B$1,'VM Price'!A:E,3,FALSE)+O12*VLOOKUP(L12&amp;$B$1,'VM Price'!A:E,4,FALSE)</f>
        <v>1.4302999999999999</v>
      </c>
      <c r="Q12" s="14">
        <f t="shared" si="6"/>
        <v>0.1</v>
      </c>
      <c r="R12" s="14" cm="1">
        <f t="array" ref="R12">LN(VLOOKUP(A12,Cluster!A:D,{4},FALSE)*IF(D12&gt;1,D12,1))</f>
        <v>4.1588830833596715</v>
      </c>
      <c r="S12" s="14">
        <f t="shared" si="7"/>
        <v>3.1191623125197534</v>
      </c>
    </row>
    <row r="13" spans="1:21" ht="30" customHeight="1">
      <c r="A13" s="6" t="s">
        <v>80</v>
      </c>
      <c r="B13" s="6" t="s">
        <v>22</v>
      </c>
      <c r="C13" s="6"/>
      <c r="D13" s="6"/>
      <c r="E13" s="6"/>
      <c r="F13" s="14">
        <f t="shared" si="1"/>
        <v>0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3"/>
      <c r="K13" s="13"/>
      <c r="L13" s="14" t="str" cm="1">
        <f t="array" ref="L13:M13">VLOOKUP(A13,Cluster!A:C,{2,3},FALSE)</f>
        <v>Standard_NC16as_T4_v3</v>
      </c>
      <c r="M13" s="14">
        <v>20</v>
      </c>
      <c r="N13" s="14">
        <f t="shared" si="0"/>
        <v>1</v>
      </c>
      <c r="O13" s="14">
        <f t="shared" si="5"/>
        <v>19</v>
      </c>
      <c r="P13" s="14">
        <f>N13*VLOOKUP(L13&amp;$B$1,'VM Price'!A:E,3,FALSE)+O13*VLOOKUP(L13&amp;$B$1,'VM Price'!A:E,4,FALSE)</f>
        <v>4.1509</v>
      </c>
      <c r="Q13" s="14">
        <f t="shared" si="6"/>
        <v>0.1</v>
      </c>
      <c r="R13" s="14" cm="1">
        <f t="array" ref="R13">LN(VLOOKUP(A13,Cluster!A:D,{4},FALSE)*IF(D13&gt;1,D13,1))</f>
        <v>5.768320995793772</v>
      </c>
      <c r="S13" s="14">
        <f t="shared" si="7"/>
        <v>4.326240746845329</v>
      </c>
    </row>
    <row r="14" spans="1:21" ht="30" customHeight="1">
      <c r="A14" s="6"/>
      <c r="B14" s="6" t="s">
        <v>22</v>
      </c>
      <c r="C14" s="6"/>
      <c r="D14" s="6"/>
      <c r="E14" s="6"/>
      <c r="F14" s="14">
        <f t="shared" si="1"/>
        <v>0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3"/>
      <c r="K14" s="13"/>
      <c r="L14" s="14" t="e" cm="1">
        <f t="array" ref="L14">VLOOKUP(A14,Cluster!A:C,{2,3},FALSE)</f>
        <v>#N/A</v>
      </c>
      <c r="M14" s="14"/>
      <c r="N14" s="14">
        <f t="shared" si="0"/>
        <v>1</v>
      </c>
      <c r="O14" s="14">
        <f t="shared" si="5"/>
        <v>-1</v>
      </c>
      <c r="P14" s="14" t="e">
        <f>N14*VLOOKUP(L14&amp;$B$1,'VM Price'!A:E,3,FALSE)+O14*VLOOKUP(L14&amp;$B$1,'VM Price'!A:E,4,FALSE)</f>
        <v>#N/A</v>
      </c>
      <c r="Q14" s="14">
        <f t="shared" si="6"/>
        <v>0.1</v>
      </c>
      <c r="R14" s="14" t="e" cm="1">
        <f t="array" ref="R14">LN(VLOOKUP(A14,Cluster!A:D,{4},FALSE)*IF(D14&gt;1,D14,1))</f>
        <v>#N/A</v>
      </c>
      <c r="S14" s="14" t="e">
        <f t="shared" si="7"/>
        <v>#N/A</v>
      </c>
    </row>
    <row r="15" spans="1:21" ht="30" customHeight="1">
      <c r="A15" s="6"/>
      <c r="B15" s="6" t="s">
        <v>22</v>
      </c>
      <c r="C15" s="6"/>
      <c r="D15" s="6"/>
      <c r="E15" s="6"/>
      <c r="F15" s="14">
        <f t="shared" si="1"/>
        <v>0</v>
      </c>
      <c r="G15" s="14">
        <f t="shared" si="2"/>
        <v>0</v>
      </c>
      <c r="H15" s="14">
        <f t="shared" si="3"/>
        <v>0</v>
      </c>
      <c r="I15" s="14">
        <f t="shared" si="4"/>
        <v>0</v>
      </c>
      <c r="J15" s="13"/>
      <c r="K15" s="13"/>
      <c r="L15" s="14" t="e" cm="1">
        <f t="array" ref="L15">VLOOKUP(A15,Cluster!A:C,{2,3},FALSE)</f>
        <v>#N/A</v>
      </c>
      <c r="M15" s="14"/>
      <c r="N15" s="14">
        <f t="shared" si="0"/>
        <v>1</v>
      </c>
      <c r="O15" s="14">
        <f t="shared" si="5"/>
        <v>-1</v>
      </c>
      <c r="P15" s="14" t="e">
        <f>N15*VLOOKUP(L15&amp;$B$1,'VM Price'!A:E,3,FALSE)+O15*VLOOKUP(L15&amp;$B$1,'VM Price'!A:E,4,FALSE)</f>
        <v>#N/A</v>
      </c>
      <c r="Q15" s="14">
        <f t="shared" si="6"/>
        <v>0.1</v>
      </c>
      <c r="R15" s="14" t="e" cm="1">
        <f t="array" ref="R15">LN(VLOOKUP(A15,Cluster!A:D,{4},FALSE)*IF(D15&gt;1,D15,1))</f>
        <v>#N/A</v>
      </c>
      <c r="S15" s="14" t="e">
        <f t="shared" si="7"/>
        <v>#N/A</v>
      </c>
    </row>
    <row r="16" spans="1:21" ht="30" customHeight="1">
      <c r="A16" s="6"/>
      <c r="B16" s="6" t="s">
        <v>22</v>
      </c>
      <c r="C16" s="6"/>
      <c r="D16" s="6"/>
      <c r="E16" s="6"/>
      <c r="F16" s="14">
        <f t="shared" si="1"/>
        <v>0</v>
      </c>
      <c r="G16" s="14">
        <f t="shared" si="2"/>
        <v>0</v>
      </c>
      <c r="H16" s="14">
        <f t="shared" si="3"/>
        <v>0</v>
      </c>
      <c r="I16" s="14">
        <f t="shared" si="4"/>
        <v>0</v>
      </c>
      <c r="J16" s="13"/>
      <c r="K16" s="13"/>
      <c r="L16" s="14" t="e" cm="1">
        <f t="array" ref="L16">VLOOKUP(A16,Cluster!A:C,{2,3},FALSE)</f>
        <v>#N/A</v>
      </c>
      <c r="M16" s="14"/>
      <c r="N16" s="14">
        <f t="shared" si="0"/>
        <v>1</v>
      </c>
      <c r="O16" s="14">
        <f t="shared" si="5"/>
        <v>-1</v>
      </c>
      <c r="P16" s="14" t="e">
        <f>N16*VLOOKUP(L16&amp;$B$1,'VM Price'!A:E,3,FALSE)+O16*VLOOKUP(L16&amp;$B$1,'VM Price'!A:E,4,FALSE)</f>
        <v>#N/A</v>
      </c>
      <c r="Q16" s="14">
        <f t="shared" si="6"/>
        <v>0.1</v>
      </c>
      <c r="R16" s="14" t="e" cm="1">
        <f t="array" ref="R16">LN(VLOOKUP(A16,Cluster!A:D,{4},FALSE)*IF(D16&gt;1,D16,1))</f>
        <v>#N/A</v>
      </c>
      <c r="S16" s="14" t="e">
        <f t="shared" si="7"/>
        <v>#N/A</v>
      </c>
    </row>
    <row r="17" spans="1:19" ht="30" customHeight="1">
      <c r="A17" s="6"/>
      <c r="B17" s="6" t="s">
        <v>22</v>
      </c>
      <c r="C17" s="6"/>
      <c r="D17" s="6"/>
      <c r="E17" s="6"/>
      <c r="F17" s="14">
        <f t="shared" si="1"/>
        <v>0</v>
      </c>
      <c r="G17" s="14">
        <f t="shared" si="2"/>
        <v>0</v>
      </c>
      <c r="H17" s="14">
        <f t="shared" si="3"/>
        <v>0</v>
      </c>
      <c r="I17" s="14">
        <f t="shared" si="4"/>
        <v>0</v>
      </c>
      <c r="J17" s="13"/>
      <c r="K17" s="13"/>
      <c r="L17" s="14" t="e" cm="1">
        <f t="array" ref="L17">VLOOKUP(A17,Cluster!A:C,{2,3},FALSE)</f>
        <v>#N/A</v>
      </c>
      <c r="M17" s="14"/>
      <c r="N17" s="14">
        <f t="shared" si="0"/>
        <v>1</v>
      </c>
      <c r="O17" s="14">
        <f t="shared" si="5"/>
        <v>-1</v>
      </c>
      <c r="P17" s="14" t="e">
        <f>N17*VLOOKUP(L17&amp;$B$1,'VM Price'!A:E,3,FALSE)+O17*VLOOKUP(L17&amp;$B$1,'VM Price'!A:E,4,FALSE)</f>
        <v>#N/A</v>
      </c>
      <c r="Q17" s="14">
        <f t="shared" si="6"/>
        <v>0.1</v>
      </c>
      <c r="R17" s="14" t="e" cm="1">
        <f t="array" ref="R17">LN(VLOOKUP(A17,Cluster!A:D,{4},FALSE)*IF(D17&gt;1,D17,1))</f>
        <v>#N/A</v>
      </c>
      <c r="S17" s="14" t="e">
        <f t="shared" si="7"/>
        <v>#N/A</v>
      </c>
    </row>
    <row r="18" spans="1:19" ht="30" customHeight="1">
      <c r="A18" s="6"/>
      <c r="B18" s="6" t="s">
        <v>22</v>
      </c>
      <c r="C18" s="6"/>
      <c r="D18" s="6"/>
      <c r="E18" s="6"/>
      <c r="F18" s="14">
        <f t="shared" si="1"/>
        <v>0</v>
      </c>
      <c r="G18" s="14">
        <f t="shared" si="2"/>
        <v>0</v>
      </c>
      <c r="H18" s="14">
        <f t="shared" si="3"/>
        <v>0</v>
      </c>
      <c r="I18" s="14">
        <f t="shared" si="4"/>
        <v>0</v>
      </c>
      <c r="J18" s="13"/>
      <c r="K18" s="13"/>
      <c r="L18" s="14" t="e" cm="1">
        <f t="array" ref="L18">VLOOKUP(A18,Cluster!A:C,{2,3},FALSE)</f>
        <v>#N/A</v>
      </c>
      <c r="M18" s="14"/>
      <c r="N18" s="14">
        <f t="shared" si="0"/>
        <v>1</v>
      </c>
      <c r="O18" s="14">
        <f t="shared" si="5"/>
        <v>-1</v>
      </c>
      <c r="P18" s="14" t="e">
        <f>N18*VLOOKUP(L18&amp;$B$1,'VM Price'!A:E,3,FALSE)+O18*VLOOKUP(L18&amp;$B$1,'VM Price'!A:E,4,FALSE)</f>
        <v>#N/A</v>
      </c>
      <c r="Q18" s="14">
        <f t="shared" si="6"/>
        <v>0.1</v>
      </c>
      <c r="R18" s="14" t="e" cm="1">
        <f t="array" ref="R18">LN(VLOOKUP(A18,Cluster!A:D,{4},FALSE)*IF(D18&gt;1,D18,1))</f>
        <v>#N/A</v>
      </c>
      <c r="S18" s="14" t="e">
        <f t="shared" si="7"/>
        <v>#N/A</v>
      </c>
    </row>
    <row r="19" spans="1:19" ht="30" customHeight="1">
      <c r="A19" s="6"/>
      <c r="B19" s="6" t="s">
        <v>22</v>
      </c>
      <c r="C19" s="6"/>
      <c r="D19" s="6"/>
      <c r="E19" s="6"/>
      <c r="F19" s="14">
        <f t="shared" si="1"/>
        <v>0</v>
      </c>
      <c r="G19" s="14">
        <f t="shared" si="2"/>
        <v>0</v>
      </c>
      <c r="H19" s="14">
        <f t="shared" si="3"/>
        <v>0</v>
      </c>
      <c r="I19" s="14">
        <f t="shared" si="4"/>
        <v>0</v>
      </c>
      <c r="J19" s="13"/>
      <c r="K19" s="13"/>
      <c r="L19" s="14" t="e" cm="1">
        <f t="array" ref="L19">VLOOKUP(A19,Cluster!A:C,{2,3},FALSE)</f>
        <v>#N/A</v>
      </c>
      <c r="M19" s="14"/>
      <c r="N19" s="14">
        <f t="shared" si="0"/>
        <v>1</v>
      </c>
      <c r="O19" s="14">
        <f t="shared" si="5"/>
        <v>-1</v>
      </c>
      <c r="P19" s="14" t="e">
        <f>N19*VLOOKUP(L19&amp;$B$1,'VM Price'!A:E,3,FALSE)+O19*VLOOKUP(L19&amp;$B$1,'VM Price'!A:E,4,FALSE)</f>
        <v>#N/A</v>
      </c>
      <c r="Q19" s="14">
        <f t="shared" si="6"/>
        <v>0.1</v>
      </c>
      <c r="R19" s="14" t="e" cm="1">
        <f t="array" ref="R19">LN(VLOOKUP(A19,Cluster!A:D,{4},FALSE)*IF(D19&gt;1,D19,1))</f>
        <v>#N/A</v>
      </c>
      <c r="S19" s="14" t="e">
        <f t="shared" si="7"/>
        <v>#N/A</v>
      </c>
    </row>
    <row r="20" spans="1:19" ht="30" customHeight="1">
      <c r="A20" s="6"/>
      <c r="B20" s="6" t="s">
        <v>22</v>
      </c>
      <c r="C20" s="6"/>
      <c r="D20" s="6"/>
      <c r="E20" s="6"/>
      <c r="F20" s="14">
        <f t="shared" si="1"/>
        <v>0</v>
      </c>
      <c r="G20" s="14">
        <f t="shared" si="2"/>
        <v>0</v>
      </c>
      <c r="H20" s="14">
        <f t="shared" si="3"/>
        <v>0</v>
      </c>
      <c r="I20" s="14">
        <f t="shared" si="4"/>
        <v>0</v>
      </c>
      <c r="J20" s="13"/>
      <c r="K20" s="13"/>
      <c r="L20" s="14" t="e" cm="1">
        <f t="array" ref="L20">VLOOKUP(A20,Cluster!A:C,{2,3},FALSE)</f>
        <v>#N/A</v>
      </c>
      <c r="M20" s="14"/>
      <c r="N20" s="14">
        <f t="shared" si="0"/>
        <v>1</v>
      </c>
      <c r="O20" s="14">
        <f t="shared" si="5"/>
        <v>-1</v>
      </c>
      <c r="P20" s="14" t="e">
        <f>N20*VLOOKUP(L20&amp;$B$1,'VM Price'!A:E,3,FALSE)+O20*VLOOKUP(L20&amp;$B$1,'VM Price'!A:E,4,FALSE)</f>
        <v>#N/A</v>
      </c>
      <c r="Q20" s="14">
        <f t="shared" si="6"/>
        <v>0.1</v>
      </c>
      <c r="R20" s="14" t="e" cm="1">
        <f t="array" ref="R20">LN(VLOOKUP(A20,Cluster!A:D,{4},FALSE)*IF(D20&gt;1,D20,1))</f>
        <v>#N/A</v>
      </c>
      <c r="S20" s="14" t="e">
        <f t="shared" si="7"/>
        <v>#N/A</v>
      </c>
    </row>
    <row r="21" spans="1:19" ht="30" customHeight="1">
      <c r="A21" s="6"/>
      <c r="B21" s="6" t="s">
        <v>22</v>
      </c>
      <c r="C21" s="6"/>
      <c r="D21" s="6"/>
      <c r="E21" s="6"/>
      <c r="F21" s="14">
        <f t="shared" si="1"/>
        <v>0</v>
      </c>
      <c r="G21" s="14">
        <f t="shared" si="2"/>
        <v>0</v>
      </c>
      <c r="H21" s="14">
        <f t="shared" si="3"/>
        <v>0</v>
      </c>
      <c r="I21" s="14">
        <f t="shared" si="4"/>
        <v>0</v>
      </c>
      <c r="J21" s="13"/>
      <c r="K21" s="13"/>
      <c r="L21" s="14" t="e" cm="1">
        <f t="array" ref="L21">VLOOKUP(A21,Cluster!A:C,{2,3},FALSE)</f>
        <v>#N/A</v>
      </c>
      <c r="M21" s="14"/>
      <c r="N21" s="14">
        <f t="shared" si="0"/>
        <v>1</v>
      </c>
      <c r="O21" s="14">
        <f t="shared" si="5"/>
        <v>-1</v>
      </c>
      <c r="P21" s="14" t="e">
        <f>N21*VLOOKUP(L21&amp;$B$1,'VM Price'!A:E,3,FALSE)+O21*VLOOKUP(L21&amp;$B$1,'VM Price'!A:E,4,FALSE)</f>
        <v>#N/A</v>
      </c>
      <c r="Q21" s="14">
        <f t="shared" si="6"/>
        <v>0.1</v>
      </c>
      <c r="R21" s="14" t="e" cm="1">
        <f t="array" ref="R21">LN(VLOOKUP(A21,Cluster!A:D,{4},FALSE)*IF(D21&gt;1,D21,1))</f>
        <v>#N/A</v>
      </c>
      <c r="S21" s="14" t="e">
        <f t="shared" si="7"/>
        <v>#N/A</v>
      </c>
    </row>
    <row r="22" spans="1:19" ht="30" customHeight="1">
      <c r="A22" s="6"/>
      <c r="B22" s="6" t="s">
        <v>22</v>
      </c>
      <c r="C22" s="6"/>
      <c r="D22" s="6"/>
      <c r="E22" s="6"/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0</v>
      </c>
      <c r="J22" s="13"/>
      <c r="K22" s="13"/>
      <c r="L22" s="14" t="e" cm="1">
        <f t="array" ref="L22">VLOOKUP(A22,Cluster!A:C,{2,3},FALSE)</f>
        <v>#N/A</v>
      </c>
      <c r="M22" s="14"/>
      <c r="N22" s="14">
        <f t="shared" si="0"/>
        <v>1</v>
      </c>
      <c r="O22" s="14">
        <f t="shared" si="5"/>
        <v>-1</v>
      </c>
      <c r="P22" s="14" t="e">
        <f>N22*VLOOKUP(L22&amp;$B$1,'VM Price'!A:E,3,FALSE)+O22*VLOOKUP(L22&amp;$B$1,'VM Price'!A:E,4,FALSE)</f>
        <v>#N/A</v>
      </c>
      <c r="Q22" s="14">
        <f t="shared" si="6"/>
        <v>0.1</v>
      </c>
      <c r="R22" s="14" t="e" cm="1">
        <f t="array" ref="R22">LN(VLOOKUP(A22,Cluster!A:D,{4},FALSE)*IF(D22&gt;1,D22,1))</f>
        <v>#N/A</v>
      </c>
      <c r="S22" s="14" t="e">
        <f t="shared" si="7"/>
        <v>#N/A</v>
      </c>
    </row>
    <row r="23" spans="1:19" ht="30" customHeight="1">
      <c r="A23" s="6"/>
      <c r="B23" s="6" t="s">
        <v>22</v>
      </c>
      <c r="C23" s="6"/>
      <c r="D23" s="6"/>
      <c r="E23" s="6"/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3"/>
      <c r="K23" s="13"/>
      <c r="L23" s="14" t="e" cm="1">
        <f t="array" ref="L23">VLOOKUP(A23,Cluster!A:C,{2,3},FALSE)</f>
        <v>#N/A</v>
      </c>
      <c r="M23" s="14"/>
      <c r="N23" s="14">
        <f t="shared" si="0"/>
        <v>1</v>
      </c>
      <c r="O23" s="14">
        <f t="shared" si="5"/>
        <v>-1</v>
      </c>
      <c r="P23" s="14" t="e">
        <f>N23*VLOOKUP(L23&amp;$B$1,'VM Price'!A:E,3,FALSE)+O23*VLOOKUP(L23&amp;$B$1,'VM Price'!A:E,4,FALSE)</f>
        <v>#N/A</v>
      </c>
      <c r="Q23" s="14">
        <f t="shared" si="6"/>
        <v>0.1</v>
      </c>
      <c r="R23" s="14" t="e" cm="1">
        <f t="array" ref="R23">LN(VLOOKUP(A23,Cluster!A:D,{4},FALSE)*IF(D23&gt;1,D23,1))</f>
        <v>#N/A</v>
      </c>
      <c r="S23" s="14" t="e">
        <f t="shared" si="7"/>
        <v>#N/A</v>
      </c>
    </row>
    <row r="24" spans="1:19" ht="30" customHeight="1">
      <c r="A24" s="6"/>
      <c r="B24" s="6" t="s">
        <v>22</v>
      </c>
      <c r="C24" s="6"/>
      <c r="D24" s="6"/>
      <c r="E24" s="6"/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3"/>
      <c r="K24" s="13"/>
      <c r="L24" s="14" t="e" cm="1">
        <f t="array" ref="L24">VLOOKUP(A24,Cluster!A:C,{2,3},FALSE)</f>
        <v>#N/A</v>
      </c>
      <c r="M24" s="14"/>
      <c r="N24" s="14">
        <f t="shared" si="0"/>
        <v>1</v>
      </c>
      <c r="O24" s="14">
        <f t="shared" si="5"/>
        <v>-1</v>
      </c>
      <c r="P24" s="14" t="e">
        <f>N24*VLOOKUP(L24&amp;$B$1,'VM Price'!A:E,3,FALSE)+O24*VLOOKUP(L24&amp;$B$1,'VM Price'!A:E,4,FALSE)</f>
        <v>#N/A</v>
      </c>
      <c r="Q24" s="14">
        <f t="shared" si="6"/>
        <v>0.1</v>
      </c>
      <c r="R24" s="14" t="e" cm="1">
        <f t="array" ref="R24">LN(VLOOKUP(A24,Cluster!A:D,{4},FALSE)*IF(D24&gt;1,D24,1))</f>
        <v>#N/A</v>
      </c>
      <c r="S24" s="14" t="e">
        <f t="shared" si="7"/>
        <v>#N/A</v>
      </c>
    </row>
    <row r="25" spans="1:19" ht="30" customHeight="1">
      <c r="A25" s="6"/>
      <c r="B25" s="6" t="s">
        <v>22</v>
      </c>
      <c r="C25" s="6"/>
      <c r="D25" s="6"/>
      <c r="E25" s="6"/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3"/>
      <c r="K25" s="13"/>
      <c r="L25" s="14" t="e" cm="1">
        <f t="array" ref="L25">VLOOKUP(A25,Cluster!A:C,{2,3},FALSE)</f>
        <v>#N/A</v>
      </c>
      <c r="M25" s="14"/>
      <c r="N25" s="14">
        <f t="shared" si="0"/>
        <v>1</v>
      </c>
      <c r="O25" s="14">
        <f t="shared" si="5"/>
        <v>-1</v>
      </c>
      <c r="P25" s="14" t="e">
        <f>N25*VLOOKUP(L25&amp;$B$1,'VM Price'!A:E,3,FALSE)+O25*VLOOKUP(L25&amp;$B$1,'VM Price'!A:E,4,FALSE)</f>
        <v>#N/A</v>
      </c>
      <c r="Q25" s="14">
        <f t="shared" si="6"/>
        <v>0.1</v>
      </c>
      <c r="R25" s="14" t="e" cm="1">
        <f t="array" ref="R25">LN(VLOOKUP(A25,Cluster!A:D,{4},FALSE)*IF(D25&gt;1,D25,1))</f>
        <v>#N/A</v>
      </c>
      <c r="S25" s="14" t="e">
        <f t="shared" si="7"/>
        <v>#N/A</v>
      </c>
    </row>
    <row r="26" spans="1:19" ht="30" customHeight="1">
      <c r="A26" s="6"/>
      <c r="B26" s="6" t="s">
        <v>22</v>
      </c>
      <c r="C26" s="6"/>
      <c r="D26" s="6"/>
      <c r="E26" s="6"/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3"/>
      <c r="K26" s="13"/>
      <c r="L26" s="14" t="e" cm="1">
        <f t="array" ref="L26">VLOOKUP(A26,Cluster!A:C,{2,3},FALSE)</f>
        <v>#N/A</v>
      </c>
      <c r="M26" s="14"/>
      <c r="N26" s="14">
        <f t="shared" si="0"/>
        <v>1</v>
      </c>
      <c r="O26" s="14">
        <f t="shared" si="5"/>
        <v>-1</v>
      </c>
      <c r="P26" s="14" t="e">
        <f>N26*VLOOKUP(L26&amp;$B$1,'VM Price'!A:E,3,FALSE)+O26*VLOOKUP(L26&amp;$B$1,'VM Price'!A:E,4,FALSE)</f>
        <v>#N/A</v>
      </c>
      <c r="Q26" s="14">
        <f t="shared" si="6"/>
        <v>0.1</v>
      </c>
      <c r="R26" s="14" t="e" cm="1">
        <f t="array" ref="R26">LN(VLOOKUP(A26,Cluster!A:D,{4},FALSE)*IF(D26&gt;1,D26,1))</f>
        <v>#N/A</v>
      </c>
      <c r="S26" s="14" t="e">
        <f t="shared" si="7"/>
        <v>#N/A</v>
      </c>
    </row>
    <row r="27" spans="1:19" ht="30" customHeight="1">
      <c r="A27" s="6"/>
      <c r="B27" s="6" t="s">
        <v>22</v>
      </c>
      <c r="C27" s="6"/>
      <c r="D27" s="6"/>
      <c r="E27" s="6"/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3"/>
      <c r="K27" s="13"/>
      <c r="L27" s="14" t="e" cm="1">
        <f t="array" ref="L27">VLOOKUP(A27,Cluster!A:C,{2,3},FALSE)</f>
        <v>#N/A</v>
      </c>
      <c r="M27" s="14"/>
      <c r="N27" s="14">
        <f t="shared" si="0"/>
        <v>1</v>
      </c>
      <c r="O27" s="14">
        <f t="shared" si="5"/>
        <v>-1</v>
      </c>
      <c r="P27" s="14" t="e">
        <f>N27*VLOOKUP(L27&amp;$B$1,'VM Price'!A:E,3,FALSE)+O27*VLOOKUP(L27&amp;$B$1,'VM Price'!A:E,4,FALSE)</f>
        <v>#N/A</v>
      </c>
      <c r="Q27" s="14">
        <f t="shared" si="6"/>
        <v>0.1</v>
      </c>
      <c r="R27" s="14" t="e" cm="1">
        <f t="array" ref="R27">LN(VLOOKUP(A27,Cluster!A:D,{4},FALSE)*IF(D27&gt;1,D27,1))</f>
        <v>#N/A</v>
      </c>
      <c r="S27" s="14" t="e">
        <f t="shared" si="7"/>
        <v>#N/A</v>
      </c>
    </row>
    <row r="28" spans="1:19" ht="30" customHeight="1">
      <c r="A28" s="6"/>
      <c r="B28" s="6" t="s">
        <v>22</v>
      </c>
      <c r="C28" s="6"/>
      <c r="D28" s="6"/>
      <c r="E28" s="6"/>
      <c r="F28" s="14">
        <f t="shared" si="1"/>
        <v>0</v>
      </c>
      <c r="G28" s="14">
        <f t="shared" si="2"/>
        <v>0</v>
      </c>
      <c r="H28" s="14">
        <f t="shared" si="3"/>
        <v>0</v>
      </c>
      <c r="I28" s="14">
        <f t="shared" si="4"/>
        <v>0</v>
      </c>
      <c r="J28" s="13"/>
      <c r="K28" s="13"/>
      <c r="L28" s="14" t="e" cm="1">
        <f t="array" ref="L28">VLOOKUP(A28,Cluster!A:C,{2,3},FALSE)</f>
        <v>#N/A</v>
      </c>
      <c r="M28" s="14"/>
      <c r="N28" s="14">
        <f t="shared" si="0"/>
        <v>1</v>
      </c>
      <c r="O28" s="14">
        <f t="shared" si="5"/>
        <v>-1</v>
      </c>
      <c r="P28" s="14" t="e">
        <f>N28*VLOOKUP(L28&amp;$B$1,'VM Price'!A:E,3,FALSE)+O28*VLOOKUP(L28&amp;$B$1,'VM Price'!A:E,4,FALSE)</f>
        <v>#N/A</v>
      </c>
      <c r="Q28" s="14">
        <f t="shared" si="6"/>
        <v>0.1</v>
      </c>
      <c r="R28" s="14" t="e" cm="1">
        <f t="array" ref="R28">LN(VLOOKUP(A28,Cluster!A:D,{4},FALSE)*IF(D28&gt;1,D28,1))</f>
        <v>#N/A</v>
      </c>
      <c r="S28" s="14" t="e">
        <f t="shared" si="7"/>
        <v>#N/A</v>
      </c>
    </row>
    <row r="29" spans="1:19" ht="30" customHeight="1">
      <c r="A29" s="6"/>
      <c r="B29" s="6" t="s">
        <v>22</v>
      </c>
      <c r="C29" s="6"/>
      <c r="D29" s="6"/>
      <c r="E29" s="6"/>
      <c r="F29" s="14">
        <f t="shared" si="1"/>
        <v>0</v>
      </c>
      <c r="G29" s="14">
        <f t="shared" si="2"/>
        <v>0</v>
      </c>
      <c r="H29" s="14">
        <f t="shared" si="3"/>
        <v>0</v>
      </c>
      <c r="I29" s="14">
        <f t="shared" si="4"/>
        <v>0</v>
      </c>
      <c r="J29" s="13"/>
      <c r="K29" s="13"/>
      <c r="L29" s="14" t="e" cm="1">
        <f t="array" ref="L29">VLOOKUP(A29,Cluster!A:C,{2,3},FALSE)</f>
        <v>#N/A</v>
      </c>
      <c r="M29" s="14"/>
      <c r="N29" s="14">
        <f t="shared" si="0"/>
        <v>1</v>
      </c>
      <c r="O29" s="14">
        <f t="shared" si="5"/>
        <v>-1</v>
      </c>
      <c r="P29" s="14" t="e">
        <f>N29*VLOOKUP(L29&amp;$B$1,'VM Price'!A:E,3,FALSE)+O29*VLOOKUP(L29&amp;$B$1,'VM Price'!A:E,4,FALSE)</f>
        <v>#N/A</v>
      </c>
      <c r="Q29" s="14">
        <f t="shared" si="6"/>
        <v>0.1</v>
      </c>
      <c r="R29" s="14" t="e" cm="1">
        <f t="array" ref="R29">LN(VLOOKUP(A29,Cluster!A:D,{4},FALSE)*IF(D29&gt;1,D29,1))</f>
        <v>#N/A</v>
      </c>
      <c r="S29" s="14" t="e">
        <f t="shared" si="7"/>
        <v>#N/A</v>
      </c>
    </row>
    <row r="30" spans="1:19" ht="30" customHeight="1">
      <c r="A30" s="6"/>
      <c r="B30" s="6" t="s">
        <v>22</v>
      </c>
      <c r="C30" s="6"/>
      <c r="D30" s="6"/>
      <c r="E30" s="6"/>
      <c r="F30" s="14">
        <f t="shared" si="1"/>
        <v>0</v>
      </c>
      <c r="G30" s="14">
        <f t="shared" si="2"/>
        <v>0</v>
      </c>
      <c r="H30" s="14">
        <f t="shared" si="3"/>
        <v>0</v>
      </c>
      <c r="I30" s="14">
        <f t="shared" si="4"/>
        <v>0</v>
      </c>
      <c r="J30" s="13"/>
      <c r="K30" s="13"/>
      <c r="L30" s="14" t="e" cm="1">
        <f t="array" ref="L30">VLOOKUP(A30,Cluster!A:C,{2,3},FALSE)</f>
        <v>#N/A</v>
      </c>
      <c r="M30" s="14"/>
      <c r="N30" s="14">
        <f t="shared" si="0"/>
        <v>1</v>
      </c>
      <c r="O30" s="14">
        <f t="shared" si="5"/>
        <v>-1</v>
      </c>
      <c r="P30" s="14" t="e">
        <f>N30*VLOOKUP(L30&amp;$B$1,'VM Price'!A:E,3,FALSE)+O30*VLOOKUP(L30&amp;$B$1,'VM Price'!A:E,4,FALSE)</f>
        <v>#N/A</v>
      </c>
      <c r="Q30" s="14">
        <f t="shared" si="6"/>
        <v>0.1</v>
      </c>
      <c r="R30" s="14" t="e" cm="1">
        <f t="array" ref="R30">LN(VLOOKUP(A30,Cluster!A:D,{4},FALSE)*IF(D30&gt;1,D30,1))</f>
        <v>#N/A</v>
      </c>
      <c r="S30" s="14" t="e">
        <f t="shared" si="7"/>
        <v>#N/A</v>
      </c>
    </row>
    <row r="31" spans="1:19" ht="30" customHeight="1">
      <c r="A31" s="6"/>
      <c r="B31" s="6" t="s">
        <v>22</v>
      </c>
      <c r="C31" s="6"/>
      <c r="D31" s="6"/>
      <c r="E31" s="6"/>
      <c r="F31" s="14">
        <f t="shared" si="1"/>
        <v>0</v>
      </c>
      <c r="G31" s="14">
        <f t="shared" si="2"/>
        <v>0</v>
      </c>
      <c r="H31" s="14">
        <f t="shared" si="3"/>
        <v>0</v>
      </c>
      <c r="I31" s="14">
        <f t="shared" si="4"/>
        <v>0</v>
      </c>
      <c r="J31" s="13"/>
      <c r="K31" s="13"/>
      <c r="L31" s="14" t="e" cm="1">
        <f t="array" ref="L31">VLOOKUP(A31,Cluster!A:C,{2,3},FALSE)</f>
        <v>#N/A</v>
      </c>
      <c r="M31" s="14"/>
      <c r="N31" s="14">
        <f t="shared" si="0"/>
        <v>1</v>
      </c>
      <c r="O31" s="14">
        <f t="shared" si="5"/>
        <v>-1</v>
      </c>
      <c r="P31" s="14" t="e">
        <f>N31*VLOOKUP(L31&amp;$B$1,'VM Price'!A:E,3,FALSE)+O31*VLOOKUP(L31&amp;$B$1,'VM Price'!A:E,4,FALSE)</f>
        <v>#N/A</v>
      </c>
      <c r="Q31" s="14">
        <f t="shared" si="6"/>
        <v>0.1</v>
      </c>
      <c r="R31" s="14" t="e" cm="1">
        <f t="array" ref="R31">LN(VLOOKUP(A31,Cluster!A:D,{4},FALSE)*IF(D31&gt;1,D31,1))</f>
        <v>#N/A</v>
      </c>
      <c r="S31" s="14" t="e">
        <f t="shared" si="7"/>
        <v>#N/A</v>
      </c>
    </row>
    <row r="32" spans="1:19" ht="30" customHeight="1">
      <c r="A32" s="6"/>
      <c r="B32" s="6" t="s">
        <v>22</v>
      </c>
      <c r="C32" s="6"/>
      <c r="D32" s="6"/>
      <c r="E32" s="6"/>
      <c r="F32" s="14">
        <f t="shared" si="1"/>
        <v>0</v>
      </c>
      <c r="G32" s="14">
        <f t="shared" si="2"/>
        <v>0</v>
      </c>
      <c r="H32" s="14">
        <f t="shared" si="3"/>
        <v>0</v>
      </c>
      <c r="I32" s="14">
        <f t="shared" si="4"/>
        <v>0</v>
      </c>
      <c r="J32" s="13"/>
      <c r="K32" s="13"/>
      <c r="L32" s="14" t="e" cm="1">
        <f t="array" ref="L32">VLOOKUP(A32,Cluster!A:C,{2,3},FALSE)</f>
        <v>#N/A</v>
      </c>
      <c r="M32" s="14"/>
      <c r="N32" s="14">
        <f t="shared" si="0"/>
        <v>1</v>
      </c>
      <c r="O32" s="14">
        <f t="shared" si="5"/>
        <v>-1</v>
      </c>
      <c r="P32" s="14" t="e">
        <f>N32*VLOOKUP(L32&amp;$B$1,'VM Price'!A:E,3,FALSE)+O32*VLOOKUP(L32&amp;$B$1,'VM Price'!A:E,4,FALSE)</f>
        <v>#N/A</v>
      </c>
      <c r="Q32" s="14">
        <f t="shared" si="6"/>
        <v>0.1</v>
      </c>
      <c r="R32" s="14" t="e" cm="1">
        <f t="array" ref="R32">LN(VLOOKUP(A32,Cluster!A:D,{4},FALSE)*IF(D32&gt;1,D32,1))</f>
        <v>#N/A</v>
      </c>
      <c r="S32" s="14" t="e">
        <f t="shared" si="7"/>
        <v>#N/A</v>
      </c>
    </row>
    <row r="33" spans="1:19" ht="30" customHeight="1">
      <c r="A33" s="6"/>
      <c r="B33" s="6" t="s">
        <v>22</v>
      </c>
      <c r="C33" s="6"/>
      <c r="D33" s="6"/>
      <c r="E33" s="6"/>
      <c r="F33" s="14">
        <f t="shared" si="1"/>
        <v>0</v>
      </c>
      <c r="G33" s="14">
        <f t="shared" si="2"/>
        <v>0</v>
      </c>
      <c r="H33" s="14">
        <f t="shared" si="3"/>
        <v>0</v>
      </c>
      <c r="I33" s="14">
        <f t="shared" si="4"/>
        <v>0</v>
      </c>
      <c r="J33" s="13"/>
      <c r="K33" s="13"/>
      <c r="L33" s="14" t="e" cm="1">
        <f t="array" ref="L33">VLOOKUP(A33,Cluster!A:C,{2,3},FALSE)</f>
        <v>#N/A</v>
      </c>
      <c r="M33" s="14"/>
      <c r="N33" s="14">
        <f t="shared" si="0"/>
        <v>1</v>
      </c>
      <c r="O33" s="14">
        <f t="shared" si="5"/>
        <v>-1</v>
      </c>
      <c r="P33" s="14" t="e">
        <f>N33*VLOOKUP(L33&amp;$B$1,'VM Price'!A:E,3,FALSE)+O33*VLOOKUP(L33&amp;$B$1,'VM Price'!A:E,4,FALSE)</f>
        <v>#N/A</v>
      </c>
      <c r="Q33" s="14">
        <f t="shared" si="6"/>
        <v>0.1</v>
      </c>
      <c r="R33" s="14" t="e" cm="1">
        <f t="array" ref="R33">LN(VLOOKUP(A33,Cluster!A:D,{4},FALSE)*IF(D33&gt;1,D33,1))</f>
        <v>#N/A</v>
      </c>
      <c r="S33" s="14" t="e">
        <f t="shared" si="7"/>
        <v>#N/A</v>
      </c>
    </row>
    <row r="34" spans="1:19" ht="30" customHeight="1">
      <c r="A34" s="6"/>
      <c r="B34" s="6" t="s">
        <v>22</v>
      </c>
      <c r="C34" s="6"/>
      <c r="D34" s="6"/>
      <c r="E34" s="6"/>
      <c r="F34" s="14">
        <f t="shared" si="1"/>
        <v>0</v>
      </c>
      <c r="G34" s="14">
        <f t="shared" si="2"/>
        <v>0</v>
      </c>
      <c r="H34" s="14">
        <f t="shared" si="3"/>
        <v>0</v>
      </c>
      <c r="I34" s="14">
        <f t="shared" si="4"/>
        <v>0</v>
      </c>
      <c r="J34" s="13"/>
      <c r="K34" s="13"/>
      <c r="L34" s="14" t="e" cm="1">
        <f t="array" ref="L34">VLOOKUP(A34,Cluster!A:C,{2,3},FALSE)</f>
        <v>#N/A</v>
      </c>
      <c r="M34" s="14"/>
      <c r="N34" s="14">
        <f t="shared" si="0"/>
        <v>1</v>
      </c>
      <c r="O34" s="14">
        <f t="shared" si="5"/>
        <v>-1</v>
      </c>
      <c r="P34" s="14" t="e">
        <f>N34*VLOOKUP(L34&amp;$B$1,'VM Price'!A:E,3,FALSE)+O34*VLOOKUP(L34&amp;$B$1,'VM Price'!A:E,4,FALSE)</f>
        <v>#N/A</v>
      </c>
      <c r="Q34" s="14">
        <f t="shared" si="6"/>
        <v>0.1</v>
      </c>
      <c r="R34" s="14" t="e" cm="1">
        <f t="array" ref="R34">LN(VLOOKUP(A34,Cluster!A:D,{4},FALSE)*IF(D34&gt;1,D34,1))</f>
        <v>#N/A</v>
      </c>
      <c r="S34" s="14" t="e">
        <f t="shared" si="7"/>
        <v>#N/A</v>
      </c>
    </row>
    <row r="35" spans="1:19" ht="30" customHeight="1">
      <c r="A35" s="6"/>
      <c r="B35" s="6" t="s">
        <v>22</v>
      </c>
      <c r="C35" s="6"/>
      <c r="D35" s="6"/>
      <c r="E35" s="6"/>
      <c r="F35" s="14">
        <f t="shared" si="1"/>
        <v>0</v>
      </c>
      <c r="G35" s="14">
        <f t="shared" si="2"/>
        <v>0</v>
      </c>
      <c r="H35" s="14">
        <f t="shared" si="3"/>
        <v>0</v>
      </c>
      <c r="I35" s="14">
        <f t="shared" si="4"/>
        <v>0</v>
      </c>
      <c r="J35" s="13"/>
      <c r="K35" s="13"/>
      <c r="L35" s="14" t="e" cm="1">
        <f t="array" ref="L35">VLOOKUP(A35,Cluster!A:C,{2,3},FALSE)</f>
        <v>#N/A</v>
      </c>
      <c r="M35" s="14"/>
      <c r="N35" s="14">
        <f t="shared" si="0"/>
        <v>1</v>
      </c>
      <c r="O35" s="14">
        <f t="shared" si="5"/>
        <v>-1</v>
      </c>
      <c r="P35" s="14" t="e">
        <f>N35*VLOOKUP(L35&amp;$B$1,'VM Price'!A:E,3,FALSE)+O35*VLOOKUP(L35&amp;$B$1,'VM Price'!A:E,4,FALSE)</f>
        <v>#N/A</v>
      </c>
      <c r="Q35" s="14">
        <f t="shared" si="6"/>
        <v>0.1</v>
      </c>
      <c r="R35" s="14" t="e" cm="1">
        <f t="array" ref="R35">LN(VLOOKUP(A35,Cluster!A:D,{4},FALSE)*IF(D35&gt;1,D35,1))</f>
        <v>#N/A</v>
      </c>
      <c r="S35" s="14" t="e">
        <f t="shared" si="7"/>
        <v>#N/A</v>
      </c>
    </row>
    <row r="36" spans="1:19" ht="30" customHeight="1">
      <c r="A36" s="6"/>
      <c r="B36" s="6" t="s">
        <v>22</v>
      </c>
      <c r="C36" s="6"/>
      <c r="D36" s="6"/>
      <c r="E36" s="6"/>
      <c r="F36" s="14">
        <f t="shared" si="1"/>
        <v>0</v>
      </c>
      <c r="G36" s="14">
        <f t="shared" si="2"/>
        <v>0</v>
      </c>
      <c r="H36" s="14">
        <f t="shared" si="3"/>
        <v>0</v>
      </c>
      <c r="I36" s="14">
        <f t="shared" si="4"/>
        <v>0</v>
      </c>
      <c r="J36" s="13"/>
      <c r="K36" s="13"/>
      <c r="L36" s="14" t="e" cm="1">
        <f t="array" ref="L36">VLOOKUP(A36,Cluster!A:C,{2,3},FALSE)</f>
        <v>#N/A</v>
      </c>
      <c r="M36" s="14"/>
      <c r="N36" s="14">
        <f t="shared" si="0"/>
        <v>1</v>
      </c>
      <c r="O36" s="14">
        <f t="shared" si="5"/>
        <v>-1</v>
      </c>
      <c r="P36" s="14" t="e">
        <f>N36*VLOOKUP(L36&amp;$B$1,'VM Price'!A:E,3,FALSE)+O36*VLOOKUP(L36&amp;$B$1,'VM Price'!A:E,4,FALSE)</f>
        <v>#N/A</v>
      </c>
      <c r="Q36" s="14">
        <f t="shared" si="6"/>
        <v>0.1</v>
      </c>
      <c r="R36" s="14" t="e" cm="1">
        <f t="array" ref="R36">LN(VLOOKUP(A36,Cluster!A:D,{4},FALSE)*IF(D36&gt;1,D36,1))</f>
        <v>#N/A</v>
      </c>
      <c r="S36" s="14" t="e">
        <f t="shared" si="7"/>
        <v>#N/A</v>
      </c>
    </row>
    <row r="37" spans="1:19" ht="30" customHeight="1">
      <c r="A37" s="6"/>
      <c r="B37" s="6" t="s">
        <v>22</v>
      </c>
      <c r="C37" s="6"/>
      <c r="D37" s="6"/>
      <c r="E37" s="6"/>
      <c r="F37" s="14">
        <f t="shared" si="1"/>
        <v>0</v>
      </c>
      <c r="G37" s="14">
        <f t="shared" si="2"/>
        <v>0</v>
      </c>
      <c r="H37" s="14">
        <f t="shared" si="3"/>
        <v>0</v>
      </c>
      <c r="I37" s="14">
        <f t="shared" si="4"/>
        <v>0</v>
      </c>
      <c r="J37" s="13"/>
      <c r="K37" s="13"/>
      <c r="L37" s="14" t="e" cm="1">
        <f t="array" ref="L37">VLOOKUP(A37,Cluster!A:C,{2,3},FALSE)</f>
        <v>#N/A</v>
      </c>
      <c r="M37" s="14"/>
      <c r="N37" s="14">
        <f t="shared" si="0"/>
        <v>1</v>
      </c>
      <c r="O37" s="14">
        <f t="shared" si="5"/>
        <v>-1</v>
      </c>
      <c r="P37" s="14" t="e">
        <f>N37*VLOOKUP(L37&amp;$B$1,'VM Price'!A:E,3,FALSE)+O37*VLOOKUP(L37&amp;$B$1,'VM Price'!A:E,4,FALSE)</f>
        <v>#N/A</v>
      </c>
      <c r="Q37" s="14">
        <f t="shared" si="6"/>
        <v>0.1</v>
      </c>
      <c r="R37" s="14" t="e" cm="1">
        <f t="array" ref="R37">LN(VLOOKUP(A37,Cluster!A:D,{4},FALSE)*IF(D37&gt;1,D37,1))</f>
        <v>#N/A</v>
      </c>
      <c r="S37" s="14" t="e">
        <f t="shared" si="7"/>
        <v>#N/A</v>
      </c>
    </row>
    <row r="38" spans="1:19" ht="30" customHeight="1">
      <c r="A38" s="6"/>
      <c r="B38" s="6" t="s">
        <v>22</v>
      </c>
      <c r="C38" s="6"/>
      <c r="D38" s="6"/>
      <c r="E38" s="6"/>
      <c r="F38" s="14">
        <f t="shared" si="1"/>
        <v>0</v>
      </c>
      <c r="G38" s="14">
        <f t="shared" si="2"/>
        <v>0</v>
      </c>
      <c r="H38" s="14">
        <f t="shared" si="3"/>
        <v>0</v>
      </c>
      <c r="I38" s="14">
        <f t="shared" si="4"/>
        <v>0</v>
      </c>
      <c r="J38" s="13"/>
      <c r="K38" s="13"/>
      <c r="L38" s="14" t="e" cm="1">
        <f t="array" ref="L38">VLOOKUP(A38,Cluster!A:C,{2,3},FALSE)</f>
        <v>#N/A</v>
      </c>
      <c r="M38" s="14"/>
      <c r="N38" s="14">
        <f t="shared" si="0"/>
        <v>1</v>
      </c>
      <c r="O38" s="14">
        <f t="shared" si="5"/>
        <v>-1</v>
      </c>
      <c r="P38" s="14" t="e">
        <f>N38*VLOOKUP(L38&amp;$B$1,'VM Price'!A:E,3,FALSE)+O38*VLOOKUP(L38&amp;$B$1,'VM Price'!A:E,4,FALSE)</f>
        <v>#N/A</v>
      </c>
      <c r="Q38" s="14">
        <f t="shared" si="6"/>
        <v>0.1</v>
      </c>
      <c r="R38" s="14" t="e" cm="1">
        <f t="array" ref="R38">LN(VLOOKUP(A38,Cluster!A:D,{4},FALSE)*IF(D38&gt;1,D38,1))</f>
        <v>#N/A</v>
      </c>
      <c r="S38" s="14" t="e">
        <f t="shared" si="7"/>
        <v>#N/A</v>
      </c>
    </row>
    <row r="39" spans="1:19" ht="30" customHeight="1">
      <c r="A39" s="6"/>
      <c r="B39" s="6" t="s">
        <v>22</v>
      </c>
      <c r="C39" s="6"/>
      <c r="D39" s="6"/>
      <c r="E39" s="6"/>
      <c r="F39" s="14">
        <f t="shared" si="1"/>
        <v>0</v>
      </c>
      <c r="G39" s="14">
        <f t="shared" si="2"/>
        <v>0</v>
      </c>
      <c r="H39" s="14">
        <f t="shared" si="3"/>
        <v>0</v>
      </c>
      <c r="I39" s="14">
        <f t="shared" si="4"/>
        <v>0</v>
      </c>
      <c r="J39" s="13"/>
      <c r="K39" s="13"/>
      <c r="L39" s="14" t="e" cm="1">
        <f t="array" ref="L39">VLOOKUP(A39,Cluster!A:C,{2,3},FALSE)</f>
        <v>#N/A</v>
      </c>
      <c r="M39" s="14"/>
      <c r="N39" s="14">
        <f t="shared" si="0"/>
        <v>1</v>
      </c>
      <c r="O39" s="14">
        <f t="shared" si="5"/>
        <v>-1</v>
      </c>
      <c r="P39" s="14" t="e">
        <f>N39*VLOOKUP(L39&amp;$B$1,'VM Price'!A:E,3,FALSE)+O39*VLOOKUP(L39&amp;$B$1,'VM Price'!A:E,4,FALSE)</f>
        <v>#N/A</v>
      </c>
      <c r="Q39" s="14">
        <f t="shared" si="6"/>
        <v>0.1</v>
      </c>
      <c r="R39" s="14" t="e" cm="1">
        <f t="array" ref="R39">LN(VLOOKUP(A39,Cluster!A:D,{4},FALSE)*IF(D39&gt;1,D39,1))</f>
        <v>#N/A</v>
      </c>
      <c r="S39" s="14" t="e">
        <f t="shared" si="7"/>
        <v>#N/A</v>
      </c>
    </row>
    <row r="40" spans="1:19" ht="30" customHeight="1">
      <c r="A40" s="6"/>
      <c r="B40" s="6" t="s">
        <v>22</v>
      </c>
      <c r="C40" s="6"/>
      <c r="D40" s="6"/>
      <c r="E40" s="6"/>
      <c r="F40" s="14">
        <f t="shared" si="1"/>
        <v>0</v>
      </c>
      <c r="G40" s="14">
        <f t="shared" si="2"/>
        <v>0</v>
      </c>
      <c r="H40" s="14">
        <f t="shared" si="3"/>
        <v>0</v>
      </c>
      <c r="I40" s="14">
        <f t="shared" si="4"/>
        <v>0</v>
      </c>
      <c r="J40" s="13"/>
      <c r="K40" s="13"/>
      <c r="L40" s="14" t="e" cm="1">
        <f t="array" ref="L40">VLOOKUP(A40,Cluster!A:C,{2,3},FALSE)</f>
        <v>#N/A</v>
      </c>
      <c r="M40" s="14"/>
      <c r="N40" s="14">
        <f t="shared" si="0"/>
        <v>1</v>
      </c>
      <c r="O40" s="14">
        <f t="shared" si="5"/>
        <v>-1</v>
      </c>
      <c r="P40" s="14" t="e">
        <f>N40*VLOOKUP(L40&amp;$B$1,'VM Price'!A:E,3,FALSE)+O40*VLOOKUP(L40&amp;$B$1,'VM Price'!A:E,4,FALSE)</f>
        <v>#N/A</v>
      </c>
      <c r="Q40" s="14">
        <f t="shared" si="6"/>
        <v>0.1</v>
      </c>
      <c r="R40" s="14" t="e" cm="1">
        <f t="array" ref="R40">LN(VLOOKUP(A40,Cluster!A:D,{4},FALSE)*IF(D40&gt;1,D40,1))</f>
        <v>#N/A</v>
      </c>
      <c r="S40" s="14" t="e">
        <f t="shared" si="7"/>
        <v>#N/A</v>
      </c>
    </row>
    <row r="41" spans="1:19" ht="30" customHeight="1">
      <c r="A41" s="6"/>
      <c r="B41" s="6" t="s">
        <v>22</v>
      </c>
      <c r="C41" s="6"/>
      <c r="D41" s="6"/>
      <c r="E41" s="6"/>
      <c r="F41" s="14">
        <f t="shared" si="1"/>
        <v>0</v>
      </c>
      <c r="G41" s="14">
        <f t="shared" si="2"/>
        <v>0</v>
      </c>
      <c r="H41" s="14">
        <f t="shared" si="3"/>
        <v>0</v>
      </c>
      <c r="I41" s="14">
        <f t="shared" si="4"/>
        <v>0</v>
      </c>
      <c r="J41" s="13"/>
      <c r="K41" s="13"/>
      <c r="L41" s="14" t="e" cm="1">
        <f t="array" ref="L41">VLOOKUP(A41,Cluster!A:C,{2,3},FALSE)</f>
        <v>#N/A</v>
      </c>
      <c r="M41" s="14"/>
      <c r="N41" s="14">
        <f t="shared" si="0"/>
        <v>1</v>
      </c>
      <c r="O41" s="14">
        <f t="shared" si="5"/>
        <v>-1</v>
      </c>
      <c r="P41" s="14" t="e">
        <f>N41*VLOOKUP(L41&amp;$B$1,'VM Price'!A:E,3,FALSE)+O41*VLOOKUP(L41&amp;$B$1,'VM Price'!A:E,4,FALSE)</f>
        <v>#N/A</v>
      </c>
      <c r="Q41" s="14">
        <f t="shared" si="6"/>
        <v>0.1</v>
      </c>
      <c r="R41" s="14" t="e" cm="1">
        <f t="array" ref="R41">LN(VLOOKUP(A41,Cluster!A:D,{4},FALSE)*IF(D41&gt;1,D41,1))</f>
        <v>#N/A</v>
      </c>
      <c r="S41" s="14" t="e">
        <f t="shared" si="7"/>
        <v>#N/A</v>
      </c>
    </row>
    <row r="42" spans="1:19" ht="30" customHeight="1">
      <c r="A42" s="6"/>
      <c r="B42" s="6" t="s">
        <v>22</v>
      </c>
      <c r="C42" s="6"/>
      <c r="D42" s="6"/>
      <c r="E42" s="6"/>
      <c r="F42" s="14">
        <f t="shared" si="1"/>
        <v>0</v>
      </c>
      <c r="G42" s="14">
        <f t="shared" si="2"/>
        <v>0</v>
      </c>
      <c r="H42" s="14">
        <f t="shared" si="3"/>
        <v>0</v>
      </c>
      <c r="I42" s="14">
        <f t="shared" si="4"/>
        <v>0</v>
      </c>
      <c r="J42" s="13"/>
      <c r="K42" s="13"/>
      <c r="L42" s="14" t="e" cm="1">
        <f t="array" ref="L42">VLOOKUP(A42,Cluster!A:C,{2,3},FALSE)</f>
        <v>#N/A</v>
      </c>
      <c r="M42" s="14"/>
      <c r="N42" s="14">
        <f t="shared" si="0"/>
        <v>1</v>
      </c>
      <c r="O42" s="14">
        <f t="shared" si="5"/>
        <v>-1</v>
      </c>
      <c r="P42" s="14" t="e">
        <f>N42*VLOOKUP(L42&amp;$B$1,'VM Price'!A:E,3,FALSE)+O42*VLOOKUP(L42&amp;$B$1,'VM Price'!A:E,4,FALSE)</f>
        <v>#N/A</v>
      </c>
      <c r="Q42" s="14">
        <f t="shared" si="6"/>
        <v>0.1</v>
      </c>
      <c r="R42" s="14" t="e" cm="1">
        <f t="array" ref="R42">LN(VLOOKUP(A42,Cluster!A:D,{4},FALSE)*IF(D42&gt;1,D42,1))</f>
        <v>#N/A</v>
      </c>
      <c r="S42" s="14" t="e">
        <f t="shared" si="7"/>
        <v>#N/A</v>
      </c>
    </row>
    <row r="43" spans="1:19" ht="30" customHeight="1">
      <c r="A43" s="6"/>
      <c r="B43" s="6" t="s">
        <v>22</v>
      </c>
      <c r="C43" s="6"/>
      <c r="D43" s="6"/>
      <c r="E43" s="6"/>
      <c r="F43" s="14">
        <f t="shared" si="1"/>
        <v>0</v>
      </c>
      <c r="G43" s="14">
        <f t="shared" si="2"/>
        <v>0</v>
      </c>
      <c r="H43" s="14">
        <f t="shared" si="3"/>
        <v>0</v>
      </c>
      <c r="I43" s="14">
        <f t="shared" si="4"/>
        <v>0</v>
      </c>
      <c r="J43" s="13"/>
      <c r="K43" s="13"/>
      <c r="L43" s="14" t="e" cm="1">
        <f t="array" ref="L43">VLOOKUP(A43,Cluster!A:C,{2,3},FALSE)</f>
        <v>#N/A</v>
      </c>
      <c r="M43" s="14"/>
      <c r="N43" s="14">
        <f t="shared" si="0"/>
        <v>1</v>
      </c>
      <c r="O43" s="14">
        <f t="shared" si="5"/>
        <v>-1</v>
      </c>
      <c r="P43" s="14" t="e">
        <f>N43*VLOOKUP(L43&amp;$B$1,'VM Price'!A:E,3,FALSE)+O43*VLOOKUP(L43&amp;$B$1,'VM Price'!A:E,4,FALSE)</f>
        <v>#N/A</v>
      </c>
      <c r="Q43" s="14">
        <f t="shared" si="6"/>
        <v>0.1</v>
      </c>
      <c r="R43" s="14" t="e" cm="1">
        <f t="array" ref="R43">LN(VLOOKUP(A43,Cluster!A:D,{4},FALSE)*IF(D43&gt;1,D43,1))</f>
        <v>#N/A</v>
      </c>
      <c r="S43" s="14" t="e">
        <f t="shared" si="7"/>
        <v>#N/A</v>
      </c>
    </row>
    <row r="44" spans="1:19" ht="30" customHeight="1">
      <c r="A44" s="6"/>
      <c r="B44" s="6" t="s">
        <v>22</v>
      </c>
      <c r="C44" s="6"/>
      <c r="D44" s="6"/>
      <c r="E44" s="6"/>
      <c r="F44" s="14">
        <f t="shared" si="1"/>
        <v>0</v>
      </c>
      <c r="G44" s="14">
        <f t="shared" si="2"/>
        <v>0</v>
      </c>
      <c r="H44" s="14">
        <f t="shared" si="3"/>
        <v>0</v>
      </c>
      <c r="I44" s="14">
        <f t="shared" si="4"/>
        <v>0</v>
      </c>
      <c r="J44" s="13"/>
      <c r="K44" s="13"/>
      <c r="L44" s="14" t="e" cm="1">
        <f t="array" ref="L44">VLOOKUP(A44,Cluster!A:C,{2,3},FALSE)</f>
        <v>#N/A</v>
      </c>
      <c r="M44" s="14"/>
      <c r="N44" s="14">
        <f t="shared" si="0"/>
        <v>1</v>
      </c>
      <c r="O44" s="14">
        <f t="shared" si="5"/>
        <v>-1</v>
      </c>
      <c r="P44" s="14" t="e">
        <f>N44*VLOOKUP(L44&amp;$B$1,'VM Price'!A:E,3,FALSE)+O44*VLOOKUP(L44&amp;$B$1,'VM Price'!A:E,4,FALSE)</f>
        <v>#N/A</v>
      </c>
      <c r="Q44" s="14">
        <f t="shared" si="6"/>
        <v>0.1</v>
      </c>
      <c r="R44" s="14" t="e" cm="1">
        <f t="array" ref="R44">LN(VLOOKUP(A44,Cluster!A:D,{4},FALSE)*IF(D44&gt;1,D44,1))</f>
        <v>#N/A</v>
      </c>
      <c r="S44" s="14" t="e">
        <f t="shared" si="7"/>
        <v>#N/A</v>
      </c>
    </row>
    <row r="45" spans="1:19" ht="30" customHeight="1">
      <c r="A45" s="6"/>
      <c r="B45" s="6" t="s">
        <v>22</v>
      </c>
      <c r="C45" s="6"/>
      <c r="D45" s="6"/>
      <c r="E45" s="6"/>
      <c r="F45" s="14">
        <f t="shared" si="1"/>
        <v>0</v>
      </c>
      <c r="G45" s="14">
        <f t="shared" si="2"/>
        <v>0</v>
      </c>
      <c r="H45" s="14">
        <f t="shared" si="3"/>
        <v>0</v>
      </c>
      <c r="I45" s="14">
        <f t="shared" si="4"/>
        <v>0</v>
      </c>
      <c r="J45" s="13"/>
      <c r="K45" s="13"/>
      <c r="L45" s="14" t="e" cm="1">
        <f t="array" ref="L45">VLOOKUP(A45,Cluster!A:C,{2,3},FALSE)</f>
        <v>#N/A</v>
      </c>
      <c r="M45" s="14"/>
      <c r="N45" s="14">
        <f t="shared" si="0"/>
        <v>1</v>
      </c>
      <c r="O45" s="14">
        <f t="shared" si="5"/>
        <v>-1</v>
      </c>
      <c r="P45" s="14" t="e">
        <f>N45*VLOOKUP(L45&amp;$B$1,'VM Price'!A:E,3,FALSE)+O45*VLOOKUP(L45&amp;$B$1,'VM Price'!A:E,4,FALSE)</f>
        <v>#N/A</v>
      </c>
      <c r="Q45" s="14">
        <f t="shared" si="6"/>
        <v>0.1</v>
      </c>
      <c r="R45" s="14" t="e" cm="1">
        <f t="array" ref="R45">LN(VLOOKUP(A45,Cluster!A:D,{4},FALSE)*IF(D45&gt;1,D45,1))</f>
        <v>#N/A</v>
      </c>
      <c r="S45" s="14" t="e">
        <f t="shared" si="7"/>
        <v>#N/A</v>
      </c>
    </row>
    <row r="46" spans="1:19" ht="30" customHeight="1">
      <c r="A46" s="6"/>
      <c r="B46" s="6" t="s">
        <v>22</v>
      </c>
      <c r="C46" s="6"/>
      <c r="D46" s="6"/>
      <c r="E46" s="6"/>
      <c r="F46" s="14">
        <f t="shared" si="1"/>
        <v>0</v>
      </c>
      <c r="G46" s="14">
        <f t="shared" si="2"/>
        <v>0</v>
      </c>
      <c r="H46" s="14">
        <f t="shared" si="3"/>
        <v>0</v>
      </c>
      <c r="I46" s="14">
        <f t="shared" si="4"/>
        <v>0</v>
      </c>
      <c r="J46" s="13"/>
      <c r="K46" s="13"/>
      <c r="L46" s="14" t="e" cm="1">
        <f t="array" ref="L46">VLOOKUP(A46,Cluster!A:C,{2,3},FALSE)</f>
        <v>#N/A</v>
      </c>
      <c r="M46" s="14"/>
      <c r="N46" s="14">
        <f t="shared" si="0"/>
        <v>1</v>
      </c>
      <c r="O46" s="14">
        <f t="shared" si="5"/>
        <v>-1</v>
      </c>
      <c r="P46" s="14" t="e">
        <f>N46*VLOOKUP(L46&amp;$B$1,'VM Price'!A:E,3,FALSE)+O46*VLOOKUP(L46&amp;$B$1,'VM Price'!A:E,4,FALSE)</f>
        <v>#N/A</v>
      </c>
      <c r="Q46" s="14">
        <f t="shared" si="6"/>
        <v>0.1</v>
      </c>
      <c r="R46" s="14" t="e" cm="1">
        <f t="array" ref="R46">LN(VLOOKUP(A46,Cluster!A:D,{4},FALSE)*IF(D46&gt;1,D46,1))</f>
        <v>#N/A</v>
      </c>
      <c r="S46" s="14" t="e">
        <f t="shared" si="7"/>
        <v>#N/A</v>
      </c>
    </row>
    <row r="47" spans="1:19" ht="30" customHeight="1">
      <c r="A47" s="6"/>
      <c r="B47" s="6" t="s">
        <v>22</v>
      </c>
      <c r="C47" s="6"/>
      <c r="D47" s="6"/>
      <c r="E47" s="6"/>
      <c r="F47" s="14">
        <f t="shared" si="1"/>
        <v>0</v>
      </c>
      <c r="G47" s="14">
        <f t="shared" si="2"/>
        <v>0</v>
      </c>
      <c r="H47" s="14">
        <f t="shared" si="3"/>
        <v>0</v>
      </c>
      <c r="I47" s="14">
        <f t="shared" si="4"/>
        <v>0</v>
      </c>
      <c r="J47" s="13"/>
      <c r="K47" s="13"/>
      <c r="L47" s="14" t="e" cm="1">
        <f t="array" ref="L47">VLOOKUP(A47,Cluster!A:C,{2,3},FALSE)</f>
        <v>#N/A</v>
      </c>
      <c r="M47" s="14"/>
      <c r="N47" s="14">
        <f t="shared" si="0"/>
        <v>1</v>
      </c>
      <c r="O47" s="14">
        <f t="shared" si="5"/>
        <v>-1</v>
      </c>
      <c r="P47" s="14" t="e">
        <f>N47*VLOOKUP(L47&amp;$B$1,'VM Price'!A:E,3,FALSE)+O47*VLOOKUP(L47&amp;$B$1,'VM Price'!A:E,4,FALSE)</f>
        <v>#N/A</v>
      </c>
      <c r="Q47" s="14">
        <f t="shared" si="6"/>
        <v>0.1</v>
      </c>
      <c r="R47" s="14" t="e" cm="1">
        <f t="array" ref="R47">LN(VLOOKUP(A47,Cluster!A:D,{4},FALSE)*IF(D47&gt;1,D47,1))</f>
        <v>#N/A</v>
      </c>
      <c r="S47" s="14" t="e">
        <f t="shared" si="7"/>
        <v>#N/A</v>
      </c>
    </row>
    <row r="48" spans="1:19" ht="30" customHeight="1">
      <c r="A48" s="6"/>
      <c r="B48" s="6" t="s">
        <v>22</v>
      </c>
      <c r="C48" s="6"/>
      <c r="D48" s="6"/>
      <c r="E48" s="6"/>
      <c r="F48" s="14">
        <f t="shared" si="1"/>
        <v>0</v>
      </c>
      <c r="G48" s="14">
        <f t="shared" si="2"/>
        <v>0</v>
      </c>
      <c r="H48" s="14">
        <f t="shared" si="3"/>
        <v>0</v>
      </c>
      <c r="I48" s="14">
        <f t="shared" si="4"/>
        <v>0</v>
      </c>
      <c r="J48" s="13"/>
      <c r="K48" s="13"/>
      <c r="L48" s="14" t="e" cm="1">
        <f t="array" ref="L48">VLOOKUP(A48,Cluster!A:C,{2,3},FALSE)</f>
        <v>#N/A</v>
      </c>
      <c r="M48" s="14"/>
      <c r="N48" s="14">
        <f t="shared" si="0"/>
        <v>1</v>
      </c>
      <c r="O48" s="14">
        <f t="shared" si="5"/>
        <v>-1</v>
      </c>
      <c r="P48" s="14" t="e">
        <f>N48*VLOOKUP(L48&amp;$B$1,'VM Price'!A:E,3,FALSE)+O48*VLOOKUP(L48&amp;$B$1,'VM Price'!A:E,4,FALSE)</f>
        <v>#N/A</v>
      </c>
      <c r="Q48" s="14">
        <f t="shared" si="6"/>
        <v>0.1</v>
      </c>
      <c r="R48" s="14" t="e" cm="1">
        <f t="array" ref="R48">LN(VLOOKUP(A48,Cluster!A:D,{4},FALSE)*IF(D48&gt;1,D48,1))</f>
        <v>#N/A</v>
      </c>
      <c r="S48" s="14" t="e">
        <f t="shared" si="7"/>
        <v>#N/A</v>
      </c>
    </row>
    <row r="49" spans="1:19" ht="30" customHeight="1">
      <c r="A49" s="6"/>
      <c r="B49" s="6" t="s">
        <v>22</v>
      </c>
      <c r="C49" s="6"/>
      <c r="D49" s="6"/>
      <c r="E49" s="6"/>
      <c r="F49" s="14">
        <f t="shared" si="1"/>
        <v>0</v>
      </c>
      <c r="G49" s="14">
        <f t="shared" si="2"/>
        <v>0</v>
      </c>
      <c r="H49" s="14">
        <f t="shared" si="3"/>
        <v>0</v>
      </c>
      <c r="I49" s="14">
        <f t="shared" si="4"/>
        <v>0</v>
      </c>
      <c r="J49" s="13"/>
      <c r="K49" s="13"/>
      <c r="L49" s="14" t="e" cm="1">
        <f t="array" ref="L49">VLOOKUP(A49,Cluster!A:C,{2,3},FALSE)</f>
        <v>#N/A</v>
      </c>
      <c r="M49" s="14"/>
      <c r="N49" s="14">
        <f t="shared" si="0"/>
        <v>1</v>
      </c>
      <c r="O49" s="14">
        <f t="shared" si="5"/>
        <v>-1</v>
      </c>
      <c r="P49" s="14" t="e">
        <f>N49*VLOOKUP(L49&amp;$B$1,'VM Price'!A:E,3,FALSE)+O49*VLOOKUP(L49&amp;$B$1,'VM Price'!A:E,4,FALSE)</f>
        <v>#N/A</v>
      </c>
      <c r="Q49" s="14">
        <f t="shared" si="6"/>
        <v>0.1</v>
      </c>
      <c r="R49" s="14" t="e" cm="1">
        <f t="array" ref="R49">LN(VLOOKUP(A49,Cluster!A:D,{4},FALSE)*IF(D49&gt;1,D49,1))</f>
        <v>#N/A</v>
      </c>
      <c r="S49" s="14" t="e">
        <f t="shared" si="7"/>
        <v>#N/A</v>
      </c>
    </row>
    <row r="50" spans="1:19" ht="30" customHeight="1">
      <c r="A50" s="6"/>
      <c r="B50" s="6" t="s">
        <v>22</v>
      </c>
      <c r="C50" s="6"/>
      <c r="D50" s="6"/>
      <c r="E50" s="6"/>
      <c r="F50" s="14">
        <f t="shared" si="1"/>
        <v>0</v>
      </c>
      <c r="G50" s="14">
        <f t="shared" si="2"/>
        <v>0</v>
      </c>
      <c r="H50" s="14">
        <f t="shared" si="3"/>
        <v>0</v>
      </c>
      <c r="I50" s="14">
        <f t="shared" si="4"/>
        <v>0</v>
      </c>
      <c r="J50" s="13"/>
      <c r="K50" s="13"/>
      <c r="L50" s="14" t="e" cm="1">
        <f t="array" ref="L50">VLOOKUP(A50,Cluster!A:C,{2,3},FALSE)</f>
        <v>#N/A</v>
      </c>
      <c r="M50" s="14"/>
      <c r="N50" s="14">
        <f t="shared" si="0"/>
        <v>1</v>
      </c>
      <c r="O50" s="14">
        <f t="shared" si="5"/>
        <v>-1</v>
      </c>
      <c r="P50" s="14" t="e">
        <f>N50*VLOOKUP(L50&amp;$B$1,'VM Price'!A:E,3,FALSE)+O50*VLOOKUP(L50&amp;$B$1,'VM Price'!A:E,4,FALSE)</f>
        <v>#N/A</v>
      </c>
      <c r="Q50" s="14">
        <f t="shared" si="6"/>
        <v>0.1</v>
      </c>
      <c r="R50" s="14" t="e" cm="1">
        <f t="array" ref="R50">LN(VLOOKUP(A50,Cluster!A:D,{4},FALSE)*IF(D50&gt;1,D50,1))</f>
        <v>#N/A</v>
      </c>
      <c r="S50" s="14" t="e">
        <f t="shared" si="7"/>
        <v>#N/A</v>
      </c>
    </row>
    <row r="51" spans="1:19" ht="30" customHeight="1">
      <c r="A51" s="6"/>
      <c r="B51" s="6" t="s">
        <v>22</v>
      </c>
      <c r="C51" s="6"/>
      <c r="D51" s="6"/>
      <c r="E51" s="6"/>
      <c r="F51" s="14">
        <f t="shared" si="1"/>
        <v>0</v>
      </c>
      <c r="G51" s="14">
        <f t="shared" si="2"/>
        <v>0</v>
      </c>
      <c r="H51" s="14">
        <f t="shared" si="3"/>
        <v>0</v>
      </c>
      <c r="I51" s="14">
        <f t="shared" si="4"/>
        <v>0</v>
      </c>
      <c r="J51" s="15"/>
      <c r="K51" s="15"/>
      <c r="L51" s="14" t="e" cm="1">
        <f t="array" ref="L51">VLOOKUP(A51,Cluster!A:C,{2,3},FALSE)</f>
        <v>#N/A</v>
      </c>
      <c r="M51" s="14"/>
      <c r="N51" s="14">
        <f t="shared" si="0"/>
        <v>1</v>
      </c>
      <c r="O51" s="14">
        <f t="shared" si="5"/>
        <v>-1</v>
      </c>
      <c r="P51" s="14" t="e">
        <f>N51*VLOOKUP(L51&amp;$B$1,'VM Price'!A:E,3,FALSE)+O51*VLOOKUP(L51&amp;$B$1,'VM Price'!A:E,4,FALSE)</f>
        <v>#N/A</v>
      </c>
      <c r="Q51" s="14">
        <f t="shared" si="6"/>
        <v>0.1</v>
      </c>
      <c r="R51" s="14" t="e" cm="1">
        <f t="array" ref="R51">LN(VLOOKUP(A51,Cluster!A:D,{4},FALSE)*IF(D51&gt;1,D51,1))</f>
        <v>#N/A</v>
      </c>
      <c r="S51" s="14" t="e">
        <f t="shared" si="7"/>
        <v>#N/A</v>
      </c>
    </row>
    <row r="52" spans="1:19" ht="30" customHeight="1">
      <c r="G52" s="16">
        <f>SUM(G4:G51)</f>
        <v>5.3988888888888891</v>
      </c>
      <c r="H52" s="16">
        <f>SUM(H4:H51)</f>
        <v>15.6676</v>
      </c>
      <c r="I52" s="16">
        <f>SUM(I3:I51)</f>
        <v>21.400442999999999</v>
      </c>
    </row>
  </sheetData>
  <sheetProtection algorithmName="SHA-512" hashValue="NdRinpIrE0mcgWNxPDhI1Y2OtGs5XbJq+M6u5bzhEk7J+QnI5wehdoPUSlbW+3Q9rBGO5J1sZxV+FVkRDjS9MA==" saltValue="QLG3GOcrnL94ZctfbxjOeQ==" spinCount="100000" sheet="1" objects="1" scenarios="1"/>
  <phoneticPr fontId="1" type="noConversion"/>
  <dataValidations count="9">
    <dataValidation allowBlank="1" showErrorMessage="1" promptTitle="Compute engine usage" prompt="e.g. 01 hr 02 min 07 s" sqref="E52:E1048576" xr:uid="{F5E0B93F-DE3D-C840-AFF6-5A69209F6298}"/>
    <dataValidation allowBlank="1" showInputMessage="1" showErrorMessage="1" promptTitle="Compute engine usage" prompt="Format should be like:_x000a_&gt; 01 hr 02 min 07 s_x000a_&gt; 02 min 07 s_x000a_&gt; 07 s_x000a_If you run scatter jobs without sharing the cluster, enter the average time per job here to estimate the cost." sqref="E2" xr:uid="{099D80D9-AC2E-CF49-9006-72DA2D9F960C}"/>
    <dataValidation type="custom" allowBlank="1" showErrorMessage="1" promptTitle="Compute engine usage" prompt="e.g. 01 hr 02 min 07 s" sqref="E4:E51" xr:uid="{FCDA7A56-3BF8-D24E-8384-817BE4828C48}">
      <formula1>AND(OR(ISNUMBER(FIND(" hr ", E4)), TRUE), OR(ISNUMBER(FIND(" min ", E4)), TRUE), ISNUMBER(FIND(" s", E4)))</formula1>
    </dataValidation>
    <dataValidation type="custom" allowBlank="1" showErrorMessage="1" promptTitle="Compute engine usage" prompt="e.g._x000a_&gt; 01 hr 02 min 07 s_x000a_&gt; 02 min 07 s_x000a_&gt; 07 s" sqref="E4:E7" xr:uid="{76ED304A-46C3-7C42-9139-E07CE0A8F332}">
      <formula1>AND(OR(ISNUMBER(FIND(" hr ", E4)), TRUE), OR(ISNUMBER(FIND(" min ", E4)), TRUE), ISNUMBER(FIND(" s", E4)))</formula1>
    </dataValidation>
    <dataValidation allowBlank="1" showInputMessage="1" showErrorMessage="1" promptTitle="Number of Scatter Cluster" prompt="If you run scatter jobs without sharing the cluster, enter the number of jobs here." sqref="C2" xr:uid="{B5B5EAEA-0740-E442-838B-28642570A243}"/>
    <dataValidation type="whole" operator="notEqual" allowBlank="1" showInputMessage="1" showErrorMessage="1" sqref="C4:D1048576" xr:uid="{15121679-6C27-BB45-B190-650F638BDFBE}">
      <formula1>0</formula1>
    </dataValidation>
    <dataValidation allowBlank="1" showErrorMessage="1" promptTitle="Job Elapsed time" prompt="You can find the job elapsed time in the Runtime section section of the Job Overview." sqref="E3" xr:uid="{02BB7C3B-06EF-D14A-8CE1-10A4A30D4E20}"/>
    <dataValidation type="custom" allowBlank="1" showInputMessage="1" showErrorMessage="1" promptTitle="Job Elapsed Time" prompt="You can find the job elapsed time in the Runtime section of the Job Overview." sqref="E3" xr:uid="{54F0DEC8-E982-EC4F-96FD-FFDA1B4DC77D}">
      <formula1>AND(OR(ISNUMBER(FIND(" hr ", E3)), TRUE), OR(ISNUMBER(FIND(" min ", E3)), TRUE), ISNUMBER(FIND(" s", E3)))</formula1>
    </dataValidation>
    <dataValidation allowBlank="1" showInputMessage="1" showErrorMessage="1" promptTitle="Number of Concurrent Tasks" prompt="If you run scatter jobs in a sharing cluster, enter the number of jobs here." sqref="D2" xr:uid="{F70FC961-BE99-D74B-8B21-46234F95944F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591288B-CC37-5A4A-96B2-AF077EA9B5B5}">
          <x14:formula1>
            <xm:f>Items!$A$1:$A$4</xm:f>
          </x14:formula1>
          <xm:sqref>B4:B51</xm:sqref>
        </x14:dataValidation>
        <x14:dataValidation type="list" allowBlank="1" showInputMessage="1" showErrorMessage="1" xr:uid="{218CB035-DA6F-9D4F-AF1C-42EDC99C418C}">
          <x14:formula1>
            <xm:f>Cluster!$A:$A</xm:f>
          </x14:formula1>
          <xm:sqref>A3:A51</xm:sqref>
        </x14:dataValidation>
        <x14:dataValidation type="list" allowBlank="1" showInputMessage="1" showErrorMessage="1" xr:uid="{47E41532-0E53-2E41-8030-B4E6E470410C}">
          <x14:formula1>
            <xm:f>'VM Price'!$E:$E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3953-8BA5-A242-B085-1BFE6C54FD1C}">
  <dimension ref="A1:U52"/>
  <sheetViews>
    <sheetView zoomScale="73" zoomScaleNormal="73" workbookViewId="0">
      <selection activeCell="C12" sqref="C12"/>
    </sheetView>
  </sheetViews>
  <sheetFormatPr baseColWidth="10" defaultRowHeight="30" customHeight="1"/>
  <cols>
    <col min="1" max="1" width="26.83203125" style="16" bestFit="1" customWidth="1"/>
    <col min="2" max="2" width="14.33203125" style="16" bestFit="1" customWidth="1"/>
    <col min="3" max="3" width="22.1640625" style="16" bestFit="1" customWidth="1"/>
    <col min="4" max="4" width="22.1640625" style="16" customWidth="1"/>
    <col min="5" max="5" width="28" style="16" customWidth="1"/>
    <col min="6" max="6" width="19.6640625" style="16" customWidth="1"/>
    <col min="7" max="8" width="24.1640625" style="16" customWidth="1"/>
    <col min="9" max="9" width="25.33203125" style="16" bestFit="1" customWidth="1"/>
    <col min="10" max="10" width="16.1640625" style="16" bestFit="1" customWidth="1"/>
    <col min="11" max="11" width="16.1640625" style="16" customWidth="1"/>
    <col min="12" max="12" width="25.83203125" style="16" bestFit="1" customWidth="1"/>
    <col min="13" max="13" width="18" style="16" bestFit="1" customWidth="1"/>
    <col min="14" max="14" width="13.5" style="16" bestFit="1" customWidth="1"/>
    <col min="15" max="15" width="10.83203125" style="16"/>
    <col min="16" max="16" width="24.6640625" style="16" bestFit="1" customWidth="1"/>
    <col min="17" max="17" width="21.5" style="16" bestFit="1" customWidth="1"/>
    <col min="18" max="18" width="25.33203125" style="13" bestFit="1" customWidth="1"/>
    <col min="19" max="19" width="27.83203125" style="13" bestFit="1" customWidth="1"/>
    <col min="20" max="20" width="15.6640625" style="13" bestFit="1" customWidth="1"/>
    <col min="21" max="16384" width="10.83203125" style="13"/>
  </cols>
  <sheetData>
    <row r="1" spans="1:21" ht="30" customHeight="1" thickBot="1">
      <c r="A1" s="7" t="s">
        <v>41</v>
      </c>
      <c r="B1" s="6" t="s">
        <v>42</v>
      </c>
    </row>
    <row r="2" spans="1:21" ht="50" customHeight="1" thickBot="1">
      <c r="A2" s="7" t="s">
        <v>16</v>
      </c>
      <c r="B2" s="7" t="s">
        <v>26</v>
      </c>
      <c r="C2" s="8" t="s">
        <v>34</v>
      </c>
      <c r="D2" s="8" t="s">
        <v>76</v>
      </c>
      <c r="E2" s="8" t="s">
        <v>29</v>
      </c>
      <c r="F2" s="7" t="s">
        <v>28</v>
      </c>
      <c r="G2" s="9" t="s">
        <v>39</v>
      </c>
      <c r="H2" s="9" t="s">
        <v>70</v>
      </c>
      <c r="I2" s="10" t="s">
        <v>74</v>
      </c>
      <c r="J2" s="11" t="s">
        <v>40</v>
      </c>
      <c r="K2" s="12">
        <f>ROUND(H52,3)+ROUND(I52,3)</f>
        <v>5.2690000000000001</v>
      </c>
      <c r="L2" s="7" t="s">
        <v>17</v>
      </c>
      <c r="M2" s="7" t="s">
        <v>27</v>
      </c>
      <c r="N2" s="7" t="s">
        <v>24</v>
      </c>
      <c r="O2" s="7" t="s">
        <v>7</v>
      </c>
      <c r="P2" s="7" t="s">
        <v>30</v>
      </c>
      <c r="Q2" s="7" t="s">
        <v>25</v>
      </c>
      <c r="R2" s="7" t="s">
        <v>68</v>
      </c>
      <c r="S2" s="10" t="s">
        <v>72</v>
      </c>
      <c r="T2" s="38" t="s">
        <v>85</v>
      </c>
      <c r="U2" s="39">
        <v>0.75</v>
      </c>
    </row>
    <row r="3" spans="1:21" ht="50" customHeight="1" thickBot="1">
      <c r="A3" s="7" t="s">
        <v>35</v>
      </c>
      <c r="B3" s="7" t="s">
        <v>19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/>
      <c r="I3" s="7">
        <f>IF(K3&gt;0,(K3+Q3)*P3,0)</f>
        <v>5.4568000000000005E-2</v>
      </c>
      <c r="J3" s="11" t="s">
        <v>38</v>
      </c>
      <c r="K3" s="11">
        <f>ROUND(G52,3)</f>
        <v>0.92400000000000004</v>
      </c>
      <c r="L3" s="7" t="str" cm="1">
        <f t="array" ref="L3:M3">VLOOKUP(A3,Cluster!A:C,{2,3},FALSE)</f>
        <v>Standard_DS1_v2</v>
      </c>
      <c r="M3" s="7">
        <v>1</v>
      </c>
      <c r="N3" s="7">
        <f t="shared" ref="N3:N51" si="0">IF(B3="High",M3,
IF(B3="Medium",ROUND(M3*0.5,0),
IF(B3="Low",_xlfn.CEILING.MATH(M3*0.2),
IF(B3="No",1))))</f>
        <v>1</v>
      </c>
      <c r="O3" s="7">
        <f>M3-N3</f>
        <v>0</v>
      </c>
      <c r="P3" s="7">
        <f>N3*VLOOKUP(L3&amp;$B$1,'VM Price'!A:E,3,FALSE)+O3*VLOOKUP(L3&amp;$B$1,'VM Price'!A:E,4,FALSE)</f>
        <v>5.7000000000000002E-2</v>
      </c>
      <c r="Q3" s="7">
        <f>2/60</f>
        <v>3.3333333333333333E-2</v>
      </c>
      <c r="R3" s="7"/>
      <c r="S3" s="7"/>
    </row>
    <row r="4" spans="1:21" ht="30" customHeight="1">
      <c r="A4" s="6" t="s">
        <v>8</v>
      </c>
      <c r="B4" s="6" t="s">
        <v>53</v>
      </c>
      <c r="C4" s="6"/>
      <c r="D4" s="6">
        <v>1</v>
      </c>
      <c r="E4" s="6" t="s">
        <v>100</v>
      </c>
      <c r="F4" s="14">
        <f>(IFERROR(VALUE(LEFT(E4,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0))))*IF(C4&gt;1,C4,1)</f>
        <v>0.16055555555555556</v>
      </c>
      <c r="G4" s="14">
        <f>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0)))+IF(E4&lt;&gt;"",Q4,0)</f>
        <v>0.26055555555555554</v>
      </c>
      <c r="H4" s="14">
        <f>IF(F4&gt;0,ROUND(F4*S4,4),0)</f>
        <v>0.25040000000000001</v>
      </c>
      <c r="I4" s="14">
        <f>IF(F4&gt;0,ROUND((F4+Q4)*P4,4),0)</f>
        <v>0.15010000000000001</v>
      </c>
      <c r="J4" s="13"/>
      <c r="K4" s="13"/>
      <c r="L4" s="14" t="str" cm="1">
        <f t="array" ref="L4:M4">VLOOKUP(A4,Cluster!A:C,{2,3},FALSE)</f>
        <v>Standard_E8d_v5</v>
      </c>
      <c r="M4" s="14">
        <v>1</v>
      </c>
      <c r="N4" s="14">
        <f t="shared" si="0"/>
        <v>1</v>
      </c>
      <c r="O4" s="14">
        <f>M4-N4</f>
        <v>0</v>
      </c>
      <c r="P4" s="14">
        <f>N4*VLOOKUP(L4&amp;$B$1,'VM Price'!A:E,3,FALSE)+O4*VLOOKUP(L4&amp;$B$1,'VM Price'!A:E,4,FALSE)</f>
        <v>0.57599999999999996</v>
      </c>
      <c r="Q4" s="14">
        <f>6/60</f>
        <v>0.1</v>
      </c>
      <c r="R4" s="14" cm="1">
        <f t="array" ref="R4">LN(VLOOKUP(A4,Cluster!A:D,{4},FALSE)*IF(D4&gt;1,D4,1))</f>
        <v>2.0794415416798357</v>
      </c>
      <c r="S4" s="14">
        <f>R4*$U$2</f>
        <v>1.5595811562598767</v>
      </c>
    </row>
    <row r="5" spans="1:21" ht="30" customHeight="1">
      <c r="A5" s="6" t="s">
        <v>87</v>
      </c>
      <c r="B5" s="6" t="s">
        <v>22</v>
      </c>
      <c r="C5" s="6"/>
      <c r="D5" s="6"/>
      <c r="E5" s="6"/>
      <c r="F5" s="14">
        <f t="shared" ref="F5:F51" si="1">(IFERROR(VALUE(LEFT(E5,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0))))*IF(C5&gt;1,C5,1)</f>
        <v>0</v>
      </c>
      <c r="G5" s="14">
        <f t="shared" ref="G5:G51" si="2">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0)))+IF(E5&lt;&gt;"",Q5,0)</f>
        <v>0</v>
      </c>
      <c r="H5" s="14">
        <f t="shared" ref="H5:H51" si="3">IF(F5&gt;0,ROUND(F5*S5,4),0)</f>
        <v>0</v>
      </c>
      <c r="I5" s="14">
        <f t="shared" ref="I5:I51" si="4">IF(F5&gt;0,ROUND((F5+Q5)*P5,4),0)</f>
        <v>0</v>
      </c>
      <c r="J5" s="13"/>
      <c r="K5" s="13"/>
      <c r="L5" s="14" t="str" cm="1">
        <f t="array" ref="L5:M5">VLOOKUP(A5,Cluster!A:C,{2,3},FALSE)</f>
        <v>Standard_E8d_v5</v>
      </c>
      <c r="M5" s="14">
        <v>2</v>
      </c>
      <c r="N5" s="14">
        <f t="shared" si="0"/>
        <v>1</v>
      </c>
      <c r="O5" s="14">
        <f t="shared" ref="O5:O51" si="5">M5-N5</f>
        <v>1</v>
      </c>
      <c r="P5" s="14">
        <f>N5*VLOOKUP(L5&amp;$B$1,'VM Price'!A:E,3,FALSE)+O5*VLOOKUP(L5&amp;$B$1,'VM Price'!A:E,4,FALSE)</f>
        <v>0.65089999999999992</v>
      </c>
      <c r="Q5" s="14">
        <f t="shared" ref="Q5:Q51" si="6">6/60</f>
        <v>0.1</v>
      </c>
      <c r="R5" s="14" cm="1">
        <f t="array" ref="R5">LN(VLOOKUP(A5,Cluster!A:D,{4},FALSE)*IF(D5&gt;1,D5,1))</f>
        <v>2.7725887222397811</v>
      </c>
      <c r="S5" s="14">
        <f t="shared" ref="S5:S51" si="7">R5*$U$2</f>
        <v>2.0794415416798357</v>
      </c>
    </row>
    <row r="6" spans="1:21" ht="30" customHeight="1">
      <c r="A6" s="6" t="s">
        <v>33</v>
      </c>
      <c r="B6" s="6" t="s">
        <v>53</v>
      </c>
      <c r="C6" s="6"/>
      <c r="D6" s="6">
        <v>1</v>
      </c>
      <c r="E6" s="6" t="s">
        <v>101</v>
      </c>
      <c r="F6" s="14">
        <f t="shared" si="1"/>
        <v>0.56333333333333335</v>
      </c>
      <c r="G6" s="14">
        <f t="shared" si="2"/>
        <v>0.66333333333333333</v>
      </c>
      <c r="H6" s="14">
        <f t="shared" si="3"/>
        <v>1.7571000000000001</v>
      </c>
      <c r="I6" s="14">
        <f t="shared" si="4"/>
        <v>3.0566</v>
      </c>
      <c r="J6" s="13"/>
      <c r="K6" s="13"/>
      <c r="L6" s="14" t="str" cm="1">
        <f t="array" ref="L6:M6">VLOOKUP(A6,Cluster!A:C,{2,3},FALSE)</f>
        <v>Standard_E8d_v5</v>
      </c>
      <c r="M6" s="14">
        <v>8</v>
      </c>
      <c r="N6" s="14">
        <f t="shared" si="0"/>
        <v>8</v>
      </c>
      <c r="O6" s="14">
        <f t="shared" si="5"/>
        <v>0</v>
      </c>
      <c r="P6" s="14">
        <f>N6*VLOOKUP(L6&amp;$B$1,'VM Price'!A:E,3,FALSE)+O6*VLOOKUP(L6&amp;$B$1,'VM Price'!A:E,4,FALSE)</f>
        <v>4.6079999999999997</v>
      </c>
      <c r="Q6" s="14">
        <f t="shared" si="6"/>
        <v>0.1</v>
      </c>
      <c r="R6" s="14" cm="1">
        <f t="array" ref="R6">LN(VLOOKUP(A6,Cluster!A:D,{4},FALSE)*IF(D6&gt;1,D6,1))</f>
        <v>4.1588830833596715</v>
      </c>
      <c r="S6" s="14">
        <f t="shared" si="7"/>
        <v>3.1191623125197534</v>
      </c>
    </row>
    <row r="7" spans="1:21" ht="30" customHeight="1">
      <c r="A7" s="6" t="s">
        <v>88</v>
      </c>
      <c r="B7" s="6" t="s">
        <v>22</v>
      </c>
      <c r="C7" s="6"/>
      <c r="D7" s="6"/>
      <c r="E7" s="6"/>
      <c r="F7" s="14">
        <f t="shared" si="1"/>
        <v>0</v>
      </c>
      <c r="G7" s="14">
        <f t="shared" si="2"/>
        <v>0</v>
      </c>
      <c r="H7" s="14">
        <f t="shared" si="3"/>
        <v>0</v>
      </c>
      <c r="I7" s="14">
        <f t="shared" si="4"/>
        <v>0</v>
      </c>
      <c r="J7" s="13"/>
      <c r="K7" s="13"/>
      <c r="L7" s="14" t="str" cm="1">
        <f t="array" ref="L7:M7">VLOOKUP(A7,Cluster!A:C,{2,3},FALSE)</f>
        <v>Standard_E8d_v5</v>
      </c>
      <c r="M7" s="14">
        <v>10</v>
      </c>
      <c r="N7" s="14">
        <f t="shared" si="0"/>
        <v>1</v>
      </c>
      <c r="O7" s="14">
        <f t="shared" si="5"/>
        <v>9</v>
      </c>
      <c r="P7" s="14">
        <f>N7*VLOOKUP(L7&amp;$B$1,'VM Price'!A:E,3,FALSE)+O7*VLOOKUP(L7&amp;$B$1,'VM Price'!A:E,4,FALSE)</f>
        <v>1.2500999999999998</v>
      </c>
      <c r="Q7" s="14">
        <f t="shared" si="6"/>
        <v>0.1</v>
      </c>
      <c r="R7" s="14" cm="1">
        <f t="array" ref="R7">LN(VLOOKUP(A7,Cluster!A:D,{4},FALSE)*IF(D7&gt;1,D7,1))</f>
        <v>4.3820266346738812</v>
      </c>
      <c r="S7" s="14">
        <f t="shared" si="7"/>
        <v>3.2865199760054109</v>
      </c>
    </row>
    <row r="8" spans="1:21" ht="30" customHeight="1">
      <c r="A8" s="6" t="s">
        <v>89</v>
      </c>
      <c r="B8" s="6" t="s">
        <v>22</v>
      </c>
      <c r="C8" s="6"/>
      <c r="D8" s="6"/>
      <c r="E8" s="6"/>
      <c r="F8" s="14">
        <f t="shared" si="1"/>
        <v>0</v>
      </c>
      <c r="G8" s="14">
        <f t="shared" si="2"/>
        <v>0</v>
      </c>
      <c r="H8" s="14">
        <f t="shared" si="3"/>
        <v>0</v>
      </c>
      <c r="I8" s="14">
        <f t="shared" si="4"/>
        <v>0</v>
      </c>
      <c r="J8" s="13"/>
      <c r="K8" s="13"/>
      <c r="L8" s="14" t="str" cm="1">
        <f t="array" ref="L8:M8">VLOOKUP(A8,Cluster!A:C,{2,3},FALSE)</f>
        <v>Standard_E16d_v5</v>
      </c>
      <c r="M8" s="14">
        <v>10</v>
      </c>
      <c r="N8" s="14">
        <f t="shared" si="0"/>
        <v>1</v>
      </c>
      <c r="O8" s="14">
        <f t="shared" si="5"/>
        <v>9</v>
      </c>
      <c r="P8" s="14">
        <f>N8*VLOOKUP(L8&amp;$B$1,'VM Price'!A:E,3,FALSE)+O8*VLOOKUP(L8&amp;$B$1,'VM Price'!A:E,4,FALSE)</f>
        <v>2.6036999999999999</v>
      </c>
      <c r="Q8" s="14">
        <f t="shared" si="6"/>
        <v>0.1</v>
      </c>
      <c r="R8" s="14" cm="1">
        <f t="array" ref="R8">LN(VLOOKUP(A8,Cluster!A:D,{4},FALSE)*IF(D8&gt;1,D8,1))</f>
        <v>5.0751738152338266</v>
      </c>
      <c r="S8" s="14">
        <f t="shared" si="7"/>
        <v>3.80638036142537</v>
      </c>
    </row>
    <row r="9" spans="1:21" ht="30" customHeight="1">
      <c r="A9" s="6" t="s">
        <v>90</v>
      </c>
      <c r="B9" s="6" t="s">
        <v>22</v>
      </c>
      <c r="C9" s="6"/>
      <c r="D9" s="6"/>
      <c r="E9" s="6"/>
      <c r="F9" s="14">
        <f t="shared" si="1"/>
        <v>0</v>
      </c>
      <c r="G9" s="14">
        <f t="shared" si="2"/>
        <v>0</v>
      </c>
      <c r="H9" s="14">
        <f t="shared" si="3"/>
        <v>0</v>
      </c>
      <c r="I9" s="14">
        <f t="shared" si="4"/>
        <v>0</v>
      </c>
      <c r="J9" s="13"/>
      <c r="K9" s="13"/>
      <c r="L9" s="14" t="str" cm="1">
        <f t="array" ref="L9:M9">VLOOKUP(A9,Cluster!A:C,{2,3},FALSE)</f>
        <v>Standard_E16d_v5</v>
      </c>
      <c r="M9" s="14">
        <v>20</v>
      </c>
      <c r="N9" s="14">
        <f t="shared" si="0"/>
        <v>1</v>
      </c>
      <c r="O9" s="14">
        <f t="shared" si="5"/>
        <v>19</v>
      </c>
      <c r="P9" s="14">
        <f>N9*VLOOKUP(L9&amp;$B$1,'VM Price'!A:E,3,FALSE)+O9*VLOOKUP(L9&amp;$B$1,'VM Price'!A:E,4,FALSE)</f>
        <v>4.2167000000000003</v>
      </c>
      <c r="Q9" s="14">
        <f t="shared" si="6"/>
        <v>0.1</v>
      </c>
      <c r="R9" s="14" cm="1">
        <f t="array" ref="R9">LN(VLOOKUP(A9,Cluster!A:D,{4},FALSE)*IF(D9&gt;1,D9,1))</f>
        <v>5.768320995793772</v>
      </c>
      <c r="S9" s="14">
        <f t="shared" si="7"/>
        <v>4.326240746845329</v>
      </c>
    </row>
    <row r="10" spans="1:21" ht="30" customHeight="1">
      <c r="A10" s="6" t="s">
        <v>46</v>
      </c>
      <c r="B10" s="6" t="s">
        <v>22</v>
      </c>
      <c r="C10" s="6"/>
      <c r="D10" s="6"/>
      <c r="E10" s="6"/>
      <c r="F10" s="14">
        <f t="shared" si="1"/>
        <v>0</v>
      </c>
      <c r="G10" s="14">
        <f t="shared" si="2"/>
        <v>0</v>
      </c>
      <c r="H10" s="14">
        <f t="shared" si="3"/>
        <v>0</v>
      </c>
      <c r="I10" s="14">
        <f t="shared" si="4"/>
        <v>0</v>
      </c>
      <c r="J10" s="13"/>
      <c r="K10" s="13"/>
      <c r="L10" s="14" t="str" cm="1">
        <f t="array" ref="L10:M10">VLOOKUP(A10,Cluster!A:C,{2,3},FALSE)</f>
        <v>Standard_E16d_v5</v>
      </c>
      <c r="M10" s="14">
        <v>30</v>
      </c>
      <c r="N10" s="14">
        <f t="shared" si="0"/>
        <v>1</v>
      </c>
      <c r="O10" s="14">
        <f t="shared" si="5"/>
        <v>29</v>
      </c>
      <c r="P10" s="14">
        <f>N10*VLOOKUP(L10&amp;$B$1,'VM Price'!A:E,3,FALSE)+O10*VLOOKUP(L10&amp;$B$1,'VM Price'!A:E,4,FALSE)</f>
        <v>5.8296999999999999</v>
      </c>
      <c r="Q10" s="14">
        <f t="shared" si="6"/>
        <v>0.1</v>
      </c>
      <c r="R10" s="14" cm="1">
        <f t="array" ref="R10">LN(VLOOKUP(A10,Cluster!A:D,{4},FALSE)*IF(D10&gt;1,D10,1))</f>
        <v>6.1737861039019366</v>
      </c>
      <c r="S10" s="14">
        <f t="shared" si="7"/>
        <v>4.6303395779264527</v>
      </c>
    </row>
    <row r="11" spans="1:21" ht="30" customHeight="1">
      <c r="A11" s="6" t="s">
        <v>77</v>
      </c>
      <c r="B11" s="6" t="s">
        <v>22</v>
      </c>
      <c r="C11" s="6"/>
      <c r="D11" s="6"/>
      <c r="E11" s="6"/>
      <c r="F11" s="14">
        <f t="shared" si="1"/>
        <v>0</v>
      </c>
      <c r="G11" s="14">
        <f t="shared" si="2"/>
        <v>0</v>
      </c>
      <c r="H11" s="14">
        <f t="shared" si="3"/>
        <v>0</v>
      </c>
      <c r="I11" s="14">
        <f t="shared" si="4"/>
        <v>0</v>
      </c>
      <c r="J11" s="13"/>
      <c r="K11" s="13"/>
      <c r="L11" s="14" t="str" cm="1">
        <f t="array" ref="L11:M11">VLOOKUP(A11,Cluster!A:C,{2,3},FALSE)</f>
        <v>Standard_NC8as_T4_v3</v>
      </c>
      <c r="M11" s="14">
        <v>2</v>
      </c>
      <c r="N11" s="14">
        <f t="shared" si="0"/>
        <v>1</v>
      </c>
      <c r="O11" s="14">
        <f t="shared" si="5"/>
        <v>1</v>
      </c>
      <c r="P11" s="14">
        <f>N11*VLOOKUP(L11&amp;$B$1,'VM Price'!A:E,3,FALSE)+O11*VLOOKUP(L11&amp;$B$1,'VM Price'!A:E,4,FALSE)</f>
        <v>0.84889999999999999</v>
      </c>
      <c r="Q11" s="14">
        <f t="shared" si="6"/>
        <v>0.1</v>
      </c>
      <c r="R11" s="14" cm="1">
        <f t="array" ref="R11">LN(VLOOKUP(A11,Cluster!A:D,{4},FALSE)*IF(D11&gt;1,D11,1))</f>
        <v>2.7725887222397811</v>
      </c>
      <c r="S11" s="14">
        <f t="shared" si="7"/>
        <v>2.0794415416798357</v>
      </c>
    </row>
    <row r="12" spans="1:21" ht="30" customHeight="1">
      <c r="A12" s="6" t="s">
        <v>79</v>
      </c>
      <c r="B12" s="6" t="s">
        <v>22</v>
      </c>
      <c r="C12" s="6"/>
      <c r="D12" s="6"/>
      <c r="E12" s="6"/>
      <c r="F12" s="14">
        <f t="shared" si="1"/>
        <v>0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3"/>
      <c r="K12" s="13"/>
      <c r="L12" s="14" t="str" cm="1">
        <f t="array" ref="L12:M12">VLOOKUP(A12,Cluster!A:C,{2,3},FALSE)</f>
        <v>Standard_NC8as_T4_v3</v>
      </c>
      <c r="M12" s="14">
        <v>8</v>
      </c>
      <c r="N12" s="14">
        <f t="shared" si="0"/>
        <v>1</v>
      </c>
      <c r="O12" s="14">
        <f t="shared" si="5"/>
        <v>7</v>
      </c>
      <c r="P12" s="14">
        <f>N12*VLOOKUP(L12&amp;$B$1,'VM Price'!A:E,3,FALSE)+O12*VLOOKUP(L12&amp;$B$1,'VM Price'!A:E,4,FALSE)</f>
        <v>1.4302999999999999</v>
      </c>
      <c r="Q12" s="14">
        <f t="shared" si="6"/>
        <v>0.1</v>
      </c>
      <c r="R12" s="14" cm="1">
        <f t="array" ref="R12">LN(VLOOKUP(A12,Cluster!A:D,{4},FALSE)*IF(D12&gt;1,D12,1))</f>
        <v>4.1588830833596715</v>
      </c>
      <c r="S12" s="14">
        <f t="shared" si="7"/>
        <v>3.1191623125197534</v>
      </c>
    </row>
    <row r="13" spans="1:21" ht="30" customHeight="1">
      <c r="A13" s="6" t="s">
        <v>80</v>
      </c>
      <c r="B13" s="6" t="s">
        <v>22</v>
      </c>
      <c r="C13" s="6"/>
      <c r="D13" s="6"/>
      <c r="E13" s="6"/>
      <c r="F13" s="14">
        <f t="shared" si="1"/>
        <v>0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3"/>
      <c r="K13" s="13"/>
      <c r="L13" s="14" t="str" cm="1">
        <f t="array" ref="L13:M13">VLOOKUP(A13,Cluster!A:C,{2,3},FALSE)</f>
        <v>Standard_NC16as_T4_v3</v>
      </c>
      <c r="M13" s="14">
        <v>20</v>
      </c>
      <c r="N13" s="14">
        <f t="shared" si="0"/>
        <v>1</v>
      </c>
      <c r="O13" s="14">
        <f t="shared" si="5"/>
        <v>19</v>
      </c>
      <c r="P13" s="14">
        <f>N13*VLOOKUP(L13&amp;$B$1,'VM Price'!A:E,3,FALSE)+O13*VLOOKUP(L13&amp;$B$1,'VM Price'!A:E,4,FALSE)</f>
        <v>4.1509</v>
      </c>
      <c r="Q13" s="14">
        <f t="shared" si="6"/>
        <v>0.1</v>
      </c>
      <c r="R13" s="14" cm="1">
        <f t="array" ref="R13">LN(VLOOKUP(A13,Cluster!A:D,{4},FALSE)*IF(D13&gt;1,D13,1))</f>
        <v>5.768320995793772</v>
      </c>
      <c r="S13" s="14">
        <f t="shared" si="7"/>
        <v>4.326240746845329</v>
      </c>
    </row>
    <row r="14" spans="1:21" ht="30" customHeight="1">
      <c r="A14" s="6"/>
      <c r="B14" s="6" t="s">
        <v>22</v>
      </c>
      <c r="C14" s="6"/>
      <c r="D14" s="6"/>
      <c r="E14" s="6"/>
      <c r="F14" s="14">
        <f t="shared" si="1"/>
        <v>0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3"/>
      <c r="K14" s="13"/>
      <c r="L14" s="14" t="e" cm="1">
        <f t="array" ref="L14">VLOOKUP(A14,Cluster!A:C,{2,3},FALSE)</f>
        <v>#N/A</v>
      </c>
      <c r="M14" s="14"/>
      <c r="N14" s="14">
        <f t="shared" si="0"/>
        <v>1</v>
      </c>
      <c r="O14" s="14">
        <f t="shared" si="5"/>
        <v>-1</v>
      </c>
      <c r="P14" s="14" t="e">
        <f>N14*VLOOKUP(L14&amp;$B$1,'VM Price'!A:E,3,FALSE)+O14*VLOOKUP(L14&amp;$B$1,'VM Price'!A:E,4,FALSE)</f>
        <v>#N/A</v>
      </c>
      <c r="Q14" s="14">
        <f t="shared" si="6"/>
        <v>0.1</v>
      </c>
      <c r="R14" s="14" t="e" cm="1">
        <f t="array" ref="R14">LN(VLOOKUP(A14,Cluster!A:D,{4},FALSE)*IF(D14&gt;1,D14,1))</f>
        <v>#N/A</v>
      </c>
      <c r="S14" s="14" t="e">
        <f t="shared" si="7"/>
        <v>#N/A</v>
      </c>
    </row>
    <row r="15" spans="1:21" ht="30" customHeight="1">
      <c r="A15" s="6"/>
      <c r="B15" s="6" t="s">
        <v>22</v>
      </c>
      <c r="C15" s="6"/>
      <c r="D15" s="6"/>
      <c r="E15" s="6"/>
      <c r="F15" s="14">
        <f t="shared" si="1"/>
        <v>0</v>
      </c>
      <c r="G15" s="14">
        <f t="shared" si="2"/>
        <v>0</v>
      </c>
      <c r="H15" s="14">
        <f t="shared" si="3"/>
        <v>0</v>
      </c>
      <c r="I15" s="14">
        <f t="shared" si="4"/>
        <v>0</v>
      </c>
      <c r="J15" s="13"/>
      <c r="K15" s="13"/>
      <c r="L15" s="14" t="e" cm="1">
        <f t="array" ref="L15">VLOOKUP(A15,Cluster!A:C,{2,3},FALSE)</f>
        <v>#N/A</v>
      </c>
      <c r="M15" s="14"/>
      <c r="N15" s="14">
        <f t="shared" si="0"/>
        <v>1</v>
      </c>
      <c r="O15" s="14">
        <f t="shared" si="5"/>
        <v>-1</v>
      </c>
      <c r="P15" s="14" t="e">
        <f>N15*VLOOKUP(L15&amp;$B$1,'VM Price'!A:E,3,FALSE)+O15*VLOOKUP(L15&amp;$B$1,'VM Price'!A:E,4,FALSE)</f>
        <v>#N/A</v>
      </c>
      <c r="Q15" s="14">
        <f t="shared" si="6"/>
        <v>0.1</v>
      </c>
      <c r="R15" s="14" t="e" cm="1">
        <f t="array" ref="R15">LN(VLOOKUP(A15,Cluster!A:D,{4},FALSE)*IF(D15&gt;1,D15,1))</f>
        <v>#N/A</v>
      </c>
      <c r="S15" s="14" t="e">
        <f t="shared" si="7"/>
        <v>#N/A</v>
      </c>
    </row>
    <row r="16" spans="1:21" ht="30" customHeight="1">
      <c r="A16" s="6"/>
      <c r="B16" s="6" t="s">
        <v>22</v>
      </c>
      <c r="C16" s="6"/>
      <c r="D16" s="6"/>
      <c r="E16" s="6"/>
      <c r="F16" s="14">
        <f t="shared" si="1"/>
        <v>0</v>
      </c>
      <c r="G16" s="14">
        <f t="shared" si="2"/>
        <v>0</v>
      </c>
      <c r="H16" s="14">
        <f t="shared" si="3"/>
        <v>0</v>
      </c>
      <c r="I16" s="14">
        <f t="shared" si="4"/>
        <v>0</v>
      </c>
      <c r="J16" s="13"/>
      <c r="K16" s="13"/>
      <c r="L16" s="14" t="e" cm="1">
        <f t="array" ref="L16">VLOOKUP(A16,Cluster!A:C,{2,3},FALSE)</f>
        <v>#N/A</v>
      </c>
      <c r="M16" s="14"/>
      <c r="N16" s="14">
        <f t="shared" si="0"/>
        <v>1</v>
      </c>
      <c r="O16" s="14">
        <f t="shared" si="5"/>
        <v>-1</v>
      </c>
      <c r="P16" s="14" t="e">
        <f>N16*VLOOKUP(L16&amp;$B$1,'VM Price'!A:E,3,FALSE)+O16*VLOOKUP(L16&amp;$B$1,'VM Price'!A:E,4,FALSE)</f>
        <v>#N/A</v>
      </c>
      <c r="Q16" s="14">
        <f t="shared" si="6"/>
        <v>0.1</v>
      </c>
      <c r="R16" s="14" t="e" cm="1">
        <f t="array" ref="R16">LN(VLOOKUP(A16,Cluster!A:D,{4},FALSE)*IF(D16&gt;1,D16,1))</f>
        <v>#N/A</v>
      </c>
      <c r="S16" s="14" t="e">
        <f t="shared" si="7"/>
        <v>#N/A</v>
      </c>
    </row>
    <row r="17" spans="1:19" ht="30" customHeight="1">
      <c r="A17" s="6"/>
      <c r="B17" s="6" t="s">
        <v>22</v>
      </c>
      <c r="C17" s="6"/>
      <c r="D17" s="6"/>
      <c r="E17" s="6"/>
      <c r="F17" s="14">
        <f t="shared" si="1"/>
        <v>0</v>
      </c>
      <c r="G17" s="14">
        <f t="shared" si="2"/>
        <v>0</v>
      </c>
      <c r="H17" s="14">
        <f t="shared" si="3"/>
        <v>0</v>
      </c>
      <c r="I17" s="14">
        <f t="shared" si="4"/>
        <v>0</v>
      </c>
      <c r="J17" s="13"/>
      <c r="K17" s="13"/>
      <c r="L17" s="14" t="e" cm="1">
        <f t="array" ref="L17">VLOOKUP(A17,Cluster!A:C,{2,3},FALSE)</f>
        <v>#N/A</v>
      </c>
      <c r="M17" s="14"/>
      <c r="N17" s="14">
        <f t="shared" si="0"/>
        <v>1</v>
      </c>
      <c r="O17" s="14">
        <f t="shared" si="5"/>
        <v>-1</v>
      </c>
      <c r="P17" s="14" t="e">
        <f>N17*VLOOKUP(L17&amp;$B$1,'VM Price'!A:E,3,FALSE)+O17*VLOOKUP(L17&amp;$B$1,'VM Price'!A:E,4,FALSE)</f>
        <v>#N/A</v>
      </c>
      <c r="Q17" s="14">
        <f t="shared" si="6"/>
        <v>0.1</v>
      </c>
      <c r="R17" s="14" t="e" cm="1">
        <f t="array" ref="R17">LN(VLOOKUP(A17,Cluster!A:D,{4},FALSE)*IF(D17&gt;1,D17,1))</f>
        <v>#N/A</v>
      </c>
      <c r="S17" s="14" t="e">
        <f t="shared" si="7"/>
        <v>#N/A</v>
      </c>
    </row>
    <row r="18" spans="1:19" ht="30" customHeight="1">
      <c r="A18" s="6"/>
      <c r="B18" s="6" t="s">
        <v>22</v>
      </c>
      <c r="C18" s="6"/>
      <c r="D18" s="6"/>
      <c r="E18" s="6"/>
      <c r="F18" s="14">
        <f t="shared" si="1"/>
        <v>0</v>
      </c>
      <c r="G18" s="14">
        <f t="shared" si="2"/>
        <v>0</v>
      </c>
      <c r="H18" s="14">
        <f t="shared" si="3"/>
        <v>0</v>
      </c>
      <c r="I18" s="14">
        <f t="shared" si="4"/>
        <v>0</v>
      </c>
      <c r="J18" s="13"/>
      <c r="K18" s="13"/>
      <c r="L18" s="14" t="e" cm="1">
        <f t="array" ref="L18">VLOOKUP(A18,Cluster!A:C,{2,3},FALSE)</f>
        <v>#N/A</v>
      </c>
      <c r="M18" s="14"/>
      <c r="N18" s="14">
        <f t="shared" si="0"/>
        <v>1</v>
      </c>
      <c r="O18" s="14">
        <f t="shared" si="5"/>
        <v>-1</v>
      </c>
      <c r="P18" s="14" t="e">
        <f>N18*VLOOKUP(L18&amp;$B$1,'VM Price'!A:E,3,FALSE)+O18*VLOOKUP(L18&amp;$B$1,'VM Price'!A:E,4,FALSE)</f>
        <v>#N/A</v>
      </c>
      <c r="Q18" s="14">
        <f t="shared" si="6"/>
        <v>0.1</v>
      </c>
      <c r="R18" s="14" t="e" cm="1">
        <f t="array" ref="R18">LN(VLOOKUP(A18,Cluster!A:D,{4},FALSE)*IF(D18&gt;1,D18,1))</f>
        <v>#N/A</v>
      </c>
      <c r="S18" s="14" t="e">
        <f t="shared" si="7"/>
        <v>#N/A</v>
      </c>
    </row>
    <row r="19" spans="1:19" ht="30" customHeight="1">
      <c r="A19" s="6"/>
      <c r="B19" s="6" t="s">
        <v>22</v>
      </c>
      <c r="C19" s="6"/>
      <c r="D19" s="6"/>
      <c r="E19" s="6"/>
      <c r="F19" s="14">
        <f t="shared" si="1"/>
        <v>0</v>
      </c>
      <c r="G19" s="14">
        <f t="shared" si="2"/>
        <v>0</v>
      </c>
      <c r="H19" s="14">
        <f t="shared" si="3"/>
        <v>0</v>
      </c>
      <c r="I19" s="14">
        <f t="shared" si="4"/>
        <v>0</v>
      </c>
      <c r="J19" s="13"/>
      <c r="K19" s="13"/>
      <c r="L19" s="14" t="e" cm="1">
        <f t="array" ref="L19">VLOOKUP(A19,Cluster!A:C,{2,3},FALSE)</f>
        <v>#N/A</v>
      </c>
      <c r="M19" s="14"/>
      <c r="N19" s="14">
        <f t="shared" si="0"/>
        <v>1</v>
      </c>
      <c r="O19" s="14">
        <f t="shared" si="5"/>
        <v>-1</v>
      </c>
      <c r="P19" s="14" t="e">
        <f>N19*VLOOKUP(L19&amp;$B$1,'VM Price'!A:E,3,FALSE)+O19*VLOOKUP(L19&amp;$B$1,'VM Price'!A:E,4,FALSE)</f>
        <v>#N/A</v>
      </c>
      <c r="Q19" s="14">
        <f t="shared" si="6"/>
        <v>0.1</v>
      </c>
      <c r="R19" s="14" t="e" cm="1">
        <f t="array" ref="R19">LN(VLOOKUP(A19,Cluster!A:D,{4},FALSE)*IF(D19&gt;1,D19,1))</f>
        <v>#N/A</v>
      </c>
      <c r="S19" s="14" t="e">
        <f t="shared" si="7"/>
        <v>#N/A</v>
      </c>
    </row>
    <row r="20" spans="1:19" ht="30" customHeight="1">
      <c r="A20" s="6"/>
      <c r="B20" s="6" t="s">
        <v>22</v>
      </c>
      <c r="C20" s="6"/>
      <c r="D20" s="6"/>
      <c r="E20" s="6"/>
      <c r="F20" s="14">
        <f t="shared" si="1"/>
        <v>0</v>
      </c>
      <c r="G20" s="14">
        <f t="shared" si="2"/>
        <v>0</v>
      </c>
      <c r="H20" s="14">
        <f t="shared" si="3"/>
        <v>0</v>
      </c>
      <c r="I20" s="14">
        <f t="shared" si="4"/>
        <v>0</v>
      </c>
      <c r="J20" s="13"/>
      <c r="K20" s="13"/>
      <c r="L20" s="14" t="e" cm="1">
        <f t="array" ref="L20">VLOOKUP(A20,Cluster!A:C,{2,3},FALSE)</f>
        <v>#N/A</v>
      </c>
      <c r="M20" s="14"/>
      <c r="N20" s="14">
        <f t="shared" si="0"/>
        <v>1</v>
      </c>
      <c r="O20" s="14">
        <f t="shared" si="5"/>
        <v>-1</v>
      </c>
      <c r="P20" s="14" t="e">
        <f>N20*VLOOKUP(L20&amp;$B$1,'VM Price'!A:E,3,FALSE)+O20*VLOOKUP(L20&amp;$B$1,'VM Price'!A:E,4,FALSE)</f>
        <v>#N/A</v>
      </c>
      <c r="Q20" s="14">
        <f t="shared" si="6"/>
        <v>0.1</v>
      </c>
      <c r="R20" s="14" t="e" cm="1">
        <f t="array" ref="R20">LN(VLOOKUP(A20,Cluster!A:D,{4},FALSE)*IF(D20&gt;1,D20,1))</f>
        <v>#N/A</v>
      </c>
      <c r="S20" s="14" t="e">
        <f t="shared" si="7"/>
        <v>#N/A</v>
      </c>
    </row>
    <row r="21" spans="1:19" ht="30" customHeight="1">
      <c r="A21" s="6"/>
      <c r="B21" s="6" t="s">
        <v>22</v>
      </c>
      <c r="C21" s="6"/>
      <c r="D21" s="6"/>
      <c r="E21" s="6"/>
      <c r="F21" s="14">
        <f t="shared" si="1"/>
        <v>0</v>
      </c>
      <c r="G21" s="14">
        <f t="shared" si="2"/>
        <v>0</v>
      </c>
      <c r="H21" s="14">
        <f t="shared" si="3"/>
        <v>0</v>
      </c>
      <c r="I21" s="14">
        <f t="shared" si="4"/>
        <v>0</v>
      </c>
      <c r="J21" s="13"/>
      <c r="K21" s="13"/>
      <c r="L21" s="14" t="e" cm="1">
        <f t="array" ref="L21">VLOOKUP(A21,Cluster!A:C,{2,3},FALSE)</f>
        <v>#N/A</v>
      </c>
      <c r="M21" s="14"/>
      <c r="N21" s="14">
        <f t="shared" si="0"/>
        <v>1</v>
      </c>
      <c r="O21" s="14">
        <f t="shared" si="5"/>
        <v>-1</v>
      </c>
      <c r="P21" s="14" t="e">
        <f>N21*VLOOKUP(L21&amp;$B$1,'VM Price'!A:E,3,FALSE)+O21*VLOOKUP(L21&amp;$B$1,'VM Price'!A:E,4,FALSE)</f>
        <v>#N/A</v>
      </c>
      <c r="Q21" s="14">
        <f t="shared" si="6"/>
        <v>0.1</v>
      </c>
      <c r="R21" s="14" t="e" cm="1">
        <f t="array" ref="R21">LN(VLOOKUP(A21,Cluster!A:D,{4},FALSE)*IF(D21&gt;1,D21,1))</f>
        <v>#N/A</v>
      </c>
      <c r="S21" s="14" t="e">
        <f t="shared" si="7"/>
        <v>#N/A</v>
      </c>
    </row>
    <row r="22" spans="1:19" ht="30" customHeight="1">
      <c r="A22" s="6"/>
      <c r="B22" s="6" t="s">
        <v>22</v>
      </c>
      <c r="C22" s="6"/>
      <c r="D22" s="6"/>
      <c r="E22" s="6"/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0</v>
      </c>
      <c r="J22" s="13"/>
      <c r="K22" s="13"/>
      <c r="L22" s="14" t="e" cm="1">
        <f t="array" ref="L22">VLOOKUP(A22,Cluster!A:C,{2,3},FALSE)</f>
        <v>#N/A</v>
      </c>
      <c r="M22" s="14"/>
      <c r="N22" s="14">
        <f t="shared" si="0"/>
        <v>1</v>
      </c>
      <c r="O22" s="14">
        <f t="shared" si="5"/>
        <v>-1</v>
      </c>
      <c r="P22" s="14" t="e">
        <f>N22*VLOOKUP(L22&amp;$B$1,'VM Price'!A:E,3,FALSE)+O22*VLOOKUP(L22&amp;$B$1,'VM Price'!A:E,4,FALSE)</f>
        <v>#N/A</v>
      </c>
      <c r="Q22" s="14">
        <f t="shared" si="6"/>
        <v>0.1</v>
      </c>
      <c r="R22" s="14" t="e" cm="1">
        <f t="array" ref="R22">LN(VLOOKUP(A22,Cluster!A:D,{4},FALSE)*IF(D22&gt;1,D22,1))</f>
        <v>#N/A</v>
      </c>
      <c r="S22" s="14" t="e">
        <f t="shared" si="7"/>
        <v>#N/A</v>
      </c>
    </row>
    <row r="23" spans="1:19" ht="30" customHeight="1">
      <c r="A23" s="6"/>
      <c r="B23" s="6" t="s">
        <v>22</v>
      </c>
      <c r="C23" s="6"/>
      <c r="D23" s="6"/>
      <c r="E23" s="6"/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3"/>
      <c r="K23" s="13"/>
      <c r="L23" s="14" t="e" cm="1">
        <f t="array" ref="L23">VLOOKUP(A23,Cluster!A:C,{2,3},FALSE)</f>
        <v>#N/A</v>
      </c>
      <c r="M23" s="14"/>
      <c r="N23" s="14">
        <f t="shared" si="0"/>
        <v>1</v>
      </c>
      <c r="O23" s="14">
        <f t="shared" si="5"/>
        <v>-1</v>
      </c>
      <c r="P23" s="14" t="e">
        <f>N23*VLOOKUP(L23&amp;$B$1,'VM Price'!A:E,3,FALSE)+O23*VLOOKUP(L23&amp;$B$1,'VM Price'!A:E,4,FALSE)</f>
        <v>#N/A</v>
      </c>
      <c r="Q23" s="14">
        <f t="shared" si="6"/>
        <v>0.1</v>
      </c>
      <c r="R23" s="14" t="e" cm="1">
        <f t="array" ref="R23">LN(VLOOKUP(A23,Cluster!A:D,{4},FALSE)*IF(D23&gt;1,D23,1))</f>
        <v>#N/A</v>
      </c>
      <c r="S23" s="14" t="e">
        <f t="shared" si="7"/>
        <v>#N/A</v>
      </c>
    </row>
    <row r="24" spans="1:19" ht="30" customHeight="1">
      <c r="A24" s="6"/>
      <c r="B24" s="6" t="s">
        <v>22</v>
      </c>
      <c r="C24" s="6"/>
      <c r="D24" s="6"/>
      <c r="E24" s="6"/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3"/>
      <c r="K24" s="13"/>
      <c r="L24" s="14" t="e" cm="1">
        <f t="array" ref="L24">VLOOKUP(A24,Cluster!A:C,{2,3},FALSE)</f>
        <v>#N/A</v>
      </c>
      <c r="M24" s="14"/>
      <c r="N24" s="14">
        <f t="shared" si="0"/>
        <v>1</v>
      </c>
      <c r="O24" s="14">
        <f t="shared" si="5"/>
        <v>-1</v>
      </c>
      <c r="P24" s="14" t="e">
        <f>N24*VLOOKUP(L24&amp;$B$1,'VM Price'!A:E,3,FALSE)+O24*VLOOKUP(L24&amp;$B$1,'VM Price'!A:E,4,FALSE)</f>
        <v>#N/A</v>
      </c>
      <c r="Q24" s="14">
        <f t="shared" si="6"/>
        <v>0.1</v>
      </c>
      <c r="R24" s="14" t="e" cm="1">
        <f t="array" ref="R24">LN(VLOOKUP(A24,Cluster!A:D,{4},FALSE)*IF(D24&gt;1,D24,1))</f>
        <v>#N/A</v>
      </c>
      <c r="S24" s="14" t="e">
        <f t="shared" si="7"/>
        <v>#N/A</v>
      </c>
    </row>
    <row r="25" spans="1:19" ht="30" customHeight="1">
      <c r="A25" s="6"/>
      <c r="B25" s="6" t="s">
        <v>22</v>
      </c>
      <c r="C25" s="6"/>
      <c r="D25" s="6"/>
      <c r="E25" s="6"/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3"/>
      <c r="K25" s="13"/>
      <c r="L25" s="14" t="e" cm="1">
        <f t="array" ref="L25">VLOOKUP(A25,Cluster!A:C,{2,3},FALSE)</f>
        <v>#N/A</v>
      </c>
      <c r="M25" s="14"/>
      <c r="N25" s="14">
        <f t="shared" si="0"/>
        <v>1</v>
      </c>
      <c r="O25" s="14">
        <f t="shared" si="5"/>
        <v>-1</v>
      </c>
      <c r="P25" s="14" t="e">
        <f>N25*VLOOKUP(L25&amp;$B$1,'VM Price'!A:E,3,FALSE)+O25*VLOOKUP(L25&amp;$B$1,'VM Price'!A:E,4,FALSE)</f>
        <v>#N/A</v>
      </c>
      <c r="Q25" s="14">
        <f t="shared" si="6"/>
        <v>0.1</v>
      </c>
      <c r="R25" s="14" t="e" cm="1">
        <f t="array" ref="R25">LN(VLOOKUP(A25,Cluster!A:D,{4},FALSE)*IF(D25&gt;1,D25,1))</f>
        <v>#N/A</v>
      </c>
      <c r="S25" s="14" t="e">
        <f t="shared" si="7"/>
        <v>#N/A</v>
      </c>
    </row>
    <row r="26" spans="1:19" ht="30" customHeight="1">
      <c r="A26" s="6"/>
      <c r="B26" s="6" t="s">
        <v>22</v>
      </c>
      <c r="C26" s="6"/>
      <c r="D26" s="6"/>
      <c r="E26" s="6"/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3"/>
      <c r="K26" s="13"/>
      <c r="L26" s="14" t="e" cm="1">
        <f t="array" ref="L26">VLOOKUP(A26,Cluster!A:C,{2,3},FALSE)</f>
        <v>#N/A</v>
      </c>
      <c r="M26" s="14"/>
      <c r="N26" s="14">
        <f t="shared" si="0"/>
        <v>1</v>
      </c>
      <c r="O26" s="14">
        <f t="shared" si="5"/>
        <v>-1</v>
      </c>
      <c r="P26" s="14" t="e">
        <f>N26*VLOOKUP(L26&amp;$B$1,'VM Price'!A:E,3,FALSE)+O26*VLOOKUP(L26&amp;$B$1,'VM Price'!A:E,4,FALSE)</f>
        <v>#N/A</v>
      </c>
      <c r="Q26" s="14">
        <f t="shared" si="6"/>
        <v>0.1</v>
      </c>
      <c r="R26" s="14" t="e" cm="1">
        <f t="array" ref="R26">LN(VLOOKUP(A26,Cluster!A:D,{4},FALSE)*IF(D26&gt;1,D26,1))</f>
        <v>#N/A</v>
      </c>
      <c r="S26" s="14" t="e">
        <f t="shared" si="7"/>
        <v>#N/A</v>
      </c>
    </row>
    <row r="27" spans="1:19" ht="30" customHeight="1">
      <c r="A27" s="6"/>
      <c r="B27" s="6" t="s">
        <v>22</v>
      </c>
      <c r="C27" s="6"/>
      <c r="D27" s="6"/>
      <c r="E27" s="6"/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3"/>
      <c r="K27" s="13"/>
      <c r="L27" s="14" t="e" cm="1">
        <f t="array" ref="L27">VLOOKUP(A27,Cluster!A:C,{2,3},FALSE)</f>
        <v>#N/A</v>
      </c>
      <c r="M27" s="14"/>
      <c r="N27" s="14">
        <f t="shared" si="0"/>
        <v>1</v>
      </c>
      <c r="O27" s="14">
        <f t="shared" si="5"/>
        <v>-1</v>
      </c>
      <c r="P27" s="14" t="e">
        <f>N27*VLOOKUP(L27&amp;$B$1,'VM Price'!A:E,3,FALSE)+O27*VLOOKUP(L27&amp;$B$1,'VM Price'!A:E,4,FALSE)</f>
        <v>#N/A</v>
      </c>
      <c r="Q27" s="14">
        <f t="shared" si="6"/>
        <v>0.1</v>
      </c>
      <c r="R27" s="14" t="e" cm="1">
        <f t="array" ref="R27">LN(VLOOKUP(A27,Cluster!A:D,{4},FALSE)*IF(D27&gt;1,D27,1))</f>
        <v>#N/A</v>
      </c>
      <c r="S27" s="14" t="e">
        <f t="shared" si="7"/>
        <v>#N/A</v>
      </c>
    </row>
    <row r="28" spans="1:19" ht="30" customHeight="1">
      <c r="A28" s="6"/>
      <c r="B28" s="6" t="s">
        <v>22</v>
      </c>
      <c r="C28" s="6"/>
      <c r="D28" s="6"/>
      <c r="E28" s="6"/>
      <c r="F28" s="14">
        <f t="shared" si="1"/>
        <v>0</v>
      </c>
      <c r="G28" s="14">
        <f t="shared" si="2"/>
        <v>0</v>
      </c>
      <c r="H28" s="14">
        <f t="shared" si="3"/>
        <v>0</v>
      </c>
      <c r="I28" s="14">
        <f t="shared" si="4"/>
        <v>0</v>
      </c>
      <c r="J28" s="13"/>
      <c r="K28" s="13"/>
      <c r="L28" s="14" t="e" cm="1">
        <f t="array" ref="L28">VLOOKUP(A28,Cluster!A:C,{2,3},FALSE)</f>
        <v>#N/A</v>
      </c>
      <c r="M28" s="14"/>
      <c r="N28" s="14">
        <f t="shared" si="0"/>
        <v>1</v>
      </c>
      <c r="O28" s="14">
        <f t="shared" si="5"/>
        <v>-1</v>
      </c>
      <c r="P28" s="14" t="e">
        <f>N28*VLOOKUP(L28&amp;$B$1,'VM Price'!A:E,3,FALSE)+O28*VLOOKUP(L28&amp;$B$1,'VM Price'!A:E,4,FALSE)</f>
        <v>#N/A</v>
      </c>
      <c r="Q28" s="14">
        <f t="shared" si="6"/>
        <v>0.1</v>
      </c>
      <c r="R28" s="14" t="e" cm="1">
        <f t="array" ref="R28">LN(VLOOKUP(A28,Cluster!A:D,{4},FALSE)*IF(D28&gt;1,D28,1))</f>
        <v>#N/A</v>
      </c>
      <c r="S28" s="14" t="e">
        <f t="shared" si="7"/>
        <v>#N/A</v>
      </c>
    </row>
    <row r="29" spans="1:19" ht="30" customHeight="1">
      <c r="A29" s="6"/>
      <c r="B29" s="6" t="s">
        <v>22</v>
      </c>
      <c r="C29" s="6"/>
      <c r="D29" s="6"/>
      <c r="E29" s="6"/>
      <c r="F29" s="14">
        <f t="shared" si="1"/>
        <v>0</v>
      </c>
      <c r="G29" s="14">
        <f t="shared" si="2"/>
        <v>0</v>
      </c>
      <c r="H29" s="14">
        <f t="shared" si="3"/>
        <v>0</v>
      </c>
      <c r="I29" s="14">
        <f t="shared" si="4"/>
        <v>0</v>
      </c>
      <c r="J29" s="13"/>
      <c r="K29" s="13"/>
      <c r="L29" s="14" t="e" cm="1">
        <f t="array" ref="L29">VLOOKUP(A29,Cluster!A:C,{2,3},FALSE)</f>
        <v>#N/A</v>
      </c>
      <c r="M29" s="14"/>
      <c r="N29" s="14">
        <f t="shared" si="0"/>
        <v>1</v>
      </c>
      <c r="O29" s="14">
        <f t="shared" si="5"/>
        <v>-1</v>
      </c>
      <c r="P29" s="14" t="e">
        <f>N29*VLOOKUP(L29&amp;$B$1,'VM Price'!A:E,3,FALSE)+O29*VLOOKUP(L29&amp;$B$1,'VM Price'!A:E,4,FALSE)</f>
        <v>#N/A</v>
      </c>
      <c r="Q29" s="14">
        <f t="shared" si="6"/>
        <v>0.1</v>
      </c>
      <c r="R29" s="14" t="e" cm="1">
        <f t="array" ref="R29">LN(VLOOKUP(A29,Cluster!A:D,{4},FALSE)*IF(D29&gt;1,D29,1))</f>
        <v>#N/A</v>
      </c>
      <c r="S29" s="14" t="e">
        <f t="shared" si="7"/>
        <v>#N/A</v>
      </c>
    </row>
    <row r="30" spans="1:19" ht="30" customHeight="1">
      <c r="A30" s="6"/>
      <c r="B30" s="6" t="s">
        <v>22</v>
      </c>
      <c r="C30" s="6"/>
      <c r="D30" s="6"/>
      <c r="E30" s="6"/>
      <c r="F30" s="14">
        <f t="shared" si="1"/>
        <v>0</v>
      </c>
      <c r="G30" s="14">
        <f t="shared" si="2"/>
        <v>0</v>
      </c>
      <c r="H30" s="14">
        <f t="shared" si="3"/>
        <v>0</v>
      </c>
      <c r="I30" s="14">
        <f t="shared" si="4"/>
        <v>0</v>
      </c>
      <c r="J30" s="13"/>
      <c r="K30" s="13"/>
      <c r="L30" s="14" t="e" cm="1">
        <f t="array" ref="L30">VLOOKUP(A30,Cluster!A:C,{2,3},FALSE)</f>
        <v>#N/A</v>
      </c>
      <c r="M30" s="14"/>
      <c r="N30" s="14">
        <f t="shared" si="0"/>
        <v>1</v>
      </c>
      <c r="O30" s="14">
        <f t="shared" si="5"/>
        <v>-1</v>
      </c>
      <c r="P30" s="14" t="e">
        <f>N30*VLOOKUP(L30&amp;$B$1,'VM Price'!A:E,3,FALSE)+O30*VLOOKUP(L30&amp;$B$1,'VM Price'!A:E,4,FALSE)</f>
        <v>#N/A</v>
      </c>
      <c r="Q30" s="14">
        <f t="shared" si="6"/>
        <v>0.1</v>
      </c>
      <c r="R30" s="14" t="e" cm="1">
        <f t="array" ref="R30">LN(VLOOKUP(A30,Cluster!A:D,{4},FALSE)*IF(D30&gt;1,D30,1))</f>
        <v>#N/A</v>
      </c>
      <c r="S30" s="14" t="e">
        <f t="shared" si="7"/>
        <v>#N/A</v>
      </c>
    </row>
    <row r="31" spans="1:19" ht="30" customHeight="1">
      <c r="A31" s="6"/>
      <c r="B31" s="6" t="s">
        <v>22</v>
      </c>
      <c r="C31" s="6"/>
      <c r="D31" s="6"/>
      <c r="E31" s="6"/>
      <c r="F31" s="14">
        <f t="shared" si="1"/>
        <v>0</v>
      </c>
      <c r="G31" s="14">
        <f t="shared" si="2"/>
        <v>0</v>
      </c>
      <c r="H31" s="14">
        <f t="shared" si="3"/>
        <v>0</v>
      </c>
      <c r="I31" s="14">
        <f t="shared" si="4"/>
        <v>0</v>
      </c>
      <c r="J31" s="13"/>
      <c r="K31" s="13"/>
      <c r="L31" s="14" t="e" cm="1">
        <f t="array" ref="L31">VLOOKUP(A31,Cluster!A:C,{2,3},FALSE)</f>
        <v>#N/A</v>
      </c>
      <c r="M31" s="14"/>
      <c r="N31" s="14">
        <f t="shared" si="0"/>
        <v>1</v>
      </c>
      <c r="O31" s="14">
        <f t="shared" si="5"/>
        <v>-1</v>
      </c>
      <c r="P31" s="14" t="e">
        <f>N31*VLOOKUP(L31&amp;$B$1,'VM Price'!A:E,3,FALSE)+O31*VLOOKUP(L31&amp;$B$1,'VM Price'!A:E,4,FALSE)</f>
        <v>#N/A</v>
      </c>
      <c r="Q31" s="14">
        <f t="shared" si="6"/>
        <v>0.1</v>
      </c>
      <c r="R31" s="14" t="e" cm="1">
        <f t="array" ref="R31">LN(VLOOKUP(A31,Cluster!A:D,{4},FALSE)*IF(D31&gt;1,D31,1))</f>
        <v>#N/A</v>
      </c>
      <c r="S31" s="14" t="e">
        <f t="shared" si="7"/>
        <v>#N/A</v>
      </c>
    </row>
    <row r="32" spans="1:19" ht="30" customHeight="1">
      <c r="A32" s="6"/>
      <c r="B32" s="6" t="s">
        <v>22</v>
      </c>
      <c r="C32" s="6"/>
      <c r="D32" s="6"/>
      <c r="E32" s="6"/>
      <c r="F32" s="14">
        <f t="shared" si="1"/>
        <v>0</v>
      </c>
      <c r="G32" s="14">
        <f t="shared" si="2"/>
        <v>0</v>
      </c>
      <c r="H32" s="14">
        <f t="shared" si="3"/>
        <v>0</v>
      </c>
      <c r="I32" s="14">
        <f t="shared" si="4"/>
        <v>0</v>
      </c>
      <c r="J32" s="13"/>
      <c r="K32" s="13"/>
      <c r="L32" s="14" t="e" cm="1">
        <f t="array" ref="L32">VLOOKUP(A32,Cluster!A:C,{2,3},FALSE)</f>
        <v>#N/A</v>
      </c>
      <c r="M32" s="14"/>
      <c r="N32" s="14">
        <f t="shared" si="0"/>
        <v>1</v>
      </c>
      <c r="O32" s="14">
        <f t="shared" si="5"/>
        <v>-1</v>
      </c>
      <c r="P32" s="14" t="e">
        <f>N32*VLOOKUP(L32&amp;$B$1,'VM Price'!A:E,3,FALSE)+O32*VLOOKUP(L32&amp;$B$1,'VM Price'!A:E,4,FALSE)</f>
        <v>#N/A</v>
      </c>
      <c r="Q32" s="14">
        <f t="shared" si="6"/>
        <v>0.1</v>
      </c>
      <c r="R32" s="14" t="e" cm="1">
        <f t="array" ref="R32">LN(VLOOKUP(A32,Cluster!A:D,{4},FALSE)*IF(D32&gt;1,D32,1))</f>
        <v>#N/A</v>
      </c>
      <c r="S32" s="14" t="e">
        <f t="shared" si="7"/>
        <v>#N/A</v>
      </c>
    </row>
    <row r="33" spans="1:19" ht="30" customHeight="1">
      <c r="A33" s="6"/>
      <c r="B33" s="6" t="s">
        <v>22</v>
      </c>
      <c r="C33" s="6"/>
      <c r="D33" s="6"/>
      <c r="E33" s="6"/>
      <c r="F33" s="14">
        <f t="shared" si="1"/>
        <v>0</v>
      </c>
      <c r="G33" s="14">
        <f t="shared" si="2"/>
        <v>0</v>
      </c>
      <c r="H33" s="14">
        <f t="shared" si="3"/>
        <v>0</v>
      </c>
      <c r="I33" s="14">
        <f t="shared" si="4"/>
        <v>0</v>
      </c>
      <c r="J33" s="13"/>
      <c r="K33" s="13"/>
      <c r="L33" s="14" t="e" cm="1">
        <f t="array" ref="L33">VLOOKUP(A33,Cluster!A:C,{2,3},FALSE)</f>
        <v>#N/A</v>
      </c>
      <c r="M33" s="14"/>
      <c r="N33" s="14">
        <f t="shared" si="0"/>
        <v>1</v>
      </c>
      <c r="O33" s="14">
        <f t="shared" si="5"/>
        <v>-1</v>
      </c>
      <c r="P33" s="14" t="e">
        <f>N33*VLOOKUP(L33&amp;$B$1,'VM Price'!A:E,3,FALSE)+O33*VLOOKUP(L33&amp;$B$1,'VM Price'!A:E,4,FALSE)</f>
        <v>#N/A</v>
      </c>
      <c r="Q33" s="14">
        <f t="shared" si="6"/>
        <v>0.1</v>
      </c>
      <c r="R33" s="14" t="e" cm="1">
        <f t="array" ref="R33">LN(VLOOKUP(A33,Cluster!A:D,{4},FALSE)*IF(D33&gt;1,D33,1))</f>
        <v>#N/A</v>
      </c>
      <c r="S33" s="14" t="e">
        <f t="shared" si="7"/>
        <v>#N/A</v>
      </c>
    </row>
    <row r="34" spans="1:19" ht="30" customHeight="1">
      <c r="A34" s="6"/>
      <c r="B34" s="6" t="s">
        <v>22</v>
      </c>
      <c r="C34" s="6"/>
      <c r="D34" s="6"/>
      <c r="E34" s="6"/>
      <c r="F34" s="14">
        <f t="shared" si="1"/>
        <v>0</v>
      </c>
      <c r="G34" s="14">
        <f t="shared" si="2"/>
        <v>0</v>
      </c>
      <c r="H34" s="14">
        <f t="shared" si="3"/>
        <v>0</v>
      </c>
      <c r="I34" s="14">
        <f t="shared" si="4"/>
        <v>0</v>
      </c>
      <c r="J34" s="13"/>
      <c r="K34" s="13"/>
      <c r="L34" s="14" t="e" cm="1">
        <f t="array" ref="L34">VLOOKUP(A34,Cluster!A:C,{2,3},FALSE)</f>
        <v>#N/A</v>
      </c>
      <c r="M34" s="14"/>
      <c r="N34" s="14">
        <f t="shared" si="0"/>
        <v>1</v>
      </c>
      <c r="O34" s="14">
        <f t="shared" si="5"/>
        <v>-1</v>
      </c>
      <c r="P34" s="14" t="e">
        <f>N34*VLOOKUP(L34&amp;$B$1,'VM Price'!A:E,3,FALSE)+O34*VLOOKUP(L34&amp;$B$1,'VM Price'!A:E,4,FALSE)</f>
        <v>#N/A</v>
      </c>
      <c r="Q34" s="14">
        <f t="shared" si="6"/>
        <v>0.1</v>
      </c>
      <c r="R34" s="14" t="e" cm="1">
        <f t="array" ref="R34">LN(VLOOKUP(A34,Cluster!A:D,{4},FALSE)*IF(D34&gt;1,D34,1))</f>
        <v>#N/A</v>
      </c>
      <c r="S34" s="14" t="e">
        <f t="shared" si="7"/>
        <v>#N/A</v>
      </c>
    </row>
    <row r="35" spans="1:19" ht="30" customHeight="1">
      <c r="A35" s="6"/>
      <c r="B35" s="6" t="s">
        <v>22</v>
      </c>
      <c r="C35" s="6"/>
      <c r="D35" s="6"/>
      <c r="E35" s="6"/>
      <c r="F35" s="14">
        <f t="shared" si="1"/>
        <v>0</v>
      </c>
      <c r="G35" s="14">
        <f t="shared" si="2"/>
        <v>0</v>
      </c>
      <c r="H35" s="14">
        <f t="shared" si="3"/>
        <v>0</v>
      </c>
      <c r="I35" s="14">
        <f t="shared" si="4"/>
        <v>0</v>
      </c>
      <c r="J35" s="13"/>
      <c r="K35" s="13"/>
      <c r="L35" s="14" t="e" cm="1">
        <f t="array" ref="L35">VLOOKUP(A35,Cluster!A:C,{2,3},FALSE)</f>
        <v>#N/A</v>
      </c>
      <c r="M35" s="14"/>
      <c r="N35" s="14">
        <f t="shared" si="0"/>
        <v>1</v>
      </c>
      <c r="O35" s="14">
        <f t="shared" si="5"/>
        <v>-1</v>
      </c>
      <c r="P35" s="14" t="e">
        <f>N35*VLOOKUP(L35&amp;$B$1,'VM Price'!A:E,3,FALSE)+O35*VLOOKUP(L35&amp;$B$1,'VM Price'!A:E,4,FALSE)</f>
        <v>#N/A</v>
      </c>
      <c r="Q35" s="14">
        <f t="shared" si="6"/>
        <v>0.1</v>
      </c>
      <c r="R35" s="14" t="e" cm="1">
        <f t="array" ref="R35">LN(VLOOKUP(A35,Cluster!A:D,{4},FALSE)*IF(D35&gt;1,D35,1))</f>
        <v>#N/A</v>
      </c>
      <c r="S35" s="14" t="e">
        <f t="shared" si="7"/>
        <v>#N/A</v>
      </c>
    </row>
    <row r="36" spans="1:19" ht="30" customHeight="1">
      <c r="A36" s="6"/>
      <c r="B36" s="6" t="s">
        <v>22</v>
      </c>
      <c r="C36" s="6"/>
      <c r="D36" s="6"/>
      <c r="E36" s="6"/>
      <c r="F36" s="14">
        <f t="shared" si="1"/>
        <v>0</v>
      </c>
      <c r="G36" s="14">
        <f t="shared" si="2"/>
        <v>0</v>
      </c>
      <c r="H36" s="14">
        <f t="shared" si="3"/>
        <v>0</v>
      </c>
      <c r="I36" s="14">
        <f t="shared" si="4"/>
        <v>0</v>
      </c>
      <c r="J36" s="13"/>
      <c r="K36" s="13"/>
      <c r="L36" s="14" t="e" cm="1">
        <f t="array" ref="L36">VLOOKUP(A36,Cluster!A:C,{2,3},FALSE)</f>
        <v>#N/A</v>
      </c>
      <c r="M36" s="14"/>
      <c r="N36" s="14">
        <f t="shared" si="0"/>
        <v>1</v>
      </c>
      <c r="O36" s="14">
        <f t="shared" si="5"/>
        <v>-1</v>
      </c>
      <c r="P36" s="14" t="e">
        <f>N36*VLOOKUP(L36&amp;$B$1,'VM Price'!A:E,3,FALSE)+O36*VLOOKUP(L36&amp;$B$1,'VM Price'!A:E,4,FALSE)</f>
        <v>#N/A</v>
      </c>
      <c r="Q36" s="14">
        <f t="shared" si="6"/>
        <v>0.1</v>
      </c>
      <c r="R36" s="14" t="e" cm="1">
        <f t="array" ref="R36">LN(VLOOKUP(A36,Cluster!A:D,{4},FALSE)*IF(D36&gt;1,D36,1))</f>
        <v>#N/A</v>
      </c>
      <c r="S36" s="14" t="e">
        <f t="shared" si="7"/>
        <v>#N/A</v>
      </c>
    </row>
    <row r="37" spans="1:19" ht="30" customHeight="1">
      <c r="A37" s="6"/>
      <c r="B37" s="6" t="s">
        <v>22</v>
      </c>
      <c r="C37" s="6"/>
      <c r="D37" s="6"/>
      <c r="E37" s="6"/>
      <c r="F37" s="14">
        <f t="shared" si="1"/>
        <v>0</v>
      </c>
      <c r="G37" s="14">
        <f t="shared" si="2"/>
        <v>0</v>
      </c>
      <c r="H37" s="14">
        <f t="shared" si="3"/>
        <v>0</v>
      </c>
      <c r="I37" s="14">
        <f t="shared" si="4"/>
        <v>0</v>
      </c>
      <c r="J37" s="13"/>
      <c r="K37" s="13"/>
      <c r="L37" s="14" t="e" cm="1">
        <f t="array" ref="L37">VLOOKUP(A37,Cluster!A:C,{2,3},FALSE)</f>
        <v>#N/A</v>
      </c>
      <c r="M37" s="14"/>
      <c r="N37" s="14">
        <f t="shared" si="0"/>
        <v>1</v>
      </c>
      <c r="O37" s="14">
        <f t="shared" si="5"/>
        <v>-1</v>
      </c>
      <c r="P37" s="14" t="e">
        <f>N37*VLOOKUP(L37&amp;$B$1,'VM Price'!A:E,3,FALSE)+O37*VLOOKUP(L37&amp;$B$1,'VM Price'!A:E,4,FALSE)</f>
        <v>#N/A</v>
      </c>
      <c r="Q37" s="14">
        <f t="shared" si="6"/>
        <v>0.1</v>
      </c>
      <c r="R37" s="14" t="e" cm="1">
        <f t="array" ref="R37">LN(VLOOKUP(A37,Cluster!A:D,{4},FALSE)*IF(D37&gt;1,D37,1))</f>
        <v>#N/A</v>
      </c>
      <c r="S37" s="14" t="e">
        <f t="shared" si="7"/>
        <v>#N/A</v>
      </c>
    </row>
    <row r="38" spans="1:19" ht="30" customHeight="1">
      <c r="A38" s="6"/>
      <c r="B38" s="6" t="s">
        <v>22</v>
      </c>
      <c r="C38" s="6"/>
      <c r="D38" s="6"/>
      <c r="E38" s="6"/>
      <c r="F38" s="14">
        <f t="shared" si="1"/>
        <v>0</v>
      </c>
      <c r="G38" s="14">
        <f t="shared" si="2"/>
        <v>0</v>
      </c>
      <c r="H38" s="14">
        <f t="shared" si="3"/>
        <v>0</v>
      </c>
      <c r="I38" s="14">
        <f t="shared" si="4"/>
        <v>0</v>
      </c>
      <c r="J38" s="13"/>
      <c r="K38" s="13"/>
      <c r="L38" s="14" t="e" cm="1">
        <f t="array" ref="L38">VLOOKUP(A38,Cluster!A:C,{2,3},FALSE)</f>
        <v>#N/A</v>
      </c>
      <c r="M38" s="14"/>
      <c r="N38" s="14">
        <f t="shared" si="0"/>
        <v>1</v>
      </c>
      <c r="O38" s="14">
        <f t="shared" si="5"/>
        <v>-1</v>
      </c>
      <c r="P38" s="14" t="e">
        <f>N38*VLOOKUP(L38&amp;$B$1,'VM Price'!A:E,3,FALSE)+O38*VLOOKUP(L38&amp;$B$1,'VM Price'!A:E,4,FALSE)</f>
        <v>#N/A</v>
      </c>
      <c r="Q38" s="14">
        <f t="shared" si="6"/>
        <v>0.1</v>
      </c>
      <c r="R38" s="14" t="e" cm="1">
        <f t="array" ref="R38">LN(VLOOKUP(A38,Cluster!A:D,{4},FALSE)*IF(D38&gt;1,D38,1))</f>
        <v>#N/A</v>
      </c>
      <c r="S38" s="14" t="e">
        <f t="shared" si="7"/>
        <v>#N/A</v>
      </c>
    </row>
    <row r="39" spans="1:19" ht="30" customHeight="1">
      <c r="A39" s="6"/>
      <c r="B39" s="6" t="s">
        <v>22</v>
      </c>
      <c r="C39" s="6"/>
      <c r="D39" s="6"/>
      <c r="E39" s="6"/>
      <c r="F39" s="14">
        <f t="shared" si="1"/>
        <v>0</v>
      </c>
      <c r="G39" s="14">
        <f t="shared" si="2"/>
        <v>0</v>
      </c>
      <c r="H39" s="14">
        <f t="shared" si="3"/>
        <v>0</v>
      </c>
      <c r="I39" s="14">
        <f t="shared" si="4"/>
        <v>0</v>
      </c>
      <c r="J39" s="13"/>
      <c r="K39" s="13"/>
      <c r="L39" s="14" t="e" cm="1">
        <f t="array" ref="L39">VLOOKUP(A39,Cluster!A:C,{2,3},FALSE)</f>
        <v>#N/A</v>
      </c>
      <c r="M39" s="14"/>
      <c r="N39" s="14">
        <f t="shared" si="0"/>
        <v>1</v>
      </c>
      <c r="O39" s="14">
        <f t="shared" si="5"/>
        <v>-1</v>
      </c>
      <c r="P39" s="14" t="e">
        <f>N39*VLOOKUP(L39&amp;$B$1,'VM Price'!A:E,3,FALSE)+O39*VLOOKUP(L39&amp;$B$1,'VM Price'!A:E,4,FALSE)</f>
        <v>#N/A</v>
      </c>
      <c r="Q39" s="14">
        <f t="shared" si="6"/>
        <v>0.1</v>
      </c>
      <c r="R39" s="14" t="e" cm="1">
        <f t="array" ref="R39">LN(VLOOKUP(A39,Cluster!A:D,{4},FALSE)*IF(D39&gt;1,D39,1))</f>
        <v>#N/A</v>
      </c>
      <c r="S39" s="14" t="e">
        <f t="shared" si="7"/>
        <v>#N/A</v>
      </c>
    </row>
    <row r="40" spans="1:19" ht="30" customHeight="1">
      <c r="A40" s="6"/>
      <c r="B40" s="6" t="s">
        <v>22</v>
      </c>
      <c r="C40" s="6"/>
      <c r="D40" s="6"/>
      <c r="E40" s="6"/>
      <c r="F40" s="14">
        <f t="shared" si="1"/>
        <v>0</v>
      </c>
      <c r="G40" s="14">
        <f t="shared" si="2"/>
        <v>0</v>
      </c>
      <c r="H40" s="14">
        <f t="shared" si="3"/>
        <v>0</v>
      </c>
      <c r="I40" s="14">
        <f t="shared" si="4"/>
        <v>0</v>
      </c>
      <c r="J40" s="13"/>
      <c r="K40" s="13"/>
      <c r="L40" s="14" t="e" cm="1">
        <f t="array" ref="L40">VLOOKUP(A40,Cluster!A:C,{2,3},FALSE)</f>
        <v>#N/A</v>
      </c>
      <c r="M40" s="14"/>
      <c r="N40" s="14">
        <f t="shared" si="0"/>
        <v>1</v>
      </c>
      <c r="O40" s="14">
        <f t="shared" si="5"/>
        <v>-1</v>
      </c>
      <c r="P40" s="14" t="e">
        <f>N40*VLOOKUP(L40&amp;$B$1,'VM Price'!A:E,3,FALSE)+O40*VLOOKUP(L40&amp;$B$1,'VM Price'!A:E,4,FALSE)</f>
        <v>#N/A</v>
      </c>
      <c r="Q40" s="14">
        <f t="shared" si="6"/>
        <v>0.1</v>
      </c>
      <c r="R40" s="14" t="e" cm="1">
        <f t="array" ref="R40">LN(VLOOKUP(A40,Cluster!A:D,{4},FALSE)*IF(D40&gt;1,D40,1))</f>
        <v>#N/A</v>
      </c>
      <c r="S40" s="14" t="e">
        <f t="shared" si="7"/>
        <v>#N/A</v>
      </c>
    </row>
    <row r="41" spans="1:19" ht="30" customHeight="1">
      <c r="A41" s="6"/>
      <c r="B41" s="6" t="s">
        <v>22</v>
      </c>
      <c r="C41" s="6"/>
      <c r="D41" s="6"/>
      <c r="E41" s="6"/>
      <c r="F41" s="14">
        <f t="shared" si="1"/>
        <v>0</v>
      </c>
      <c r="G41" s="14">
        <f t="shared" si="2"/>
        <v>0</v>
      </c>
      <c r="H41" s="14">
        <f t="shared" si="3"/>
        <v>0</v>
      </c>
      <c r="I41" s="14">
        <f t="shared" si="4"/>
        <v>0</v>
      </c>
      <c r="J41" s="13"/>
      <c r="K41" s="13"/>
      <c r="L41" s="14" t="e" cm="1">
        <f t="array" ref="L41">VLOOKUP(A41,Cluster!A:C,{2,3},FALSE)</f>
        <v>#N/A</v>
      </c>
      <c r="M41" s="14"/>
      <c r="N41" s="14">
        <f t="shared" si="0"/>
        <v>1</v>
      </c>
      <c r="O41" s="14">
        <f t="shared" si="5"/>
        <v>-1</v>
      </c>
      <c r="P41" s="14" t="e">
        <f>N41*VLOOKUP(L41&amp;$B$1,'VM Price'!A:E,3,FALSE)+O41*VLOOKUP(L41&amp;$B$1,'VM Price'!A:E,4,FALSE)</f>
        <v>#N/A</v>
      </c>
      <c r="Q41" s="14">
        <f t="shared" si="6"/>
        <v>0.1</v>
      </c>
      <c r="R41" s="14" t="e" cm="1">
        <f t="array" ref="R41">LN(VLOOKUP(A41,Cluster!A:D,{4},FALSE)*IF(D41&gt;1,D41,1))</f>
        <v>#N/A</v>
      </c>
      <c r="S41" s="14" t="e">
        <f t="shared" si="7"/>
        <v>#N/A</v>
      </c>
    </row>
    <row r="42" spans="1:19" ht="30" customHeight="1">
      <c r="A42" s="6"/>
      <c r="B42" s="6" t="s">
        <v>22</v>
      </c>
      <c r="C42" s="6"/>
      <c r="D42" s="6"/>
      <c r="E42" s="6"/>
      <c r="F42" s="14">
        <f t="shared" si="1"/>
        <v>0</v>
      </c>
      <c r="G42" s="14">
        <f t="shared" si="2"/>
        <v>0</v>
      </c>
      <c r="H42" s="14">
        <f t="shared" si="3"/>
        <v>0</v>
      </c>
      <c r="I42" s="14">
        <f t="shared" si="4"/>
        <v>0</v>
      </c>
      <c r="J42" s="13"/>
      <c r="K42" s="13"/>
      <c r="L42" s="14" t="e" cm="1">
        <f t="array" ref="L42">VLOOKUP(A42,Cluster!A:C,{2,3},FALSE)</f>
        <v>#N/A</v>
      </c>
      <c r="M42" s="14"/>
      <c r="N42" s="14">
        <f t="shared" si="0"/>
        <v>1</v>
      </c>
      <c r="O42" s="14">
        <f t="shared" si="5"/>
        <v>-1</v>
      </c>
      <c r="P42" s="14" t="e">
        <f>N42*VLOOKUP(L42&amp;$B$1,'VM Price'!A:E,3,FALSE)+O42*VLOOKUP(L42&amp;$B$1,'VM Price'!A:E,4,FALSE)</f>
        <v>#N/A</v>
      </c>
      <c r="Q42" s="14">
        <f t="shared" si="6"/>
        <v>0.1</v>
      </c>
      <c r="R42" s="14" t="e" cm="1">
        <f t="array" ref="R42">LN(VLOOKUP(A42,Cluster!A:D,{4},FALSE)*IF(D42&gt;1,D42,1))</f>
        <v>#N/A</v>
      </c>
      <c r="S42" s="14" t="e">
        <f t="shared" si="7"/>
        <v>#N/A</v>
      </c>
    </row>
    <row r="43" spans="1:19" ht="30" customHeight="1">
      <c r="A43" s="6"/>
      <c r="B43" s="6" t="s">
        <v>22</v>
      </c>
      <c r="C43" s="6"/>
      <c r="D43" s="6"/>
      <c r="E43" s="6"/>
      <c r="F43" s="14">
        <f t="shared" si="1"/>
        <v>0</v>
      </c>
      <c r="G43" s="14">
        <f t="shared" si="2"/>
        <v>0</v>
      </c>
      <c r="H43" s="14">
        <f t="shared" si="3"/>
        <v>0</v>
      </c>
      <c r="I43" s="14">
        <f t="shared" si="4"/>
        <v>0</v>
      </c>
      <c r="J43" s="13"/>
      <c r="K43" s="13"/>
      <c r="L43" s="14" t="e" cm="1">
        <f t="array" ref="L43">VLOOKUP(A43,Cluster!A:C,{2,3},FALSE)</f>
        <v>#N/A</v>
      </c>
      <c r="M43" s="14"/>
      <c r="N43" s="14">
        <f t="shared" si="0"/>
        <v>1</v>
      </c>
      <c r="O43" s="14">
        <f t="shared" si="5"/>
        <v>-1</v>
      </c>
      <c r="P43" s="14" t="e">
        <f>N43*VLOOKUP(L43&amp;$B$1,'VM Price'!A:E,3,FALSE)+O43*VLOOKUP(L43&amp;$B$1,'VM Price'!A:E,4,FALSE)</f>
        <v>#N/A</v>
      </c>
      <c r="Q43" s="14">
        <f t="shared" si="6"/>
        <v>0.1</v>
      </c>
      <c r="R43" s="14" t="e" cm="1">
        <f t="array" ref="R43">LN(VLOOKUP(A43,Cluster!A:D,{4},FALSE)*IF(D43&gt;1,D43,1))</f>
        <v>#N/A</v>
      </c>
      <c r="S43" s="14" t="e">
        <f t="shared" si="7"/>
        <v>#N/A</v>
      </c>
    </row>
    <row r="44" spans="1:19" ht="30" customHeight="1">
      <c r="A44" s="6"/>
      <c r="B44" s="6" t="s">
        <v>22</v>
      </c>
      <c r="C44" s="6"/>
      <c r="D44" s="6"/>
      <c r="E44" s="6"/>
      <c r="F44" s="14">
        <f t="shared" si="1"/>
        <v>0</v>
      </c>
      <c r="G44" s="14">
        <f t="shared" si="2"/>
        <v>0</v>
      </c>
      <c r="H44" s="14">
        <f t="shared" si="3"/>
        <v>0</v>
      </c>
      <c r="I44" s="14">
        <f t="shared" si="4"/>
        <v>0</v>
      </c>
      <c r="J44" s="13"/>
      <c r="K44" s="13"/>
      <c r="L44" s="14" t="e" cm="1">
        <f t="array" ref="L44">VLOOKUP(A44,Cluster!A:C,{2,3},FALSE)</f>
        <v>#N/A</v>
      </c>
      <c r="M44" s="14"/>
      <c r="N44" s="14">
        <f t="shared" si="0"/>
        <v>1</v>
      </c>
      <c r="O44" s="14">
        <f t="shared" si="5"/>
        <v>-1</v>
      </c>
      <c r="P44" s="14" t="e">
        <f>N44*VLOOKUP(L44&amp;$B$1,'VM Price'!A:E,3,FALSE)+O44*VLOOKUP(L44&amp;$B$1,'VM Price'!A:E,4,FALSE)</f>
        <v>#N/A</v>
      </c>
      <c r="Q44" s="14">
        <f t="shared" si="6"/>
        <v>0.1</v>
      </c>
      <c r="R44" s="14" t="e" cm="1">
        <f t="array" ref="R44">LN(VLOOKUP(A44,Cluster!A:D,{4},FALSE)*IF(D44&gt;1,D44,1))</f>
        <v>#N/A</v>
      </c>
      <c r="S44" s="14" t="e">
        <f t="shared" si="7"/>
        <v>#N/A</v>
      </c>
    </row>
    <row r="45" spans="1:19" ht="30" customHeight="1">
      <c r="A45" s="6"/>
      <c r="B45" s="6" t="s">
        <v>22</v>
      </c>
      <c r="C45" s="6"/>
      <c r="D45" s="6"/>
      <c r="E45" s="6"/>
      <c r="F45" s="14">
        <f t="shared" si="1"/>
        <v>0</v>
      </c>
      <c r="G45" s="14">
        <f t="shared" si="2"/>
        <v>0</v>
      </c>
      <c r="H45" s="14">
        <f t="shared" si="3"/>
        <v>0</v>
      </c>
      <c r="I45" s="14">
        <f t="shared" si="4"/>
        <v>0</v>
      </c>
      <c r="J45" s="13"/>
      <c r="K45" s="13"/>
      <c r="L45" s="14" t="e" cm="1">
        <f t="array" ref="L45">VLOOKUP(A45,Cluster!A:C,{2,3},FALSE)</f>
        <v>#N/A</v>
      </c>
      <c r="M45" s="14"/>
      <c r="N45" s="14">
        <f t="shared" si="0"/>
        <v>1</v>
      </c>
      <c r="O45" s="14">
        <f t="shared" si="5"/>
        <v>-1</v>
      </c>
      <c r="P45" s="14" t="e">
        <f>N45*VLOOKUP(L45&amp;$B$1,'VM Price'!A:E,3,FALSE)+O45*VLOOKUP(L45&amp;$B$1,'VM Price'!A:E,4,FALSE)</f>
        <v>#N/A</v>
      </c>
      <c r="Q45" s="14">
        <f t="shared" si="6"/>
        <v>0.1</v>
      </c>
      <c r="R45" s="14" t="e" cm="1">
        <f t="array" ref="R45">LN(VLOOKUP(A45,Cluster!A:D,{4},FALSE)*IF(D45&gt;1,D45,1))</f>
        <v>#N/A</v>
      </c>
      <c r="S45" s="14" t="e">
        <f t="shared" si="7"/>
        <v>#N/A</v>
      </c>
    </row>
    <row r="46" spans="1:19" ht="30" customHeight="1">
      <c r="A46" s="6"/>
      <c r="B46" s="6" t="s">
        <v>22</v>
      </c>
      <c r="C46" s="6"/>
      <c r="D46" s="6"/>
      <c r="E46" s="6"/>
      <c r="F46" s="14">
        <f t="shared" si="1"/>
        <v>0</v>
      </c>
      <c r="G46" s="14">
        <f t="shared" si="2"/>
        <v>0</v>
      </c>
      <c r="H46" s="14">
        <f t="shared" si="3"/>
        <v>0</v>
      </c>
      <c r="I46" s="14">
        <f t="shared" si="4"/>
        <v>0</v>
      </c>
      <c r="J46" s="13"/>
      <c r="K46" s="13"/>
      <c r="L46" s="14" t="e" cm="1">
        <f t="array" ref="L46">VLOOKUP(A46,Cluster!A:C,{2,3},FALSE)</f>
        <v>#N/A</v>
      </c>
      <c r="M46" s="14"/>
      <c r="N46" s="14">
        <f t="shared" si="0"/>
        <v>1</v>
      </c>
      <c r="O46" s="14">
        <f t="shared" si="5"/>
        <v>-1</v>
      </c>
      <c r="P46" s="14" t="e">
        <f>N46*VLOOKUP(L46&amp;$B$1,'VM Price'!A:E,3,FALSE)+O46*VLOOKUP(L46&amp;$B$1,'VM Price'!A:E,4,FALSE)</f>
        <v>#N/A</v>
      </c>
      <c r="Q46" s="14">
        <f t="shared" si="6"/>
        <v>0.1</v>
      </c>
      <c r="R46" s="14" t="e" cm="1">
        <f t="array" ref="R46">LN(VLOOKUP(A46,Cluster!A:D,{4},FALSE)*IF(D46&gt;1,D46,1))</f>
        <v>#N/A</v>
      </c>
      <c r="S46" s="14" t="e">
        <f t="shared" si="7"/>
        <v>#N/A</v>
      </c>
    </row>
    <row r="47" spans="1:19" ht="30" customHeight="1">
      <c r="A47" s="6"/>
      <c r="B47" s="6" t="s">
        <v>22</v>
      </c>
      <c r="C47" s="6"/>
      <c r="D47" s="6"/>
      <c r="E47" s="6"/>
      <c r="F47" s="14">
        <f t="shared" si="1"/>
        <v>0</v>
      </c>
      <c r="G47" s="14">
        <f t="shared" si="2"/>
        <v>0</v>
      </c>
      <c r="H47" s="14">
        <f t="shared" si="3"/>
        <v>0</v>
      </c>
      <c r="I47" s="14">
        <f t="shared" si="4"/>
        <v>0</v>
      </c>
      <c r="J47" s="13"/>
      <c r="K47" s="13"/>
      <c r="L47" s="14" t="e" cm="1">
        <f t="array" ref="L47">VLOOKUP(A47,Cluster!A:C,{2,3},FALSE)</f>
        <v>#N/A</v>
      </c>
      <c r="M47" s="14"/>
      <c r="N47" s="14">
        <f t="shared" si="0"/>
        <v>1</v>
      </c>
      <c r="O47" s="14">
        <f t="shared" si="5"/>
        <v>-1</v>
      </c>
      <c r="P47" s="14" t="e">
        <f>N47*VLOOKUP(L47&amp;$B$1,'VM Price'!A:E,3,FALSE)+O47*VLOOKUP(L47&amp;$B$1,'VM Price'!A:E,4,FALSE)</f>
        <v>#N/A</v>
      </c>
      <c r="Q47" s="14">
        <f t="shared" si="6"/>
        <v>0.1</v>
      </c>
      <c r="R47" s="14" t="e" cm="1">
        <f t="array" ref="R47">LN(VLOOKUP(A47,Cluster!A:D,{4},FALSE)*IF(D47&gt;1,D47,1))</f>
        <v>#N/A</v>
      </c>
      <c r="S47" s="14" t="e">
        <f t="shared" si="7"/>
        <v>#N/A</v>
      </c>
    </row>
    <row r="48" spans="1:19" ht="30" customHeight="1">
      <c r="A48" s="6"/>
      <c r="B48" s="6" t="s">
        <v>22</v>
      </c>
      <c r="C48" s="6"/>
      <c r="D48" s="6"/>
      <c r="E48" s="6"/>
      <c r="F48" s="14">
        <f t="shared" si="1"/>
        <v>0</v>
      </c>
      <c r="G48" s="14">
        <f t="shared" si="2"/>
        <v>0</v>
      </c>
      <c r="H48" s="14">
        <f t="shared" si="3"/>
        <v>0</v>
      </c>
      <c r="I48" s="14">
        <f t="shared" si="4"/>
        <v>0</v>
      </c>
      <c r="J48" s="13"/>
      <c r="K48" s="13"/>
      <c r="L48" s="14" t="e" cm="1">
        <f t="array" ref="L48">VLOOKUP(A48,Cluster!A:C,{2,3},FALSE)</f>
        <v>#N/A</v>
      </c>
      <c r="M48" s="14"/>
      <c r="N48" s="14">
        <f t="shared" si="0"/>
        <v>1</v>
      </c>
      <c r="O48" s="14">
        <f t="shared" si="5"/>
        <v>-1</v>
      </c>
      <c r="P48" s="14" t="e">
        <f>N48*VLOOKUP(L48&amp;$B$1,'VM Price'!A:E,3,FALSE)+O48*VLOOKUP(L48&amp;$B$1,'VM Price'!A:E,4,FALSE)</f>
        <v>#N/A</v>
      </c>
      <c r="Q48" s="14">
        <f t="shared" si="6"/>
        <v>0.1</v>
      </c>
      <c r="R48" s="14" t="e" cm="1">
        <f t="array" ref="R48">LN(VLOOKUP(A48,Cluster!A:D,{4},FALSE)*IF(D48&gt;1,D48,1))</f>
        <v>#N/A</v>
      </c>
      <c r="S48" s="14" t="e">
        <f t="shared" si="7"/>
        <v>#N/A</v>
      </c>
    </row>
    <row r="49" spans="1:19" ht="30" customHeight="1">
      <c r="A49" s="6"/>
      <c r="B49" s="6" t="s">
        <v>22</v>
      </c>
      <c r="C49" s="6"/>
      <c r="D49" s="6"/>
      <c r="E49" s="6"/>
      <c r="F49" s="14">
        <f t="shared" si="1"/>
        <v>0</v>
      </c>
      <c r="G49" s="14">
        <f t="shared" si="2"/>
        <v>0</v>
      </c>
      <c r="H49" s="14">
        <f t="shared" si="3"/>
        <v>0</v>
      </c>
      <c r="I49" s="14">
        <f t="shared" si="4"/>
        <v>0</v>
      </c>
      <c r="J49" s="13"/>
      <c r="K49" s="13"/>
      <c r="L49" s="14" t="e" cm="1">
        <f t="array" ref="L49">VLOOKUP(A49,Cluster!A:C,{2,3},FALSE)</f>
        <v>#N/A</v>
      </c>
      <c r="M49" s="14"/>
      <c r="N49" s="14">
        <f t="shared" si="0"/>
        <v>1</v>
      </c>
      <c r="O49" s="14">
        <f t="shared" si="5"/>
        <v>-1</v>
      </c>
      <c r="P49" s="14" t="e">
        <f>N49*VLOOKUP(L49&amp;$B$1,'VM Price'!A:E,3,FALSE)+O49*VLOOKUP(L49&amp;$B$1,'VM Price'!A:E,4,FALSE)</f>
        <v>#N/A</v>
      </c>
      <c r="Q49" s="14">
        <f t="shared" si="6"/>
        <v>0.1</v>
      </c>
      <c r="R49" s="14" t="e" cm="1">
        <f t="array" ref="R49">LN(VLOOKUP(A49,Cluster!A:D,{4},FALSE)*IF(D49&gt;1,D49,1))</f>
        <v>#N/A</v>
      </c>
      <c r="S49" s="14" t="e">
        <f t="shared" si="7"/>
        <v>#N/A</v>
      </c>
    </row>
    <row r="50" spans="1:19" ht="30" customHeight="1">
      <c r="A50" s="6"/>
      <c r="B50" s="6" t="s">
        <v>22</v>
      </c>
      <c r="C50" s="6"/>
      <c r="D50" s="6"/>
      <c r="E50" s="6"/>
      <c r="F50" s="14">
        <f t="shared" si="1"/>
        <v>0</v>
      </c>
      <c r="G50" s="14">
        <f t="shared" si="2"/>
        <v>0</v>
      </c>
      <c r="H50" s="14">
        <f t="shared" si="3"/>
        <v>0</v>
      </c>
      <c r="I50" s="14">
        <f t="shared" si="4"/>
        <v>0</v>
      </c>
      <c r="J50" s="13"/>
      <c r="K50" s="13"/>
      <c r="L50" s="14" t="e" cm="1">
        <f t="array" ref="L50">VLOOKUP(A50,Cluster!A:C,{2,3},FALSE)</f>
        <v>#N/A</v>
      </c>
      <c r="M50" s="14"/>
      <c r="N50" s="14">
        <f t="shared" si="0"/>
        <v>1</v>
      </c>
      <c r="O50" s="14">
        <f t="shared" si="5"/>
        <v>-1</v>
      </c>
      <c r="P50" s="14" t="e">
        <f>N50*VLOOKUP(L50&amp;$B$1,'VM Price'!A:E,3,FALSE)+O50*VLOOKUP(L50&amp;$B$1,'VM Price'!A:E,4,FALSE)</f>
        <v>#N/A</v>
      </c>
      <c r="Q50" s="14">
        <f t="shared" si="6"/>
        <v>0.1</v>
      </c>
      <c r="R50" s="14" t="e" cm="1">
        <f t="array" ref="R50">LN(VLOOKUP(A50,Cluster!A:D,{4},FALSE)*IF(D50&gt;1,D50,1))</f>
        <v>#N/A</v>
      </c>
      <c r="S50" s="14" t="e">
        <f t="shared" si="7"/>
        <v>#N/A</v>
      </c>
    </row>
    <row r="51" spans="1:19" ht="30" customHeight="1">
      <c r="A51" s="6"/>
      <c r="B51" s="6" t="s">
        <v>22</v>
      </c>
      <c r="C51" s="6"/>
      <c r="D51" s="6"/>
      <c r="E51" s="6"/>
      <c r="F51" s="14">
        <f t="shared" si="1"/>
        <v>0</v>
      </c>
      <c r="G51" s="14">
        <f t="shared" si="2"/>
        <v>0</v>
      </c>
      <c r="H51" s="14">
        <f t="shared" si="3"/>
        <v>0</v>
      </c>
      <c r="I51" s="14">
        <f t="shared" si="4"/>
        <v>0</v>
      </c>
      <c r="J51" s="15"/>
      <c r="K51" s="15"/>
      <c r="L51" s="14" t="e" cm="1">
        <f t="array" ref="L51">VLOOKUP(A51,Cluster!A:C,{2,3},FALSE)</f>
        <v>#N/A</v>
      </c>
      <c r="M51" s="14"/>
      <c r="N51" s="14">
        <f t="shared" si="0"/>
        <v>1</v>
      </c>
      <c r="O51" s="14">
        <f t="shared" si="5"/>
        <v>-1</v>
      </c>
      <c r="P51" s="14" t="e">
        <f>N51*VLOOKUP(L51&amp;$B$1,'VM Price'!A:E,3,FALSE)+O51*VLOOKUP(L51&amp;$B$1,'VM Price'!A:E,4,FALSE)</f>
        <v>#N/A</v>
      </c>
      <c r="Q51" s="14">
        <f t="shared" si="6"/>
        <v>0.1</v>
      </c>
      <c r="R51" s="14" t="e" cm="1">
        <f t="array" ref="R51">LN(VLOOKUP(A51,Cluster!A:D,{4},FALSE)*IF(D51&gt;1,D51,1))</f>
        <v>#N/A</v>
      </c>
      <c r="S51" s="14" t="e">
        <f t="shared" si="7"/>
        <v>#N/A</v>
      </c>
    </row>
    <row r="52" spans="1:19" ht="30" customHeight="1">
      <c r="G52" s="16">
        <f>SUM(G4:G51)</f>
        <v>0.92388888888888887</v>
      </c>
      <c r="H52" s="16">
        <f>SUM(H4:H51)</f>
        <v>2.0075000000000003</v>
      </c>
      <c r="I52" s="16">
        <f>SUM(I3:I51)</f>
        <v>3.2612679999999998</v>
      </c>
    </row>
  </sheetData>
  <sheetProtection algorithmName="SHA-512" hashValue="R/koIZpUuCt2xwiX79cgVtjQOBmuXxCi441lkC4wY25x5zDD6u4l+0Lo98Yfb4OVaGsUvSynLm04Rzv9IXx4SQ==" saltValue="6PqsCk00+Pc7XtqNjikt1w==" spinCount="100000" sheet="1" objects="1" scenarios="1"/>
  <phoneticPr fontId="1" type="noConversion"/>
  <dataValidations count="9">
    <dataValidation allowBlank="1" showInputMessage="1" showErrorMessage="1" promptTitle="Number of Concurrent Tasks" prompt="If you run scatter jobs in a sharing cluster, enter the number of jobs here." sqref="D2" xr:uid="{76958143-2597-EF47-85D9-FACEF552D896}"/>
    <dataValidation type="custom" allowBlank="1" showInputMessage="1" showErrorMessage="1" promptTitle="Job Elapsed Time" prompt="You can find the job elapsed time in the Runtime section of the Job Overview." sqref="E3" xr:uid="{5B61FD8D-3006-194D-888E-96EA8BEC1456}">
      <formula1>AND(OR(ISNUMBER(FIND(" hr ", E3)), TRUE), OR(ISNUMBER(FIND(" min ", E3)), TRUE), ISNUMBER(FIND(" s", E3)))</formula1>
    </dataValidation>
    <dataValidation allowBlank="1" showErrorMessage="1" promptTitle="Job Elapsed time" prompt="You can find the job elapsed time in the Runtime section section of the Job Overview." sqref="E3" xr:uid="{8F2AF540-AEF7-944D-A21A-B8431748845C}"/>
    <dataValidation type="whole" operator="notEqual" allowBlank="1" showInputMessage="1" showErrorMessage="1" sqref="C4:D1048576" xr:uid="{D14A792C-054C-0B4D-BE62-6C98DD7E4139}">
      <formula1>0</formula1>
    </dataValidation>
    <dataValidation allowBlank="1" showInputMessage="1" showErrorMessage="1" promptTitle="Number of Scatter Cluster" prompt="If you run scatter jobs without sharing the cluster, enter the number of jobs here." sqref="C2" xr:uid="{CE1D322F-9CA3-8344-B54C-8898E44546DC}"/>
    <dataValidation type="custom" allowBlank="1" showErrorMessage="1" promptTitle="Compute engine usage" prompt="e.g._x000a_&gt; 01 hr 02 min 07 s_x000a_&gt; 02 min 07 s_x000a_&gt; 07 s" sqref="E4:E7" xr:uid="{30B1577F-FA03-CE48-9AFD-AFDBFA190784}">
      <formula1>AND(OR(ISNUMBER(FIND(" hr ", E4)), TRUE), OR(ISNUMBER(FIND(" min ", E4)), TRUE), ISNUMBER(FIND(" s", E4)))</formula1>
    </dataValidation>
    <dataValidation type="custom" allowBlank="1" showErrorMessage="1" promptTitle="Compute engine usage" prompt="e.g. 01 hr 02 min 07 s" sqref="E4:E51" xr:uid="{2C989708-AD27-D143-A577-C7002995F6F9}">
      <formula1>AND(OR(ISNUMBER(FIND(" hr ", E4)), TRUE), OR(ISNUMBER(FIND(" min ", E4)), TRUE), ISNUMBER(FIND(" s", E4)))</formula1>
    </dataValidation>
    <dataValidation allowBlank="1" showInputMessage="1" showErrorMessage="1" promptTitle="Compute engine usage" prompt="Format should be like:_x000a_&gt; 01 hr 02 min 07 s_x000a_&gt; 02 min 07 s_x000a_&gt; 07 s_x000a_If you run scatter jobs without sharing the cluster, enter the average time per job here to estimate the cost." sqref="E2" xr:uid="{AC6F0B75-E321-1A40-909E-2AFBBCB688F0}"/>
    <dataValidation allowBlank="1" showErrorMessage="1" promptTitle="Compute engine usage" prompt="e.g. 01 hr 02 min 07 s" sqref="E52:E1048576" xr:uid="{86B3FA9C-26F0-3947-A8D9-CA6DBFB10629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BEB7107-DC77-2546-B3AA-C22752D1EBDB}">
          <x14:formula1>
            <xm:f>'VM Price'!$E:$E</xm:f>
          </x14:formula1>
          <xm:sqref>B1</xm:sqref>
        </x14:dataValidation>
        <x14:dataValidation type="list" allowBlank="1" showInputMessage="1" showErrorMessage="1" xr:uid="{1A707A74-AB9E-AA46-AC65-8959C9548EBD}">
          <x14:formula1>
            <xm:f>Cluster!$A:$A</xm:f>
          </x14:formula1>
          <xm:sqref>A3:A51</xm:sqref>
        </x14:dataValidation>
        <x14:dataValidation type="list" allowBlank="1" showInputMessage="1" showErrorMessage="1" xr:uid="{56A73B4C-74E8-5A42-A0D7-B1E62F851CC4}">
          <x14:formula1>
            <xm:f>Items!$A$1:$A$4</xm:f>
          </x14:formula1>
          <xm:sqref>B4:B51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643E-0E82-324E-81A5-4B02A50828E3}">
  <dimension ref="A1:U52"/>
  <sheetViews>
    <sheetView zoomScale="73" zoomScaleNormal="73" workbookViewId="0">
      <selection activeCell="C12" sqref="C12"/>
    </sheetView>
  </sheetViews>
  <sheetFormatPr baseColWidth="10" defaultRowHeight="30" customHeight="1"/>
  <cols>
    <col min="1" max="1" width="26.83203125" style="16" bestFit="1" customWidth="1"/>
    <col min="2" max="2" width="14.33203125" style="16" bestFit="1" customWidth="1"/>
    <col min="3" max="3" width="22.1640625" style="16" bestFit="1" customWidth="1"/>
    <col min="4" max="4" width="22.1640625" style="16" customWidth="1"/>
    <col min="5" max="5" width="28" style="16" customWidth="1"/>
    <col min="6" max="6" width="19.6640625" style="16" customWidth="1"/>
    <col min="7" max="8" width="24.1640625" style="16" customWidth="1"/>
    <col min="9" max="9" width="25.33203125" style="16" bestFit="1" customWidth="1"/>
    <col min="10" max="10" width="16.1640625" style="16" bestFit="1" customWidth="1"/>
    <col min="11" max="11" width="16.1640625" style="16" customWidth="1"/>
    <col min="12" max="12" width="25.83203125" style="16" bestFit="1" customWidth="1"/>
    <col min="13" max="13" width="18" style="16" bestFit="1" customWidth="1"/>
    <col min="14" max="14" width="13.5" style="16" bestFit="1" customWidth="1"/>
    <col min="15" max="15" width="10.83203125" style="16"/>
    <col min="16" max="16" width="24.6640625" style="16" bestFit="1" customWidth="1"/>
    <col min="17" max="17" width="21.5" style="16" bestFit="1" customWidth="1"/>
    <col min="18" max="18" width="25.33203125" style="13" bestFit="1" customWidth="1"/>
    <col min="19" max="19" width="27.83203125" style="13" bestFit="1" customWidth="1"/>
    <col min="20" max="20" width="15.6640625" style="13" bestFit="1" customWidth="1"/>
    <col min="21" max="16384" width="10.83203125" style="13"/>
  </cols>
  <sheetData>
    <row r="1" spans="1:21" ht="30" customHeight="1" thickBot="1">
      <c r="A1" s="7" t="s">
        <v>41</v>
      </c>
      <c r="B1" s="6" t="s">
        <v>42</v>
      </c>
    </row>
    <row r="2" spans="1:21" ht="50" customHeight="1" thickBot="1">
      <c r="A2" s="7" t="s">
        <v>16</v>
      </c>
      <c r="B2" s="7" t="s">
        <v>26</v>
      </c>
      <c r="C2" s="8" t="s">
        <v>34</v>
      </c>
      <c r="D2" s="8" t="s">
        <v>76</v>
      </c>
      <c r="E2" s="8" t="s">
        <v>29</v>
      </c>
      <c r="F2" s="7" t="s">
        <v>28</v>
      </c>
      <c r="G2" s="9" t="s">
        <v>39</v>
      </c>
      <c r="H2" s="9" t="s">
        <v>70</v>
      </c>
      <c r="I2" s="10" t="s">
        <v>74</v>
      </c>
      <c r="J2" s="11" t="s">
        <v>40</v>
      </c>
      <c r="K2" s="12">
        <f>ROUND(H52,3)+ROUND(I52,3)</f>
        <v>88.853999999999999</v>
      </c>
      <c r="L2" s="7" t="s">
        <v>17</v>
      </c>
      <c r="M2" s="7" t="s">
        <v>27</v>
      </c>
      <c r="N2" s="7" t="s">
        <v>24</v>
      </c>
      <c r="O2" s="7" t="s">
        <v>7</v>
      </c>
      <c r="P2" s="7" t="s">
        <v>30</v>
      </c>
      <c r="Q2" s="7" t="s">
        <v>25</v>
      </c>
      <c r="R2" s="7" t="s">
        <v>68</v>
      </c>
      <c r="S2" s="10" t="s">
        <v>72</v>
      </c>
      <c r="T2" s="38" t="s">
        <v>85</v>
      </c>
      <c r="U2" s="39">
        <v>0.75</v>
      </c>
    </row>
    <row r="3" spans="1:21" ht="50" customHeight="1" thickBot="1">
      <c r="A3" s="7" t="s">
        <v>35</v>
      </c>
      <c r="B3" s="7" t="s">
        <v>19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/>
      <c r="I3" s="7">
        <f>IF(K3&gt;0,(K3+Q3)*P3,0)</f>
        <v>0.46850200000000003</v>
      </c>
      <c r="J3" s="11" t="s">
        <v>38</v>
      </c>
      <c r="K3" s="11">
        <f>ROUND(G52,3)</f>
        <v>8.1859999999999999</v>
      </c>
      <c r="L3" s="7" t="str" cm="1">
        <f t="array" ref="L3:M3">VLOOKUP(A3,Cluster!A:C,{2,3},FALSE)</f>
        <v>Standard_DS1_v2</v>
      </c>
      <c r="M3" s="7">
        <v>1</v>
      </c>
      <c r="N3" s="7">
        <f t="shared" ref="N3:N51" si="0">IF(B3="High",M3,
IF(B3="Medium",ROUND(M3*0.5,0),
IF(B3="Low",_xlfn.CEILING.MATH(M3*0.2),
IF(B3="No",1))))</f>
        <v>1</v>
      </c>
      <c r="O3" s="7">
        <f>M3-N3</f>
        <v>0</v>
      </c>
      <c r="P3" s="7">
        <f>N3*VLOOKUP(L3&amp;$B$1,'VM Price'!A:E,3,FALSE)+O3*VLOOKUP(L3&amp;$B$1,'VM Price'!A:E,4,FALSE)</f>
        <v>5.7000000000000002E-2</v>
      </c>
      <c r="Q3" s="7">
        <f>2/60</f>
        <v>3.3333333333333333E-2</v>
      </c>
      <c r="R3" s="7"/>
      <c r="S3" s="7"/>
    </row>
    <row r="4" spans="1:21" ht="30" customHeight="1">
      <c r="A4" s="6" t="s">
        <v>8</v>
      </c>
      <c r="B4" s="6" t="s">
        <v>22</v>
      </c>
      <c r="C4" s="6"/>
      <c r="D4" s="6"/>
      <c r="E4" s="6"/>
      <c r="F4" s="14">
        <f>(IFERROR(VALUE(LEFT(E4,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0))))*IF(C4&gt;1,C4,1)</f>
        <v>0</v>
      </c>
      <c r="G4" s="14">
        <f>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0)))+IF(E4&lt;&gt;"",Q4,0)</f>
        <v>0</v>
      </c>
      <c r="H4" s="14">
        <f>IF(F4&gt;0,ROUND(F4*S4,4),0)</f>
        <v>0</v>
      </c>
      <c r="I4" s="14">
        <f>IF(F4&gt;0,ROUND((F4+Q4)*P4,4),0)</f>
        <v>0</v>
      </c>
      <c r="J4" s="13"/>
      <c r="K4" s="13"/>
      <c r="L4" s="14" t="str" cm="1">
        <f t="array" ref="L4:M4">VLOOKUP(A4,Cluster!A:C,{2,3},FALSE)</f>
        <v>Standard_E8d_v5</v>
      </c>
      <c r="M4" s="14">
        <v>1</v>
      </c>
      <c r="N4" s="14">
        <f t="shared" si="0"/>
        <v>1</v>
      </c>
      <c r="O4" s="14">
        <f>M4-N4</f>
        <v>0</v>
      </c>
      <c r="P4" s="14">
        <f>N4*VLOOKUP(L4&amp;$B$1,'VM Price'!A:E,3,FALSE)+O4*VLOOKUP(L4&amp;$B$1,'VM Price'!A:E,4,FALSE)</f>
        <v>0.57599999999999996</v>
      </c>
      <c r="Q4" s="14">
        <f>6/60</f>
        <v>0.1</v>
      </c>
      <c r="R4" s="14" cm="1">
        <f t="array" ref="R4">LN(VLOOKUP(A4,Cluster!A:D,{4},FALSE)*IF(D4&gt;1,D4,1))</f>
        <v>2.0794415416798357</v>
      </c>
      <c r="S4" s="14">
        <f>R4*$U$2</f>
        <v>1.5595811562598767</v>
      </c>
    </row>
    <row r="5" spans="1:21" ht="30" customHeight="1">
      <c r="A5" s="6" t="s">
        <v>87</v>
      </c>
      <c r="B5" s="6" t="s">
        <v>22</v>
      </c>
      <c r="C5" s="6"/>
      <c r="D5" s="6"/>
      <c r="E5" s="6"/>
      <c r="F5" s="14">
        <f t="shared" ref="F5:F51" si="1">(IFERROR(VALUE(LEFT(E5,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0))))*IF(C5&gt;1,C5,1)</f>
        <v>0</v>
      </c>
      <c r="G5" s="14">
        <f t="shared" ref="G5:G51" si="2">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0)))+IF(E5&lt;&gt;"",Q5,0)</f>
        <v>0</v>
      </c>
      <c r="H5" s="14">
        <f t="shared" ref="H5:H51" si="3">IF(F5&gt;0,ROUND(F5*S5,4),0)</f>
        <v>0</v>
      </c>
      <c r="I5" s="14">
        <f t="shared" ref="I5:I51" si="4">IF(F5&gt;0,ROUND((F5+Q5)*P5,4),0)</f>
        <v>0</v>
      </c>
      <c r="J5" s="13"/>
      <c r="K5" s="13"/>
      <c r="L5" s="14" t="str" cm="1">
        <f t="array" ref="L5:M5">VLOOKUP(A5,Cluster!A:C,{2,3},FALSE)</f>
        <v>Standard_E8d_v5</v>
      </c>
      <c r="M5" s="14">
        <v>2</v>
      </c>
      <c r="N5" s="14">
        <f t="shared" si="0"/>
        <v>1</v>
      </c>
      <c r="O5" s="14">
        <f t="shared" ref="O5:O51" si="5">M5-N5</f>
        <v>1</v>
      </c>
      <c r="P5" s="14">
        <f>N5*VLOOKUP(L5&amp;$B$1,'VM Price'!A:E,3,FALSE)+O5*VLOOKUP(L5&amp;$B$1,'VM Price'!A:E,4,FALSE)</f>
        <v>0.65089999999999992</v>
      </c>
      <c r="Q5" s="14">
        <f t="shared" ref="Q5:Q51" si="6">6/60</f>
        <v>0.1</v>
      </c>
      <c r="R5" s="14" cm="1">
        <f t="array" ref="R5">LN(VLOOKUP(A5,Cluster!A:D,{4},FALSE)*IF(D5&gt;1,D5,1))</f>
        <v>2.7725887222397811</v>
      </c>
      <c r="S5" s="14">
        <f t="shared" ref="S5:S51" si="7">R5*$U$2</f>
        <v>2.0794415416798357</v>
      </c>
    </row>
    <row r="6" spans="1:21" ht="30" customHeight="1">
      <c r="A6" s="6" t="s">
        <v>33</v>
      </c>
      <c r="B6" s="6" t="s">
        <v>53</v>
      </c>
      <c r="C6" s="6"/>
      <c r="D6" s="6">
        <v>1</v>
      </c>
      <c r="E6" s="6" t="s">
        <v>102</v>
      </c>
      <c r="F6" s="14">
        <f t="shared" si="1"/>
        <v>4.6875</v>
      </c>
      <c r="G6" s="14">
        <f t="shared" si="2"/>
        <v>4.7874999999999996</v>
      </c>
      <c r="H6" s="14">
        <f t="shared" si="3"/>
        <v>14.6211</v>
      </c>
      <c r="I6" s="14">
        <f t="shared" si="4"/>
        <v>22.0608</v>
      </c>
      <c r="J6" s="13"/>
      <c r="K6" s="13"/>
      <c r="L6" s="14" t="str" cm="1">
        <f t="array" ref="L6:M6">VLOOKUP(A6,Cluster!A:C,{2,3},FALSE)</f>
        <v>Standard_E8d_v5</v>
      </c>
      <c r="M6" s="14">
        <v>8</v>
      </c>
      <c r="N6" s="14">
        <f t="shared" si="0"/>
        <v>8</v>
      </c>
      <c r="O6" s="14">
        <f t="shared" si="5"/>
        <v>0</v>
      </c>
      <c r="P6" s="14">
        <f>N6*VLOOKUP(L6&amp;$B$1,'VM Price'!A:E,3,FALSE)+O6*VLOOKUP(L6&amp;$B$1,'VM Price'!A:E,4,FALSE)</f>
        <v>4.6079999999999997</v>
      </c>
      <c r="Q6" s="14">
        <f t="shared" si="6"/>
        <v>0.1</v>
      </c>
      <c r="R6" s="14" cm="1">
        <f t="array" ref="R6">LN(VLOOKUP(A6,Cluster!A:D,{4},FALSE)*IF(D6&gt;1,D6,1))</f>
        <v>4.1588830833596715</v>
      </c>
      <c r="S6" s="14">
        <f t="shared" si="7"/>
        <v>3.1191623125197534</v>
      </c>
    </row>
    <row r="7" spans="1:21" ht="30" customHeight="1">
      <c r="A7" s="6" t="s">
        <v>88</v>
      </c>
      <c r="B7" s="6" t="s">
        <v>22</v>
      </c>
      <c r="C7" s="6"/>
      <c r="D7" s="6"/>
      <c r="E7" s="6"/>
      <c r="F7" s="14">
        <f t="shared" si="1"/>
        <v>0</v>
      </c>
      <c r="G7" s="14">
        <f t="shared" si="2"/>
        <v>0</v>
      </c>
      <c r="H7" s="14">
        <f t="shared" si="3"/>
        <v>0</v>
      </c>
      <c r="I7" s="14">
        <f t="shared" si="4"/>
        <v>0</v>
      </c>
      <c r="J7" s="13"/>
      <c r="K7" s="13"/>
      <c r="L7" s="14" t="str" cm="1">
        <f t="array" ref="L7:M7">VLOOKUP(A7,Cluster!A:C,{2,3},FALSE)</f>
        <v>Standard_E8d_v5</v>
      </c>
      <c r="M7" s="14">
        <v>10</v>
      </c>
      <c r="N7" s="14">
        <f t="shared" si="0"/>
        <v>1</v>
      </c>
      <c r="O7" s="14">
        <f t="shared" si="5"/>
        <v>9</v>
      </c>
      <c r="P7" s="14">
        <f>N7*VLOOKUP(L7&amp;$B$1,'VM Price'!A:E,3,FALSE)+O7*VLOOKUP(L7&amp;$B$1,'VM Price'!A:E,4,FALSE)</f>
        <v>1.2500999999999998</v>
      </c>
      <c r="Q7" s="14">
        <f t="shared" si="6"/>
        <v>0.1</v>
      </c>
      <c r="R7" s="14" cm="1">
        <f t="array" ref="R7">LN(VLOOKUP(A7,Cluster!A:D,{4},FALSE)*IF(D7&gt;1,D7,1))</f>
        <v>4.3820266346738812</v>
      </c>
      <c r="S7" s="14">
        <f t="shared" si="7"/>
        <v>3.2865199760054109</v>
      </c>
    </row>
    <row r="8" spans="1:21" ht="30" customHeight="1">
      <c r="A8" s="6" t="s">
        <v>89</v>
      </c>
      <c r="B8" s="6" t="s">
        <v>53</v>
      </c>
      <c r="C8" s="6"/>
      <c r="D8" s="6">
        <v>1</v>
      </c>
      <c r="E8" s="6" t="s">
        <v>103</v>
      </c>
      <c r="F8" s="14">
        <f t="shared" si="1"/>
        <v>3.2983333333333333</v>
      </c>
      <c r="G8" s="14">
        <f t="shared" si="2"/>
        <v>3.3983333333333334</v>
      </c>
      <c r="H8" s="14">
        <f t="shared" si="3"/>
        <v>12.5547</v>
      </c>
      <c r="I8" s="14">
        <f t="shared" si="4"/>
        <v>39.148800000000001</v>
      </c>
      <c r="J8" s="13"/>
      <c r="K8" s="13"/>
      <c r="L8" s="14" t="str" cm="1">
        <f t="array" ref="L8:M8">VLOOKUP(A8,Cluster!A:C,{2,3},FALSE)</f>
        <v>Standard_E16d_v5</v>
      </c>
      <c r="M8" s="14">
        <v>10</v>
      </c>
      <c r="N8" s="14">
        <f t="shared" si="0"/>
        <v>10</v>
      </c>
      <c r="O8" s="14">
        <f t="shared" si="5"/>
        <v>0</v>
      </c>
      <c r="P8" s="14">
        <f>N8*VLOOKUP(L8&amp;$B$1,'VM Price'!A:E,3,FALSE)+O8*VLOOKUP(L8&amp;$B$1,'VM Price'!A:E,4,FALSE)</f>
        <v>11.52</v>
      </c>
      <c r="Q8" s="14">
        <f t="shared" si="6"/>
        <v>0.1</v>
      </c>
      <c r="R8" s="14" cm="1">
        <f t="array" ref="R8">LN(VLOOKUP(A8,Cluster!A:D,{4},FALSE)*IF(D8&gt;1,D8,1))</f>
        <v>5.0751738152338266</v>
      </c>
      <c r="S8" s="14">
        <f t="shared" si="7"/>
        <v>3.80638036142537</v>
      </c>
    </row>
    <row r="9" spans="1:21" ht="30" customHeight="1">
      <c r="A9" s="6" t="s">
        <v>90</v>
      </c>
      <c r="B9" s="6" t="s">
        <v>22</v>
      </c>
      <c r="C9" s="6"/>
      <c r="D9" s="6"/>
      <c r="E9" s="6"/>
      <c r="F9" s="14">
        <f t="shared" si="1"/>
        <v>0</v>
      </c>
      <c r="G9" s="14">
        <f t="shared" si="2"/>
        <v>0</v>
      </c>
      <c r="H9" s="14">
        <f t="shared" si="3"/>
        <v>0</v>
      </c>
      <c r="I9" s="14">
        <f t="shared" si="4"/>
        <v>0</v>
      </c>
      <c r="J9" s="13"/>
      <c r="K9" s="13"/>
      <c r="L9" s="14" t="str" cm="1">
        <f t="array" ref="L9:M9">VLOOKUP(A9,Cluster!A:C,{2,3},FALSE)</f>
        <v>Standard_E16d_v5</v>
      </c>
      <c r="M9" s="14">
        <v>20</v>
      </c>
      <c r="N9" s="14">
        <f t="shared" si="0"/>
        <v>1</v>
      </c>
      <c r="O9" s="14">
        <f t="shared" si="5"/>
        <v>19</v>
      </c>
      <c r="P9" s="14">
        <f>N9*VLOOKUP(L9&amp;$B$1,'VM Price'!A:E,3,FALSE)+O9*VLOOKUP(L9&amp;$B$1,'VM Price'!A:E,4,FALSE)</f>
        <v>4.2167000000000003</v>
      </c>
      <c r="Q9" s="14">
        <f t="shared" si="6"/>
        <v>0.1</v>
      </c>
      <c r="R9" s="14" cm="1">
        <f t="array" ref="R9">LN(VLOOKUP(A9,Cluster!A:D,{4},FALSE)*IF(D9&gt;1,D9,1))</f>
        <v>5.768320995793772</v>
      </c>
      <c r="S9" s="14">
        <f t="shared" si="7"/>
        <v>4.326240746845329</v>
      </c>
    </row>
    <row r="10" spans="1:21" ht="30" customHeight="1">
      <c r="A10" s="6" t="s">
        <v>46</v>
      </c>
      <c r="B10" s="6" t="s">
        <v>22</v>
      </c>
      <c r="C10" s="6"/>
      <c r="D10" s="6"/>
      <c r="E10" s="6"/>
      <c r="F10" s="14">
        <f t="shared" si="1"/>
        <v>0</v>
      </c>
      <c r="G10" s="14">
        <f t="shared" si="2"/>
        <v>0</v>
      </c>
      <c r="H10" s="14">
        <f t="shared" si="3"/>
        <v>0</v>
      </c>
      <c r="I10" s="14">
        <f t="shared" si="4"/>
        <v>0</v>
      </c>
      <c r="J10" s="13"/>
      <c r="K10" s="13"/>
      <c r="L10" s="14" t="str" cm="1">
        <f t="array" ref="L10:M10">VLOOKUP(A10,Cluster!A:C,{2,3},FALSE)</f>
        <v>Standard_E16d_v5</v>
      </c>
      <c r="M10" s="14">
        <v>30</v>
      </c>
      <c r="N10" s="14">
        <f t="shared" si="0"/>
        <v>1</v>
      </c>
      <c r="O10" s="14">
        <f t="shared" si="5"/>
        <v>29</v>
      </c>
      <c r="P10" s="14">
        <f>N10*VLOOKUP(L10&amp;$B$1,'VM Price'!A:E,3,FALSE)+O10*VLOOKUP(L10&amp;$B$1,'VM Price'!A:E,4,FALSE)</f>
        <v>5.8296999999999999</v>
      </c>
      <c r="Q10" s="14">
        <f t="shared" si="6"/>
        <v>0.1</v>
      </c>
      <c r="R10" s="14" cm="1">
        <f t="array" ref="R10">LN(VLOOKUP(A10,Cluster!A:D,{4},FALSE)*IF(D10&gt;1,D10,1))</f>
        <v>6.1737861039019366</v>
      </c>
      <c r="S10" s="14">
        <f t="shared" si="7"/>
        <v>4.6303395779264527</v>
      </c>
    </row>
    <row r="11" spans="1:21" ht="30" customHeight="1">
      <c r="A11" s="6" t="s">
        <v>77</v>
      </c>
      <c r="B11" s="6" t="s">
        <v>22</v>
      </c>
      <c r="C11" s="6"/>
      <c r="D11" s="6"/>
      <c r="E11" s="6"/>
      <c r="F11" s="14">
        <f t="shared" si="1"/>
        <v>0</v>
      </c>
      <c r="G11" s="14">
        <f t="shared" si="2"/>
        <v>0</v>
      </c>
      <c r="H11" s="14">
        <f t="shared" si="3"/>
        <v>0</v>
      </c>
      <c r="I11" s="14">
        <f t="shared" si="4"/>
        <v>0</v>
      </c>
      <c r="J11" s="13"/>
      <c r="K11" s="13"/>
      <c r="L11" s="14" t="str" cm="1">
        <f t="array" ref="L11:M11">VLOOKUP(A11,Cluster!A:C,{2,3},FALSE)</f>
        <v>Standard_NC8as_T4_v3</v>
      </c>
      <c r="M11" s="14">
        <v>2</v>
      </c>
      <c r="N11" s="14">
        <f t="shared" si="0"/>
        <v>1</v>
      </c>
      <c r="O11" s="14">
        <f t="shared" si="5"/>
        <v>1</v>
      </c>
      <c r="P11" s="14">
        <f>N11*VLOOKUP(L11&amp;$B$1,'VM Price'!A:E,3,FALSE)+O11*VLOOKUP(L11&amp;$B$1,'VM Price'!A:E,4,FALSE)</f>
        <v>0.84889999999999999</v>
      </c>
      <c r="Q11" s="14">
        <f t="shared" si="6"/>
        <v>0.1</v>
      </c>
      <c r="R11" s="14" cm="1">
        <f t="array" ref="R11">LN(VLOOKUP(A11,Cluster!A:D,{4},FALSE)*IF(D11&gt;1,D11,1))</f>
        <v>2.7725887222397811</v>
      </c>
      <c r="S11" s="14">
        <f t="shared" si="7"/>
        <v>2.0794415416798357</v>
      </c>
    </row>
    <row r="12" spans="1:21" ht="30" customHeight="1">
      <c r="A12" s="6" t="s">
        <v>79</v>
      </c>
      <c r="B12" s="6" t="s">
        <v>22</v>
      </c>
      <c r="C12" s="6"/>
      <c r="D12" s="6"/>
      <c r="E12" s="6"/>
      <c r="F12" s="14">
        <f t="shared" si="1"/>
        <v>0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3"/>
      <c r="K12" s="13"/>
      <c r="L12" s="14" t="str" cm="1">
        <f t="array" ref="L12:M12">VLOOKUP(A12,Cluster!A:C,{2,3},FALSE)</f>
        <v>Standard_NC8as_T4_v3</v>
      </c>
      <c r="M12" s="14">
        <v>8</v>
      </c>
      <c r="N12" s="14">
        <f t="shared" si="0"/>
        <v>1</v>
      </c>
      <c r="O12" s="14">
        <f t="shared" si="5"/>
        <v>7</v>
      </c>
      <c r="P12" s="14">
        <f>N12*VLOOKUP(L12&amp;$B$1,'VM Price'!A:E,3,FALSE)+O12*VLOOKUP(L12&amp;$B$1,'VM Price'!A:E,4,FALSE)</f>
        <v>1.4302999999999999</v>
      </c>
      <c r="Q12" s="14">
        <f t="shared" si="6"/>
        <v>0.1</v>
      </c>
      <c r="R12" s="14" cm="1">
        <f t="array" ref="R12">LN(VLOOKUP(A12,Cluster!A:D,{4},FALSE)*IF(D12&gt;1,D12,1))</f>
        <v>4.1588830833596715</v>
      </c>
      <c r="S12" s="14">
        <f t="shared" si="7"/>
        <v>3.1191623125197534</v>
      </c>
    </row>
    <row r="13" spans="1:21" ht="30" customHeight="1">
      <c r="A13" s="6" t="s">
        <v>80</v>
      </c>
      <c r="B13" s="6" t="s">
        <v>22</v>
      </c>
      <c r="C13" s="6"/>
      <c r="D13" s="6"/>
      <c r="E13" s="6"/>
      <c r="F13" s="14">
        <f t="shared" si="1"/>
        <v>0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3"/>
      <c r="K13" s="13"/>
      <c r="L13" s="14" t="str" cm="1">
        <f t="array" ref="L13:M13">VLOOKUP(A13,Cluster!A:C,{2,3},FALSE)</f>
        <v>Standard_NC16as_T4_v3</v>
      </c>
      <c r="M13" s="14">
        <v>20</v>
      </c>
      <c r="N13" s="14">
        <f t="shared" si="0"/>
        <v>1</v>
      </c>
      <c r="O13" s="14">
        <f t="shared" si="5"/>
        <v>19</v>
      </c>
      <c r="P13" s="14">
        <f>N13*VLOOKUP(L13&amp;$B$1,'VM Price'!A:E,3,FALSE)+O13*VLOOKUP(L13&amp;$B$1,'VM Price'!A:E,4,FALSE)</f>
        <v>4.1509</v>
      </c>
      <c r="Q13" s="14">
        <f t="shared" si="6"/>
        <v>0.1</v>
      </c>
      <c r="R13" s="14" cm="1">
        <f t="array" ref="R13">LN(VLOOKUP(A13,Cluster!A:D,{4},FALSE)*IF(D13&gt;1,D13,1))</f>
        <v>5.768320995793772</v>
      </c>
      <c r="S13" s="14">
        <f t="shared" si="7"/>
        <v>4.326240746845329</v>
      </c>
    </row>
    <row r="14" spans="1:21" ht="30" customHeight="1">
      <c r="A14" s="6"/>
      <c r="B14" s="6" t="s">
        <v>22</v>
      </c>
      <c r="C14" s="6"/>
      <c r="D14" s="6"/>
      <c r="E14" s="6"/>
      <c r="F14" s="14">
        <f t="shared" si="1"/>
        <v>0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3"/>
      <c r="K14" s="13"/>
      <c r="L14" s="14" t="e" cm="1">
        <f t="array" ref="L14">VLOOKUP(A14,Cluster!A:C,{2,3},FALSE)</f>
        <v>#N/A</v>
      </c>
      <c r="M14" s="14"/>
      <c r="N14" s="14">
        <f t="shared" si="0"/>
        <v>1</v>
      </c>
      <c r="O14" s="14">
        <f t="shared" si="5"/>
        <v>-1</v>
      </c>
      <c r="P14" s="14" t="e">
        <f>N14*VLOOKUP(L14&amp;$B$1,'VM Price'!A:E,3,FALSE)+O14*VLOOKUP(L14&amp;$B$1,'VM Price'!A:E,4,FALSE)</f>
        <v>#N/A</v>
      </c>
      <c r="Q14" s="14">
        <f t="shared" si="6"/>
        <v>0.1</v>
      </c>
      <c r="R14" s="14" t="e" cm="1">
        <f t="array" ref="R14">LN(VLOOKUP(A14,Cluster!A:D,{4},FALSE)*IF(D14&gt;1,D14,1))</f>
        <v>#N/A</v>
      </c>
      <c r="S14" s="14" t="e">
        <f t="shared" si="7"/>
        <v>#N/A</v>
      </c>
    </row>
    <row r="15" spans="1:21" ht="30" customHeight="1">
      <c r="A15" s="6"/>
      <c r="B15" s="6" t="s">
        <v>22</v>
      </c>
      <c r="C15" s="6"/>
      <c r="D15" s="6"/>
      <c r="E15" s="6"/>
      <c r="F15" s="14">
        <f t="shared" si="1"/>
        <v>0</v>
      </c>
      <c r="G15" s="14">
        <f t="shared" si="2"/>
        <v>0</v>
      </c>
      <c r="H15" s="14">
        <f t="shared" si="3"/>
        <v>0</v>
      </c>
      <c r="I15" s="14">
        <f t="shared" si="4"/>
        <v>0</v>
      </c>
      <c r="J15" s="13"/>
      <c r="K15" s="13"/>
      <c r="L15" s="14" t="e" cm="1">
        <f t="array" ref="L15">VLOOKUP(A15,Cluster!A:C,{2,3},FALSE)</f>
        <v>#N/A</v>
      </c>
      <c r="M15" s="14"/>
      <c r="N15" s="14">
        <f t="shared" si="0"/>
        <v>1</v>
      </c>
      <c r="O15" s="14">
        <f t="shared" si="5"/>
        <v>-1</v>
      </c>
      <c r="P15" s="14" t="e">
        <f>N15*VLOOKUP(L15&amp;$B$1,'VM Price'!A:E,3,FALSE)+O15*VLOOKUP(L15&amp;$B$1,'VM Price'!A:E,4,FALSE)</f>
        <v>#N/A</v>
      </c>
      <c r="Q15" s="14">
        <f t="shared" si="6"/>
        <v>0.1</v>
      </c>
      <c r="R15" s="14" t="e" cm="1">
        <f t="array" ref="R15">LN(VLOOKUP(A15,Cluster!A:D,{4},FALSE)*IF(D15&gt;1,D15,1))</f>
        <v>#N/A</v>
      </c>
      <c r="S15" s="14" t="e">
        <f t="shared" si="7"/>
        <v>#N/A</v>
      </c>
    </row>
    <row r="16" spans="1:21" ht="30" customHeight="1">
      <c r="A16" s="6"/>
      <c r="B16" s="6" t="s">
        <v>22</v>
      </c>
      <c r="C16" s="6"/>
      <c r="D16" s="6"/>
      <c r="E16" s="6"/>
      <c r="F16" s="14">
        <f t="shared" si="1"/>
        <v>0</v>
      </c>
      <c r="G16" s="14">
        <f t="shared" si="2"/>
        <v>0</v>
      </c>
      <c r="H16" s="14">
        <f t="shared" si="3"/>
        <v>0</v>
      </c>
      <c r="I16" s="14">
        <f t="shared" si="4"/>
        <v>0</v>
      </c>
      <c r="J16" s="13"/>
      <c r="K16" s="13"/>
      <c r="L16" s="14" t="e" cm="1">
        <f t="array" ref="L16">VLOOKUP(A16,Cluster!A:C,{2,3},FALSE)</f>
        <v>#N/A</v>
      </c>
      <c r="M16" s="14"/>
      <c r="N16" s="14">
        <f t="shared" si="0"/>
        <v>1</v>
      </c>
      <c r="O16" s="14">
        <f t="shared" si="5"/>
        <v>-1</v>
      </c>
      <c r="P16" s="14" t="e">
        <f>N16*VLOOKUP(L16&amp;$B$1,'VM Price'!A:E,3,FALSE)+O16*VLOOKUP(L16&amp;$B$1,'VM Price'!A:E,4,FALSE)</f>
        <v>#N/A</v>
      </c>
      <c r="Q16" s="14">
        <f t="shared" si="6"/>
        <v>0.1</v>
      </c>
      <c r="R16" s="14" t="e" cm="1">
        <f t="array" ref="R16">LN(VLOOKUP(A16,Cluster!A:D,{4},FALSE)*IF(D16&gt;1,D16,1))</f>
        <v>#N/A</v>
      </c>
      <c r="S16" s="14" t="e">
        <f t="shared" si="7"/>
        <v>#N/A</v>
      </c>
    </row>
    <row r="17" spans="1:19" ht="30" customHeight="1">
      <c r="A17" s="6"/>
      <c r="B17" s="6" t="s">
        <v>22</v>
      </c>
      <c r="C17" s="6"/>
      <c r="D17" s="6"/>
      <c r="E17" s="6"/>
      <c r="F17" s="14">
        <f t="shared" si="1"/>
        <v>0</v>
      </c>
      <c r="G17" s="14">
        <f t="shared" si="2"/>
        <v>0</v>
      </c>
      <c r="H17" s="14">
        <f t="shared" si="3"/>
        <v>0</v>
      </c>
      <c r="I17" s="14">
        <f t="shared" si="4"/>
        <v>0</v>
      </c>
      <c r="J17" s="13"/>
      <c r="K17" s="13"/>
      <c r="L17" s="14" t="e" cm="1">
        <f t="array" ref="L17">VLOOKUP(A17,Cluster!A:C,{2,3},FALSE)</f>
        <v>#N/A</v>
      </c>
      <c r="M17" s="14"/>
      <c r="N17" s="14">
        <f t="shared" si="0"/>
        <v>1</v>
      </c>
      <c r="O17" s="14">
        <f t="shared" si="5"/>
        <v>-1</v>
      </c>
      <c r="P17" s="14" t="e">
        <f>N17*VLOOKUP(L17&amp;$B$1,'VM Price'!A:E,3,FALSE)+O17*VLOOKUP(L17&amp;$B$1,'VM Price'!A:E,4,FALSE)</f>
        <v>#N/A</v>
      </c>
      <c r="Q17" s="14">
        <f t="shared" si="6"/>
        <v>0.1</v>
      </c>
      <c r="R17" s="14" t="e" cm="1">
        <f t="array" ref="R17">LN(VLOOKUP(A17,Cluster!A:D,{4},FALSE)*IF(D17&gt;1,D17,1))</f>
        <v>#N/A</v>
      </c>
      <c r="S17" s="14" t="e">
        <f t="shared" si="7"/>
        <v>#N/A</v>
      </c>
    </row>
    <row r="18" spans="1:19" ht="30" customHeight="1">
      <c r="A18" s="6"/>
      <c r="B18" s="6" t="s">
        <v>22</v>
      </c>
      <c r="C18" s="6"/>
      <c r="D18" s="6"/>
      <c r="E18" s="6"/>
      <c r="F18" s="14">
        <f t="shared" si="1"/>
        <v>0</v>
      </c>
      <c r="G18" s="14">
        <f t="shared" si="2"/>
        <v>0</v>
      </c>
      <c r="H18" s="14">
        <f t="shared" si="3"/>
        <v>0</v>
      </c>
      <c r="I18" s="14">
        <f t="shared" si="4"/>
        <v>0</v>
      </c>
      <c r="J18" s="13"/>
      <c r="K18" s="13"/>
      <c r="L18" s="14" t="e" cm="1">
        <f t="array" ref="L18">VLOOKUP(A18,Cluster!A:C,{2,3},FALSE)</f>
        <v>#N/A</v>
      </c>
      <c r="M18" s="14"/>
      <c r="N18" s="14">
        <f t="shared" si="0"/>
        <v>1</v>
      </c>
      <c r="O18" s="14">
        <f t="shared" si="5"/>
        <v>-1</v>
      </c>
      <c r="P18" s="14" t="e">
        <f>N18*VLOOKUP(L18&amp;$B$1,'VM Price'!A:E,3,FALSE)+O18*VLOOKUP(L18&amp;$B$1,'VM Price'!A:E,4,FALSE)</f>
        <v>#N/A</v>
      </c>
      <c r="Q18" s="14">
        <f t="shared" si="6"/>
        <v>0.1</v>
      </c>
      <c r="R18" s="14" t="e" cm="1">
        <f t="array" ref="R18">LN(VLOOKUP(A18,Cluster!A:D,{4},FALSE)*IF(D18&gt;1,D18,1))</f>
        <v>#N/A</v>
      </c>
      <c r="S18" s="14" t="e">
        <f t="shared" si="7"/>
        <v>#N/A</v>
      </c>
    </row>
    <row r="19" spans="1:19" ht="30" customHeight="1">
      <c r="A19" s="6"/>
      <c r="B19" s="6" t="s">
        <v>22</v>
      </c>
      <c r="C19" s="6"/>
      <c r="D19" s="6"/>
      <c r="E19" s="6"/>
      <c r="F19" s="14">
        <f t="shared" si="1"/>
        <v>0</v>
      </c>
      <c r="G19" s="14">
        <f t="shared" si="2"/>
        <v>0</v>
      </c>
      <c r="H19" s="14">
        <f t="shared" si="3"/>
        <v>0</v>
      </c>
      <c r="I19" s="14">
        <f t="shared" si="4"/>
        <v>0</v>
      </c>
      <c r="J19" s="13"/>
      <c r="K19" s="13"/>
      <c r="L19" s="14" t="e" cm="1">
        <f t="array" ref="L19">VLOOKUP(A19,Cluster!A:C,{2,3},FALSE)</f>
        <v>#N/A</v>
      </c>
      <c r="M19" s="14"/>
      <c r="N19" s="14">
        <f t="shared" si="0"/>
        <v>1</v>
      </c>
      <c r="O19" s="14">
        <f t="shared" si="5"/>
        <v>-1</v>
      </c>
      <c r="P19" s="14" t="e">
        <f>N19*VLOOKUP(L19&amp;$B$1,'VM Price'!A:E,3,FALSE)+O19*VLOOKUP(L19&amp;$B$1,'VM Price'!A:E,4,FALSE)</f>
        <v>#N/A</v>
      </c>
      <c r="Q19" s="14">
        <f t="shared" si="6"/>
        <v>0.1</v>
      </c>
      <c r="R19" s="14" t="e" cm="1">
        <f t="array" ref="R19">LN(VLOOKUP(A19,Cluster!A:D,{4},FALSE)*IF(D19&gt;1,D19,1))</f>
        <v>#N/A</v>
      </c>
      <c r="S19" s="14" t="e">
        <f t="shared" si="7"/>
        <v>#N/A</v>
      </c>
    </row>
    <row r="20" spans="1:19" ht="30" customHeight="1">
      <c r="A20" s="6"/>
      <c r="B20" s="6" t="s">
        <v>22</v>
      </c>
      <c r="C20" s="6"/>
      <c r="D20" s="6"/>
      <c r="E20" s="6"/>
      <c r="F20" s="14">
        <f t="shared" si="1"/>
        <v>0</v>
      </c>
      <c r="G20" s="14">
        <f t="shared" si="2"/>
        <v>0</v>
      </c>
      <c r="H20" s="14">
        <f t="shared" si="3"/>
        <v>0</v>
      </c>
      <c r="I20" s="14">
        <f t="shared" si="4"/>
        <v>0</v>
      </c>
      <c r="J20" s="13"/>
      <c r="K20" s="13"/>
      <c r="L20" s="14" t="e" cm="1">
        <f t="array" ref="L20">VLOOKUP(A20,Cluster!A:C,{2,3},FALSE)</f>
        <v>#N/A</v>
      </c>
      <c r="M20" s="14"/>
      <c r="N20" s="14">
        <f t="shared" si="0"/>
        <v>1</v>
      </c>
      <c r="O20" s="14">
        <f t="shared" si="5"/>
        <v>-1</v>
      </c>
      <c r="P20" s="14" t="e">
        <f>N20*VLOOKUP(L20&amp;$B$1,'VM Price'!A:E,3,FALSE)+O20*VLOOKUP(L20&amp;$B$1,'VM Price'!A:E,4,FALSE)</f>
        <v>#N/A</v>
      </c>
      <c r="Q20" s="14">
        <f t="shared" si="6"/>
        <v>0.1</v>
      </c>
      <c r="R20" s="14" t="e" cm="1">
        <f t="array" ref="R20">LN(VLOOKUP(A20,Cluster!A:D,{4},FALSE)*IF(D20&gt;1,D20,1))</f>
        <v>#N/A</v>
      </c>
      <c r="S20" s="14" t="e">
        <f t="shared" si="7"/>
        <v>#N/A</v>
      </c>
    </row>
    <row r="21" spans="1:19" ht="30" customHeight="1">
      <c r="A21" s="6"/>
      <c r="B21" s="6" t="s">
        <v>22</v>
      </c>
      <c r="C21" s="6"/>
      <c r="D21" s="6"/>
      <c r="E21" s="6"/>
      <c r="F21" s="14">
        <f t="shared" si="1"/>
        <v>0</v>
      </c>
      <c r="G21" s="14">
        <f t="shared" si="2"/>
        <v>0</v>
      </c>
      <c r="H21" s="14">
        <f t="shared" si="3"/>
        <v>0</v>
      </c>
      <c r="I21" s="14">
        <f t="shared" si="4"/>
        <v>0</v>
      </c>
      <c r="J21" s="13"/>
      <c r="K21" s="13"/>
      <c r="L21" s="14" t="e" cm="1">
        <f t="array" ref="L21">VLOOKUP(A21,Cluster!A:C,{2,3},FALSE)</f>
        <v>#N/A</v>
      </c>
      <c r="M21" s="14"/>
      <c r="N21" s="14">
        <f t="shared" si="0"/>
        <v>1</v>
      </c>
      <c r="O21" s="14">
        <f t="shared" si="5"/>
        <v>-1</v>
      </c>
      <c r="P21" s="14" t="e">
        <f>N21*VLOOKUP(L21&amp;$B$1,'VM Price'!A:E,3,FALSE)+O21*VLOOKUP(L21&amp;$B$1,'VM Price'!A:E,4,FALSE)</f>
        <v>#N/A</v>
      </c>
      <c r="Q21" s="14">
        <f t="shared" si="6"/>
        <v>0.1</v>
      </c>
      <c r="R21" s="14" t="e" cm="1">
        <f t="array" ref="R21">LN(VLOOKUP(A21,Cluster!A:D,{4},FALSE)*IF(D21&gt;1,D21,1))</f>
        <v>#N/A</v>
      </c>
      <c r="S21" s="14" t="e">
        <f t="shared" si="7"/>
        <v>#N/A</v>
      </c>
    </row>
    <row r="22" spans="1:19" ht="30" customHeight="1">
      <c r="A22" s="6"/>
      <c r="B22" s="6" t="s">
        <v>22</v>
      </c>
      <c r="C22" s="6"/>
      <c r="D22" s="6"/>
      <c r="E22" s="6"/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0</v>
      </c>
      <c r="J22" s="13"/>
      <c r="K22" s="13"/>
      <c r="L22" s="14" t="e" cm="1">
        <f t="array" ref="L22">VLOOKUP(A22,Cluster!A:C,{2,3},FALSE)</f>
        <v>#N/A</v>
      </c>
      <c r="M22" s="14"/>
      <c r="N22" s="14">
        <f t="shared" si="0"/>
        <v>1</v>
      </c>
      <c r="O22" s="14">
        <f t="shared" si="5"/>
        <v>-1</v>
      </c>
      <c r="P22" s="14" t="e">
        <f>N22*VLOOKUP(L22&amp;$B$1,'VM Price'!A:E,3,FALSE)+O22*VLOOKUP(L22&amp;$B$1,'VM Price'!A:E,4,FALSE)</f>
        <v>#N/A</v>
      </c>
      <c r="Q22" s="14">
        <f t="shared" si="6"/>
        <v>0.1</v>
      </c>
      <c r="R22" s="14" t="e" cm="1">
        <f t="array" ref="R22">LN(VLOOKUP(A22,Cluster!A:D,{4},FALSE)*IF(D22&gt;1,D22,1))</f>
        <v>#N/A</v>
      </c>
      <c r="S22" s="14" t="e">
        <f t="shared" si="7"/>
        <v>#N/A</v>
      </c>
    </row>
    <row r="23" spans="1:19" ht="30" customHeight="1">
      <c r="A23" s="6"/>
      <c r="B23" s="6" t="s">
        <v>22</v>
      </c>
      <c r="C23" s="6"/>
      <c r="D23" s="6"/>
      <c r="E23" s="6"/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3"/>
      <c r="K23" s="13"/>
      <c r="L23" s="14" t="e" cm="1">
        <f t="array" ref="L23">VLOOKUP(A23,Cluster!A:C,{2,3},FALSE)</f>
        <v>#N/A</v>
      </c>
      <c r="M23" s="14"/>
      <c r="N23" s="14">
        <f t="shared" si="0"/>
        <v>1</v>
      </c>
      <c r="O23" s="14">
        <f t="shared" si="5"/>
        <v>-1</v>
      </c>
      <c r="P23" s="14" t="e">
        <f>N23*VLOOKUP(L23&amp;$B$1,'VM Price'!A:E,3,FALSE)+O23*VLOOKUP(L23&amp;$B$1,'VM Price'!A:E,4,FALSE)</f>
        <v>#N/A</v>
      </c>
      <c r="Q23" s="14">
        <f t="shared" si="6"/>
        <v>0.1</v>
      </c>
      <c r="R23" s="14" t="e" cm="1">
        <f t="array" ref="R23">LN(VLOOKUP(A23,Cluster!A:D,{4},FALSE)*IF(D23&gt;1,D23,1))</f>
        <v>#N/A</v>
      </c>
      <c r="S23" s="14" t="e">
        <f t="shared" si="7"/>
        <v>#N/A</v>
      </c>
    </row>
    <row r="24" spans="1:19" ht="30" customHeight="1">
      <c r="A24" s="6"/>
      <c r="B24" s="6" t="s">
        <v>22</v>
      </c>
      <c r="C24" s="6"/>
      <c r="D24" s="6"/>
      <c r="E24" s="6"/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3"/>
      <c r="K24" s="13"/>
      <c r="L24" s="14" t="e" cm="1">
        <f t="array" ref="L24">VLOOKUP(A24,Cluster!A:C,{2,3},FALSE)</f>
        <v>#N/A</v>
      </c>
      <c r="M24" s="14"/>
      <c r="N24" s="14">
        <f t="shared" si="0"/>
        <v>1</v>
      </c>
      <c r="O24" s="14">
        <f t="shared" si="5"/>
        <v>-1</v>
      </c>
      <c r="P24" s="14" t="e">
        <f>N24*VLOOKUP(L24&amp;$B$1,'VM Price'!A:E,3,FALSE)+O24*VLOOKUP(L24&amp;$B$1,'VM Price'!A:E,4,FALSE)</f>
        <v>#N/A</v>
      </c>
      <c r="Q24" s="14">
        <f t="shared" si="6"/>
        <v>0.1</v>
      </c>
      <c r="R24" s="14" t="e" cm="1">
        <f t="array" ref="R24">LN(VLOOKUP(A24,Cluster!A:D,{4},FALSE)*IF(D24&gt;1,D24,1))</f>
        <v>#N/A</v>
      </c>
      <c r="S24" s="14" t="e">
        <f t="shared" si="7"/>
        <v>#N/A</v>
      </c>
    </row>
    <row r="25" spans="1:19" ht="30" customHeight="1">
      <c r="A25" s="6"/>
      <c r="B25" s="6" t="s">
        <v>22</v>
      </c>
      <c r="C25" s="6"/>
      <c r="D25" s="6"/>
      <c r="E25" s="6"/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3"/>
      <c r="K25" s="13"/>
      <c r="L25" s="14" t="e" cm="1">
        <f t="array" ref="L25">VLOOKUP(A25,Cluster!A:C,{2,3},FALSE)</f>
        <v>#N/A</v>
      </c>
      <c r="M25" s="14"/>
      <c r="N25" s="14">
        <f t="shared" si="0"/>
        <v>1</v>
      </c>
      <c r="O25" s="14">
        <f t="shared" si="5"/>
        <v>-1</v>
      </c>
      <c r="P25" s="14" t="e">
        <f>N25*VLOOKUP(L25&amp;$B$1,'VM Price'!A:E,3,FALSE)+O25*VLOOKUP(L25&amp;$B$1,'VM Price'!A:E,4,FALSE)</f>
        <v>#N/A</v>
      </c>
      <c r="Q25" s="14">
        <f t="shared" si="6"/>
        <v>0.1</v>
      </c>
      <c r="R25" s="14" t="e" cm="1">
        <f t="array" ref="R25">LN(VLOOKUP(A25,Cluster!A:D,{4},FALSE)*IF(D25&gt;1,D25,1))</f>
        <v>#N/A</v>
      </c>
      <c r="S25" s="14" t="e">
        <f t="shared" si="7"/>
        <v>#N/A</v>
      </c>
    </row>
    <row r="26" spans="1:19" ht="30" customHeight="1">
      <c r="A26" s="6"/>
      <c r="B26" s="6" t="s">
        <v>22</v>
      </c>
      <c r="C26" s="6"/>
      <c r="D26" s="6"/>
      <c r="E26" s="6"/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3"/>
      <c r="K26" s="13"/>
      <c r="L26" s="14" t="e" cm="1">
        <f t="array" ref="L26">VLOOKUP(A26,Cluster!A:C,{2,3},FALSE)</f>
        <v>#N/A</v>
      </c>
      <c r="M26" s="14"/>
      <c r="N26" s="14">
        <f t="shared" si="0"/>
        <v>1</v>
      </c>
      <c r="O26" s="14">
        <f t="shared" si="5"/>
        <v>-1</v>
      </c>
      <c r="P26" s="14" t="e">
        <f>N26*VLOOKUP(L26&amp;$B$1,'VM Price'!A:E,3,FALSE)+O26*VLOOKUP(L26&amp;$B$1,'VM Price'!A:E,4,FALSE)</f>
        <v>#N/A</v>
      </c>
      <c r="Q26" s="14">
        <f t="shared" si="6"/>
        <v>0.1</v>
      </c>
      <c r="R26" s="14" t="e" cm="1">
        <f t="array" ref="R26">LN(VLOOKUP(A26,Cluster!A:D,{4},FALSE)*IF(D26&gt;1,D26,1))</f>
        <v>#N/A</v>
      </c>
      <c r="S26" s="14" t="e">
        <f t="shared" si="7"/>
        <v>#N/A</v>
      </c>
    </row>
    <row r="27" spans="1:19" ht="30" customHeight="1">
      <c r="A27" s="6"/>
      <c r="B27" s="6" t="s">
        <v>22</v>
      </c>
      <c r="C27" s="6"/>
      <c r="D27" s="6"/>
      <c r="E27" s="6"/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3"/>
      <c r="K27" s="13"/>
      <c r="L27" s="14" t="e" cm="1">
        <f t="array" ref="L27">VLOOKUP(A27,Cluster!A:C,{2,3},FALSE)</f>
        <v>#N/A</v>
      </c>
      <c r="M27" s="14"/>
      <c r="N27" s="14">
        <f t="shared" si="0"/>
        <v>1</v>
      </c>
      <c r="O27" s="14">
        <f t="shared" si="5"/>
        <v>-1</v>
      </c>
      <c r="P27" s="14" t="e">
        <f>N27*VLOOKUP(L27&amp;$B$1,'VM Price'!A:E,3,FALSE)+O27*VLOOKUP(L27&amp;$B$1,'VM Price'!A:E,4,FALSE)</f>
        <v>#N/A</v>
      </c>
      <c r="Q27" s="14">
        <f t="shared" si="6"/>
        <v>0.1</v>
      </c>
      <c r="R27" s="14" t="e" cm="1">
        <f t="array" ref="R27">LN(VLOOKUP(A27,Cluster!A:D,{4},FALSE)*IF(D27&gt;1,D27,1))</f>
        <v>#N/A</v>
      </c>
      <c r="S27" s="14" t="e">
        <f t="shared" si="7"/>
        <v>#N/A</v>
      </c>
    </row>
    <row r="28" spans="1:19" ht="30" customHeight="1">
      <c r="A28" s="6"/>
      <c r="B28" s="6" t="s">
        <v>22</v>
      </c>
      <c r="C28" s="6"/>
      <c r="D28" s="6"/>
      <c r="E28" s="6"/>
      <c r="F28" s="14">
        <f t="shared" si="1"/>
        <v>0</v>
      </c>
      <c r="G28" s="14">
        <f t="shared" si="2"/>
        <v>0</v>
      </c>
      <c r="H28" s="14">
        <f t="shared" si="3"/>
        <v>0</v>
      </c>
      <c r="I28" s="14">
        <f t="shared" si="4"/>
        <v>0</v>
      </c>
      <c r="J28" s="13"/>
      <c r="K28" s="13"/>
      <c r="L28" s="14" t="e" cm="1">
        <f t="array" ref="L28">VLOOKUP(A28,Cluster!A:C,{2,3},FALSE)</f>
        <v>#N/A</v>
      </c>
      <c r="M28" s="14"/>
      <c r="N28" s="14">
        <f t="shared" si="0"/>
        <v>1</v>
      </c>
      <c r="O28" s="14">
        <f t="shared" si="5"/>
        <v>-1</v>
      </c>
      <c r="P28" s="14" t="e">
        <f>N28*VLOOKUP(L28&amp;$B$1,'VM Price'!A:E,3,FALSE)+O28*VLOOKUP(L28&amp;$B$1,'VM Price'!A:E,4,FALSE)</f>
        <v>#N/A</v>
      </c>
      <c r="Q28" s="14">
        <f t="shared" si="6"/>
        <v>0.1</v>
      </c>
      <c r="R28" s="14" t="e" cm="1">
        <f t="array" ref="R28">LN(VLOOKUP(A28,Cluster!A:D,{4},FALSE)*IF(D28&gt;1,D28,1))</f>
        <v>#N/A</v>
      </c>
      <c r="S28" s="14" t="e">
        <f t="shared" si="7"/>
        <v>#N/A</v>
      </c>
    </row>
    <row r="29" spans="1:19" ht="30" customHeight="1">
      <c r="A29" s="6"/>
      <c r="B29" s="6" t="s">
        <v>22</v>
      </c>
      <c r="C29" s="6"/>
      <c r="D29" s="6"/>
      <c r="E29" s="6"/>
      <c r="F29" s="14">
        <f t="shared" si="1"/>
        <v>0</v>
      </c>
      <c r="G29" s="14">
        <f t="shared" si="2"/>
        <v>0</v>
      </c>
      <c r="H29" s="14">
        <f t="shared" si="3"/>
        <v>0</v>
      </c>
      <c r="I29" s="14">
        <f t="shared" si="4"/>
        <v>0</v>
      </c>
      <c r="J29" s="13"/>
      <c r="K29" s="13"/>
      <c r="L29" s="14" t="e" cm="1">
        <f t="array" ref="L29">VLOOKUP(A29,Cluster!A:C,{2,3},FALSE)</f>
        <v>#N/A</v>
      </c>
      <c r="M29" s="14"/>
      <c r="N29" s="14">
        <f t="shared" si="0"/>
        <v>1</v>
      </c>
      <c r="O29" s="14">
        <f t="shared" si="5"/>
        <v>-1</v>
      </c>
      <c r="P29" s="14" t="e">
        <f>N29*VLOOKUP(L29&amp;$B$1,'VM Price'!A:E,3,FALSE)+O29*VLOOKUP(L29&amp;$B$1,'VM Price'!A:E,4,FALSE)</f>
        <v>#N/A</v>
      </c>
      <c r="Q29" s="14">
        <f t="shared" si="6"/>
        <v>0.1</v>
      </c>
      <c r="R29" s="14" t="e" cm="1">
        <f t="array" ref="R29">LN(VLOOKUP(A29,Cluster!A:D,{4},FALSE)*IF(D29&gt;1,D29,1))</f>
        <v>#N/A</v>
      </c>
      <c r="S29" s="14" t="e">
        <f t="shared" si="7"/>
        <v>#N/A</v>
      </c>
    </row>
    <row r="30" spans="1:19" ht="30" customHeight="1">
      <c r="A30" s="6"/>
      <c r="B30" s="6" t="s">
        <v>22</v>
      </c>
      <c r="C30" s="6"/>
      <c r="D30" s="6"/>
      <c r="E30" s="6"/>
      <c r="F30" s="14">
        <f t="shared" si="1"/>
        <v>0</v>
      </c>
      <c r="G30" s="14">
        <f t="shared" si="2"/>
        <v>0</v>
      </c>
      <c r="H30" s="14">
        <f t="shared" si="3"/>
        <v>0</v>
      </c>
      <c r="I30" s="14">
        <f t="shared" si="4"/>
        <v>0</v>
      </c>
      <c r="J30" s="13"/>
      <c r="K30" s="13"/>
      <c r="L30" s="14" t="e" cm="1">
        <f t="array" ref="L30">VLOOKUP(A30,Cluster!A:C,{2,3},FALSE)</f>
        <v>#N/A</v>
      </c>
      <c r="M30" s="14"/>
      <c r="N30" s="14">
        <f t="shared" si="0"/>
        <v>1</v>
      </c>
      <c r="O30" s="14">
        <f t="shared" si="5"/>
        <v>-1</v>
      </c>
      <c r="P30" s="14" t="e">
        <f>N30*VLOOKUP(L30&amp;$B$1,'VM Price'!A:E,3,FALSE)+O30*VLOOKUP(L30&amp;$B$1,'VM Price'!A:E,4,FALSE)</f>
        <v>#N/A</v>
      </c>
      <c r="Q30" s="14">
        <f t="shared" si="6"/>
        <v>0.1</v>
      </c>
      <c r="R30" s="14" t="e" cm="1">
        <f t="array" ref="R30">LN(VLOOKUP(A30,Cluster!A:D,{4},FALSE)*IF(D30&gt;1,D30,1))</f>
        <v>#N/A</v>
      </c>
      <c r="S30" s="14" t="e">
        <f t="shared" si="7"/>
        <v>#N/A</v>
      </c>
    </row>
    <row r="31" spans="1:19" ht="30" customHeight="1">
      <c r="A31" s="6"/>
      <c r="B31" s="6" t="s">
        <v>22</v>
      </c>
      <c r="C31" s="6"/>
      <c r="D31" s="6"/>
      <c r="E31" s="6"/>
      <c r="F31" s="14">
        <f t="shared" si="1"/>
        <v>0</v>
      </c>
      <c r="G31" s="14">
        <f t="shared" si="2"/>
        <v>0</v>
      </c>
      <c r="H31" s="14">
        <f t="shared" si="3"/>
        <v>0</v>
      </c>
      <c r="I31" s="14">
        <f t="shared" si="4"/>
        <v>0</v>
      </c>
      <c r="J31" s="13"/>
      <c r="K31" s="13"/>
      <c r="L31" s="14" t="e" cm="1">
        <f t="array" ref="L31">VLOOKUP(A31,Cluster!A:C,{2,3},FALSE)</f>
        <v>#N/A</v>
      </c>
      <c r="M31" s="14"/>
      <c r="N31" s="14">
        <f t="shared" si="0"/>
        <v>1</v>
      </c>
      <c r="O31" s="14">
        <f t="shared" si="5"/>
        <v>-1</v>
      </c>
      <c r="P31" s="14" t="e">
        <f>N31*VLOOKUP(L31&amp;$B$1,'VM Price'!A:E,3,FALSE)+O31*VLOOKUP(L31&amp;$B$1,'VM Price'!A:E,4,FALSE)</f>
        <v>#N/A</v>
      </c>
      <c r="Q31" s="14">
        <f t="shared" si="6"/>
        <v>0.1</v>
      </c>
      <c r="R31" s="14" t="e" cm="1">
        <f t="array" ref="R31">LN(VLOOKUP(A31,Cluster!A:D,{4},FALSE)*IF(D31&gt;1,D31,1))</f>
        <v>#N/A</v>
      </c>
      <c r="S31" s="14" t="e">
        <f t="shared" si="7"/>
        <v>#N/A</v>
      </c>
    </row>
    <row r="32" spans="1:19" ht="30" customHeight="1">
      <c r="A32" s="6"/>
      <c r="B32" s="6" t="s">
        <v>22</v>
      </c>
      <c r="C32" s="6"/>
      <c r="D32" s="6"/>
      <c r="E32" s="6"/>
      <c r="F32" s="14">
        <f t="shared" si="1"/>
        <v>0</v>
      </c>
      <c r="G32" s="14">
        <f t="shared" si="2"/>
        <v>0</v>
      </c>
      <c r="H32" s="14">
        <f t="shared" si="3"/>
        <v>0</v>
      </c>
      <c r="I32" s="14">
        <f t="shared" si="4"/>
        <v>0</v>
      </c>
      <c r="J32" s="13"/>
      <c r="K32" s="13"/>
      <c r="L32" s="14" t="e" cm="1">
        <f t="array" ref="L32">VLOOKUP(A32,Cluster!A:C,{2,3},FALSE)</f>
        <v>#N/A</v>
      </c>
      <c r="M32" s="14"/>
      <c r="N32" s="14">
        <f t="shared" si="0"/>
        <v>1</v>
      </c>
      <c r="O32" s="14">
        <f t="shared" si="5"/>
        <v>-1</v>
      </c>
      <c r="P32" s="14" t="e">
        <f>N32*VLOOKUP(L32&amp;$B$1,'VM Price'!A:E,3,FALSE)+O32*VLOOKUP(L32&amp;$B$1,'VM Price'!A:E,4,FALSE)</f>
        <v>#N/A</v>
      </c>
      <c r="Q32" s="14">
        <f t="shared" si="6"/>
        <v>0.1</v>
      </c>
      <c r="R32" s="14" t="e" cm="1">
        <f t="array" ref="R32">LN(VLOOKUP(A32,Cluster!A:D,{4},FALSE)*IF(D32&gt;1,D32,1))</f>
        <v>#N/A</v>
      </c>
      <c r="S32" s="14" t="e">
        <f t="shared" si="7"/>
        <v>#N/A</v>
      </c>
    </row>
    <row r="33" spans="1:19" ht="30" customHeight="1">
      <c r="A33" s="6"/>
      <c r="B33" s="6" t="s">
        <v>22</v>
      </c>
      <c r="C33" s="6"/>
      <c r="D33" s="6"/>
      <c r="E33" s="6"/>
      <c r="F33" s="14">
        <f t="shared" si="1"/>
        <v>0</v>
      </c>
      <c r="G33" s="14">
        <f t="shared" si="2"/>
        <v>0</v>
      </c>
      <c r="H33" s="14">
        <f t="shared" si="3"/>
        <v>0</v>
      </c>
      <c r="I33" s="14">
        <f t="shared" si="4"/>
        <v>0</v>
      </c>
      <c r="J33" s="13"/>
      <c r="K33" s="13"/>
      <c r="L33" s="14" t="e" cm="1">
        <f t="array" ref="L33">VLOOKUP(A33,Cluster!A:C,{2,3},FALSE)</f>
        <v>#N/A</v>
      </c>
      <c r="M33" s="14"/>
      <c r="N33" s="14">
        <f t="shared" si="0"/>
        <v>1</v>
      </c>
      <c r="O33" s="14">
        <f t="shared" si="5"/>
        <v>-1</v>
      </c>
      <c r="P33" s="14" t="e">
        <f>N33*VLOOKUP(L33&amp;$B$1,'VM Price'!A:E,3,FALSE)+O33*VLOOKUP(L33&amp;$B$1,'VM Price'!A:E,4,FALSE)</f>
        <v>#N/A</v>
      </c>
      <c r="Q33" s="14">
        <f t="shared" si="6"/>
        <v>0.1</v>
      </c>
      <c r="R33" s="14" t="e" cm="1">
        <f t="array" ref="R33">LN(VLOOKUP(A33,Cluster!A:D,{4},FALSE)*IF(D33&gt;1,D33,1))</f>
        <v>#N/A</v>
      </c>
      <c r="S33" s="14" t="e">
        <f t="shared" si="7"/>
        <v>#N/A</v>
      </c>
    </row>
    <row r="34" spans="1:19" ht="30" customHeight="1">
      <c r="A34" s="6"/>
      <c r="B34" s="6" t="s">
        <v>22</v>
      </c>
      <c r="C34" s="6"/>
      <c r="D34" s="6"/>
      <c r="E34" s="6"/>
      <c r="F34" s="14">
        <f t="shared" si="1"/>
        <v>0</v>
      </c>
      <c r="G34" s="14">
        <f t="shared" si="2"/>
        <v>0</v>
      </c>
      <c r="H34" s="14">
        <f t="shared" si="3"/>
        <v>0</v>
      </c>
      <c r="I34" s="14">
        <f t="shared" si="4"/>
        <v>0</v>
      </c>
      <c r="J34" s="13"/>
      <c r="K34" s="13"/>
      <c r="L34" s="14" t="e" cm="1">
        <f t="array" ref="L34">VLOOKUP(A34,Cluster!A:C,{2,3},FALSE)</f>
        <v>#N/A</v>
      </c>
      <c r="M34" s="14"/>
      <c r="N34" s="14">
        <f t="shared" si="0"/>
        <v>1</v>
      </c>
      <c r="O34" s="14">
        <f t="shared" si="5"/>
        <v>-1</v>
      </c>
      <c r="P34" s="14" t="e">
        <f>N34*VLOOKUP(L34&amp;$B$1,'VM Price'!A:E,3,FALSE)+O34*VLOOKUP(L34&amp;$B$1,'VM Price'!A:E,4,FALSE)</f>
        <v>#N/A</v>
      </c>
      <c r="Q34" s="14">
        <f t="shared" si="6"/>
        <v>0.1</v>
      </c>
      <c r="R34" s="14" t="e" cm="1">
        <f t="array" ref="R34">LN(VLOOKUP(A34,Cluster!A:D,{4},FALSE)*IF(D34&gt;1,D34,1))</f>
        <v>#N/A</v>
      </c>
      <c r="S34" s="14" t="e">
        <f t="shared" si="7"/>
        <v>#N/A</v>
      </c>
    </row>
    <row r="35" spans="1:19" ht="30" customHeight="1">
      <c r="A35" s="6"/>
      <c r="B35" s="6" t="s">
        <v>22</v>
      </c>
      <c r="C35" s="6"/>
      <c r="D35" s="6"/>
      <c r="E35" s="6"/>
      <c r="F35" s="14">
        <f t="shared" si="1"/>
        <v>0</v>
      </c>
      <c r="G35" s="14">
        <f t="shared" si="2"/>
        <v>0</v>
      </c>
      <c r="H35" s="14">
        <f t="shared" si="3"/>
        <v>0</v>
      </c>
      <c r="I35" s="14">
        <f t="shared" si="4"/>
        <v>0</v>
      </c>
      <c r="J35" s="13"/>
      <c r="K35" s="13"/>
      <c r="L35" s="14" t="e" cm="1">
        <f t="array" ref="L35">VLOOKUP(A35,Cluster!A:C,{2,3},FALSE)</f>
        <v>#N/A</v>
      </c>
      <c r="M35" s="14"/>
      <c r="N35" s="14">
        <f t="shared" si="0"/>
        <v>1</v>
      </c>
      <c r="O35" s="14">
        <f t="shared" si="5"/>
        <v>-1</v>
      </c>
      <c r="P35" s="14" t="e">
        <f>N35*VLOOKUP(L35&amp;$B$1,'VM Price'!A:E,3,FALSE)+O35*VLOOKUP(L35&amp;$B$1,'VM Price'!A:E,4,FALSE)</f>
        <v>#N/A</v>
      </c>
      <c r="Q35" s="14">
        <f t="shared" si="6"/>
        <v>0.1</v>
      </c>
      <c r="R35" s="14" t="e" cm="1">
        <f t="array" ref="R35">LN(VLOOKUP(A35,Cluster!A:D,{4},FALSE)*IF(D35&gt;1,D35,1))</f>
        <v>#N/A</v>
      </c>
      <c r="S35" s="14" t="e">
        <f t="shared" si="7"/>
        <v>#N/A</v>
      </c>
    </row>
    <row r="36" spans="1:19" ht="30" customHeight="1">
      <c r="A36" s="6"/>
      <c r="B36" s="6" t="s">
        <v>22</v>
      </c>
      <c r="C36" s="6"/>
      <c r="D36" s="6"/>
      <c r="E36" s="6"/>
      <c r="F36" s="14">
        <f t="shared" si="1"/>
        <v>0</v>
      </c>
      <c r="G36" s="14">
        <f t="shared" si="2"/>
        <v>0</v>
      </c>
      <c r="H36" s="14">
        <f t="shared" si="3"/>
        <v>0</v>
      </c>
      <c r="I36" s="14">
        <f t="shared" si="4"/>
        <v>0</v>
      </c>
      <c r="J36" s="13"/>
      <c r="K36" s="13"/>
      <c r="L36" s="14" t="e" cm="1">
        <f t="array" ref="L36">VLOOKUP(A36,Cluster!A:C,{2,3},FALSE)</f>
        <v>#N/A</v>
      </c>
      <c r="M36" s="14"/>
      <c r="N36" s="14">
        <f t="shared" si="0"/>
        <v>1</v>
      </c>
      <c r="O36" s="14">
        <f t="shared" si="5"/>
        <v>-1</v>
      </c>
      <c r="P36" s="14" t="e">
        <f>N36*VLOOKUP(L36&amp;$B$1,'VM Price'!A:E,3,FALSE)+O36*VLOOKUP(L36&amp;$B$1,'VM Price'!A:E,4,FALSE)</f>
        <v>#N/A</v>
      </c>
      <c r="Q36" s="14">
        <f t="shared" si="6"/>
        <v>0.1</v>
      </c>
      <c r="R36" s="14" t="e" cm="1">
        <f t="array" ref="R36">LN(VLOOKUP(A36,Cluster!A:D,{4},FALSE)*IF(D36&gt;1,D36,1))</f>
        <v>#N/A</v>
      </c>
      <c r="S36" s="14" t="e">
        <f t="shared" si="7"/>
        <v>#N/A</v>
      </c>
    </row>
    <row r="37" spans="1:19" ht="30" customHeight="1">
      <c r="A37" s="6"/>
      <c r="B37" s="6" t="s">
        <v>22</v>
      </c>
      <c r="C37" s="6"/>
      <c r="D37" s="6"/>
      <c r="E37" s="6"/>
      <c r="F37" s="14">
        <f t="shared" si="1"/>
        <v>0</v>
      </c>
      <c r="G37" s="14">
        <f t="shared" si="2"/>
        <v>0</v>
      </c>
      <c r="H37" s="14">
        <f t="shared" si="3"/>
        <v>0</v>
      </c>
      <c r="I37" s="14">
        <f t="shared" si="4"/>
        <v>0</v>
      </c>
      <c r="J37" s="13"/>
      <c r="K37" s="13"/>
      <c r="L37" s="14" t="e" cm="1">
        <f t="array" ref="L37">VLOOKUP(A37,Cluster!A:C,{2,3},FALSE)</f>
        <v>#N/A</v>
      </c>
      <c r="M37" s="14"/>
      <c r="N37" s="14">
        <f t="shared" si="0"/>
        <v>1</v>
      </c>
      <c r="O37" s="14">
        <f t="shared" si="5"/>
        <v>-1</v>
      </c>
      <c r="P37" s="14" t="e">
        <f>N37*VLOOKUP(L37&amp;$B$1,'VM Price'!A:E,3,FALSE)+O37*VLOOKUP(L37&amp;$B$1,'VM Price'!A:E,4,FALSE)</f>
        <v>#N/A</v>
      </c>
      <c r="Q37" s="14">
        <f t="shared" si="6"/>
        <v>0.1</v>
      </c>
      <c r="R37" s="14" t="e" cm="1">
        <f t="array" ref="R37">LN(VLOOKUP(A37,Cluster!A:D,{4},FALSE)*IF(D37&gt;1,D37,1))</f>
        <v>#N/A</v>
      </c>
      <c r="S37" s="14" t="e">
        <f t="shared" si="7"/>
        <v>#N/A</v>
      </c>
    </row>
    <row r="38" spans="1:19" ht="30" customHeight="1">
      <c r="A38" s="6"/>
      <c r="B38" s="6" t="s">
        <v>22</v>
      </c>
      <c r="C38" s="6"/>
      <c r="D38" s="6"/>
      <c r="E38" s="6"/>
      <c r="F38" s="14">
        <f t="shared" si="1"/>
        <v>0</v>
      </c>
      <c r="G38" s="14">
        <f t="shared" si="2"/>
        <v>0</v>
      </c>
      <c r="H38" s="14">
        <f t="shared" si="3"/>
        <v>0</v>
      </c>
      <c r="I38" s="14">
        <f t="shared" si="4"/>
        <v>0</v>
      </c>
      <c r="J38" s="13"/>
      <c r="K38" s="13"/>
      <c r="L38" s="14" t="e" cm="1">
        <f t="array" ref="L38">VLOOKUP(A38,Cluster!A:C,{2,3},FALSE)</f>
        <v>#N/A</v>
      </c>
      <c r="M38" s="14"/>
      <c r="N38" s="14">
        <f t="shared" si="0"/>
        <v>1</v>
      </c>
      <c r="O38" s="14">
        <f t="shared" si="5"/>
        <v>-1</v>
      </c>
      <c r="P38" s="14" t="e">
        <f>N38*VLOOKUP(L38&amp;$B$1,'VM Price'!A:E,3,FALSE)+O38*VLOOKUP(L38&amp;$B$1,'VM Price'!A:E,4,FALSE)</f>
        <v>#N/A</v>
      </c>
      <c r="Q38" s="14">
        <f t="shared" si="6"/>
        <v>0.1</v>
      </c>
      <c r="R38" s="14" t="e" cm="1">
        <f t="array" ref="R38">LN(VLOOKUP(A38,Cluster!A:D,{4},FALSE)*IF(D38&gt;1,D38,1))</f>
        <v>#N/A</v>
      </c>
      <c r="S38" s="14" t="e">
        <f t="shared" si="7"/>
        <v>#N/A</v>
      </c>
    </row>
    <row r="39" spans="1:19" ht="30" customHeight="1">
      <c r="A39" s="6"/>
      <c r="B39" s="6" t="s">
        <v>22</v>
      </c>
      <c r="C39" s="6"/>
      <c r="D39" s="6"/>
      <c r="E39" s="6"/>
      <c r="F39" s="14">
        <f t="shared" si="1"/>
        <v>0</v>
      </c>
      <c r="G39" s="14">
        <f t="shared" si="2"/>
        <v>0</v>
      </c>
      <c r="H39" s="14">
        <f t="shared" si="3"/>
        <v>0</v>
      </c>
      <c r="I39" s="14">
        <f t="shared" si="4"/>
        <v>0</v>
      </c>
      <c r="J39" s="13"/>
      <c r="K39" s="13"/>
      <c r="L39" s="14" t="e" cm="1">
        <f t="array" ref="L39">VLOOKUP(A39,Cluster!A:C,{2,3},FALSE)</f>
        <v>#N/A</v>
      </c>
      <c r="M39" s="14"/>
      <c r="N39" s="14">
        <f t="shared" si="0"/>
        <v>1</v>
      </c>
      <c r="O39" s="14">
        <f t="shared" si="5"/>
        <v>-1</v>
      </c>
      <c r="P39" s="14" t="e">
        <f>N39*VLOOKUP(L39&amp;$B$1,'VM Price'!A:E,3,FALSE)+O39*VLOOKUP(L39&amp;$B$1,'VM Price'!A:E,4,FALSE)</f>
        <v>#N/A</v>
      </c>
      <c r="Q39" s="14">
        <f t="shared" si="6"/>
        <v>0.1</v>
      </c>
      <c r="R39" s="14" t="e" cm="1">
        <f t="array" ref="R39">LN(VLOOKUP(A39,Cluster!A:D,{4},FALSE)*IF(D39&gt;1,D39,1))</f>
        <v>#N/A</v>
      </c>
      <c r="S39" s="14" t="e">
        <f t="shared" si="7"/>
        <v>#N/A</v>
      </c>
    </row>
    <row r="40" spans="1:19" ht="30" customHeight="1">
      <c r="A40" s="6"/>
      <c r="B40" s="6" t="s">
        <v>22</v>
      </c>
      <c r="C40" s="6"/>
      <c r="D40" s="6"/>
      <c r="E40" s="6"/>
      <c r="F40" s="14">
        <f t="shared" si="1"/>
        <v>0</v>
      </c>
      <c r="G40" s="14">
        <f t="shared" si="2"/>
        <v>0</v>
      </c>
      <c r="H40" s="14">
        <f t="shared" si="3"/>
        <v>0</v>
      </c>
      <c r="I40" s="14">
        <f t="shared" si="4"/>
        <v>0</v>
      </c>
      <c r="J40" s="13"/>
      <c r="K40" s="13"/>
      <c r="L40" s="14" t="e" cm="1">
        <f t="array" ref="L40">VLOOKUP(A40,Cluster!A:C,{2,3},FALSE)</f>
        <v>#N/A</v>
      </c>
      <c r="M40" s="14"/>
      <c r="N40" s="14">
        <f t="shared" si="0"/>
        <v>1</v>
      </c>
      <c r="O40" s="14">
        <f t="shared" si="5"/>
        <v>-1</v>
      </c>
      <c r="P40" s="14" t="e">
        <f>N40*VLOOKUP(L40&amp;$B$1,'VM Price'!A:E,3,FALSE)+O40*VLOOKUP(L40&amp;$B$1,'VM Price'!A:E,4,FALSE)</f>
        <v>#N/A</v>
      </c>
      <c r="Q40" s="14">
        <f t="shared" si="6"/>
        <v>0.1</v>
      </c>
      <c r="R40" s="14" t="e" cm="1">
        <f t="array" ref="R40">LN(VLOOKUP(A40,Cluster!A:D,{4},FALSE)*IF(D40&gt;1,D40,1))</f>
        <v>#N/A</v>
      </c>
      <c r="S40" s="14" t="e">
        <f t="shared" si="7"/>
        <v>#N/A</v>
      </c>
    </row>
    <row r="41" spans="1:19" ht="30" customHeight="1">
      <c r="A41" s="6"/>
      <c r="B41" s="6" t="s">
        <v>22</v>
      </c>
      <c r="C41" s="6"/>
      <c r="D41" s="6"/>
      <c r="E41" s="6"/>
      <c r="F41" s="14">
        <f t="shared" si="1"/>
        <v>0</v>
      </c>
      <c r="G41" s="14">
        <f t="shared" si="2"/>
        <v>0</v>
      </c>
      <c r="H41" s="14">
        <f t="shared" si="3"/>
        <v>0</v>
      </c>
      <c r="I41" s="14">
        <f t="shared" si="4"/>
        <v>0</v>
      </c>
      <c r="J41" s="13"/>
      <c r="K41" s="13"/>
      <c r="L41" s="14" t="e" cm="1">
        <f t="array" ref="L41">VLOOKUP(A41,Cluster!A:C,{2,3},FALSE)</f>
        <v>#N/A</v>
      </c>
      <c r="M41" s="14"/>
      <c r="N41" s="14">
        <f t="shared" si="0"/>
        <v>1</v>
      </c>
      <c r="O41" s="14">
        <f t="shared" si="5"/>
        <v>-1</v>
      </c>
      <c r="P41" s="14" t="e">
        <f>N41*VLOOKUP(L41&amp;$B$1,'VM Price'!A:E,3,FALSE)+O41*VLOOKUP(L41&amp;$B$1,'VM Price'!A:E,4,FALSE)</f>
        <v>#N/A</v>
      </c>
      <c r="Q41" s="14">
        <f t="shared" si="6"/>
        <v>0.1</v>
      </c>
      <c r="R41" s="14" t="e" cm="1">
        <f t="array" ref="R41">LN(VLOOKUP(A41,Cluster!A:D,{4},FALSE)*IF(D41&gt;1,D41,1))</f>
        <v>#N/A</v>
      </c>
      <c r="S41" s="14" t="e">
        <f t="shared" si="7"/>
        <v>#N/A</v>
      </c>
    </row>
    <row r="42" spans="1:19" ht="30" customHeight="1">
      <c r="A42" s="6"/>
      <c r="B42" s="6" t="s">
        <v>22</v>
      </c>
      <c r="C42" s="6"/>
      <c r="D42" s="6"/>
      <c r="E42" s="6"/>
      <c r="F42" s="14">
        <f t="shared" si="1"/>
        <v>0</v>
      </c>
      <c r="G42" s="14">
        <f t="shared" si="2"/>
        <v>0</v>
      </c>
      <c r="H42" s="14">
        <f t="shared" si="3"/>
        <v>0</v>
      </c>
      <c r="I42" s="14">
        <f t="shared" si="4"/>
        <v>0</v>
      </c>
      <c r="J42" s="13"/>
      <c r="K42" s="13"/>
      <c r="L42" s="14" t="e" cm="1">
        <f t="array" ref="L42">VLOOKUP(A42,Cluster!A:C,{2,3},FALSE)</f>
        <v>#N/A</v>
      </c>
      <c r="M42" s="14"/>
      <c r="N42" s="14">
        <f t="shared" si="0"/>
        <v>1</v>
      </c>
      <c r="O42" s="14">
        <f t="shared" si="5"/>
        <v>-1</v>
      </c>
      <c r="P42" s="14" t="e">
        <f>N42*VLOOKUP(L42&amp;$B$1,'VM Price'!A:E,3,FALSE)+O42*VLOOKUP(L42&amp;$B$1,'VM Price'!A:E,4,FALSE)</f>
        <v>#N/A</v>
      </c>
      <c r="Q42" s="14">
        <f t="shared" si="6"/>
        <v>0.1</v>
      </c>
      <c r="R42" s="14" t="e" cm="1">
        <f t="array" ref="R42">LN(VLOOKUP(A42,Cluster!A:D,{4},FALSE)*IF(D42&gt;1,D42,1))</f>
        <v>#N/A</v>
      </c>
      <c r="S42" s="14" t="e">
        <f t="shared" si="7"/>
        <v>#N/A</v>
      </c>
    </row>
    <row r="43" spans="1:19" ht="30" customHeight="1">
      <c r="A43" s="6"/>
      <c r="B43" s="6" t="s">
        <v>22</v>
      </c>
      <c r="C43" s="6"/>
      <c r="D43" s="6"/>
      <c r="E43" s="6"/>
      <c r="F43" s="14">
        <f t="shared" si="1"/>
        <v>0</v>
      </c>
      <c r="G43" s="14">
        <f t="shared" si="2"/>
        <v>0</v>
      </c>
      <c r="H43" s="14">
        <f t="shared" si="3"/>
        <v>0</v>
      </c>
      <c r="I43" s="14">
        <f t="shared" si="4"/>
        <v>0</v>
      </c>
      <c r="J43" s="13"/>
      <c r="K43" s="13"/>
      <c r="L43" s="14" t="e" cm="1">
        <f t="array" ref="L43">VLOOKUP(A43,Cluster!A:C,{2,3},FALSE)</f>
        <v>#N/A</v>
      </c>
      <c r="M43" s="14"/>
      <c r="N43" s="14">
        <f t="shared" si="0"/>
        <v>1</v>
      </c>
      <c r="O43" s="14">
        <f t="shared" si="5"/>
        <v>-1</v>
      </c>
      <c r="P43" s="14" t="e">
        <f>N43*VLOOKUP(L43&amp;$B$1,'VM Price'!A:E,3,FALSE)+O43*VLOOKUP(L43&amp;$B$1,'VM Price'!A:E,4,FALSE)</f>
        <v>#N/A</v>
      </c>
      <c r="Q43" s="14">
        <f t="shared" si="6"/>
        <v>0.1</v>
      </c>
      <c r="R43" s="14" t="e" cm="1">
        <f t="array" ref="R43">LN(VLOOKUP(A43,Cluster!A:D,{4},FALSE)*IF(D43&gt;1,D43,1))</f>
        <v>#N/A</v>
      </c>
      <c r="S43" s="14" t="e">
        <f t="shared" si="7"/>
        <v>#N/A</v>
      </c>
    </row>
    <row r="44" spans="1:19" ht="30" customHeight="1">
      <c r="A44" s="6"/>
      <c r="B44" s="6" t="s">
        <v>22</v>
      </c>
      <c r="C44" s="6"/>
      <c r="D44" s="6"/>
      <c r="E44" s="6"/>
      <c r="F44" s="14">
        <f t="shared" si="1"/>
        <v>0</v>
      </c>
      <c r="G44" s="14">
        <f t="shared" si="2"/>
        <v>0</v>
      </c>
      <c r="H44" s="14">
        <f t="shared" si="3"/>
        <v>0</v>
      </c>
      <c r="I44" s="14">
        <f t="shared" si="4"/>
        <v>0</v>
      </c>
      <c r="J44" s="13"/>
      <c r="K44" s="13"/>
      <c r="L44" s="14" t="e" cm="1">
        <f t="array" ref="L44">VLOOKUP(A44,Cluster!A:C,{2,3},FALSE)</f>
        <v>#N/A</v>
      </c>
      <c r="M44" s="14"/>
      <c r="N44" s="14">
        <f t="shared" si="0"/>
        <v>1</v>
      </c>
      <c r="O44" s="14">
        <f t="shared" si="5"/>
        <v>-1</v>
      </c>
      <c r="P44" s="14" t="e">
        <f>N44*VLOOKUP(L44&amp;$B$1,'VM Price'!A:E,3,FALSE)+O44*VLOOKUP(L44&amp;$B$1,'VM Price'!A:E,4,FALSE)</f>
        <v>#N/A</v>
      </c>
      <c r="Q44" s="14">
        <f t="shared" si="6"/>
        <v>0.1</v>
      </c>
      <c r="R44" s="14" t="e" cm="1">
        <f t="array" ref="R44">LN(VLOOKUP(A44,Cluster!A:D,{4},FALSE)*IF(D44&gt;1,D44,1))</f>
        <v>#N/A</v>
      </c>
      <c r="S44" s="14" t="e">
        <f t="shared" si="7"/>
        <v>#N/A</v>
      </c>
    </row>
    <row r="45" spans="1:19" ht="30" customHeight="1">
      <c r="A45" s="6"/>
      <c r="B45" s="6" t="s">
        <v>22</v>
      </c>
      <c r="C45" s="6"/>
      <c r="D45" s="6"/>
      <c r="E45" s="6"/>
      <c r="F45" s="14">
        <f t="shared" si="1"/>
        <v>0</v>
      </c>
      <c r="G45" s="14">
        <f t="shared" si="2"/>
        <v>0</v>
      </c>
      <c r="H45" s="14">
        <f t="shared" si="3"/>
        <v>0</v>
      </c>
      <c r="I45" s="14">
        <f t="shared" si="4"/>
        <v>0</v>
      </c>
      <c r="J45" s="13"/>
      <c r="K45" s="13"/>
      <c r="L45" s="14" t="e" cm="1">
        <f t="array" ref="L45">VLOOKUP(A45,Cluster!A:C,{2,3},FALSE)</f>
        <v>#N/A</v>
      </c>
      <c r="M45" s="14"/>
      <c r="N45" s="14">
        <f t="shared" si="0"/>
        <v>1</v>
      </c>
      <c r="O45" s="14">
        <f t="shared" si="5"/>
        <v>-1</v>
      </c>
      <c r="P45" s="14" t="e">
        <f>N45*VLOOKUP(L45&amp;$B$1,'VM Price'!A:E,3,FALSE)+O45*VLOOKUP(L45&amp;$B$1,'VM Price'!A:E,4,FALSE)</f>
        <v>#N/A</v>
      </c>
      <c r="Q45" s="14">
        <f t="shared" si="6"/>
        <v>0.1</v>
      </c>
      <c r="R45" s="14" t="e" cm="1">
        <f t="array" ref="R45">LN(VLOOKUP(A45,Cluster!A:D,{4},FALSE)*IF(D45&gt;1,D45,1))</f>
        <v>#N/A</v>
      </c>
      <c r="S45" s="14" t="e">
        <f t="shared" si="7"/>
        <v>#N/A</v>
      </c>
    </row>
    <row r="46" spans="1:19" ht="30" customHeight="1">
      <c r="A46" s="6"/>
      <c r="B46" s="6" t="s">
        <v>22</v>
      </c>
      <c r="C46" s="6"/>
      <c r="D46" s="6"/>
      <c r="E46" s="6"/>
      <c r="F46" s="14">
        <f t="shared" si="1"/>
        <v>0</v>
      </c>
      <c r="G46" s="14">
        <f t="shared" si="2"/>
        <v>0</v>
      </c>
      <c r="H46" s="14">
        <f t="shared" si="3"/>
        <v>0</v>
      </c>
      <c r="I46" s="14">
        <f t="shared" si="4"/>
        <v>0</v>
      </c>
      <c r="J46" s="13"/>
      <c r="K46" s="13"/>
      <c r="L46" s="14" t="e" cm="1">
        <f t="array" ref="L46">VLOOKUP(A46,Cluster!A:C,{2,3},FALSE)</f>
        <v>#N/A</v>
      </c>
      <c r="M46" s="14"/>
      <c r="N46" s="14">
        <f t="shared" si="0"/>
        <v>1</v>
      </c>
      <c r="O46" s="14">
        <f t="shared" si="5"/>
        <v>-1</v>
      </c>
      <c r="P46" s="14" t="e">
        <f>N46*VLOOKUP(L46&amp;$B$1,'VM Price'!A:E,3,FALSE)+O46*VLOOKUP(L46&amp;$B$1,'VM Price'!A:E,4,FALSE)</f>
        <v>#N/A</v>
      </c>
      <c r="Q46" s="14">
        <f t="shared" si="6"/>
        <v>0.1</v>
      </c>
      <c r="R46" s="14" t="e" cm="1">
        <f t="array" ref="R46">LN(VLOOKUP(A46,Cluster!A:D,{4},FALSE)*IF(D46&gt;1,D46,1))</f>
        <v>#N/A</v>
      </c>
      <c r="S46" s="14" t="e">
        <f t="shared" si="7"/>
        <v>#N/A</v>
      </c>
    </row>
    <row r="47" spans="1:19" ht="30" customHeight="1">
      <c r="A47" s="6"/>
      <c r="B47" s="6" t="s">
        <v>22</v>
      </c>
      <c r="C47" s="6"/>
      <c r="D47" s="6"/>
      <c r="E47" s="6"/>
      <c r="F47" s="14">
        <f t="shared" si="1"/>
        <v>0</v>
      </c>
      <c r="G47" s="14">
        <f t="shared" si="2"/>
        <v>0</v>
      </c>
      <c r="H47" s="14">
        <f t="shared" si="3"/>
        <v>0</v>
      </c>
      <c r="I47" s="14">
        <f t="shared" si="4"/>
        <v>0</v>
      </c>
      <c r="J47" s="13"/>
      <c r="K47" s="13"/>
      <c r="L47" s="14" t="e" cm="1">
        <f t="array" ref="L47">VLOOKUP(A47,Cluster!A:C,{2,3},FALSE)</f>
        <v>#N/A</v>
      </c>
      <c r="M47" s="14"/>
      <c r="N47" s="14">
        <f t="shared" si="0"/>
        <v>1</v>
      </c>
      <c r="O47" s="14">
        <f t="shared" si="5"/>
        <v>-1</v>
      </c>
      <c r="P47" s="14" t="e">
        <f>N47*VLOOKUP(L47&amp;$B$1,'VM Price'!A:E,3,FALSE)+O47*VLOOKUP(L47&amp;$B$1,'VM Price'!A:E,4,FALSE)</f>
        <v>#N/A</v>
      </c>
      <c r="Q47" s="14">
        <f t="shared" si="6"/>
        <v>0.1</v>
      </c>
      <c r="R47" s="14" t="e" cm="1">
        <f t="array" ref="R47">LN(VLOOKUP(A47,Cluster!A:D,{4},FALSE)*IF(D47&gt;1,D47,1))</f>
        <v>#N/A</v>
      </c>
      <c r="S47" s="14" t="e">
        <f t="shared" si="7"/>
        <v>#N/A</v>
      </c>
    </row>
    <row r="48" spans="1:19" ht="30" customHeight="1">
      <c r="A48" s="6"/>
      <c r="B48" s="6" t="s">
        <v>22</v>
      </c>
      <c r="C48" s="6"/>
      <c r="D48" s="6"/>
      <c r="E48" s="6"/>
      <c r="F48" s="14">
        <f t="shared" si="1"/>
        <v>0</v>
      </c>
      <c r="G48" s="14">
        <f t="shared" si="2"/>
        <v>0</v>
      </c>
      <c r="H48" s="14">
        <f t="shared" si="3"/>
        <v>0</v>
      </c>
      <c r="I48" s="14">
        <f t="shared" si="4"/>
        <v>0</v>
      </c>
      <c r="J48" s="13"/>
      <c r="K48" s="13"/>
      <c r="L48" s="14" t="e" cm="1">
        <f t="array" ref="L48">VLOOKUP(A48,Cluster!A:C,{2,3},FALSE)</f>
        <v>#N/A</v>
      </c>
      <c r="M48" s="14"/>
      <c r="N48" s="14">
        <f t="shared" si="0"/>
        <v>1</v>
      </c>
      <c r="O48" s="14">
        <f t="shared" si="5"/>
        <v>-1</v>
      </c>
      <c r="P48" s="14" t="e">
        <f>N48*VLOOKUP(L48&amp;$B$1,'VM Price'!A:E,3,FALSE)+O48*VLOOKUP(L48&amp;$B$1,'VM Price'!A:E,4,FALSE)</f>
        <v>#N/A</v>
      </c>
      <c r="Q48" s="14">
        <f t="shared" si="6"/>
        <v>0.1</v>
      </c>
      <c r="R48" s="14" t="e" cm="1">
        <f t="array" ref="R48">LN(VLOOKUP(A48,Cluster!A:D,{4},FALSE)*IF(D48&gt;1,D48,1))</f>
        <v>#N/A</v>
      </c>
      <c r="S48" s="14" t="e">
        <f t="shared" si="7"/>
        <v>#N/A</v>
      </c>
    </row>
    <row r="49" spans="1:19" ht="30" customHeight="1">
      <c r="A49" s="6"/>
      <c r="B49" s="6" t="s">
        <v>22</v>
      </c>
      <c r="C49" s="6"/>
      <c r="D49" s="6"/>
      <c r="E49" s="6"/>
      <c r="F49" s="14">
        <f t="shared" si="1"/>
        <v>0</v>
      </c>
      <c r="G49" s="14">
        <f t="shared" si="2"/>
        <v>0</v>
      </c>
      <c r="H49" s="14">
        <f t="shared" si="3"/>
        <v>0</v>
      </c>
      <c r="I49" s="14">
        <f t="shared" si="4"/>
        <v>0</v>
      </c>
      <c r="J49" s="13"/>
      <c r="K49" s="13"/>
      <c r="L49" s="14" t="e" cm="1">
        <f t="array" ref="L49">VLOOKUP(A49,Cluster!A:C,{2,3},FALSE)</f>
        <v>#N/A</v>
      </c>
      <c r="M49" s="14"/>
      <c r="N49" s="14">
        <f t="shared" si="0"/>
        <v>1</v>
      </c>
      <c r="O49" s="14">
        <f t="shared" si="5"/>
        <v>-1</v>
      </c>
      <c r="P49" s="14" t="e">
        <f>N49*VLOOKUP(L49&amp;$B$1,'VM Price'!A:E,3,FALSE)+O49*VLOOKUP(L49&amp;$B$1,'VM Price'!A:E,4,FALSE)</f>
        <v>#N/A</v>
      </c>
      <c r="Q49" s="14">
        <f t="shared" si="6"/>
        <v>0.1</v>
      </c>
      <c r="R49" s="14" t="e" cm="1">
        <f t="array" ref="R49">LN(VLOOKUP(A49,Cluster!A:D,{4},FALSE)*IF(D49&gt;1,D49,1))</f>
        <v>#N/A</v>
      </c>
      <c r="S49" s="14" t="e">
        <f t="shared" si="7"/>
        <v>#N/A</v>
      </c>
    </row>
    <row r="50" spans="1:19" ht="30" customHeight="1">
      <c r="A50" s="6"/>
      <c r="B50" s="6" t="s">
        <v>22</v>
      </c>
      <c r="C50" s="6"/>
      <c r="D50" s="6"/>
      <c r="E50" s="6"/>
      <c r="F50" s="14">
        <f t="shared" si="1"/>
        <v>0</v>
      </c>
      <c r="G50" s="14">
        <f t="shared" si="2"/>
        <v>0</v>
      </c>
      <c r="H50" s="14">
        <f t="shared" si="3"/>
        <v>0</v>
      </c>
      <c r="I50" s="14">
        <f t="shared" si="4"/>
        <v>0</v>
      </c>
      <c r="J50" s="13"/>
      <c r="K50" s="13"/>
      <c r="L50" s="14" t="e" cm="1">
        <f t="array" ref="L50">VLOOKUP(A50,Cluster!A:C,{2,3},FALSE)</f>
        <v>#N/A</v>
      </c>
      <c r="M50" s="14"/>
      <c r="N50" s="14">
        <f t="shared" si="0"/>
        <v>1</v>
      </c>
      <c r="O50" s="14">
        <f t="shared" si="5"/>
        <v>-1</v>
      </c>
      <c r="P50" s="14" t="e">
        <f>N50*VLOOKUP(L50&amp;$B$1,'VM Price'!A:E,3,FALSE)+O50*VLOOKUP(L50&amp;$B$1,'VM Price'!A:E,4,FALSE)</f>
        <v>#N/A</v>
      </c>
      <c r="Q50" s="14">
        <f t="shared" si="6"/>
        <v>0.1</v>
      </c>
      <c r="R50" s="14" t="e" cm="1">
        <f t="array" ref="R50">LN(VLOOKUP(A50,Cluster!A:D,{4},FALSE)*IF(D50&gt;1,D50,1))</f>
        <v>#N/A</v>
      </c>
      <c r="S50" s="14" t="e">
        <f t="shared" si="7"/>
        <v>#N/A</v>
      </c>
    </row>
    <row r="51" spans="1:19" ht="30" customHeight="1">
      <c r="A51" s="6"/>
      <c r="B51" s="6" t="s">
        <v>22</v>
      </c>
      <c r="C51" s="6"/>
      <c r="D51" s="6"/>
      <c r="E51" s="6"/>
      <c r="F51" s="14">
        <f t="shared" si="1"/>
        <v>0</v>
      </c>
      <c r="G51" s="14">
        <f t="shared" si="2"/>
        <v>0</v>
      </c>
      <c r="H51" s="14">
        <f t="shared" si="3"/>
        <v>0</v>
      </c>
      <c r="I51" s="14">
        <f t="shared" si="4"/>
        <v>0</v>
      </c>
      <c r="J51" s="15"/>
      <c r="K51" s="15"/>
      <c r="L51" s="14" t="e" cm="1">
        <f t="array" ref="L51">VLOOKUP(A51,Cluster!A:C,{2,3},FALSE)</f>
        <v>#N/A</v>
      </c>
      <c r="M51" s="14"/>
      <c r="N51" s="14">
        <f t="shared" si="0"/>
        <v>1</v>
      </c>
      <c r="O51" s="14">
        <f t="shared" si="5"/>
        <v>-1</v>
      </c>
      <c r="P51" s="14" t="e">
        <f>N51*VLOOKUP(L51&amp;$B$1,'VM Price'!A:E,3,FALSE)+O51*VLOOKUP(L51&amp;$B$1,'VM Price'!A:E,4,FALSE)</f>
        <v>#N/A</v>
      </c>
      <c r="Q51" s="14">
        <f t="shared" si="6"/>
        <v>0.1</v>
      </c>
      <c r="R51" s="14" t="e" cm="1">
        <f t="array" ref="R51">LN(VLOOKUP(A51,Cluster!A:D,{4},FALSE)*IF(D51&gt;1,D51,1))</f>
        <v>#N/A</v>
      </c>
      <c r="S51" s="14" t="e">
        <f t="shared" si="7"/>
        <v>#N/A</v>
      </c>
    </row>
    <row r="52" spans="1:19" ht="30" customHeight="1">
      <c r="G52" s="16">
        <f>SUM(G4:G51)</f>
        <v>8.1858333333333331</v>
      </c>
      <c r="H52" s="16">
        <f>SUM(H4:H51)</f>
        <v>27.175800000000002</v>
      </c>
      <c r="I52" s="16">
        <f>SUM(I3:I51)</f>
        <v>61.678102000000003</v>
      </c>
    </row>
  </sheetData>
  <sheetProtection algorithmName="SHA-512" hashValue="CZ8i1NjbtpakJjoSnGHUbwIG6CBkBQZAtYRLEh6IIX2k8kLO40OnOddJGjhAiP9osclbK+y4QxCwgc0CjZiDPg==" saltValue="/lInjJ2UQN9gJjaJmV1Jxg==" spinCount="100000" sheet="1" objects="1" scenarios="1"/>
  <phoneticPr fontId="1" type="noConversion"/>
  <dataValidations count="9">
    <dataValidation allowBlank="1" showErrorMessage="1" promptTitle="Compute engine usage" prompt="e.g. 01 hr 02 min 07 s" sqref="E52:E1048576" xr:uid="{14C95F56-DD7D-0949-A57A-662A98440FB3}"/>
    <dataValidation allowBlank="1" showInputMessage="1" showErrorMessage="1" promptTitle="Compute engine usage" prompt="Format should be like:_x000a_&gt; 01 hr 02 min 07 s_x000a_&gt; 02 min 07 s_x000a_&gt; 07 s_x000a_If you run scatter jobs without sharing the cluster, enter the average time per job here to estimate the cost." sqref="E2" xr:uid="{5659715D-E3CA-1544-B4ED-04768965C5F6}"/>
    <dataValidation type="custom" allowBlank="1" showErrorMessage="1" promptTitle="Compute engine usage" prompt="e.g. 01 hr 02 min 07 s" sqref="E4:E51" xr:uid="{A6381EB2-E303-E540-BFCC-17EA52DEF910}">
      <formula1>AND(OR(ISNUMBER(FIND(" hr ", E4)), TRUE), OR(ISNUMBER(FIND(" min ", E4)), TRUE), ISNUMBER(FIND(" s", E4)))</formula1>
    </dataValidation>
    <dataValidation type="custom" allowBlank="1" showErrorMessage="1" promptTitle="Compute engine usage" prompt="e.g._x000a_&gt; 01 hr 02 min 07 s_x000a_&gt; 02 min 07 s_x000a_&gt; 07 s" sqref="E4:E7" xr:uid="{3A5BC54B-7CF6-244D-98EF-2E35FB2A09F8}">
      <formula1>AND(OR(ISNUMBER(FIND(" hr ", E4)), TRUE), OR(ISNUMBER(FIND(" min ", E4)), TRUE), ISNUMBER(FIND(" s", E4)))</formula1>
    </dataValidation>
    <dataValidation allowBlank="1" showInputMessage="1" showErrorMessage="1" promptTitle="Number of Scatter Cluster" prompt="If you run scatter jobs without sharing the cluster, enter the number of jobs here." sqref="C2" xr:uid="{1E3D9532-A9D4-5845-8078-7B864535BF7E}"/>
    <dataValidation type="whole" operator="notEqual" allowBlank="1" showInputMessage="1" showErrorMessage="1" sqref="C4:D1048576" xr:uid="{ADF3181B-FA22-F24F-B5B6-806E170B73A4}">
      <formula1>0</formula1>
    </dataValidation>
    <dataValidation allowBlank="1" showErrorMessage="1" promptTitle="Job Elapsed time" prompt="You can find the job elapsed time in the Runtime section section of the Job Overview." sqref="E3" xr:uid="{D7E673AD-BDE8-4A43-9C62-335DF10700B7}"/>
    <dataValidation type="custom" allowBlank="1" showInputMessage="1" showErrorMessage="1" promptTitle="Job Elapsed Time" prompt="You can find the job elapsed time in the Runtime section of the Job Overview." sqref="E3" xr:uid="{C5827CDA-FBDF-C34C-A61B-A2E9F37FD379}">
      <formula1>AND(OR(ISNUMBER(FIND(" hr ", E3)), TRUE), OR(ISNUMBER(FIND(" min ", E3)), TRUE), ISNUMBER(FIND(" s", E3)))</formula1>
    </dataValidation>
    <dataValidation allowBlank="1" showInputMessage="1" showErrorMessage="1" promptTitle="Number of Concurrent Tasks" prompt="If you run scatter jobs in a sharing cluster, enter the number of jobs here." sqref="D2" xr:uid="{8DEA621C-502E-414E-9CBD-4AB10DCF3F96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102FBE-DB5D-8F4C-AE7A-D22CC5AFDCA3}">
          <x14:formula1>
            <xm:f>Items!$A$1:$A$4</xm:f>
          </x14:formula1>
          <xm:sqref>B4:B51</xm:sqref>
        </x14:dataValidation>
        <x14:dataValidation type="list" allowBlank="1" showInputMessage="1" showErrorMessage="1" xr:uid="{DA87E13C-09D2-D14B-BDD6-AF06F86CAF95}">
          <x14:formula1>
            <xm:f>Cluster!$A:$A</xm:f>
          </x14:formula1>
          <xm:sqref>A3:A51</xm:sqref>
        </x14:dataValidation>
        <x14:dataValidation type="list" allowBlank="1" showInputMessage="1" showErrorMessage="1" xr:uid="{72C151EA-BDF1-F041-BD12-A2B9A73C69D2}">
          <x14:formula1>
            <xm:f>'VM Price'!$E:$E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A8BD-A787-284D-B819-D44A531160AB}">
  <dimension ref="A1:U52"/>
  <sheetViews>
    <sheetView zoomScale="73" zoomScaleNormal="73" workbookViewId="0">
      <selection activeCell="C12" sqref="C12"/>
    </sheetView>
  </sheetViews>
  <sheetFormatPr baseColWidth="10" defaultRowHeight="30" customHeight="1"/>
  <cols>
    <col min="1" max="1" width="26.83203125" style="16" bestFit="1" customWidth="1"/>
    <col min="2" max="2" width="14.33203125" style="16" bestFit="1" customWidth="1"/>
    <col min="3" max="3" width="22.1640625" style="16" bestFit="1" customWidth="1"/>
    <col min="4" max="4" width="22.1640625" style="16" customWidth="1"/>
    <col min="5" max="5" width="28" style="16" customWidth="1"/>
    <col min="6" max="6" width="19.6640625" style="16" customWidth="1"/>
    <col min="7" max="8" width="24.1640625" style="16" customWidth="1"/>
    <col min="9" max="9" width="25.33203125" style="16" bestFit="1" customWidth="1"/>
    <col min="10" max="10" width="16.1640625" style="16" bestFit="1" customWidth="1"/>
    <col min="11" max="11" width="16.1640625" style="16" customWidth="1"/>
    <col min="12" max="12" width="25.83203125" style="16" bestFit="1" customWidth="1"/>
    <col min="13" max="13" width="18" style="16" bestFit="1" customWidth="1"/>
    <col min="14" max="14" width="13.5" style="16" bestFit="1" customWidth="1"/>
    <col min="15" max="15" width="10.83203125" style="16"/>
    <col min="16" max="16" width="24.6640625" style="16" bestFit="1" customWidth="1"/>
    <col min="17" max="17" width="21.5" style="16" bestFit="1" customWidth="1"/>
    <col min="18" max="18" width="25.33203125" style="13" bestFit="1" customWidth="1"/>
    <col min="19" max="19" width="27.83203125" style="13" bestFit="1" customWidth="1"/>
    <col min="20" max="20" width="15.6640625" style="13" bestFit="1" customWidth="1"/>
    <col min="21" max="16384" width="10.83203125" style="13"/>
  </cols>
  <sheetData>
    <row r="1" spans="1:21" ht="30" customHeight="1" thickBot="1">
      <c r="A1" s="7" t="s">
        <v>41</v>
      </c>
      <c r="B1" s="6" t="s">
        <v>42</v>
      </c>
    </row>
    <row r="2" spans="1:21" ht="50" customHeight="1" thickBot="1">
      <c r="A2" s="7" t="s">
        <v>16</v>
      </c>
      <c r="B2" s="7" t="s">
        <v>26</v>
      </c>
      <c r="C2" s="8" t="s">
        <v>34</v>
      </c>
      <c r="D2" s="8" t="s">
        <v>76</v>
      </c>
      <c r="E2" s="8" t="s">
        <v>29</v>
      </c>
      <c r="F2" s="7" t="s">
        <v>28</v>
      </c>
      <c r="G2" s="9" t="s">
        <v>39</v>
      </c>
      <c r="H2" s="9" t="s">
        <v>70</v>
      </c>
      <c r="I2" s="10" t="s">
        <v>74</v>
      </c>
      <c r="J2" s="11" t="s">
        <v>40</v>
      </c>
      <c r="K2" s="12">
        <f>ROUND(H52,3)+ROUND(I52,3)</f>
        <v>198.82999999999998</v>
      </c>
      <c r="L2" s="7" t="s">
        <v>17</v>
      </c>
      <c r="M2" s="7" t="s">
        <v>27</v>
      </c>
      <c r="N2" s="7" t="s">
        <v>24</v>
      </c>
      <c r="O2" s="7" t="s">
        <v>7</v>
      </c>
      <c r="P2" s="7" t="s">
        <v>30</v>
      </c>
      <c r="Q2" s="7" t="s">
        <v>25</v>
      </c>
      <c r="R2" s="7" t="s">
        <v>68</v>
      </c>
      <c r="S2" s="10" t="s">
        <v>72</v>
      </c>
      <c r="T2" s="38" t="s">
        <v>85</v>
      </c>
      <c r="U2" s="39">
        <v>0.75</v>
      </c>
    </row>
    <row r="3" spans="1:21" ht="50" customHeight="1" thickBot="1">
      <c r="A3" s="7" t="s">
        <v>35</v>
      </c>
      <c r="B3" s="7" t="s">
        <v>19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/>
      <c r="I3" s="7">
        <f>IF(K3&gt;0,(K3+Q3)*P3,0)</f>
        <v>0.43589800000000001</v>
      </c>
      <c r="J3" s="11" t="s">
        <v>38</v>
      </c>
      <c r="K3" s="11">
        <f>ROUND(G52,3)</f>
        <v>7.6139999999999999</v>
      </c>
      <c r="L3" s="7" t="str" cm="1">
        <f t="array" ref="L3:M3">VLOOKUP(A3,Cluster!A:C,{2,3},FALSE)</f>
        <v>Standard_DS1_v2</v>
      </c>
      <c r="M3" s="7">
        <v>1</v>
      </c>
      <c r="N3" s="7">
        <f t="shared" ref="N3:N51" si="0">IF(B3="High",M3,
IF(B3="Medium",ROUND(M3*0.5,0),
IF(B3="Low",_xlfn.CEILING.MATH(M3*0.2),
IF(B3="No",1))))</f>
        <v>1</v>
      </c>
      <c r="O3" s="7">
        <f>M3-N3</f>
        <v>0</v>
      </c>
      <c r="P3" s="7">
        <f>N3*VLOOKUP(L3&amp;$B$1,'VM Price'!A:E,3,FALSE)+O3*VLOOKUP(L3&amp;$B$1,'VM Price'!A:E,4,FALSE)</f>
        <v>5.7000000000000002E-2</v>
      </c>
      <c r="Q3" s="7">
        <f>2/60</f>
        <v>3.3333333333333333E-2</v>
      </c>
      <c r="R3" s="7"/>
      <c r="S3" s="7"/>
    </row>
    <row r="4" spans="1:21" ht="30" customHeight="1">
      <c r="A4" s="6" t="s">
        <v>8</v>
      </c>
      <c r="B4" s="6" t="s">
        <v>22</v>
      </c>
      <c r="C4" s="6"/>
      <c r="D4" s="6"/>
      <c r="E4" s="6"/>
      <c r="F4" s="14">
        <f>(IFERROR(VALUE(LEFT(E4,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0))))*IF(C4&gt;1,C4,1)</f>
        <v>0</v>
      </c>
      <c r="G4" s="14">
        <f>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0)))+IF(E4&lt;&gt;"",Q4,0)</f>
        <v>0</v>
      </c>
      <c r="H4" s="14">
        <f>IF(F4&gt;0,ROUND(F4*S4,4),0)</f>
        <v>0</v>
      </c>
      <c r="I4" s="14">
        <f>IF(F4&gt;0,ROUND((F4+Q4)*P4,4),0)</f>
        <v>0</v>
      </c>
      <c r="J4" s="13"/>
      <c r="K4" s="13"/>
      <c r="L4" s="14" t="str" cm="1">
        <f t="array" ref="L4:M4">VLOOKUP(A4,Cluster!A:C,{2,3},FALSE)</f>
        <v>Standard_E8d_v5</v>
      </c>
      <c r="M4" s="14">
        <v>1</v>
      </c>
      <c r="N4" s="14">
        <f t="shared" si="0"/>
        <v>1</v>
      </c>
      <c r="O4" s="14">
        <f>M4-N4</f>
        <v>0</v>
      </c>
      <c r="P4" s="14">
        <f>N4*VLOOKUP(L4&amp;$B$1,'VM Price'!A:E,3,FALSE)+O4*VLOOKUP(L4&amp;$B$1,'VM Price'!A:E,4,FALSE)</f>
        <v>0.57599999999999996</v>
      </c>
      <c r="Q4" s="14">
        <f>6/60</f>
        <v>0.1</v>
      </c>
      <c r="R4" s="14" cm="1">
        <f t="array" ref="R4">LN(VLOOKUP(A4,Cluster!A:D,{4},FALSE)*IF(D4&gt;1,D4,1))</f>
        <v>2.0794415416798357</v>
      </c>
      <c r="S4" s="14">
        <f>R4*$U$2</f>
        <v>1.5595811562598767</v>
      </c>
    </row>
    <row r="5" spans="1:21" ht="30" customHeight="1">
      <c r="A5" s="6" t="s">
        <v>87</v>
      </c>
      <c r="B5" s="6" t="s">
        <v>22</v>
      </c>
      <c r="C5" s="6"/>
      <c r="D5" s="6"/>
      <c r="E5" s="6"/>
      <c r="F5" s="14">
        <f t="shared" ref="F5:F51" si="1">(IFERROR(VALUE(LEFT(E5,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0))))*IF(C5&gt;1,C5,1)</f>
        <v>0</v>
      </c>
      <c r="G5" s="14">
        <f t="shared" ref="G5:G51" si="2">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0)))+IF(E5&lt;&gt;"",Q5,0)</f>
        <v>0</v>
      </c>
      <c r="H5" s="14">
        <f t="shared" ref="H5:H51" si="3">IF(F5&gt;0,ROUND(F5*S5,4),0)</f>
        <v>0</v>
      </c>
      <c r="I5" s="14">
        <f t="shared" ref="I5:I51" si="4">IF(F5&gt;0,ROUND((F5+Q5)*P5,4),0)</f>
        <v>0</v>
      </c>
      <c r="J5" s="13"/>
      <c r="K5" s="13"/>
      <c r="L5" s="14" t="str" cm="1">
        <f t="array" ref="L5:M5">VLOOKUP(A5,Cluster!A:C,{2,3},FALSE)</f>
        <v>Standard_E8d_v5</v>
      </c>
      <c r="M5" s="14">
        <v>2</v>
      </c>
      <c r="N5" s="14">
        <f t="shared" si="0"/>
        <v>1</v>
      </c>
      <c r="O5" s="14">
        <f t="shared" ref="O5:O51" si="5">M5-N5</f>
        <v>1</v>
      </c>
      <c r="P5" s="14">
        <f>N5*VLOOKUP(L5&amp;$B$1,'VM Price'!A:E,3,FALSE)+O5*VLOOKUP(L5&amp;$B$1,'VM Price'!A:E,4,FALSE)</f>
        <v>0.65089999999999992</v>
      </c>
      <c r="Q5" s="14">
        <f t="shared" ref="Q5:Q51" si="6">6/60</f>
        <v>0.1</v>
      </c>
      <c r="R5" s="14" cm="1">
        <f t="array" ref="R5">LN(VLOOKUP(A5,Cluster!A:D,{4},FALSE)*IF(D5&gt;1,D5,1))</f>
        <v>2.7725887222397811</v>
      </c>
      <c r="S5" s="14">
        <f t="shared" ref="S5:S51" si="7">R5*$U$2</f>
        <v>2.0794415416798357</v>
      </c>
    </row>
    <row r="6" spans="1:21" ht="30" customHeight="1">
      <c r="A6" s="6" t="s">
        <v>33</v>
      </c>
      <c r="B6" s="6" t="s">
        <v>22</v>
      </c>
      <c r="C6" s="6"/>
      <c r="D6" s="6"/>
      <c r="E6" s="6"/>
      <c r="F6" s="14">
        <f t="shared" si="1"/>
        <v>0</v>
      </c>
      <c r="G6" s="14">
        <f t="shared" si="2"/>
        <v>0</v>
      </c>
      <c r="H6" s="14">
        <f t="shared" si="3"/>
        <v>0</v>
      </c>
      <c r="I6" s="14">
        <f t="shared" si="4"/>
        <v>0</v>
      </c>
      <c r="J6" s="13"/>
      <c r="K6" s="13"/>
      <c r="L6" s="14" t="str" cm="1">
        <f t="array" ref="L6:M6">VLOOKUP(A6,Cluster!A:C,{2,3},FALSE)</f>
        <v>Standard_E8d_v5</v>
      </c>
      <c r="M6" s="14">
        <v>8</v>
      </c>
      <c r="N6" s="14">
        <f t="shared" si="0"/>
        <v>1</v>
      </c>
      <c r="O6" s="14">
        <f t="shared" si="5"/>
        <v>7</v>
      </c>
      <c r="P6" s="14">
        <f>N6*VLOOKUP(L6&amp;$B$1,'VM Price'!A:E,3,FALSE)+O6*VLOOKUP(L6&amp;$B$1,'VM Price'!A:E,4,FALSE)</f>
        <v>1.1002999999999998</v>
      </c>
      <c r="Q6" s="14">
        <f t="shared" si="6"/>
        <v>0.1</v>
      </c>
      <c r="R6" s="14" cm="1">
        <f t="array" ref="R6">LN(VLOOKUP(A6,Cluster!A:D,{4},FALSE)*IF(D6&gt;1,D6,1))</f>
        <v>4.1588830833596715</v>
      </c>
      <c r="S6" s="14">
        <f t="shared" si="7"/>
        <v>3.1191623125197534</v>
      </c>
    </row>
    <row r="7" spans="1:21" ht="30" customHeight="1">
      <c r="A7" s="6" t="s">
        <v>88</v>
      </c>
      <c r="B7" s="6" t="s">
        <v>22</v>
      </c>
      <c r="C7" s="6"/>
      <c r="D7" s="6"/>
      <c r="E7" s="6"/>
      <c r="F7" s="14">
        <f t="shared" si="1"/>
        <v>0</v>
      </c>
      <c r="G7" s="14">
        <f t="shared" si="2"/>
        <v>0</v>
      </c>
      <c r="H7" s="14">
        <f t="shared" si="3"/>
        <v>0</v>
      </c>
      <c r="I7" s="14">
        <f t="shared" si="4"/>
        <v>0</v>
      </c>
      <c r="J7" s="13"/>
      <c r="K7" s="13"/>
      <c r="L7" s="14" t="str" cm="1">
        <f t="array" ref="L7:M7">VLOOKUP(A7,Cluster!A:C,{2,3},FALSE)</f>
        <v>Standard_E8d_v5</v>
      </c>
      <c r="M7" s="14">
        <v>10</v>
      </c>
      <c r="N7" s="14">
        <f t="shared" si="0"/>
        <v>1</v>
      </c>
      <c r="O7" s="14">
        <f t="shared" si="5"/>
        <v>9</v>
      </c>
      <c r="P7" s="14">
        <f>N7*VLOOKUP(L7&amp;$B$1,'VM Price'!A:E,3,FALSE)+O7*VLOOKUP(L7&amp;$B$1,'VM Price'!A:E,4,FALSE)</f>
        <v>1.2500999999999998</v>
      </c>
      <c r="Q7" s="14">
        <f t="shared" si="6"/>
        <v>0.1</v>
      </c>
      <c r="R7" s="14" cm="1">
        <f t="array" ref="R7">LN(VLOOKUP(A7,Cluster!A:D,{4},FALSE)*IF(D7&gt;1,D7,1))</f>
        <v>4.3820266346738812</v>
      </c>
      <c r="S7" s="14">
        <f t="shared" si="7"/>
        <v>3.2865199760054109</v>
      </c>
    </row>
    <row r="8" spans="1:21" ht="30" customHeight="1">
      <c r="A8" s="6" t="s">
        <v>89</v>
      </c>
      <c r="B8" s="6" t="s">
        <v>53</v>
      </c>
      <c r="C8" s="6"/>
      <c r="D8" s="6">
        <v>188</v>
      </c>
      <c r="E8" s="6" t="s">
        <v>99</v>
      </c>
      <c r="F8" s="14">
        <f t="shared" si="1"/>
        <v>0.9802777777777778</v>
      </c>
      <c r="G8" s="14">
        <f t="shared" si="2"/>
        <v>1.0802777777777779</v>
      </c>
      <c r="H8" s="14">
        <f t="shared" si="3"/>
        <v>7.5811999999999999</v>
      </c>
      <c r="I8" s="14">
        <f t="shared" si="4"/>
        <v>12.444800000000001</v>
      </c>
      <c r="J8" s="13"/>
      <c r="K8" s="13"/>
      <c r="L8" s="14" t="str" cm="1">
        <f t="array" ref="L8:M8">VLOOKUP(A8,Cluster!A:C,{2,3},FALSE)</f>
        <v>Standard_E16d_v5</v>
      </c>
      <c r="M8" s="14">
        <v>10</v>
      </c>
      <c r="N8" s="14">
        <f t="shared" si="0"/>
        <v>10</v>
      </c>
      <c r="O8" s="14">
        <f t="shared" si="5"/>
        <v>0</v>
      </c>
      <c r="P8" s="14">
        <f>N8*VLOOKUP(L8&amp;$B$1,'VM Price'!A:E,3,FALSE)+O8*VLOOKUP(L8&amp;$B$1,'VM Price'!A:E,4,FALSE)</f>
        <v>11.52</v>
      </c>
      <c r="Q8" s="14">
        <f t="shared" si="6"/>
        <v>0.1</v>
      </c>
      <c r="R8" s="14" cm="1">
        <f t="array" ref="R8">LN(VLOOKUP(A8,Cluster!A:D,{4},FALSE)*IF(D8&gt;1,D8,1))</f>
        <v>10.311615778063777</v>
      </c>
      <c r="S8" s="14">
        <f t="shared" si="7"/>
        <v>7.733711833547833</v>
      </c>
    </row>
    <row r="9" spans="1:21" ht="30" customHeight="1">
      <c r="A9" s="6" t="s">
        <v>90</v>
      </c>
      <c r="B9" s="6" t="s">
        <v>53</v>
      </c>
      <c r="C9" s="6"/>
      <c r="D9" s="6">
        <v>1</v>
      </c>
      <c r="E9" s="6" t="s">
        <v>98</v>
      </c>
      <c r="F9" s="14">
        <f t="shared" si="1"/>
        <v>6.4336111111111114</v>
      </c>
      <c r="G9" s="14">
        <f t="shared" si="2"/>
        <v>6.533611111111111</v>
      </c>
      <c r="H9" s="14">
        <f t="shared" si="3"/>
        <v>27.833400000000001</v>
      </c>
      <c r="I9" s="14">
        <f t="shared" si="4"/>
        <v>150.53440000000001</v>
      </c>
      <c r="J9" s="13"/>
      <c r="K9" s="13"/>
      <c r="L9" s="14" t="str" cm="1">
        <f t="array" ref="L9:M9">VLOOKUP(A9,Cluster!A:C,{2,3},FALSE)</f>
        <v>Standard_E16d_v5</v>
      </c>
      <c r="M9" s="14">
        <v>20</v>
      </c>
      <c r="N9" s="14">
        <f t="shared" si="0"/>
        <v>20</v>
      </c>
      <c r="O9" s="14">
        <f t="shared" si="5"/>
        <v>0</v>
      </c>
      <c r="P9" s="14">
        <f>N9*VLOOKUP(L9&amp;$B$1,'VM Price'!A:E,3,FALSE)+O9*VLOOKUP(L9&amp;$B$1,'VM Price'!A:E,4,FALSE)</f>
        <v>23.04</v>
      </c>
      <c r="Q9" s="14">
        <f t="shared" si="6"/>
        <v>0.1</v>
      </c>
      <c r="R9" s="14" cm="1">
        <f t="array" ref="R9">LN(VLOOKUP(A9,Cluster!A:D,{4},FALSE)*IF(D9&gt;1,D9,1))</f>
        <v>5.768320995793772</v>
      </c>
      <c r="S9" s="14">
        <f t="shared" si="7"/>
        <v>4.326240746845329</v>
      </c>
    </row>
    <row r="10" spans="1:21" ht="30" customHeight="1">
      <c r="A10" s="6" t="s">
        <v>46</v>
      </c>
      <c r="B10" s="6" t="s">
        <v>22</v>
      </c>
      <c r="C10" s="6"/>
      <c r="D10" s="6"/>
      <c r="E10" s="6"/>
      <c r="F10" s="14">
        <f t="shared" si="1"/>
        <v>0</v>
      </c>
      <c r="G10" s="14">
        <f t="shared" si="2"/>
        <v>0</v>
      </c>
      <c r="H10" s="14">
        <f t="shared" si="3"/>
        <v>0</v>
      </c>
      <c r="I10" s="14">
        <f t="shared" si="4"/>
        <v>0</v>
      </c>
      <c r="J10" s="13"/>
      <c r="K10" s="13"/>
      <c r="L10" s="14" t="str" cm="1">
        <f t="array" ref="L10:M10">VLOOKUP(A10,Cluster!A:C,{2,3},FALSE)</f>
        <v>Standard_E16d_v5</v>
      </c>
      <c r="M10" s="14">
        <v>30</v>
      </c>
      <c r="N10" s="14">
        <f t="shared" si="0"/>
        <v>1</v>
      </c>
      <c r="O10" s="14">
        <f t="shared" si="5"/>
        <v>29</v>
      </c>
      <c r="P10" s="14">
        <f>N10*VLOOKUP(L10&amp;$B$1,'VM Price'!A:E,3,FALSE)+O10*VLOOKUP(L10&amp;$B$1,'VM Price'!A:E,4,FALSE)</f>
        <v>5.8296999999999999</v>
      </c>
      <c r="Q10" s="14">
        <f t="shared" si="6"/>
        <v>0.1</v>
      </c>
      <c r="R10" s="14" cm="1">
        <f t="array" ref="R10">LN(VLOOKUP(A10,Cluster!A:D,{4},FALSE)*IF(D10&gt;1,D10,1))</f>
        <v>6.1737861039019366</v>
      </c>
      <c r="S10" s="14">
        <f t="shared" si="7"/>
        <v>4.6303395779264527</v>
      </c>
    </row>
    <row r="11" spans="1:21" ht="30" customHeight="1">
      <c r="A11" s="6" t="s">
        <v>77</v>
      </c>
      <c r="B11" s="6" t="s">
        <v>22</v>
      </c>
      <c r="C11" s="6"/>
      <c r="D11" s="6"/>
      <c r="E11" s="6"/>
      <c r="F11" s="14">
        <f t="shared" si="1"/>
        <v>0</v>
      </c>
      <c r="G11" s="14">
        <f t="shared" si="2"/>
        <v>0</v>
      </c>
      <c r="H11" s="14">
        <f t="shared" si="3"/>
        <v>0</v>
      </c>
      <c r="I11" s="14">
        <f t="shared" si="4"/>
        <v>0</v>
      </c>
      <c r="J11" s="13"/>
      <c r="K11" s="13"/>
      <c r="L11" s="14" t="str" cm="1">
        <f t="array" ref="L11:M11">VLOOKUP(A11,Cluster!A:C,{2,3},FALSE)</f>
        <v>Standard_NC8as_T4_v3</v>
      </c>
      <c r="M11" s="14">
        <v>2</v>
      </c>
      <c r="N11" s="14">
        <f t="shared" si="0"/>
        <v>1</v>
      </c>
      <c r="O11" s="14">
        <f t="shared" si="5"/>
        <v>1</v>
      </c>
      <c r="P11" s="14">
        <f>N11*VLOOKUP(L11&amp;$B$1,'VM Price'!A:E,3,FALSE)+O11*VLOOKUP(L11&amp;$B$1,'VM Price'!A:E,4,FALSE)</f>
        <v>0.84889999999999999</v>
      </c>
      <c r="Q11" s="14">
        <f t="shared" si="6"/>
        <v>0.1</v>
      </c>
      <c r="R11" s="14" cm="1">
        <f t="array" ref="R11">LN(VLOOKUP(A11,Cluster!A:D,{4},FALSE)*IF(D11&gt;1,D11,1))</f>
        <v>2.7725887222397811</v>
      </c>
      <c r="S11" s="14">
        <f t="shared" si="7"/>
        <v>2.0794415416798357</v>
      </c>
    </row>
    <row r="12" spans="1:21" ht="30" customHeight="1">
      <c r="A12" s="6" t="s">
        <v>79</v>
      </c>
      <c r="B12" s="6" t="s">
        <v>22</v>
      </c>
      <c r="C12" s="6"/>
      <c r="D12" s="6"/>
      <c r="E12" s="6"/>
      <c r="F12" s="14">
        <f t="shared" si="1"/>
        <v>0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3"/>
      <c r="K12" s="13"/>
      <c r="L12" s="14" t="str" cm="1">
        <f t="array" ref="L12:M12">VLOOKUP(A12,Cluster!A:C,{2,3},FALSE)</f>
        <v>Standard_NC8as_T4_v3</v>
      </c>
      <c r="M12" s="14">
        <v>8</v>
      </c>
      <c r="N12" s="14">
        <f t="shared" si="0"/>
        <v>1</v>
      </c>
      <c r="O12" s="14">
        <f t="shared" si="5"/>
        <v>7</v>
      </c>
      <c r="P12" s="14">
        <f>N12*VLOOKUP(L12&amp;$B$1,'VM Price'!A:E,3,FALSE)+O12*VLOOKUP(L12&amp;$B$1,'VM Price'!A:E,4,FALSE)</f>
        <v>1.4302999999999999</v>
      </c>
      <c r="Q12" s="14">
        <f t="shared" si="6"/>
        <v>0.1</v>
      </c>
      <c r="R12" s="14" cm="1">
        <f t="array" ref="R12">LN(VLOOKUP(A12,Cluster!A:D,{4},FALSE)*IF(D12&gt;1,D12,1))</f>
        <v>4.1588830833596715</v>
      </c>
      <c r="S12" s="14">
        <f t="shared" si="7"/>
        <v>3.1191623125197534</v>
      </c>
    </row>
    <row r="13" spans="1:21" ht="30" customHeight="1">
      <c r="A13" s="6" t="s">
        <v>80</v>
      </c>
      <c r="B13" s="6" t="s">
        <v>22</v>
      </c>
      <c r="C13" s="6"/>
      <c r="D13" s="6"/>
      <c r="E13" s="6"/>
      <c r="F13" s="14">
        <f t="shared" si="1"/>
        <v>0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3"/>
      <c r="K13" s="13"/>
      <c r="L13" s="14" t="str" cm="1">
        <f t="array" ref="L13:M13">VLOOKUP(A13,Cluster!A:C,{2,3},FALSE)</f>
        <v>Standard_NC16as_T4_v3</v>
      </c>
      <c r="M13" s="14">
        <v>20</v>
      </c>
      <c r="N13" s="14">
        <f t="shared" si="0"/>
        <v>1</v>
      </c>
      <c r="O13" s="14">
        <f t="shared" si="5"/>
        <v>19</v>
      </c>
      <c r="P13" s="14">
        <f>N13*VLOOKUP(L13&amp;$B$1,'VM Price'!A:E,3,FALSE)+O13*VLOOKUP(L13&amp;$B$1,'VM Price'!A:E,4,FALSE)</f>
        <v>4.1509</v>
      </c>
      <c r="Q13" s="14">
        <f t="shared" si="6"/>
        <v>0.1</v>
      </c>
      <c r="R13" s="14" cm="1">
        <f t="array" ref="R13">LN(VLOOKUP(A13,Cluster!A:D,{4},FALSE)*IF(D13&gt;1,D13,1))</f>
        <v>5.768320995793772</v>
      </c>
      <c r="S13" s="14">
        <f t="shared" si="7"/>
        <v>4.326240746845329</v>
      </c>
    </row>
    <row r="14" spans="1:21" ht="30" customHeight="1">
      <c r="A14" s="6"/>
      <c r="B14" s="6" t="s">
        <v>22</v>
      </c>
      <c r="C14" s="6"/>
      <c r="D14" s="6"/>
      <c r="E14" s="6"/>
      <c r="F14" s="14">
        <f t="shared" si="1"/>
        <v>0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3"/>
      <c r="K14" s="13"/>
      <c r="L14" s="14" t="e" cm="1">
        <f t="array" ref="L14">VLOOKUP(A14,Cluster!A:C,{2,3},FALSE)</f>
        <v>#N/A</v>
      </c>
      <c r="M14" s="14"/>
      <c r="N14" s="14">
        <f t="shared" si="0"/>
        <v>1</v>
      </c>
      <c r="O14" s="14">
        <f t="shared" si="5"/>
        <v>-1</v>
      </c>
      <c r="P14" s="14" t="e">
        <f>N14*VLOOKUP(L14&amp;$B$1,'VM Price'!A:E,3,FALSE)+O14*VLOOKUP(L14&amp;$B$1,'VM Price'!A:E,4,FALSE)</f>
        <v>#N/A</v>
      </c>
      <c r="Q14" s="14">
        <f t="shared" si="6"/>
        <v>0.1</v>
      </c>
      <c r="R14" s="14" t="e" cm="1">
        <f t="array" ref="R14">LN(VLOOKUP(A14,Cluster!A:D,{4},FALSE)*IF(D14&gt;1,D14,1))</f>
        <v>#N/A</v>
      </c>
      <c r="S14" s="14" t="e">
        <f t="shared" si="7"/>
        <v>#N/A</v>
      </c>
    </row>
    <row r="15" spans="1:21" ht="30" customHeight="1">
      <c r="A15" s="6"/>
      <c r="B15" s="6" t="s">
        <v>22</v>
      </c>
      <c r="C15" s="6"/>
      <c r="D15" s="6"/>
      <c r="E15" s="6"/>
      <c r="F15" s="14">
        <f t="shared" si="1"/>
        <v>0</v>
      </c>
      <c r="G15" s="14">
        <f t="shared" si="2"/>
        <v>0</v>
      </c>
      <c r="H15" s="14">
        <f t="shared" si="3"/>
        <v>0</v>
      </c>
      <c r="I15" s="14">
        <f t="shared" si="4"/>
        <v>0</v>
      </c>
      <c r="J15" s="13"/>
      <c r="K15" s="13"/>
      <c r="L15" s="14" t="e" cm="1">
        <f t="array" ref="L15">VLOOKUP(A15,Cluster!A:C,{2,3},FALSE)</f>
        <v>#N/A</v>
      </c>
      <c r="M15" s="14"/>
      <c r="N15" s="14">
        <f t="shared" si="0"/>
        <v>1</v>
      </c>
      <c r="O15" s="14">
        <f t="shared" si="5"/>
        <v>-1</v>
      </c>
      <c r="P15" s="14" t="e">
        <f>N15*VLOOKUP(L15&amp;$B$1,'VM Price'!A:E,3,FALSE)+O15*VLOOKUP(L15&amp;$B$1,'VM Price'!A:E,4,FALSE)</f>
        <v>#N/A</v>
      </c>
      <c r="Q15" s="14">
        <f t="shared" si="6"/>
        <v>0.1</v>
      </c>
      <c r="R15" s="14" t="e" cm="1">
        <f t="array" ref="R15">LN(VLOOKUP(A15,Cluster!A:D,{4},FALSE)*IF(D15&gt;1,D15,1))</f>
        <v>#N/A</v>
      </c>
      <c r="S15" s="14" t="e">
        <f t="shared" si="7"/>
        <v>#N/A</v>
      </c>
    </row>
    <row r="16" spans="1:21" ht="30" customHeight="1">
      <c r="A16" s="6"/>
      <c r="B16" s="6" t="s">
        <v>22</v>
      </c>
      <c r="C16" s="6"/>
      <c r="D16" s="6"/>
      <c r="E16" s="6"/>
      <c r="F16" s="14">
        <f t="shared" si="1"/>
        <v>0</v>
      </c>
      <c r="G16" s="14">
        <f t="shared" si="2"/>
        <v>0</v>
      </c>
      <c r="H16" s="14">
        <f t="shared" si="3"/>
        <v>0</v>
      </c>
      <c r="I16" s="14">
        <f t="shared" si="4"/>
        <v>0</v>
      </c>
      <c r="J16" s="13"/>
      <c r="K16" s="13"/>
      <c r="L16" s="14" t="e" cm="1">
        <f t="array" ref="L16">VLOOKUP(A16,Cluster!A:C,{2,3},FALSE)</f>
        <v>#N/A</v>
      </c>
      <c r="M16" s="14"/>
      <c r="N16" s="14">
        <f t="shared" si="0"/>
        <v>1</v>
      </c>
      <c r="O16" s="14">
        <f t="shared" si="5"/>
        <v>-1</v>
      </c>
      <c r="P16" s="14" t="e">
        <f>N16*VLOOKUP(L16&amp;$B$1,'VM Price'!A:E,3,FALSE)+O16*VLOOKUP(L16&amp;$B$1,'VM Price'!A:E,4,FALSE)</f>
        <v>#N/A</v>
      </c>
      <c r="Q16" s="14">
        <f t="shared" si="6"/>
        <v>0.1</v>
      </c>
      <c r="R16" s="14" t="e" cm="1">
        <f t="array" ref="R16">LN(VLOOKUP(A16,Cluster!A:D,{4},FALSE)*IF(D16&gt;1,D16,1))</f>
        <v>#N/A</v>
      </c>
      <c r="S16" s="14" t="e">
        <f t="shared" si="7"/>
        <v>#N/A</v>
      </c>
    </row>
    <row r="17" spans="1:19" ht="30" customHeight="1">
      <c r="A17" s="6"/>
      <c r="B17" s="6" t="s">
        <v>22</v>
      </c>
      <c r="C17" s="6"/>
      <c r="D17" s="6"/>
      <c r="E17" s="6"/>
      <c r="F17" s="14">
        <f t="shared" si="1"/>
        <v>0</v>
      </c>
      <c r="G17" s="14">
        <f t="shared" si="2"/>
        <v>0</v>
      </c>
      <c r="H17" s="14">
        <f t="shared" si="3"/>
        <v>0</v>
      </c>
      <c r="I17" s="14">
        <f t="shared" si="4"/>
        <v>0</v>
      </c>
      <c r="J17" s="13"/>
      <c r="K17" s="13"/>
      <c r="L17" s="14" t="e" cm="1">
        <f t="array" ref="L17">VLOOKUP(A17,Cluster!A:C,{2,3},FALSE)</f>
        <v>#N/A</v>
      </c>
      <c r="M17" s="14"/>
      <c r="N17" s="14">
        <f t="shared" si="0"/>
        <v>1</v>
      </c>
      <c r="O17" s="14">
        <f t="shared" si="5"/>
        <v>-1</v>
      </c>
      <c r="P17" s="14" t="e">
        <f>N17*VLOOKUP(L17&amp;$B$1,'VM Price'!A:E,3,FALSE)+O17*VLOOKUP(L17&amp;$B$1,'VM Price'!A:E,4,FALSE)</f>
        <v>#N/A</v>
      </c>
      <c r="Q17" s="14">
        <f t="shared" si="6"/>
        <v>0.1</v>
      </c>
      <c r="R17" s="14" t="e" cm="1">
        <f t="array" ref="R17">LN(VLOOKUP(A17,Cluster!A:D,{4},FALSE)*IF(D17&gt;1,D17,1))</f>
        <v>#N/A</v>
      </c>
      <c r="S17" s="14" t="e">
        <f t="shared" si="7"/>
        <v>#N/A</v>
      </c>
    </row>
    <row r="18" spans="1:19" ht="30" customHeight="1">
      <c r="A18" s="6"/>
      <c r="B18" s="6" t="s">
        <v>22</v>
      </c>
      <c r="C18" s="6"/>
      <c r="D18" s="6"/>
      <c r="E18" s="6"/>
      <c r="F18" s="14">
        <f t="shared" si="1"/>
        <v>0</v>
      </c>
      <c r="G18" s="14">
        <f t="shared" si="2"/>
        <v>0</v>
      </c>
      <c r="H18" s="14">
        <f t="shared" si="3"/>
        <v>0</v>
      </c>
      <c r="I18" s="14">
        <f t="shared" si="4"/>
        <v>0</v>
      </c>
      <c r="J18" s="13"/>
      <c r="K18" s="13"/>
      <c r="L18" s="14" t="e" cm="1">
        <f t="array" ref="L18">VLOOKUP(A18,Cluster!A:C,{2,3},FALSE)</f>
        <v>#N/A</v>
      </c>
      <c r="M18" s="14"/>
      <c r="N18" s="14">
        <f t="shared" si="0"/>
        <v>1</v>
      </c>
      <c r="O18" s="14">
        <f t="shared" si="5"/>
        <v>-1</v>
      </c>
      <c r="P18" s="14" t="e">
        <f>N18*VLOOKUP(L18&amp;$B$1,'VM Price'!A:E,3,FALSE)+O18*VLOOKUP(L18&amp;$B$1,'VM Price'!A:E,4,FALSE)</f>
        <v>#N/A</v>
      </c>
      <c r="Q18" s="14">
        <f t="shared" si="6"/>
        <v>0.1</v>
      </c>
      <c r="R18" s="14" t="e" cm="1">
        <f t="array" ref="R18">LN(VLOOKUP(A18,Cluster!A:D,{4},FALSE)*IF(D18&gt;1,D18,1))</f>
        <v>#N/A</v>
      </c>
      <c r="S18" s="14" t="e">
        <f t="shared" si="7"/>
        <v>#N/A</v>
      </c>
    </row>
    <row r="19" spans="1:19" ht="30" customHeight="1">
      <c r="A19" s="6"/>
      <c r="B19" s="6" t="s">
        <v>22</v>
      </c>
      <c r="C19" s="6"/>
      <c r="D19" s="6"/>
      <c r="E19" s="6"/>
      <c r="F19" s="14">
        <f t="shared" si="1"/>
        <v>0</v>
      </c>
      <c r="G19" s="14">
        <f t="shared" si="2"/>
        <v>0</v>
      </c>
      <c r="H19" s="14">
        <f t="shared" si="3"/>
        <v>0</v>
      </c>
      <c r="I19" s="14">
        <f t="shared" si="4"/>
        <v>0</v>
      </c>
      <c r="J19" s="13"/>
      <c r="K19" s="13"/>
      <c r="L19" s="14" t="e" cm="1">
        <f t="array" ref="L19">VLOOKUP(A19,Cluster!A:C,{2,3},FALSE)</f>
        <v>#N/A</v>
      </c>
      <c r="M19" s="14"/>
      <c r="N19" s="14">
        <f t="shared" si="0"/>
        <v>1</v>
      </c>
      <c r="O19" s="14">
        <f t="shared" si="5"/>
        <v>-1</v>
      </c>
      <c r="P19" s="14" t="e">
        <f>N19*VLOOKUP(L19&amp;$B$1,'VM Price'!A:E,3,FALSE)+O19*VLOOKUP(L19&amp;$B$1,'VM Price'!A:E,4,FALSE)</f>
        <v>#N/A</v>
      </c>
      <c r="Q19" s="14">
        <f t="shared" si="6"/>
        <v>0.1</v>
      </c>
      <c r="R19" s="14" t="e" cm="1">
        <f t="array" ref="R19">LN(VLOOKUP(A19,Cluster!A:D,{4},FALSE)*IF(D19&gt;1,D19,1))</f>
        <v>#N/A</v>
      </c>
      <c r="S19" s="14" t="e">
        <f t="shared" si="7"/>
        <v>#N/A</v>
      </c>
    </row>
    <row r="20" spans="1:19" ht="30" customHeight="1">
      <c r="A20" s="6"/>
      <c r="B20" s="6" t="s">
        <v>22</v>
      </c>
      <c r="C20" s="6"/>
      <c r="D20" s="6"/>
      <c r="E20" s="6"/>
      <c r="F20" s="14">
        <f t="shared" si="1"/>
        <v>0</v>
      </c>
      <c r="G20" s="14">
        <f t="shared" si="2"/>
        <v>0</v>
      </c>
      <c r="H20" s="14">
        <f t="shared" si="3"/>
        <v>0</v>
      </c>
      <c r="I20" s="14">
        <f t="shared" si="4"/>
        <v>0</v>
      </c>
      <c r="J20" s="13"/>
      <c r="K20" s="13"/>
      <c r="L20" s="14" t="e" cm="1">
        <f t="array" ref="L20">VLOOKUP(A20,Cluster!A:C,{2,3},FALSE)</f>
        <v>#N/A</v>
      </c>
      <c r="M20" s="14"/>
      <c r="N20" s="14">
        <f t="shared" si="0"/>
        <v>1</v>
      </c>
      <c r="O20" s="14">
        <f t="shared" si="5"/>
        <v>-1</v>
      </c>
      <c r="P20" s="14" t="e">
        <f>N20*VLOOKUP(L20&amp;$B$1,'VM Price'!A:E,3,FALSE)+O20*VLOOKUP(L20&amp;$B$1,'VM Price'!A:E,4,FALSE)</f>
        <v>#N/A</v>
      </c>
      <c r="Q20" s="14">
        <f t="shared" si="6"/>
        <v>0.1</v>
      </c>
      <c r="R20" s="14" t="e" cm="1">
        <f t="array" ref="R20">LN(VLOOKUP(A20,Cluster!A:D,{4},FALSE)*IF(D20&gt;1,D20,1))</f>
        <v>#N/A</v>
      </c>
      <c r="S20" s="14" t="e">
        <f t="shared" si="7"/>
        <v>#N/A</v>
      </c>
    </row>
    <row r="21" spans="1:19" ht="30" customHeight="1">
      <c r="A21" s="6"/>
      <c r="B21" s="6" t="s">
        <v>22</v>
      </c>
      <c r="C21" s="6"/>
      <c r="D21" s="6"/>
      <c r="E21" s="6"/>
      <c r="F21" s="14">
        <f t="shared" si="1"/>
        <v>0</v>
      </c>
      <c r="G21" s="14">
        <f t="shared" si="2"/>
        <v>0</v>
      </c>
      <c r="H21" s="14">
        <f t="shared" si="3"/>
        <v>0</v>
      </c>
      <c r="I21" s="14">
        <f t="shared" si="4"/>
        <v>0</v>
      </c>
      <c r="J21" s="13"/>
      <c r="K21" s="13"/>
      <c r="L21" s="14" t="e" cm="1">
        <f t="array" ref="L21">VLOOKUP(A21,Cluster!A:C,{2,3},FALSE)</f>
        <v>#N/A</v>
      </c>
      <c r="M21" s="14"/>
      <c r="N21" s="14">
        <f t="shared" si="0"/>
        <v>1</v>
      </c>
      <c r="O21" s="14">
        <f t="shared" si="5"/>
        <v>-1</v>
      </c>
      <c r="P21" s="14" t="e">
        <f>N21*VLOOKUP(L21&amp;$B$1,'VM Price'!A:E,3,FALSE)+O21*VLOOKUP(L21&amp;$B$1,'VM Price'!A:E,4,FALSE)</f>
        <v>#N/A</v>
      </c>
      <c r="Q21" s="14">
        <f t="shared" si="6"/>
        <v>0.1</v>
      </c>
      <c r="R21" s="14" t="e" cm="1">
        <f t="array" ref="R21">LN(VLOOKUP(A21,Cluster!A:D,{4},FALSE)*IF(D21&gt;1,D21,1))</f>
        <v>#N/A</v>
      </c>
      <c r="S21" s="14" t="e">
        <f t="shared" si="7"/>
        <v>#N/A</v>
      </c>
    </row>
    <row r="22" spans="1:19" ht="30" customHeight="1">
      <c r="A22" s="6"/>
      <c r="B22" s="6" t="s">
        <v>22</v>
      </c>
      <c r="C22" s="6"/>
      <c r="D22" s="6"/>
      <c r="E22" s="6"/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0</v>
      </c>
      <c r="J22" s="13"/>
      <c r="K22" s="13"/>
      <c r="L22" s="14" t="e" cm="1">
        <f t="array" ref="L22">VLOOKUP(A22,Cluster!A:C,{2,3},FALSE)</f>
        <v>#N/A</v>
      </c>
      <c r="M22" s="14"/>
      <c r="N22" s="14">
        <f t="shared" si="0"/>
        <v>1</v>
      </c>
      <c r="O22" s="14">
        <f t="shared" si="5"/>
        <v>-1</v>
      </c>
      <c r="P22" s="14" t="e">
        <f>N22*VLOOKUP(L22&amp;$B$1,'VM Price'!A:E,3,FALSE)+O22*VLOOKUP(L22&amp;$B$1,'VM Price'!A:E,4,FALSE)</f>
        <v>#N/A</v>
      </c>
      <c r="Q22" s="14">
        <f t="shared" si="6"/>
        <v>0.1</v>
      </c>
      <c r="R22" s="14" t="e" cm="1">
        <f t="array" ref="R22">LN(VLOOKUP(A22,Cluster!A:D,{4},FALSE)*IF(D22&gt;1,D22,1))</f>
        <v>#N/A</v>
      </c>
      <c r="S22" s="14" t="e">
        <f t="shared" si="7"/>
        <v>#N/A</v>
      </c>
    </row>
    <row r="23" spans="1:19" ht="30" customHeight="1">
      <c r="A23" s="6"/>
      <c r="B23" s="6" t="s">
        <v>22</v>
      </c>
      <c r="C23" s="6"/>
      <c r="D23" s="6"/>
      <c r="E23" s="6"/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3"/>
      <c r="K23" s="13"/>
      <c r="L23" s="14" t="e" cm="1">
        <f t="array" ref="L23">VLOOKUP(A23,Cluster!A:C,{2,3},FALSE)</f>
        <v>#N/A</v>
      </c>
      <c r="M23" s="14"/>
      <c r="N23" s="14">
        <f t="shared" si="0"/>
        <v>1</v>
      </c>
      <c r="O23" s="14">
        <f t="shared" si="5"/>
        <v>-1</v>
      </c>
      <c r="P23" s="14" t="e">
        <f>N23*VLOOKUP(L23&amp;$B$1,'VM Price'!A:E,3,FALSE)+O23*VLOOKUP(L23&amp;$B$1,'VM Price'!A:E,4,FALSE)</f>
        <v>#N/A</v>
      </c>
      <c r="Q23" s="14">
        <f t="shared" si="6"/>
        <v>0.1</v>
      </c>
      <c r="R23" s="14" t="e" cm="1">
        <f t="array" ref="R23">LN(VLOOKUP(A23,Cluster!A:D,{4},FALSE)*IF(D23&gt;1,D23,1))</f>
        <v>#N/A</v>
      </c>
      <c r="S23" s="14" t="e">
        <f t="shared" si="7"/>
        <v>#N/A</v>
      </c>
    </row>
    <row r="24" spans="1:19" ht="30" customHeight="1">
      <c r="A24" s="6"/>
      <c r="B24" s="6" t="s">
        <v>22</v>
      </c>
      <c r="C24" s="6"/>
      <c r="D24" s="6"/>
      <c r="E24" s="6"/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3"/>
      <c r="K24" s="13"/>
      <c r="L24" s="14" t="e" cm="1">
        <f t="array" ref="L24">VLOOKUP(A24,Cluster!A:C,{2,3},FALSE)</f>
        <v>#N/A</v>
      </c>
      <c r="M24" s="14"/>
      <c r="N24" s="14">
        <f t="shared" si="0"/>
        <v>1</v>
      </c>
      <c r="O24" s="14">
        <f t="shared" si="5"/>
        <v>-1</v>
      </c>
      <c r="P24" s="14" t="e">
        <f>N24*VLOOKUP(L24&amp;$B$1,'VM Price'!A:E,3,FALSE)+O24*VLOOKUP(L24&amp;$B$1,'VM Price'!A:E,4,FALSE)</f>
        <v>#N/A</v>
      </c>
      <c r="Q24" s="14">
        <f t="shared" si="6"/>
        <v>0.1</v>
      </c>
      <c r="R24" s="14" t="e" cm="1">
        <f t="array" ref="R24">LN(VLOOKUP(A24,Cluster!A:D,{4},FALSE)*IF(D24&gt;1,D24,1))</f>
        <v>#N/A</v>
      </c>
      <c r="S24" s="14" t="e">
        <f t="shared" si="7"/>
        <v>#N/A</v>
      </c>
    </row>
    <row r="25" spans="1:19" ht="30" customHeight="1">
      <c r="A25" s="6"/>
      <c r="B25" s="6" t="s">
        <v>22</v>
      </c>
      <c r="C25" s="6"/>
      <c r="D25" s="6"/>
      <c r="E25" s="6"/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3"/>
      <c r="K25" s="13"/>
      <c r="L25" s="14" t="e" cm="1">
        <f t="array" ref="L25">VLOOKUP(A25,Cluster!A:C,{2,3},FALSE)</f>
        <v>#N/A</v>
      </c>
      <c r="M25" s="14"/>
      <c r="N25" s="14">
        <f t="shared" si="0"/>
        <v>1</v>
      </c>
      <c r="O25" s="14">
        <f t="shared" si="5"/>
        <v>-1</v>
      </c>
      <c r="P25" s="14" t="e">
        <f>N25*VLOOKUP(L25&amp;$B$1,'VM Price'!A:E,3,FALSE)+O25*VLOOKUP(L25&amp;$B$1,'VM Price'!A:E,4,FALSE)</f>
        <v>#N/A</v>
      </c>
      <c r="Q25" s="14">
        <f t="shared" si="6"/>
        <v>0.1</v>
      </c>
      <c r="R25" s="14" t="e" cm="1">
        <f t="array" ref="R25">LN(VLOOKUP(A25,Cluster!A:D,{4},FALSE)*IF(D25&gt;1,D25,1))</f>
        <v>#N/A</v>
      </c>
      <c r="S25" s="14" t="e">
        <f t="shared" si="7"/>
        <v>#N/A</v>
      </c>
    </row>
    <row r="26" spans="1:19" ht="30" customHeight="1">
      <c r="A26" s="6"/>
      <c r="B26" s="6" t="s">
        <v>22</v>
      </c>
      <c r="C26" s="6"/>
      <c r="D26" s="6"/>
      <c r="E26" s="6"/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3"/>
      <c r="K26" s="13"/>
      <c r="L26" s="14" t="e" cm="1">
        <f t="array" ref="L26">VLOOKUP(A26,Cluster!A:C,{2,3},FALSE)</f>
        <v>#N/A</v>
      </c>
      <c r="M26" s="14"/>
      <c r="N26" s="14">
        <f t="shared" si="0"/>
        <v>1</v>
      </c>
      <c r="O26" s="14">
        <f t="shared" si="5"/>
        <v>-1</v>
      </c>
      <c r="P26" s="14" t="e">
        <f>N26*VLOOKUP(L26&amp;$B$1,'VM Price'!A:E,3,FALSE)+O26*VLOOKUP(L26&amp;$B$1,'VM Price'!A:E,4,FALSE)</f>
        <v>#N/A</v>
      </c>
      <c r="Q26" s="14">
        <f t="shared" si="6"/>
        <v>0.1</v>
      </c>
      <c r="R26" s="14" t="e" cm="1">
        <f t="array" ref="R26">LN(VLOOKUP(A26,Cluster!A:D,{4},FALSE)*IF(D26&gt;1,D26,1))</f>
        <v>#N/A</v>
      </c>
      <c r="S26" s="14" t="e">
        <f t="shared" si="7"/>
        <v>#N/A</v>
      </c>
    </row>
    <row r="27" spans="1:19" ht="30" customHeight="1">
      <c r="A27" s="6"/>
      <c r="B27" s="6" t="s">
        <v>22</v>
      </c>
      <c r="C27" s="6"/>
      <c r="D27" s="6"/>
      <c r="E27" s="6"/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3"/>
      <c r="K27" s="13"/>
      <c r="L27" s="14" t="e" cm="1">
        <f t="array" ref="L27">VLOOKUP(A27,Cluster!A:C,{2,3},FALSE)</f>
        <v>#N/A</v>
      </c>
      <c r="M27" s="14"/>
      <c r="N27" s="14">
        <f t="shared" si="0"/>
        <v>1</v>
      </c>
      <c r="O27" s="14">
        <f t="shared" si="5"/>
        <v>-1</v>
      </c>
      <c r="P27" s="14" t="e">
        <f>N27*VLOOKUP(L27&amp;$B$1,'VM Price'!A:E,3,FALSE)+O27*VLOOKUP(L27&amp;$B$1,'VM Price'!A:E,4,FALSE)</f>
        <v>#N/A</v>
      </c>
      <c r="Q27" s="14">
        <f t="shared" si="6"/>
        <v>0.1</v>
      </c>
      <c r="R27" s="14" t="e" cm="1">
        <f t="array" ref="R27">LN(VLOOKUP(A27,Cluster!A:D,{4},FALSE)*IF(D27&gt;1,D27,1))</f>
        <v>#N/A</v>
      </c>
      <c r="S27" s="14" t="e">
        <f t="shared" si="7"/>
        <v>#N/A</v>
      </c>
    </row>
    <row r="28" spans="1:19" ht="30" customHeight="1">
      <c r="A28" s="6"/>
      <c r="B28" s="6" t="s">
        <v>22</v>
      </c>
      <c r="C28" s="6"/>
      <c r="D28" s="6"/>
      <c r="E28" s="6"/>
      <c r="F28" s="14">
        <f t="shared" si="1"/>
        <v>0</v>
      </c>
      <c r="G28" s="14">
        <f t="shared" si="2"/>
        <v>0</v>
      </c>
      <c r="H28" s="14">
        <f t="shared" si="3"/>
        <v>0</v>
      </c>
      <c r="I28" s="14">
        <f t="shared" si="4"/>
        <v>0</v>
      </c>
      <c r="J28" s="13"/>
      <c r="K28" s="13"/>
      <c r="L28" s="14" t="e" cm="1">
        <f t="array" ref="L28">VLOOKUP(A28,Cluster!A:C,{2,3},FALSE)</f>
        <v>#N/A</v>
      </c>
      <c r="M28" s="14"/>
      <c r="N28" s="14">
        <f t="shared" si="0"/>
        <v>1</v>
      </c>
      <c r="O28" s="14">
        <f t="shared" si="5"/>
        <v>-1</v>
      </c>
      <c r="P28" s="14" t="e">
        <f>N28*VLOOKUP(L28&amp;$B$1,'VM Price'!A:E,3,FALSE)+O28*VLOOKUP(L28&amp;$B$1,'VM Price'!A:E,4,FALSE)</f>
        <v>#N/A</v>
      </c>
      <c r="Q28" s="14">
        <f t="shared" si="6"/>
        <v>0.1</v>
      </c>
      <c r="R28" s="14" t="e" cm="1">
        <f t="array" ref="R28">LN(VLOOKUP(A28,Cluster!A:D,{4},FALSE)*IF(D28&gt;1,D28,1))</f>
        <v>#N/A</v>
      </c>
      <c r="S28" s="14" t="e">
        <f t="shared" si="7"/>
        <v>#N/A</v>
      </c>
    </row>
    <row r="29" spans="1:19" ht="30" customHeight="1">
      <c r="A29" s="6"/>
      <c r="B29" s="6" t="s">
        <v>22</v>
      </c>
      <c r="C29" s="6"/>
      <c r="D29" s="6"/>
      <c r="E29" s="6"/>
      <c r="F29" s="14">
        <f t="shared" si="1"/>
        <v>0</v>
      </c>
      <c r="G29" s="14">
        <f t="shared" si="2"/>
        <v>0</v>
      </c>
      <c r="H29" s="14">
        <f t="shared" si="3"/>
        <v>0</v>
      </c>
      <c r="I29" s="14">
        <f t="shared" si="4"/>
        <v>0</v>
      </c>
      <c r="J29" s="13"/>
      <c r="K29" s="13"/>
      <c r="L29" s="14" t="e" cm="1">
        <f t="array" ref="L29">VLOOKUP(A29,Cluster!A:C,{2,3},FALSE)</f>
        <v>#N/A</v>
      </c>
      <c r="M29" s="14"/>
      <c r="N29" s="14">
        <f t="shared" si="0"/>
        <v>1</v>
      </c>
      <c r="O29" s="14">
        <f t="shared" si="5"/>
        <v>-1</v>
      </c>
      <c r="P29" s="14" t="e">
        <f>N29*VLOOKUP(L29&amp;$B$1,'VM Price'!A:E,3,FALSE)+O29*VLOOKUP(L29&amp;$B$1,'VM Price'!A:E,4,FALSE)</f>
        <v>#N/A</v>
      </c>
      <c r="Q29" s="14">
        <f t="shared" si="6"/>
        <v>0.1</v>
      </c>
      <c r="R29" s="14" t="e" cm="1">
        <f t="array" ref="R29">LN(VLOOKUP(A29,Cluster!A:D,{4},FALSE)*IF(D29&gt;1,D29,1))</f>
        <v>#N/A</v>
      </c>
      <c r="S29" s="14" t="e">
        <f t="shared" si="7"/>
        <v>#N/A</v>
      </c>
    </row>
    <row r="30" spans="1:19" ht="30" customHeight="1">
      <c r="A30" s="6"/>
      <c r="B30" s="6" t="s">
        <v>22</v>
      </c>
      <c r="C30" s="6"/>
      <c r="D30" s="6"/>
      <c r="E30" s="6"/>
      <c r="F30" s="14">
        <f t="shared" si="1"/>
        <v>0</v>
      </c>
      <c r="G30" s="14">
        <f t="shared" si="2"/>
        <v>0</v>
      </c>
      <c r="H30" s="14">
        <f t="shared" si="3"/>
        <v>0</v>
      </c>
      <c r="I30" s="14">
        <f t="shared" si="4"/>
        <v>0</v>
      </c>
      <c r="J30" s="13"/>
      <c r="K30" s="13"/>
      <c r="L30" s="14" t="e" cm="1">
        <f t="array" ref="L30">VLOOKUP(A30,Cluster!A:C,{2,3},FALSE)</f>
        <v>#N/A</v>
      </c>
      <c r="M30" s="14"/>
      <c r="N30" s="14">
        <f t="shared" si="0"/>
        <v>1</v>
      </c>
      <c r="O30" s="14">
        <f t="shared" si="5"/>
        <v>-1</v>
      </c>
      <c r="P30" s="14" t="e">
        <f>N30*VLOOKUP(L30&amp;$B$1,'VM Price'!A:E,3,FALSE)+O30*VLOOKUP(L30&amp;$B$1,'VM Price'!A:E,4,FALSE)</f>
        <v>#N/A</v>
      </c>
      <c r="Q30" s="14">
        <f t="shared" si="6"/>
        <v>0.1</v>
      </c>
      <c r="R30" s="14" t="e" cm="1">
        <f t="array" ref="R30">LN(VLOOKUP(A30,Cluster!A:D,{4},FALSE)*IF(D30&gt;1,D30,1))</f>
        <v>#N/A</v>
      </c>
      <c r="S30" s="14" t="e">
        <f t="shared" si="7"/>
        <v>#N/A</v>
      </c>
    </row>
    <row r="31" spans="1:19" ht="30" customHeight="1">
      <c r="A31" s="6"/>
      <c r="B31" s="6" t="s">
        <v>22</v>
      </c>
      <c r="C31" s="6"/>
      <c r="D31" s="6"/>
      <c r="E31" s="6"/>
      <c r="F31" s="14">
        <f t="shared" si="1"/>
        <v>0</v>
      </c>
      <c r="G31" s="14">
        <f t="shared" si="2"/>
        <v>0</v>
      </c>
      <c r="H31" s="14">
        <f t="shared" si="3"/>
        <v>0</v>
      </c>
      <c r="I31" s="14">
        <f t="shared" si="4"/>
        <v>0</v>
      </c>
      <c r="J31" s="13"/>
      <c r="K31" s="13"/>
      <c r="L31" s="14" t="e" cm="1">
        <f t="array" ref="L31">VLOOKUP(A31,Cluster!A:C,{2,3},FALSE)</f>
        <v>#N/A</v>
      </c>
      <c r="M31" s="14"/>
      <c r="N31" s="14">
        <f t="shared" si="0"/>
        <v>1</v>
      </c>
      <c r="O31" s="14">
        <f t="shared" si="5"/>
        <v>-1</v>
      </c>
      <c r="P31" s="14" t="e">
        <f>N31*VLOOKUP(L31&amp;$B$1,'VM Price'!A:E,3,FALSE)+O31*VLOOKUP(L31&amp;$B$1,'VM Price'!A:E,4,FALSE)</f>
        <v>#N/A</v>
      </c>
      <c r="Q31" s="14">
        <f t="shared" si="6"/>
        <v>0.1</v>
      </c>
      <c r="R31" s="14" t="e" cm="1">
        <f t="array" ref="R31">LN(VLOOKUP(A31,Cluster!A:D,{4},FALSE)*IF(D31&gt;1,D31,1))</f>
        <v>#N/A</v>
      </c>
      <c r="S31" s="14" t="e">
        <f t="shared" si="7"/>
        <v>#N/A</v>
      </c>
    </row>
    <row r="32" spans="1:19" ht="30" customHeight="1">
      <c r="A32" s="6"/>
      <c r="B32" s="6" t="s">
        <v>22</v>
      </c>
      <c r="C32" s="6"/>
      <c r="D32" s="6"/>
      <c r="E32" s="6"/>
      <c r="F32" s="14">
        <f t="shared" si="1"/>
        <v>0</v>
      </c>
      <c r="G32" s="14">
        <f t="shared" si="2"/>
        <v>0</v>
      </c>
      <c r="H32" s="14">
        <f t="shared" si="3"/>
        <v>0</v>
      </c>
      <c r="I32" s="14">
        <f t="shared" si="4"/>
        <v>0</v>
      </c>
      <c r="J32" s="13"/>
      <c r="K32" s="13"/>
      <c r="L32" s="14" t="e" cm="1">
        <f t="array" ref="L32">VLOOKUP(A32,Cluster!A:C,{2,3},FALSE)</f>
        <v>#N/A</v>
      </c>
      <c r="M32" s="14"/>
      <c r="N32" s="14">
        <f t="shared" si="0"/>
        <v>1</v>
      </c>
      <c r="O32" s="14">
        <f t="shared" si="5"/>
        <v>-1</v>
      </c>
      <c r="P32" s="14" t="e">
        <f>N32*VLOOKUP(L32&amp;$B$1,'VM Price'!A:E,3,FALSE)+O32*VLOOKUP(L32&amp;$B$1,'VM Price'!A:E,4,FALSE)</f>
        <v>#N/A</v>
      </c>
      <c r="Q32" s="14">
        <f t="shared" si="6"/>
        <v>0.1</v>
      </c>
      <c r="R32" s="14" t="e" cm="1">
        <f t="array" ref="R32">LN(VLOOKUP(A32,Cluster!A:D,{4},FALSE)*IF(D32&gt;1,D32,1))</f>
        <v>#N/A</v>
      </c>
      <c r="S32" s="14" t="e">
        <f t="shared" si="7"/>
        <v>#N/A</v>
      </c>
    </row>
    <row r="33" spans="1:19" ht="30" customHeight="1">
      <c r="A33" s="6"/>
      <c r="B33" s="6" t="s">
        <v>22</v>
      </c>
      <c r="C33" s="6"/>
      <c r="D33" s="6"/>
      <c r="E33" s="6"/>
      <c r="F33" s="14">
        <f t="shared" si="1"/>
        <v>0</v>
      </c>
      <c r="G33" s="14">
        <f t="shared" si="2"/>
        <v>0</v>
      </c>
      <c r="H33" s="14">
        <f t="shared" si="3"/>
        <v>0</v>
      </c>
      <c r="I33" s="14">
        <f t="shared" si="4"/>
        <v>0</v>
      </c>
      <c r="J33" s="13"/>
      <c r="K33" s="13"/>
      <c r="L33" s="14" t="e" cm="1">
        <f t="array" ref="L33">VLOOKUP(A33,Cluster!A:C,{2,3},FALSE)</f>
        <v>#N/A</v>
      </c>
      <c r="M33" s="14"/>
      <c r="N33" s="14">
        <f t="shared" si="0"/>
        <v>1</v>
      </c>
      <c r="O33" s="14">
        <f t="shared" si="5"/>
        <v>-1</v>
      </c>
      <c r="P33" s="14" t="e">
        <f>N33*VLOOKUP(L33&amp;$B$1,'VM Price'!A:E,3,FALSE)+O33*VLOOKUP(L33&amp;$B$1,'VM Price'!A:E,4,FALSE)</f>
        <v>#N/A</v>
      </c>
      <c r="Q33" s="14">
        <f t="shared" si="6"/>
        <v>0.1</v>
      </c>
      <c r="R33" s="14" t="e" cm="1">
        <f t="array" ref="R33">LN(VLOOKUP(A33,Cluster!A:D,{4},FALSE)*IF(D33&gt;1,D33,1))</f>
        <v>#N/A</v>
      </c>
      <c r="S33" s="14" t="e">
        <f t="shared" si="7"/>
        <v>#N/A</v>
      </c>
    </row>
    <row r="34" spans="1:19" ht="30" customHeight="1">
      <c r="A34" s="6"/>
      <c r="B34" s="6" t="s">
        <v>22</v>
      </c>
      <c r="C34" s="6"/>
      <c r="D34" s="6"/>
      <c r="E34" s="6"/>
      <c r="F34" s="14">
        <f t="shared" si="1"/>
        <v>0</v>
      </c>
      <c r="G34" s="14">
        <f t="shared" si="2"/>
        <v>0</v>
      </c>
      <c r="H34" s="14">
        <f t="shared" si="3"/>
        <v>0</v>
      </c>
      <c r="I34" s="14">
        <f t="shared" si="4"/>
        <v>0</v>
      </c>
      <c r="J34" s="13"/>
      <c r="K34" s="13"/>
      <c r="L34" s="14" t="e" cm="1">
        <f t="array" ref="L34">VLOOKUP(A34,Cluster!A:C,{2,3},FALSE)</f>
        <v>#N/A</v>
      </c>
      <c r="M34" s="14"/>
      <c r="N34" s="14">
        <f t="shared" si="0"/>
        <v>1</v>
      </c>
      <c r="O34" s="14">
        <f t="shared" si="5"/>
        <v>-1</v>
      </c>
      <c r="P34" s="14" t="e">
        <f>N34*VLOOKUP(L34&amp;$B$1,'VM Price'!A:E,3,FALSE)+O34*VLOOKUP(L34&amp;$B$1,'VM Price'!A:E,4,FALSE)</f>
        <v>#N/A</v>
      </c>
      <c r="Q34" s="14">
        <f t="shared" si="6"/>
        <v>0.1</v>
      </c>
      <c r="R34" s="14" t="e" cm="1">
        <f t="array" ref="R34">LN(VLOOKUP(A34,Cluster!A:D,{4},FALSE)*IF(D34&gt;1,D34,1))</f>
        <v>#N/A</v>
      </c>
      <c r="S34" s="14" t="e">
        <f t="shared" si="7"/>
        <v>#N/A</v>
      </c>
    </row>
    <row r="35" spans="1:19" ht="30" customHeight="1">
      <c r="A35" s="6"/>
      <c r="B35" s="6" t="s">
        <v>22</v>
      </c>
      <c r="C35" s="6"/>
      <c r="D35" s="6"/>
      <c r="E35" s="6"/>
      <c r="F35" s="14">
        <f t="shared" si="1"/>
        <v>0</v>
      </c>
      <c r="G35" s="14">
        <f t="shared" si="2"/>
        <v>0</v>
      </c>
      <c r="H35" s="14">
        <f t="shared" si="3"/>
        <v>0</v>
      </c>
      <c r="I35" s="14">
        <f t="shared" si="4"/>
        <v>0</v>
      </c>
      <c r="J35" s="13"/>
      <c r="K35" s="13"/>
      <c r="L35" s="14" t="e" cm="1">
        <f t="array" ref="L35">VLOOKUP(A35,Cluster!A:C,{2,3},FALSE)</f>
        <v>#N/A</v>
      </c>
      <c r="M35" s="14"/>
      <c r="N35" s="14">
        <f t="shared" si="0"/>
        <v>1</v>
      </c>
      <c r="O35" s="14">
        <f t="shared" si="5"/>
        <v>-1</v>
      </c>
      <c r="P35" s="14" t="e">
        <f>N35*VLOOKUP(L35&amp;$B$1,'VM Price'!A:E,3,FALSE)+O35*VLOOKUP(L35&amp;$B$1,'VM Price'!A:E,4,FALSE)</f>
        <v>#N/A</v>
      </c>
      <c r="Q35" s="14">
        <f t="shared" si="6"/>
        <v>0.1</v>
      </c>
      <c r="R35" s="14" t="e" cm="1">
        <f t="array" ref="R35">LN(VLOOKUP(A35,Cluster!A:D,{4},FALSE)*IF(D35&gt;1,D35,1))</f>
        <v>#N/A</v>
      </c>
      <c r="S35" s="14" t="e">
        <f t="shared" si="7"/>
        <v>#N/A</v>
      </c>
    </row>
    <row r="36" spans="1:19" ht="30" customHeight="1">
      <c r="A36" s="6"/>
      <c r="B36" s="6" t="s">
        <v>22</v>
      </c>
      <c r="C36" s="6"/>
      <c r="D36" s="6"/>
      <c r="E36" s="6"/>
      <c r="F36" s="14">
        <f t="shared" si="1"/>
        <v>0</v>
      </c>
      <c r="G36" s="14">
        <f t="shared" si="2"/>
        <v>0</v>
      </c>
      <c r="H36" s="14">
        <f t="shared" si="3"/>
        <v>0</v>
      </c>
      <c r="I36" s="14">
        <f t="shared" si="4"/>
        <v>0</v>
      </c>
      <c r="J36" s="13"/>
      <c r="K36" s="13"/>
      <c r="L36" s="14" t="e" cm="1">
        <f t="array" ref="L36">VLOOKUP(A36,Cluster!A:C,{2,3},FALSE)</f>
        <v>#N/A</v>
      </c>
      <c r="M36" s="14"/>
      <c r="N36" s="14">
        <f t="shared" si="0"/>
        <v>1</v>
      </c>
      <c r="O36" s="14">
        <f t="shared" si="5"/>
        <v>-1</v>
      </c>
      <c r="P36" s="14" t="e">
        <f>N36*VLOOKUP(L36&amp;$B$1,'VM Price'!A:E,3,FALSE)+O36*VLOOKUP(L36&amp;$B$1,'VM Price'!A:E,4,FALSE)</f>
        <v>#N/A</v>
      </c>
      <c r="Q36" s="14">
        <f t="shared" si="6"/>
        <v>0.1</v>
      </c>
      <c r="R36" s="14" t="e" cm="1">
        <f t="array" ref="R36">LN(VLOOKUP(A36,Cluster!A:D,{4},FALSE)*IF(D36&gt;1,D36,1))</f>
        <v>#N/A</v>
      </c>
      <c r="S36" s="14" t="e">
        <f t="shared" si="7"/>
        <v>#N/A</v>
      </c>
    </row>
    <row r="37" spans="1:19" ht="30" customHeight="1">
      <c r="A37" s="6"/>
      <c r="B37" s="6" t="s">
        <v>22</v>
      </c>
      <c r="C37" s="6"/>
      <c r="D37" s="6"/>
      <c r="E37" s="6"/>
      <c r="F37" s="14">
        <f t="shared" si="1"/>
        <v>0</v>
      </c>
      <c r="G37" s="14">
        <f t="shared" si="2"/>
        <v>0</v>
      </c>
      <c r="H37" s="14">
        <f t="shared" si="3"/>
        <v>0</v>
      </c>
      <c r="I37" s="14">
        <f t="shared" si="4"/>
        <v>0</v>
      </c>
      <c r="J37" s="13"/>
      <c r="K37" s="13"/>
      <c r="L37" s="14" t="e" cm="1">
        <f t="array" ref="L37">VLOOKUP(A37,Cluster!A:C,{2,3},FALSE)</f>
        <v>#N/A</v>
      </c>
      <c r="M37" s="14"/>
      <c r="N37" s="14">
        <f t="shared" si="0"/>
        <v>1</v>
      </c>
      <c r="O37" s="14">
        <f t="shared" si="5"/>
        <v>-1</v>
      </c>
      <c r="P37" s="14" t="e">
        <f>N37*VLOOKUP(L37&amp;$B$1,'VM Price'!A:E,3,FALSE)+O37*VLOOKUP(L37&amp;$B$1,'VM Price'!A:E,4,FALSE)</f>
        <v>#N/A</v>
      </c>
      <c r="Q37" s="14">
        <f t="shared" si="6"/>
        <v>0.1</v>
      </c>
      <c r="R37" s="14" t="e" cm="1">
        <f t="array" ref="R37">LN(VLOOKUP(A37,Cluster!A:D,{4},FALSE)*IF(D37&gt;1,D37,1))</f>
        <v>#N/A</v>
      </c>
      <c r="S37" s="14" t="e">
        <f t="shared" si="7"/>
        <v>#N/A</v>
      </c>
    </row>
    <row r="38" spans="1:19" ht="30" customHeight="1">
      <c r="A38" s="6"/>
      <c r="B38" s="6" t="s">
        <v>22</v>
      </c>
      <c r="C38" s="6"/>
      <c r="D38" s="6"/>
      <c r="E38" s="6"/>
      <c r="F38" s="14">
        <f t="shared" si="1"/>
        <v>0</v>
      </c>
      <c r="G38" s="14">
        <f t="shared" si="2"/>
        <v>0</v>
      </c>
      <c r="H38" s="14">
        <f t="shared" si="3"/>
        <v>0</v>
      </c>
      <c r="I38" s="14">
        <f t="shared" si="4"/>
        <v>0</v>
      </c>
      <c r="J38" s="13"/>
      <c r="K38" s="13"/>
      <c r="L38" s="14" t="e" cm="1">
        <f t="array" ref="L38">VLOOKUP(A38,Cluster!A:C,{2,3},FALSE)</f>
        <v>#N/A</v>
      </c>
      <c r="M38" s="14"/>
      <c r="N38" s="14">
        <f t="shared" si="0"/>
        <v>1</v>
      </c>
      <c r="O38" s="14">
        <f t="shared" si="5"/>
        <v>-1</v>
      </c>
      <c r="P38" s="14" t="e">
        <f>N38*VLOOKUP(L38&amp;$B$1,'VM Price'!A:E,3,FALSE)+O38*VLOOKUP(L38&amp;$B$1,'VM Price'!A:E,4,FALSE)</f>
        <v>#N/A</v>
      </c>
      <c r="Q38" s="14">
        <f t="shared" si="6"/>
        <v>0.1</v>
      </c>
      <c r="R38" s="14" t="e" cm="1">
        <f t="array" ref="R38">LN(VLOOKUP(A38,Cluster!A:D,{4},FALSE)*IF(D38&gt;1,D38,1))</f>
        <v>#N/A</v>
      </c>
      <c r="S38" s="14" t="e">
        <f t="shared" si="7"/>
        <v>#N/A</v>
      </c>
    </row>
    <row r="39" spans="1:19" ht="30" customHeight="1">
      <c r="A39" s="6"/>
      <c r="B39" s="6" t="s">
        <v>22</v>
      </c>
      <c r="C39" s="6"/>
      <c r="D39" s="6"/>
      <c r="E39" s="6"/>
      <c r="F39" s="14">
        <f t="shared" si="1"/>
        <v>0</v>
      </c>
      <c r="G39" s="14">
        <f t="shared" si="2"/>
        <v>0</v>
      </c>
      <c r="H39" s="14">
        <f t="shared" si="3"/>
        <v>0</v>
      </c>
      <c r="I39" s="14">
        <f t="shared" si="4"/>
        <v>0</v>
      </c>
      <c r="J39" s="13"/>
      <c r="K39" s="13"/>
      <c r="L39" s="14" t="e" cm="1">
        <f t="array" ref="L39">VLOOKUP(A39,Cluster!A:C,{2,3},FALSE)</f>
        <v>#N/A</v>
      </c>
      <c r="M39" s="14"/>
      <c r="N39" s="14">
        <f t="shared" si="0"/>
        <v>1</v>
      </c>
      <c r="O39" s="14">
        <f t="shared" si="5"/>
        <v>-1</v>
      </c>
      <c r="P39" s="14" t="e">
        <f>N39*VLOOKUP(L39&amp;$B$1,'VM Price'!A:E,3,FALSE)+O39*VLOOKUP(L39&amp;$B$1,'VM Price'!A:E,4,FALSE)</f>
        <v>#N/A</v>
      </c>
      <c r="Q39" s="14">
        <f t="shared" si="6"/>
        <v>0.1</v>
      </c>
      <c r="R39" s="14" t="e" cm="1">
        <f t="array" ref="R39">LN(VLOOKUP(A39,Cluster!A:D,{4},FALSE)*IF(D39&gt;1,D39,1))</f>
        <v>#N/A</v>
      </c>
      <c r="S39" s="14" t="e">
        <f t="shared" si="7"/>
        <v>#N/A</v>
      </c>
    </row>
    <row r="40" spans="1:19" ht="30" customHeight="1">
      <c r="A40" s="6"/>
      <c r="B40" s="6" t="s">
        <v>22</v>
      </c>
      <c r="C40" s="6"/>
      <c r="D40" s="6"/>
      <c r="E40" s="6"/>
      <c r="F40" s="14">
        <f t="shared" si="1"/>
        <v>0</v>
      </c>
      <c r="G40" s="14">
        <f t="shared" si="2"/>
        <v>0</v>
      </c>
      <c r="H40" s="14">
        <f t="shared" si="3"/>
        <v>0</v>
      </c>
      <c r="I40" s="14">
        <f t="shared" si="4"/>
        <v>0</v>
      </c>
      <c r="J40" s="13"/>
      <c r="K40" s="13"/>
      <c r="L40" s="14" t="e" cm="1">
        <f t="array" ref="L40">VLOOKUP(A40,Cluster!A:C,{2,3},FALSE)</f>
        <v>#N/A</v>
      </c>
      <c r="M40" s="14"/>
      <c r="N40" s="14">
        <f t="shared" si="0"/>
        <v>1</v>
      </c>
      <c r="O40" s="14">
        <f t="shared" si="5"/>
        <v>-1</v>
      </c>
      <c r="P40" s="14" t="e">
        <f>N40*VLOOKUP(L40&amp;$B$1,'VM Price'!A:E,3,FALSE)+O40*VLOOKUP(L40&amp;$B$1,'VM Price'!A:E,4,FALSE)</f>
        <v>#N/A</v>
      </c>
      <c r="Q40" s="14">
        <f t="shared" si="6"/>
        <v>0.1</v>
      </c>
      <c r="R40" s="14" t="e" cm="1">
        <f t="array" ref="R40">LN(VLOOKUP(A40,Cluster!A:D,{4},FALSE)*IF(D40&gt;1,D40,1))</f>
        <v>#N/A</v>
      </c>
      <c r="S40" s="14" t="e">
        <f t="shared" si="7"/>
        <v>#N/A</v>
      </c>
    </row>
    <row r="41" spans="1:19" ht="30" customHeight="1">
      <c r="A41" s="6"/>
      <c r="B41" s="6" t="s">
        <v>22</v>
      </c>
      <c r="C41" s="6"/>
      <c r="D41" s="6"/>
      <c r="E41" s="6"/>
      <c r="F41" s="14">
        <f t="shared" si="1"/>
        <v>0</v>
      </c>
      <c r="G41" s="14">
        <f t="shared" si="2"/>
        <v>0</v>
      </c>
      <c r="H41" s="14">
        <f t="shared" si="3"/>
        <v>0</v>
      </c>
      <c r="I41" s="14">
        <f t="shared" si="4"/>
        <v>0</v>
      </c>
      <c r="J41" s="13"/>
      <c r="K41" s="13"/>
      <c r="L41" s="14" t="e" cm="1">
        <f t="array" ref="L41">VLOOKUP(A41,Cluster!A:C,{2,3},FALSE)</f>
        <v>#N/A</v>
      </c>
      <c r="M41" s="14"/>
      <c r="N41" s="14">
        <f t="shared" si="0"/>
        <v>1</v>
      </c>
      <c r="O41" s="14">
        <f t="shared" si="5"/>
        <v>-1</v>
      </c>
      <c r="P41" s="14" t="e">
        <f>N41*VLOOKUP(L41&amp;$B$1,'VM Price'!A:E,3,FALSE)+O41*VLOOKUP(L41&amp;$B$1,'VM Price'!A:E,4,FALSE)</f>
        <v>#N/A</v>
      </c>
      <c r="Q41" s="14">
        <f t="shared" si="6"/>
        <v>0.1</v>
      </c>
      <c r="R41" s="14" t="e" cm="1">
        <f t="array" ref="R41">LN(VLOOKUP(A41,Cluster!A:D,{4},FALSE)*IF(D41&gt;1,D41,1))</f>
        <v>#N/A</v>
      </c>
      <c r="S41" s="14" t="e">
        <f t="shared" si="7"/>
        <v>#N/A</v>
      </c>
    </row>
    <row r="42" spans="1:19" ht="30" customHeight="1">
      <c r="A42" s="6"/>
      <c r="B42" s="6" t="s">
        <v>22</v>
      </c>
      <c r="C42" s="6"/>
      <c r="D42" s="6"/>
      <c r="E42" s="6"/>
      <c r="F42" s="14">
        <f t="shared" si="1"/>
        <v>0</v>
      </c>
      <c r="G42" s="14">
        <f t="shared" si="2"/>
        <v>0</v>
      </c>
      <c r="H42" s="14">
        <f t="shared" si="3"/>
        <v>0</v>
      </c>
      <c r="I42" s="14">
        <f t="shared" si="4"/>
        <v>0</v>
      </c>
      <c r="J42" s="13"/>
      <c r="K42" s="13"/>
      <c r="L42" s="14" t="e" cm="1">
        <f t="array" ref="L42">VLOOKUP(A42,Cluster!A:C,{2,3},FALSE)</f>
        <v>#N/A</v>
      </c>
      <c r="M42" s="14"/>
      <c r="N42" s="14">
        <f t="shared" si="0"/>
        <v>1</v>
      </c>
      <c r="O42" s="14">
        <f t="shared" si="5"/>
        <v>-1</v>
      </c>
      <c r="P42" s="14" t="e">
        <f>N42*VLOOKUP(L42&amp;$B$1,'VM Price'!A:E,3,FALSE)+O42*VLOOKUP(L42&amp;$B$1,'VM Price'!A:E,4,FALSE)</f>
        <v>#N/A</v>
      </c>
      <c r="Q42" s="14">
        <f t="shared" si="6"/>
        <v>0.1</v>
      </c>
      <c r="R42" s="14" t="e" cm="1">
        <f t="array" ref="R42">LN(VLOOKUP(A42,Cluster!A:D,{4},FALSE)*IF(D42&gt;1,D42,1))</f>
        <v>#N/A</v>
      </c>
      <c r="S42" s="14" t="e">
        <f t="shared" si="7"/>
        <v>#N/A</v>
      </c>
    </row>
    <row r="43" spans="1:19" ht="30" customHeight="1">
      <c r="A43" s="6"/>
      <c r="B43" s="6" t="s">
        <v>22</v>
      </c>
      <c r="C43" s="6"/>
      <c r="D43" s="6"/>
      <c r="E43" s="6"/>
      <c r="F43" s="14">
        <f t="shared" si="1"/>
        <v>0</v>
      </c>
      <c r="G43" s="14">
        <f t="shared" si="2"/>
        <v>0</v>
      </c>
      <c r="H43" s="14">
        <f t="shared" si="3"/>
        <v>0</v>
      </c>
      <c r="I43" s="14">
        <f t="shared" si="4"/>
        <v>0</v>
      </c>
      <c r="J43" s="13"/>
      <c r="K43" s="13"/>
      <c r="L43" s="14" t="e" cm="1">
        <f t="array" ref="L43">VLOOKUP(A43,Cluster!A:C,{2,3},FALSE)</f>
        <v>#N/A</v>
      </c>
      <c r="M43" s="14"/>
      <c r="N43" s="14">
        <f t="shared" si="0"/>
        <v>1</v>
      </c>
      <c r="O43" s="14">
        <f t="shared" si="5"/>
        <v>-1</v>
      </c>
      <c r="P43" s="14" t="e">
        <f>N43*VLOOKUP(L43&amp;$B$1,'VM Price'!A:E,3,FALSE)+O43*VLOOKUP(L43&amp;$B$1,'VM Price'!A:E,4,FALSE)</f>
        <v>#N/A</v>
      </c>
      <c r="Q43" s="14">
        <f t="shared" si="6"/>
        <v>0.1</v>
      </c>
      <c r="R43" s="14" t="e" cm="1">
        <f t="array" ref="R43">LN(VLOOKUP(A43,Cluster!A:D,{4},FALSE)*IF(D43&gt;1,D43,1))</f>
        <v>#N/A</v>
      </c>
      <c r="S43" s="14" t="e">
        <f t="shared" si="7"/>
        <v>#N/A</v>
      </c>
    </row>
    <row r="44" spans="1:19" ht="30" customHeight="1">
      <c r="A44" s="6"/>
      <c r="B44" s="6" t="s">
        <v>22</v>
      </c>
      <c r="C44" s="6"/>
      <c r="D44" s="6"/>
      <c r="E44" s="6"/>
      <c r="F44" s="14">
        <f t="shared" si="1"/>
        <v>0</v>
      </c>
      <c r="G44" s="14">
        <f t="shared" si="2"/>
        <v>0</v>
      </c>
      <c r="H44" s="14">
        <f t="shared" si="3"/>
        <v>0</v>
      </c>
      <c r="I44" s="14">
        <f t="shared" si="4"/>
        <v>0</v>
      </c>
      <c r="J44" s="13"/>
      <c r="K44" s="13"/>
      <c r="L44" s="14" t="e" cm="1">
        <f t="array" ref="L44">VLOOKUP(A44,Cluster!A:C,{2,3},FALSE)</f>
        <v>#N/A</v>
      </c>
      <c r="M44" s="14"/>
      <c r="N44" s="14">
        <f t="shared" si="0"/>
        <v>1</v>
      </c>
      <c r="O44" s="14">
        <f t="shared" si="5"/>
        <v>-1</v>
      </c>
      <c r="P44" s="14" t="e">
        <f>N44*VLOOKUP(L44&amp;$B$1,'VM Price'!A:E,3,FALSE)+O44*VLOOKUP(L44&amp;$B$1,'VM Price'!A:E,4,FALSE)</f>
        <v>#N/A</v>
      </c>
      <c r="Q44" s="14">
        <f t="shared" si="6"/>
        <v>0.1</v>
      </c>
      <c r="R44" s="14" t="e" cm="1">
        <f t="array" ref="R44">LN(VLOOKUP(A44,Cluster!A:D,{4},FALSE)*IF(D44&gt;1,D44,1))</f>
        <v>#N/A</v>
      </c>
      <c r="S44" s="14" t="e">
        <f t="shared" si="7"/>
        <v>#N/A</v>
      </c>
    </row>
    <row r="45" spans="1:19" ht="30" customHeight="1">
      <c r="A45" s="6"/>
      <c r="B45" s="6" t="s">
        <v>22</v>
      </c>
      <c r="C45" s="6"/>
      <c r="D45" s="6"/>
      <c r="E45" s="6"/>
      <c r="F45" s="14">
        <f t="shared" si="1"/>
        <v>0</v>
      </c>
      <c r="G45" s="14">
        <f t="shared" si="2"/>
        <v>0</v>
      </c>
      <c r="H45" s="14">
        <f t="shared" si="3"/>
        <v>0</v>
      </c>
      <c r="I45" s="14">
        <f t="shared" si="4"/>
        <v>0</v>
      </c>
      <c r="J45" s="13"/>
      <c r="K45" s="13"/>
      <c r="L45" s="14" t="e" cm="1">
        <f t="array" ref="L45">VLOOKUP(A45,Cluster!A:C,{2,3},FALSE)</f>
        <v>#N/A</v>
      </c>
      <c r="M45" s="14"/>
      <c r="N45" s="14">
        <f t="shared" si="0"/>
        <v>1</v>
      </c>
      <c r="O45" s="14">
        <f t="shared" si="5"/>
        <v>-1</v>
      </c>
      <c r="P45" s="14" t="e">
        <f>N45*VLOOKUP(L45&amp;$B$1,'VM Price'!A:E,3,FALSE)+O45*VLOOKUP(L45&amp;$B$1,'VM Price'!A:E,4,FALSE)</f>
        <v>#N/A</v>
      </c>
      <c r="Q45" s="14">
        <f t="shared" si="6"/>
        <v>0.1</v>
      </c>
      <c r="R45" s="14" t="e" cm="1">
        <f t="array" ref="R45">LN(VLOOKUP(A45,Cluster!A:D,{4},FALSE)*IF(D45&gt;1,D45,1))</f>
        <v>#N/A</v>
      </c>
      <c r="S45" s="14" t="e">
        <f t="shared" si="7"/>
        <v>#N/A</v>
      </c>
    </row>
    <row r="46" spans="1:19" ht="30" customHeight="1">
      <c r="A46" s="6"/>
      <c r="B46" s="6" t="s">
        <v>22</v>
      </c>
      <c r="C46" s="6"/>
      <c r="D46" s="6"/>
      <c r="E46" s="6"/>
      <c r="F46" s="14">
        <f t="shared" si="1"/>
        <v>0</v>
      </c>
      <c r="G46" s="14">
        <f t="shared" si="2"/>
        <v>0</v>
      </c>
      <c r="H46" s="14">
        <f t="shared" si="3"/>
        <v>0</v>
      </c>
      <c r="I46" s="14">
        <f t="shared" si="4"/>
        <v>0</v>
      </c>
      <c r="J46" s="13"/>
      <c r="K46" s="13"/>
      <c r="L46" s="14" t="e" cm="1">
        <f t="array" ref="L46">VLOOKUP(A46,Cluster!A:C,{2,3},FALSE)</f>
        <v>#N/A</v>
      </c>
      <c r="M46" s="14"/>
      <c r="N46" s="14">
        <f t="shared" si="0"/>
        <v>1</v>
      </c>
      <c r="O46" s="14">
        <f t="shared" si="5"/>
        <v>-1</v>
      </c>
      <c r="P46" s="14" t="e">
        <f>N46*VLOOKUP(L46&amp;$B$1,'VM Price'!A:E,3,FALSE)+O46*VLOOKUP(L46&amp;$B$1,'VM Price'!A:E,4,FALSE)</f>
        <v>#N/A</v>
      </c>
      <c r="Q46" s="14">
        <f t="shared" si="6"/>
        <v>0.1</v>
      </c>
      <c r="R46" s="14" t="e" cm="1">
        <f t="array" ref="R46">LN(VLOOKUP(A46,Cluster!A:D,{4},FALSE)*IF(D46&gt;1,D46,1))</f>
        <v>#N/A</v>
      </c>
      <c r="S46" s="14" t="e">
        <f t="shared" si="7"/>
        <v>#N/A</v>
      </c>
    </row>
    <row r="47" spans="1:19" ht="30" customHeight="1">
      <c r="A47" s="6"/>
      <c r="B47" s="6" t="s">
        <v>22</v>
      </c>
      <c r="C47" s="6"/>
      <c r="D47" s="6"/>
      <c r="E47" s="6"/>
      <c r="F47" s="14">
        <f t="shared" si="1"/>
        <v>0</v>
      </c>
      <c r="G47" s="14">
        <f t="shared" si="2"/>
        <v>0</v>
      </c>
      <c r="H47" s="14">
        <f t="shared" si="3"/>
        <v>0</v>
      </c>
      <c r="I47" s="14">
        <f t="shared" si="4"/>
        <v>0</v>
      </c>
      <c r="J47" s="13"/>
      <c r="K47" s="13"/>
      <c r="L47" s="14" t="e" cm="1">
        <f t="array" ref="L47">VLOOKUP(A47,Cluster!A:C,{2,3},FALSE)</f>
        <v>#N/A</v>
      </c>
      <c r="M47" s="14"/>
      <c r="N47" s="14">
        <f t="shared" si="0"/>
        <v>1</v>
      </c>
      <c r="O47" s="14">
        <f t="shared" si="5"/>
        <v>-1</v>
      </c>
      <c r="P47" s="14" t="e">
        <f>N47*VLOOKUP(L47&amp;$B$1,'VM Price'!A:E,3,FALSE)+O47*VLOOKUP(L47&amp;$B$1,'VM Price'!A:E,4,FALSE)</f>
        <v>#N/A</v>
      </c>
      <c r="Q47" s="14">
        <f t="shared" si="6"/>
        <v>0.1</v>
      </c>
      <c r="R47" s="14" t="e" cm="1">
        <f t="array" ref="R47">LN(VLOOKUP(A47,Cluster!A:D,{4},FALSE)*IF(D47&gt;1,D47,1))</f>
        <v>#N/A</v>
      </c>
      <c r="S47" s="14" t="e">
        <f t="shared" si="7"/>
        <v>#N/A</v>
      </c>
    </row>
    <row r="48" spans="1:19" ht="30" customHeight="1">
      <c r="A48" s="6"/>
      <c r="B48" s="6" t="s">
        <v>22</v>
      </c>
      <c r="C48" s="6"/>
      <c r="D48" s="6"/>
      <c r="E48" s="6"/>
      <c r="F48" s="14">
        <f t="shared" si="1"/>
        <v>0</v>
      </c>
      <c r="G48" s="14">
        <f t="shared" si="2"/>
        <v>0</v>
      </c>
      <c r="H48" s="14">
        <f t="shared" si="3"/>
        <v>0</v>
      </c>
      <c r="I48" s="14">
        <f t="shared" si="4"/>
        <v>0</v>
      </c>
      <c r="J48" s="13"/>
      <c r="K48" s="13"/>
      <c r="L48" s="14" t="e" cm="1">
        <f t="array" ref="L48">VLOOKUP(A48,Cluster!A:C,{2,3},FALSE)</f>
        <v>#N/A</v>
      </c>
      <c r="M48" s="14"/>
      <c r="N48" s="14">
        <f t="shared" si="0"/>
        <v>1</v>
      </c>
      <c r="O48" s="14">
        <f t="shared" si="5"/>
        <v>-1</v>
      </c>
      <c r="P48" s="14" t="e">
        <f>N48*VLOOKUP(L48&amp;$B$1,'VM Price'!A:E,3,FALSE)+O48*VLOOKUP(L48&amp;$B$1,'VM Price'!A:E,4,FALSE)</f>
        <v>#N/A</v>
      </c>
      <c r="Q48" s="14">
        <f t="shared" si="6"/>
        <v>0.1</v>
      </c>
      <c r="R48" s="14" t="e" cm="1">
        <f t="array" ref="R48">LN(VLOOKUP(A48,Cluster!A:D,{4},FALSE)*IF(D48&gt;1,D48,1))</f>
        <v>#N/A</v>
      </c>
      <c r="S48" s="14" t="e">
        <f t="shared" si="7"/>
        <v>#N/A</v>
      </c>
    </row>
    <row r="49" spans="1:19" ht="30" customHeight="1">
      <c r="A49" s="6"/>
      <c r="B49" s="6" t="s">
        <v>22</v>
      </c>
      <c r="C49" s="6"/>
      <c r="D49" s="6"/>
      <c r="E49" s="6"/>
      <c r="F49" s="14">
        <f t="shared" si="1"/>
        <v>0</v>
      </c>
      <c r="G49" s="14">
        <f t="shared" si="2"/>
        <v>0</v>
      </c>
      <c r="H49" s="14">
        <f t="shared" si="3"/>
        <v>0</v>
      </c>
      <c r="I49" s="14">
        <f t="shared" si="4"/>
        <v>0</v>
      </c>
      <c r="J49" s="13"/>
      <c r="K49" s="13"/>
      <c r="L49" s="14" t="e" cm="1">
        <f t="array" ref="L49">VLOOKUP(A49,Cluster!A:C,{2,3},FALSE)</f>
        <v>#N/A</v>
      </c>
      <c r="M49" s="14"/>
      <c r="N49" s="14">
        <f t="shared" si="0"/>
        <v>1</v>
      </c>
      <c r="O49" s="14">
        <f t="shared" si="5"/>
        <v>-1</v>
      </c>
      <c r="P49" s="14" t="e">
        <f>N49*VLOOKUP(L49&amp;$B$1,'VM Price'!A:E,3,FALSE)+O49*VLOOKUP(L49&amp;$B$1,'VM Price'!A:E,4,FALSE)</f>
        <v>#N/A</v>
      </c>
      <c r="Q49" s="14">
        <f t="shared" si="6"/>
        <v>0.1</v>
      </c>
      <c r="R49" s="14" t="e" cm="1">
        <f t="array" ref="R49">LN(VLOOKUP(A49,Cluster!A:D,{4},FALSE)*IF(D49&gt;1,D49,1))</f>
        <v>#N/A</v>
      </c>
      <c r="S49" s="14" t="e">
        <f t="shared" si="7"/>
        <v>#N/A</v>
      </c>
    </row>
    <row r="50" spans="1:19" ht="30" customHeight="1">
      <c r="A50" s="6"/>
      <c r="B50" s="6" t="s">
        <v>22</v>
      </c>
      <c r="C50" s="6"/>
      <c r="D50" s="6"/>
      <c r="E50" s="6"/>
      <c r="F50" s="14">
        <f t="shared" si="1"/>
        <v>0</v>
      </c>
      <c r="G50" s="14">
        <f t="shared" si="2"/>
        <v>0</v>
      </c>
      <c r="H50" s="14">
        <f t="shared" si="3"/>
        <v>0</v>
      </c>
      <c r="I50" s="14">
        <f t="shared" si="4"/>
        <v>0</v>
      </c>
      <c r="J50" s="13"/>
      <c r="K50" s="13"/>
      <c r="L50" s="14" t="e" cm="1">
        <f t="array" ref="L50">VLOOKUP(A50,Cluster!A:C,{2,3},FALSE)</f>
        <v>#N/A</v>
      </c>
      <c r="M50" s="14"/>
      <c r="N50" s="14">
        <f t="shared" si="0"/>
        <v>1</v>
      </c>
      <c r="O50" s="14">
        <f t="shared" si="5"/>
        <v>-1</v>
      </c>
      <c r="P50" s="14" t="e">
        <f>N50*VLOOKUP(L50&amp;$B$1,'VM Price'!A:E,3,FALSE)+O50*VLOOKUP(L50&amp;$B$1,'VM Price'!A:E,4,FALSE)</f>
        <v>#N/A</v>
      </c>
      <c r="Q50" s="14">
        <f t="shared" si="6"/>
        <v>0.1</v>
      </c>
      <c r="R50" s="14" t="e" cm="1">
        <f t="array" ref="R50">LN(VLOOKUP(A50,Cluster!A:D,{4},FALSE)*IF(D50&gt;1,D50,1))</f>
        <v>#N/A</v>
      </c>
      <c r="S50" s="14" t="e">
        <f t="shared" si="7"/>
        <v>#N/A</v>
      </c>
    </row>
    <row r="51" spans="1:19" ht="30" customHeight="1">
      <c r="A51" s="6"/>
      <c r="B51" s="6" t="s">
        <v>22</v>
      </c>
      <c r="C51" s="6"/>
      <c r="D51" s="6"/>
      <c r="E51" s="6"/>
      <c r="F51" s="14">
        <f t="shared" si="1"/>
        <v>0</v>
      </c>
      <c r="G51" s="14">
        <f t="shared" si="2"/>
        <v>0</v>
      </c>
      <c r="H51" s="14">
        <f t="shared" si="3"/>
        <v>0</v>
      </c>
      <c r="I51" s="14">
        <f t="shared" si="4"/>
        <v>0</v>
      </c>
      <c r="J51" s="15"/>
      <c r="K51" s="15"/>
      <c r="L51" s="14" t="e" cm="1">
        <f t="array" ref="L51">VLOOKUP(A51,Cluster!A:C,{2,3},FALSE)</f>
        <v>#N/A</v>
      </c>
      <c r="M51" s="14"/>
      <c r="N51" s="14">
        <f t="shared" si="0"/>
        <v>1</v>
      </c>
      <c r="O51" s="14">
        <f t="shared" si="5"/>
        <v>-1</v>
      </c>
      <c r="P51" s="14" t="e">
        <f>N51*VLOOKUP(L51&amp;$B$1,'VM Price'!A:E,3,FALSE)+O51*VLOOKUP(L51&amp;$B$1,'VM Price'!A:E,4,FALSE)</f>
        <v>#N/A</v>
      </c>
      <c r="Q51" s="14">
        <f t="shared" si="6"/>
        <v>0.1</v>
      </c>
      <c r="R51" s="14" t="e" cm="1">
        <f t="array" ref="R51">LN(VLOOKUP(A51,Cluster!A:D,{4},FALSE)*IF(D51&gt;1,D51,1))</f>
        <v>#N/A</v>
      </c>
      <c r="S51" s="14" t="e">
        <f t="shared" si="7"/>
        <v>#N/A</v>
      </c>
    </row>
    <row r="52" spans="1:19" ht="30" customHeight="1">
      <c r="G52" s="16">
        <f>SUM(G4:G51)</f>
        <v>7.6138888888888889</v>
      </c>
      <c r="H52" s="16">
        <f>SUM(H4:H51)</f>
        <v>35.4146</v>
      </c>
      <c r="I52" s="16">
        <f>SUM(I3:I51)</f>
        <v>163.415098</v>
      </c>
    </row>
  </sheetData>
  <sheetProtection algorithmName="SHA-512" hashValue="vpo2RX3hMu1UP6HUlGWrpTTR2tv7I/ukldbt3moRixQ6v0oTBceXoqVLkwbEEo4iZnWB4JINxVZ+O///S9qHpA==" saltValue="03tFCssKNSpVsF02TOfoNw==" spinCount="100000" sheet="1" objects="1" scenarios="1"/>
  <phoneticPr fontId="1" type="noConversion"/>
  <dataValidations count="9">
    <dataValidation allowBlank="1" showErrorMessage="1" promptTitle="Compute engine usage" prompt="e.g. 01 hr 02 min 07 s" sqref="E52:E1048576" xr:uid="{2EDC103D-52EA-0F4F-9DA9-4492473C9F16}"/>
    <dataValidation allowBlank="1" showInputMessage="1" showErrorMessage="1" promptTitle="Compute engine usage" prompt="Format should be like:_x000a_&gt; 01 hr 02 min 07 s_x000a_&gt; 02 min 07 s_x000a_&gt; 07 s_x000a_If you run scatter jobs without sharing the cluster, enter the average time per job here to estimate the cost." sqref="E2" xr:uid="{0FF0AC6A-E908-8348-924F-773638D7DE09}"/>
    <dataValidation type="custom" allowBlank="1" showErrorMessage="1" promptTitle="Compute engine usage" prompt="e.g. 01 hr 02 min 07 s" sqref="E4:E51" xr:uid="{2B7F1377-5712-0040-8C8E-BAFF29A0651C}">
      <formula1>AND(OR(ISNUMBER(FIND(" hr ", E4)), TRUE), OR(ISNUMBER(FIND(" min ", E4)), TRUE), ISNUMBER(FIND(" s", E4)))</formula1>
    </dataValidation>
    <dataValidation type="custom" allowBlank="1" showErrorMessage="1" promptTitle="Compute engine usage" prompt="e.g._x000a_&gt; 01 hr 02 min 07 s_x000a_&gt; 02 min 07 s_x000a_&gt; 07 s" sqref="E4:E7" xr:uid="{B8006A2B-685F-914C-865F-611BF4FBD73D}">
      <formula1>AND(OR(ISNUMBER(FIND(" hr ", E4)), TRUE), OR(ISNUMBER(FIND(" min ", E4)), TRUE), ISNUMBER(FIND(" s", E4)))</formula1>
    </dataValidation>
    <dataValidation allowBlank="1" showInputMessage="1" showErrorMessage="1" promptTitle="Number of Scatter Cluster" prompt="If you run scatter jobs without sharing the cluster, enter the number of jobs here." sqref="C2" xr:uid="{776352FA-1AD2-AC4F-B354-F0F5B7B6B1F9}"/>
    <dataValidation type="whole" operator="notEqual" allowBlank="1" showInputMessage="1" showErrorMessage="1" sqref="C4:D1048576" xr:uid="{D45741E4-2D26-574C-ADFC-10AA3F55DA71}">
      <formula1>0</formula1>
    </dataValidation>
    <dataValidation allowBlank="1" showErrorMessage="1" promptTitle="Job Elapsed time" prompt="You can find the job elapsed time in the Runtime section section of the Job Overview." sqref="E3" xr:uid="{634D1FB9-AB7B-884B-9CE6-A739924ABFD2}"/>
    <dataValidation type="custom" allowBlank="1" showInputMessage="1" showErrorMessage="1" promptTitle="Job Elapsed Time" prompt="You can find the job elapsed time in the Runtime section of the Job Overview." sqref="E3" xr:uid="{A02D4C44-23DA-6644-B63C-DAE80070C574}">
      <formula1>AND(OR(ISNUMBER(FIND(" hr ", E3)), TRUE), OR(ISNUMBER(FIND(" min ", E3)), TRUE), ISNUMBER(FIND(" s", E3)))</formula1>
    </dataValidation>
    <dataValidation allowBlank="1" showInputMessage="1" showErrorMessage="1" promptTitle="Number of Concurrent Tasks" prompt="If you run scatter jobs in a sharing cluster, enter the number of jobs here." sqref="D2" xr:uid="{6002BF27-FEC3-A343-86DB-3A214CD3AD1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EE47BB3-7DB1-7A4F-8C99-4A89FAABC6CB}">
          <x14:formula1>
            <xm:f>Items!$A$1:$A$4</xm:f>
          </x14:formula1>
          <xm:sqref>B4:B51</xm:sqref>
        </x14:dataValidation>
        <x14:dataValidation type="list" allowBlank="1" showInputMessage="1" showErrorMessage="1" xr:uid="{8AE04031-7689-1F4E-9CE5-DE32EEDDDF23}">
          <x14:formula1>
            <xm:f>Cluster!$A:$A</xm:f>
          </x14:formula1>
          <xm:sqref>A3:A51</xm:sqref>
        </x14:dataValidation>
        <x14:dataValidation type="list" allowBlank="1" showInputMessage="1" showErrorMessage="1" xr:uid="{79713CBB-CD04-DE42-9D7E-55CBA28A7D5F}">
          <x14:formula1>
            <xm:f>'VM Price'!$E:$E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C5A8-8EAB-9C45-81EB-D9BAFB786EE9}">
  <dimension ref="A1:U52"/>
  <sheetViews>
    <sheetView zoomScale="73" zoomScaleNormal="73" workbookViewId="0">
      <selection activeCell="C12" sqref="C12"/>
    </sheetView>
  </sheetViews>
  <sheetFormatPr baseColWidth="10" defaultRowHeight="30" customHeight="1"/>
  <cols>
    <col min="1" max="1" width="26.83203125" style="16" bestFit="1" customWidth="1"/>
    <col min="2" max="2" width="14.33203125" style="16" bestFit="1" customWidth="1"/>
    <col min="3" max="3" width="22.1640625" style="16" bestFit="1" customWidth="1"/>
    <col min="4" max="4" width="22.1640625" style="16" customWidth="1"/>
    <col min="5" max="5" width="28" style="16" customWidth="1"/>
    <col min="6" max="6" width="19.6640625" style="16" customWidth="1"/>
    <col min="7" max="8" width="24.1640625" style="16" customWidth="1"/>
    <col min="9" max="9" width="25.33203125" style="16" bestFit="1" customWidth="1"/>
    <col min="10" max="10" width="16.1640625" style="16" bestFit="1" customWidth="1"/>
    <col min="11" max="11" width="16.1640625" style="16" customWidth="1"/>
    <col min="12" max="12" width="25.83203125" style="16" bestFit="1" customWidth="1"/>
    <col min="13" max="13" width="18" style="16" bestFit="1" customWidth="1"/>
    <col min="14" max="14" width="13.5" style="16" bestFit="1" customWidth="1"/>
    <col min="15" max="15" width="10.83203125" style="16"/>
    <col min="16" max="16" width="24.6640625" style="16" bestFit="1" customWidth="1"/>
    <col min="17" max="17" width="21.5" style="16" bestFit="1" customWidth="1"/>
    <col min="18" max="18" width="25.33203125" style="13" bestFit="1" customWidth="1"/>
    <col min="19" max="19" width="27.83203125" style="13" bestFit="1" customWidth="1"/>
    <col min="20" max="20" width="15.6640625" style="13" bestFit="1" customWidth="1"/>
    <col min="21" max="16384" width="10.83203125" style="13"/>
  </cols>
  <sheetData>
    <row r="1" spans="1:21" ht="30" customHeight="1" thickBot="1">
      <c r="A1" s="7" t="s">
        <v>41</v>
      </c>
      <c r="B1" s="6" t="s">
        <v>42</v>
      </c>
    </row>
    <row r="2" spans="1:21" ht="50" customHeight="1" thickBot="1">
      <c r="A2" s="7" t="s">
        <v>16</v>
      </c>
      <c r="B2" s="7" t="s">
        <v>26</v>
      </c>
      <c r="C2" s="8" t="s">
        <v>34</v>
      </c>
      <c r="D2" s="8" t="s">
        <v>76</v>
      </c>
      <c r="E2" s="8" t="s">
        <v>29</v>
      </c>
      <c r="F2" s="7" t="s">
        <v>28</v>
      </c>
      <c r="G2" s="9" t="s">
        <v>39</v>
      </c>
      <c r="H2" s="9" t="s">
        <v>70</v>
      </c>
      <c r="I2" s="10" t="s">
        <v>74</v>
      </c>
      <c r="J2" s="11" t="s">
        <v>40</v>
      </c>
      <c r="K2" s="12">
        <f>ROUND(H52,3)+ROUND(I52,3)</f>
        <v>29.282</v>
      </c>
      <c r="L2" s="7" t="s">
        <v>17</v>
      </c>
      <c r="M2" s="7" t="s">
        <v>27</v>
      </c>
      <c r="N2" s="7" t="s">
        <v>24</v>
      </c>
      <c r="O2" s="7" t="s">
        <v>7</v>
      </c>
      <c r="P2" s="7" t="s">
        <v>30</v>
      </c>
      <c r="Q2" s="7" t="s">
        <v>25</v>
      </c>
      <c r="R2" s="7" t="s">
        <v>68</v>
      </c>
      <c r="S2" s="10" t="s">
        <v>72</v>
      </c>
      <c r="T2" s="38" t="s">
        <v>85</v>
      </c>
      <c r="U2" s="39">
        <v>0.75</v>
      </c>
    </row>
    <row r="3" spans="1:21" ht="50" customHeight="1" thickBot="1">
      <c r="A3" s="7" t="s">
        <v>35</v>
      </c>
      <c r="B3" s="7" t="s">
        <v>19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/>
      <c r="I3" s="7">
        <f>IF(K3&gt;0,(K3+Q3)*P3,0)</f>
        <v>0.46360000000000001</v>
      </c>
      <c r="J3" s="11" t="s">
        <v>38</v>
      </c>
      <c r="K3" s="11">
        <f>ROUND(G52,3)</f>
        <v>8.1</v>
      </c>
      <c r="L3" s="7" t="str" cm="1">
        <f t="array" ref="L3:M3">VLOOKUP(A3,Cluster!A:C,{2,3},FALSE)</f>
        <v>Standard_DS1_v2</v>
      </c>
      <c r="M3" s="7">
        <v>1</v>
      </c>
      <c r="N3" s="7">
        <f t="shared" ref="N3:N51" si="0">IF(B3="High",M3,
IF(B3="Medium",ROUND(M3*0.5,0),
IF(B3="Low",_xlfn.CEILING.MATH(M3*0.2),
IF(B3="No",1))))</f>
        <v>1</v>
      </c>
      <c r="O3" s="7">
        <f>M3-N3</f>
        <v>0</v>
      </c>
      <c r="P3" s="7">
        <f>N3*VLOOKUP(L3&amp;$B$1,'VM Price'!A:E,3,FALSE)+O3*VLOOKUP(L3&amp;$B$1,'VM Price'!A:E,4,FALSE)</f>
        <v>5.7000000000000002E-2</v>
      </c>
      <c r="Q3" s="7">
        <f>2/60</f>
        <v>3.3333333333333333E-2</v>
      </c>
      <c r="R3" s="7"/>
      <c r="S3" s="7"/>
    </row>
    <row r="4" spans="1:21" ht="30" customHeight="1">
      <c r="A4" s="6" t="s">
        <v>8</v>
      </c>
      <c r="B4" s="6" t="s">
        <v>22</v>
      </c>
      <c r="C4" s="6"/>
      <c r="D4" s="6"/>
      <c r="E4" s="6"/>
      <c r="F4" s="14">
        <f>(IFERROR(VALUE(LEFT(E4,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0))))*IF(C4&gt;1,C4,1)</f>
        <v>0</v>
      </c>
      <c r="G4" s="14">
        <f>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0)))+IF(E4&lt;&gt;"",Q4,0)</f>
        <v>0</v>
      </c>
      <c r="H4" s="14">
        <f>IF(F4&gt;0,ROUND(F4*S4,4),0)</f>
        <v>0</v>
      </c>
      <c r="I4" s="14">
        <f>IF(F4&gt;0,ROUND((F4+Q4)*P4,4),0)</f>
        <v>0</v>
      </c>
      <c r="J4" s="13"/>
      <c r="K4" s="13"/>
      <c r="L4" s="14" t="str" cm="1">
        <f t="array" ref="L4:M4">VLOOKUP(A4,Cluster!A:C,{2,3},FALSE)</f>
        <v>Standard_E8d_v5</v>
      </c>
      <c r="M4" s="14">
        <v>1</v>
      </c>
      <c r="N4" s="14">
        <f t="shared" si="0"/>
        <v>1</v>
      </c>
      <c r="O4" s="14">
        <f>M4-N4</f>
        <v>0</v>
      </c>
      <c r="P4" s="14">
        <f>N4*VLOOKUP(L4&amp;$B$1,'VM Price'!A:E,3,FALSE)+O4*VLOOKUP(L4&amp;$B$1,'VM Price'!A:E,4,FALSE)</f>
        <v>0.57599999999999996</v>
      </c>
      <c r="Q4" s="14">
        <f>6/60</f>
        <v>0.1</v>
      </c>
      <c r="R4" s="14" cm="1">
        <f t="array" ref="R4">LN(VLOOKUP(A4,Cluster!A:D,{4},FALSE)*IF(D4&gt;1,D4,1))</f>
        <v>2.0794415416798357</v>
      </c>
      <c r="S4" s="14">
        <f>R4*$U$2</f>
        <v>1.5595811562598767</v>
      </c>
    </row>
    <row r="5" spans="1:21" ht="30" customHeight="1">
      <c r="A5" s="6" t="s">
        <v>87</v>
      </c>
      <c r="B5" s="6" t="s">
        <v>22</v>
      </c>
      <c r="C5" s="6"/>
      <c r="D5" s="6"/>
      <c r="E5" s="6"/>
      <c r="F5" s="14">
        <f t="shared" ref="F5:F51" si="1">(IFERROR(VALUE(LEFT(E5,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0))))*IF(C5&gt;1,C5,1)</f>
        <v>0</v>
      </c>
      <c r="G5" s="14">
        <f t="shared" ref="G5:G51" si="2">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0)))+IF(E5&lt;&gt;"",Q5,0)</f>
        <v>0</v>
      </c>
      <c r="H5" s="14">
        <f t="shared" ref="H5:H51" si="3">IF(F5&gt;0,ROUND(F5*S5,4),0)</f>
        <v>0</v>
      </c>
      <c r="I5" s="14">
        <f t="shared" ref="I5:I51" si="4">IF(F5&gt;0,ROUND((F5+Q5)*P5,4),0)</f>
        <v>0</v>
      </c>
      <c r="J5" s="13"/>
      <c r="K5" s="13"/>
      <c r="L5" s="14" t="str" cm="1">
        <f t="array" ref="L5:M5">VLOOKUP(A5,Cluster!A:C,{2,3},FALSE)</f>
        <v>Standard_E8d_v5</v>
      </c>
      <c r="M5" s="14">
        <v>2</v>
      </c>
      <c r="N5" s="14">
        <f t="shared" si="0"/>
        <v>1</v>
      </c>
      <c r="O5" s="14">
        <f t="shared" ref="O5:O51" si="5">M5-N5</f>
        <v>1</v>
      </c>
      <c r="P5" s="14">
        <f>N5*VLOOKUP(L5&amp;$B$1,'VM Price'!A:E,3,FALSE)+O5*VLOOKUP(L5&amp;$B$1,'VM Price'!A:E,4,FALSE)</f>
        <v>0.65089999999999992</v>
      </c>
      <c r="Q5" s="14">
        <f t="shared" ref="Q5:Q51" si="6">6/60</f>
        <v>0.1</v>
      </c>
      <c r="R5" s="14" cm="1">
        <f t="array" ref="R5">LN(VLOOKUP(A5,Cluster!A:D,{4},FALSE)*IF(D5&gt;1,D5,1))</f>
        <v>2.7725887222397811</v>
      </c>
      <c r="S5" s="14">
        <f t="shared" ref="S5:S51" si="7">R5*$U$2</f>
        <v>2.0794415416798357</v>
      </c>
    </row>
    <row r="6" spans="1:21" ht="30" customHeight="1">
      <c r="A6" s="6" t="s">
        <v>33</v>
      </c>
      <c r="B6" s="6" t="s">
        <v>22</v>
      </c>
      <c r="C6" s="6"/>
      <c r="D6" s="6"/>
      <c r="E6" s="6"/>
      <c r="F6" s="14">
        <f t="shared" si="1"/>
        <v>0</v>
      </c>
      <c r="G6" s="14">
        <f t="shared" si="2"/>
        <v>0</v>
      </c>
      <c r="H6" s="14">
        <f t="shared" si="3"/>
        <v>0</v>
      </c>
      <c r="I6" s="14">
        <f t="shared" si="4"/>
        <v>0</v>
      </c>
      <c r="J6" s="13"/>
      <c r="K6" s="13"/>
      <c r="L6" s="14" t="str" cm="1">
        <f t="array" ref="L6:M6">VLOOKUP(A6,Cluster!A:C,{2,3},FALSE)</f>
        <v>Standard_E8d_v5</v>
      </c>
      <c r="M6" s="14">
        <v>8</v>
      </c>
      <c r="N6" s="14">
        <f t="shared" si="0"/>
        <v>1</v>
      </c>
      <c r="O6" s="14">
        <f t="shared" si="5"/>
        <v>7</v>
      </c>
      <c r="P6" s="14">
        <f>N6*VLOOKUP(L6&amp;$B$1,'VM Price'!A:E,3,FALSE)+O6*VLOOKUP(L6&amp;$B$1,'VM Price'!A:E,4,FALSE)</f>
        <v>1.1002999999999998</v>
      </c>
      <c r="Q6" s="14">
        <f t="shared" si="6"/>
        <v>0.1</v>
      </c>
      <c r="R6" s="14" cm="1">
        <f t="array" ref="R6">LN(VLOOKUP(A6,Cluster!A:D,{4},FALSE)*IF(D6&gt;1,D6,1))</f>
        <v>4.1588830833596715</v>
      </c>
      <c r="S6" s="14">
        <f t="shared" si="7"/>
        <v>3.1191623125197534</v>
      </c>
    </row>
    <row r="7" spans="1:21" ht="30" customHeight="1">
      <c r="A7" s="6" t="s">
        <v>88</v>
      </c>
      <c r="B7" s="6" t="s">
        <v>22</v>
      </c>
      <c r="C7" s="6"/>
      <c r="D7" s="6"/>
      <c r="E7" s="6"/>
      <c r="F7" s="14">
        <f t="shared" si="1"/>
        <v>0</v>
      </c>
      <c r="G7" s="14">
        <f t="shared" si="2"/>
        <v>0</v>
      </c>
      <c r="H7" s="14">
        <f t="shared" si="3"/>
        <v>0</v>
      </c>
      <c r="I7" s="14">
        <f t="shared" si="4"/>
        <v>0</v>
      </c>
      <c r="J7" s="13"/>
      <c r="K7" s="13"/>
      <c r="L7" s="14" t="str" cm="1">
        <f t="array" ref="L7:M7">VLOOKUP(A7,Cluster!A:C,{2,3},FALSE)</f>
        <v>Standard_E8d_v5</v>
      </c>
      <c r="M7" s="14">
        <v>10</v>
      </c>
      <c r="N7" s="14">
        <f t="shared" si="0"/>
        <v>1</v>
      </c>
      <c r="O7" s="14">
        <f t="shared" si="5"/>
        <v>9</v>
      </c>
      <c r="P7" s="14">
        <f>N7*VLOOKUP(L7&amp;$B$1,'VM Price'!A:E,3,FALSE)+O7*VLOOKUP(L7&amp;$B$1,'VM Price'!A:E,4,FALSE)</f>
        <v>1.2500999999999998</v>
      </c>
      <c r="Q7" s="14">
        <f t="shared" si="6"/>
        <v>0.1</v>
      </c>
      <c r="R7" s="14" cm="1">
        <f t="array" ref="R7">LN(VLOOKUP(A7,Cluster!A:D,{4},FALSE)*IF(D7&gt;1,D7,1))</f>
        <v>4.3820266346738812</v>
      </c>
      <c r="S7" s="14">
        <f t="shared" si="7"/>
        <v>3.2865199760054109</v>
      </c>
    </row>
    <row r="8" spans="1:21" ht="30" customHeight="1">
      <c r="A8" s="6" t="s">
        <v>89</v>
      </c>
      <c r="B8" s="6" t="s">
        <v>22</v>
      </c>
      <c r="C8" s="6"/>
      <c r="D8" s="6"/>
      <c r="E8" s="6"/>
      <c r="F8" s="14">
        <f t="shared" si="1"/>
        <v>0</v>
      </c>
      <c r="G8" s="14">
        <f t="shared" si="2"/>
        <v>0</v>
      </c>
      <c r="H8" s="14">
        <f t="shared" si="3"/>
        <v>0</v>
      </c>
      <c r="I8" s="14">
        <f t="shared" si="4"/>
        <v>0</v>
      </c>
      <c r="J8" s="13"/>
      <c r="K8" s="13"/>
      <c r="L8" s="14" t="str" cm="1">
        <f t="array" ref="L8:M8">VLOOKUP(A8,Cluster!A:C,{2,3},FALSE)</f>
        <v>Standard_E16d_v5</v>
      </c>
      <c r="M8" s="14">
        <v>10</v>
      </c>
      <c r="N8" s="14">
        <f t="shared" si="0"/>
        <v>1</v>
      </c>
      <c r="O8" s="14">
        <f t="shared" si="5"/>
        <v>9</v>
      </c>
      <c r="P8" s="14">
        <f>N8*VLOOKUP(L8&amp;$B$1,'VM Price'!A:E,3,FALSE)+O8*VLOOKUP(L8&amp;$B$1,'VM Price'!A:E,4,FALSE)</f>
        <v>2.6036999999999999</v>
      </c>
      <c r="Q8" s="14">
        <f t="shared" si="6"/>
        <v>0.1</v>
      </c>
      <c r="R8" s="14" cm="1">
        <f t="array" ref="R8">LN(VLOOKUP(A8,Cluster!A:D,{4},FALSE)*IF(D8&gt;1,D8,1))</f>
        <v>5.0751738152338266</v>
      </c>
      <c r="S8" s="14">
        <f t="shared" si="7"/>
        <v>3.80638036142537</v>
      </c>
    </row>
    <row r="9" spans="1:21" ht="30" customHeight="1">
      <c r="A9" s="6" t="s">
        <v>90</v>
      </c>
      <c r="B9" s="6" t="s">
        <v>22</v>
      </c>
      <c r="C9" s="6"/>
      <c r="D9" s="6"/>
      <c r="E9" s="6"/>
      <c r="F9" s="14">
        <f t="shared" si="1"/>
        <v>0</v>
      </c>
      <c r="G9" s="14">
        <f t="shared" si="2"/>
        <v>0</v>
      </c>
      <c r="H9" s="14">
        <f t="shared" si="3"/>
        <v>0</v>
      </c>
      <c r="I9" s="14">
        <f t="shared" si="4"/>
        <v>0</v>
      </c>
      <c r="J9" s="13"/>
      <c r="K9" s="13"/>
      <c r="L9" s="14" t="str" cm="1">
        <f t="array" ref="L9:M9">VLOOKUP(A9,Cluster!A:C,{2,3},FALSE)</f>
        <v>Standard_E16d_v5</v>
      </c>
      <c r="M9" s="14">
        <v>20</v>
      </c>
      <c r="N9" s="14">
        <f t="shared" si="0"/>
        <v>1</v>
      </c>
      <c r="O9" s="14">
        <f t="shared" si="5"/>
        <v>19</v>
      </c>
      <c r="P9" s="14">
        <f>N9*VLOOKUP(L9&amp;$B$1,'VM Price'!A:E,3,FALSE)+O9*VLOOKUP(L9&amp;$B$1,'VM Price'!A:E,4,FALSE)</f>
        <v>4.2167000000000003</v>
      </c>
      <c r="Q9" s="14">
        <f t="shared" si="6"/>
        <v>0.1</v>
      </c>
      <c r="R9" s="14" cm="1">
        <f t="array" ref="R9">LN(VLOOKUP(A9,Cluster!A:D,{4},FALSE)*IF(D9&gt;1,D9,1))</f>
        <v>5.768320995793772</v>
      </c>
      <c r="S9" s="14">
        <f t="shared" si="7"/>
        <v>4.326240746845329</v>
      </c>
    </row>
    <row r="10" spans="1:21" ht="30" customHeight="1">
      <c r="A10" s="6" t="s">
        <v>46</v>
      </c>
      <c r="B10" s="6" t="s">
        <v>22</v>
      </c>
      <c r="C10" s="6"/>
      <c r="D10" s="6"/>
      <c r="E10" s="6"/>
      <c r="F10" s="14">
        <f t="shared" si="1"/>
        <v>0</v>
      </c>
      <c r="G10" s="14">
        <f t="shared" si="2"/>
        <v>0</v>
      </c>
      <c r="H10" s="14">
        <f t="shared" si="3"/>
        <v>0</v>
      </c>
      <c r="I10" s="14">
        <f t="shared" si="4"/>
        <v>0</v>
      </c>
      <c r="J10" s="13"/>
      <c r="K10" s="13"/>
      <c r="L10" s="14" t="str" cm="1">
        <f t="array" ref="L10:M10">VLOOKUP(A10,Cluster!A:C,{2,3},FALSE)</f>
        <v>Standard_E16d_v5</v>
      </c>
      <c r="M10" s="14">
        <v>30</v>
      </c>
      <c r="N10" s="14">
        <f t="shared" si="0"/>
        <v>1</v>
      </c>
      <c r="O10" s="14">
        <f t="shared" si="5"/>
        <v>29</v>
      </c>
      <c r="P10" s="14">
        <f>N10*VLOOKUP(L10&amp;$B$1,'VM Price'!A:E,3,FALSE)+O10*VLOOKUP(L10&amp;$B$1,'VM Price'!A:E,4,FALSE)</f>
        <v>5.8296999999999999</v>
      </c>
      <c r="Q10" s="14">
        <f t="shared" si="6"/>
        <v>0.1</v>
      </c>
      <c r="R10" s="14" cm="1">
        <f t="array" ref="R10">LN(VLOOKUP(A10,Cluster!A:D,{4},FALSE)*IF(D10&gt;1,D10,1))</f>
        <v>6.1737861039019366</v>
      </c>
      <c r="S10" s="14">
        <f t="shared" si="7"/>
        <v>4.6303395779264527</v>
      </c>
    </row>
    <row r="11" spans="1:21" ht="30" customHeight="1">
      <c r="A11" s="6" t="s">
        <v>77</v>
      </c>
      <c r="B11" s="6" t="s">
        <v>53</v>
      </c>
      <c r="C11" s="6"/>
      <c r="D11" s="6"/>
      <c r="E11" s="6" t="s">
        <v>92</v>
      </c>
      <c r="F11" s="14">
        <f t="shared" si="1"/>
        <v>8</v>
      </c>
      <c r="G11" s="14">
        <f t="shared" si="2"/>
        <v>8.1</v>
      </c>
      <c r="H11" s="14">
        <f t="shared" si="3"/>
        <v>16.6355</v>
      </c>
      <c r="I11" s="14">
        <f t="shared" si="4"/>
        <v>12.182399999999999</v>
      </c>
      <c r="J11" s="13"/>
      <c r="K11" s="13"/>
      <c r="L11" s="14" t="str" cm="1">
        <f t="array" ref="L11:M11">VLOOKUP(A11,Cluster!A:C,{2,3},FALSE)</f>
        <v>Standard_NC8as_T4_v3</v>
      </c>
      <c r="M11" s="14">
        <v>2</v>
      </c>
      <c r="N11" s="14">
        <f t="shared" si="0"/>
        <v>2</v>
      </c>
      <c r="O11" s="14">
        <f t="shared" si="5"/>
        <v>0</v>
      </c>
      <c r="P11" s="14">
        <f>N11*VLOOKUP(L11&amp;$B$1,'VM Price'!A:E,3,FALSE)+O11*VLOOKUP(L11&amp;$B$1,'VM Price'!A:E,4,FALSE)</f>
        <v>1.504</v>
      </c>
      <c r="Q11" s="14">
        <f t="shared" si="6"/>
        <v>0.1</v>
      </c>
      <c r="R11" s="14" cm="1">
        <f t="array" ref="R11">LN(VLOOKUP(A11,Cluster!A:D,{4},FALSE)*IF(D11&gt;1,D11,1))</f>
        <v>2.7725887222397811</v>
      </c>
      <c r="S11" s="14">
        <f t="shared" si="7"/>
        <v>2.0794415416798357</v>
      </c>
    </row>
    <row r="12" spans="1:21" ht="30" customHeight="1">
      <c r="A12" s="6" t="s">
        <v>79</v>
      </c>
      <c r="B12" s="6" t="s">
        <v>22</v>
      </c>
      <c r="C12" s="6"/>
      <c r="D12" s="6"/>
      <c r="E12" s="6"/>
      <c r="F12" s="14">
        <f t="shared" si="1"/>
        <v>0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3"/>
      <c r="K12" s="13"/>
      <c r="L12" s="14" t="str" cm="1">
        <f t="array" ref="L12:M12">VLOOKUP(A12,Cluster!A:C,{2,3},FALSE)</f>
        <v>Standard_NC8as_T4_v3</v>
      </c>
      <c r="M12" s="14">
        <v>8</v>
      </c>
      <c r="N12" s="14">
        <f t="shared" si="0"/>
        <v>1</v>
      </c>
      <c r="O12" s="14">
        <f t="shared" si="5"/>
        <v>7</v>
      </c>
      <c r="P12" s="14">
        <f>N12*VLOOKUP(L12&amp;$B$1,'VM Price'!A:E,3,FALSE)+O12*VLOOKUP(L12&amp;$B$1,'VM Price'!A:E,4,FALSE)</f>
        <v>1.4302999999999999</v>
      </c>
      <c r="Q12" s="14">
        <f t="shared" si="6"/>
        <v>0.1</v>
      </c>
      <c r="R12" s="14" cm="1">
        <f t="array" ref="R12">LN(VLOOKUP(A12,Cluster!A:D,{4},FALSE)*IF(D12&gt;1,D12,1))</f>
        <v>4.1588830833596715</v>
      </c>
      <c r="S12" s="14">
        <f t="shared" si="7"/>
        <v>3.1191623125197534</v>
      </c>
    </row>
    <row r="13" spans="1:21" ht="30" customHeight="1">
      <c r="A13" s="6" t="s">
        <v>80</v>
      </c>
      <c r="B13" s="6" t="s">
        <v>22</v>
      </c>
      <c r="C13" s="6"/>
      <c r="D13" s="6"/>
      <c r="E13" s="6"/>
      <c r="F13" s="14">
        <f t="shared" si="1"/>
        <v>0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3"/>
      <c r="K13" s="13"/>
      <c r="L13" s="14" t="str" cm="1">
        <f t="array" ref="L13:M13">VLOOKUP(A13,Cluster!A:C,{2,3},FALSE)</f>
        <v>Standard_NC16as_T4_v3</v>
      </c>
      <c r="M13" s="14">
        <v>20</v>
      </c>
      <c r="N13" s="14">
        <f t="shared" si="0"/>
        <v>1</v>
      </c>
      <c r="O13" s="14">
        <f t="shared" si="5"/>
        <v>19</v>
      </c>
      <c r="P13" s="14">
        <f>N13*VLOOKUP(L13&amp;$B$1,'VM Price'!A:E,3,FALSE)+O13*VLOOKUP(L13&amp;$B$1,'VM Price'!A:E,4,FALSE)</f>
        <v>4.1509</v>
      </c>
      <c r="Q13" s="14">
        <f t="shared" si="6"/>
        <v>0.1</v>
      </c>
      <c r="R13" s="14" cm="1">
        <f t="array" ref="R13">LN(VLOOKUP(A13,Cluster!A:D,{4},FALSE)*IF(D13&gt;1,D13,1))</f>
        <v>5.768320995793772</v>
      </c>
      <c r="S13" s="14">
        <f t="shared" si="7"/>
        <v>4.326240746845329</v>
      </c>
    </row>
    <row r="14" spans="1:21" ht="30" customHeight="1">
      <c r="A14" s="6"/>
      <c r="B14" s="6" t="s">
        <v>22</v>
      </c>
      <c r="C14" s="6"/>
      <c r="D14" s="6"/>
      <c r="E14" s="6"/>
      <c r="F14" s="14">
        <f t="shared" si="1"/>
        <v>0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3"/>
      <c r="K14" s="13"/>
      <c r="L14" s="14" t="e" cm="1">
        <f t="array" ref="L14">VLOOKUP(A14,Cluster!A:C,{2,3},FALSE)</f>
        <v>#N/A</v>
      </c>
      <c r="M14" s="14"/>
      <c r="N14" s="14">
        <f t="shared" si="0"/>
        <v>1</v>
      </c>
      <c r="O14" s="14">
        <f t="shared" si="5"/>
        <v>-1</v>
      </c>
      <c r="P14" s="14" t="e">
        <f>N14*VLOOKUP(L14&amp;$B$1,'VM Price'!A:E,3,FALSE)+O14*VLOOKUP(L14&amp;$B$1,'VM Price'!A:E,4,FALSE)</f>
        <v>#N/A</v>
      </c>
      <c r="Q14" s="14">
        <f t="shared" si="6"/>
        <v>0.1</v>
      </c>
      <c r="R14" s="14" t="e" cm="1">
        <f t="array" ref="R14">LN(VLOOKUP(A14,Cluster!A:D,{4},FALSE)*IF(D14&gt;1,D14,1))</f>
        <v>#N/A</v>
      </c>
      <c r="S14" s="14" t="e">
        <f t="shared" si="7"/>
        <v>#N/A</v>
      </c>
    </row>
    <row r="15" spans="1:21" ht="30" customHeight="1">
      <c r="A15" s="6"/>
      <c r="B15" s="6" t="s">
        <v>22</v>
      </c>
      <c r="C15" s="6"/>
      <c r="D15" s="6"/>
      <c r="E15" s="6"/>
      <c r="F15" s="14">
        <f t="shared" si="1"/>
        <v>0</v>
      </c>
      <c r="G15" s="14">
        <f t="shared" si="2"/>
        <v>0</v>
      </c>
      <c r="H15" s="14">
        <f t="shared" si="3"/>
        <v>0</v>
      </c>
      <c r="I15" s="14">
        <f t="shared" si="4"/>
        <v>0</v>
      </c>
      <c r="J15" s="13"/>
      <c r="K15" s="13"/>
      <c r="L15" s="14" t="e" cm="1">
        <f t="array" ref="L15">VLOOKUP(A15,Cluster!A:C,{2,3},FALSE)</f>
        <v>#N/A</v>
      </c>
      <c r="M15" s="14"/>
      <c r="N15" s="14">
        <f t="shared" si="0"/>
        <v>1</v>
      </c>
      <c r="O15" s="14">
        <f t="shared" si="5"/>
        <v>-1</v>
      </c>
      <c r="P15" s="14" t="e">
        <f>N15*VLOOKUP(L15&amp;$B$1,'VM Price'!A:E,3,FALSE)+O15*VLOOKUP(L15&amp;$B$1,'VM Price'!A:E,4,FALSE)</f>
        <v>#N/A</v>
      </c>
      <c r="Q15" s="14">
        <f t="shared" si="6"/>
        <v>0.1</v>
      </c>
      <c r="R15" s="14" t="e" cm="1">
        <f t="array" ref="R15">LN(VLOOKUP(A15,Cluster!A:D,{4},FALSE)*IF(D15&gt;1,D15,1))</f>
        <v>#N/A</v>
      </c>
      <c r="S15" s="14" t="e">
        <f t="shared" si="7"/>
        <v>#N/A</v>
      </c>
    </row>
    <row r="16" spans="1:21" ht="30" customHeight="1">
      <c r="A16" s="6"/>
      <c r="B16" s="6" t="s">
        <v>22</v>
      </c>
      <c r="C16" s="6"/>
      <c r="D16" s="6"/>
      <c r="E16" s="6"/>
      <c r="F16" s="14">
        <f t="shared" si="1"/>
        <v>0</v>
      </c>
      <c r="G16" s="14">
        <f t="shared" si="2"/>
        <v>0</v>
      </c>
      <c r="H16" s="14">
        <f t="shared" si="3"/>
        <v>0</v>
      </c>
      <c r="I16" s="14">
        <f t="shared" si="4"/>
        <v>0</v>
      </c>
      <c r="J16" s="13"/>
      <c r="K16" s="13"/>
      <c r="L16" s="14" t="e" cm="1">
        <f t="array" ref="L16">VLOOKUP(A16,Cluster!A:C,{2,3},FALSE)</f>
        <v>#N/A</v>
      </c>
      <c r="M16" s="14"/>
      <c r="N16" s="14">
        <f t="shared" si="0"/>
        <v>1</v>
      </c>
      <c r="O16" s="14">
        <f t="shared" si="5"/>
        <v>-1</v>
      </c>
      <c r="P16" s="14" t="e">
        <f>N16*VLOOKUP(L16&amp;$B$1,'VM Price'!A:E,3,FALSE)+O16*VLOOKUP(L16&amp;$B$1,'VM Price'!A:E,4,FALSE)</f>
        <v>#N/A</v>
      </c>
      <c r="Q16" s="14">
        <f t="shared" si="6"/>
        <v>0.1</v>
      </c>
      <c r="R16" s="14" t="e" cm="1">
        <f t="array" ref="R16">LN(VLOOKUP(A16,Cluster!A:D,{4},FALSE)*IF(D16&gt;1,D16,1))</f>
        <v>#N/A</v>
      </c>
      <c r="S16" s="14" t="e">
        <f t="shared" si="7"/>
        <v>#N/A</v>
      </c>
    </row>
    <row r="17" spans="1:19" ht="30" customHeight="1">
      <c r="A17" s="6"/>
      <c r="B17" s="6" t="s">
        <v>22</v>
      </c>
      <c r="C17" s="6"/>
      <c r="D17" s="6"/>
      <c r="E17" s="6"/>
      <c r="F17" s="14">
        <f t="shared" si="1"/>
        <v>0</v>
      </c>
      <c r="G17" s="14">
        <f t="shared" si="2"/>
        <v>0</v>
      </c>
      <c r="H17" s="14">
        <f t="shared" si="3"/>
        <v>0</v>
      </c>
      <c r="I17" s="14">
        <f t="shared" si="4"/>
        <v>0</v>
      </c>
      <c r="J17" s="13"/>
      <c r="K17" s="13"/>
      <c r="L17" s="14" t="e" cm="1">
        <f t="array" ref="L17">VLOOKUP(A17,Cluster!A:C,{2,3},FALSE)</f>
        <v>#N/A</v>
      </c>
      <c r="M17" s="14"/>
      <c r="N17" s="14">
        <f t="shared" si="0"/>
        <v>1</v>
      </c>
      <c r="O17" s="14">
        <f t="shared" si="5"/>
        <v>-1</v>
      </c>
      <c r="P17" s="14" t="e">
        <f>N17*VLOOKUP(L17&amp;$B$1,'VM Price'!A:E,3,FALSE)+O17*VLOOKUP(L17&amp;$B$1,'VM Price'!A:E,4,FALSE)</f>
        <v>#N/A</v>
      </c>
      <c r="Q17" s="14">
        <f t="shared" si="6"/>
        <v>0.1</v>
      </c>
      <c r="R17" s="14" t="e" cm="1">
        <f t="array" ref="R17">LN(VLOOKUP(A17,Cluster!A:D,{4},FALSE)*IF(D17&gt;1,D17,1))</f>
        <v>#N/A</v>
      </c>
      <c r="S17" s="14" t="e">
        <f t="shared" si="7"/>
        <v>#N/A</v>
      </c>
    </row>
    <row r="18" spans="1:19" ht="30" customHeight="1">
      <c r="A18" s="6"/>
      <c r="B18" s="6" t="s">
        <v>22</v>
      </c>
      <c r="C18" s="6"/>
      <c r="D18" s="6"/>
      <c r="E18" s="6"/>
      <c r="F18" s="14">
        <f t="shared" si="1"/>
        <v>0</v>
      </c>
      <c r="G18" s="14">
        <f t="shared" si="2"/>
        <v>0</v>
      </c>
      <c r="H18" s="14">
        <f t="shared" si="3"/>
        <v>0</v>
      </c>
      <c r="I18" s="14">
        <f t="shared" si="4"/>
        <v>0</v>
      </c>
      <c r="J18" s="13"/>
      <c r="K18" s="13"/>
      <c r="L18" s="14" t="e" cm="1">
        <f t="array" ref="L18">VLOOKUP(A18,Cluster!A:C,{2,3},FALSE)</f>
        <v>#N/A</v>
      </c>
      <c r="M18" s="14"/>
      <c r="N18" s="14">
        <f t="shared" si="0"/>
        <v>1</v>
      </c>
      <c r="O18" s="14">
        <f t="shared" si="5"/>
        <v>-1</v>
      </c>
      <c r="P18" s="14" t="e">
        <f>N18*VLOOKUP(L18&amp;$B$1,'VM Price'!A:E,3,FALSE)+O18*VLOOKUP(L18&amp;$B$1,'VM Price'!A:E,4,FALSE)</f>
        <v>#N/A</v>
      </c>
      <c r="Q18" s="14">
        <f t="shared" si="6"/>
        <v>0.1</v>
      </c>
      <c r="R18" s="14" t="e" cm="1">
        <f t="array" ref="R18">LN(VLOOKUP(A18,Cluster!A:D,{4},FALSE)*IF(D18&gt;1,D18,1))</f>
        <v>#N/A</v>
      </c>
      <c r="S18" s="14" t="e">
        <f t="shared" si="7"/>
        <v>#N/A</v>
      </c>
    </row>
    <row r="19" spans="1:19" ht="30" customHeight="1">
      <c r="A19" s="6"/>
      <c r="B19" s="6" t="s">
        <v>22</v>
      </c>
      <c r="C19" s="6"/>
      <c r="D19" s="6"/>
      <c r="E19" s="6"/>
      <c r="F19" s="14">
        <f t="shared" si="1"/>
        <v>0</v>
      </c>
      <c r="G19" s="14">
        <f t="shared" si="2"/>
        <v>0</v>
      </c>
      <c r="H19" s="14">
        <f t="shared" si="3"/>
        <v>0</v>
      </c>
      <c r="I19" s="14">
        <f t="shared" si="4"/>
        <v>0</v>
      </c>
      <c r="J19" s="13"/>
      <c r="K19" s="13"/>
      <c r="L19" s="14" t="e" cm="1">
        <f t="array" ref="L19">VLOOKUP(A19,Cluster!A:C,{2,3},FALSE)</f>
        <v>#N/A</v>
      </c>
      <c r="M19" s="14"/>
      <c r="N19" s="14">
        <f t="shared" si="0"/>
        <v>1</v>
      </c>
      <c r="O19" s="14">
        <f t="shared" si="5"/>
        <v>-1</v>
      </c>
      <c r="P19" s="14" t="e">
        <f>N19*VLOOKUP(L19&amp;$B$1,'VM Price'!A:E,3,FALSE)+O19*VLOOKUP(L19&amp;$B$1,'VM Price'!A:E,4,FALSE)</f>
        <v>#N/A</v>
      </c>
      <c r="Q19" s="14">
        <f t="shared" si="6"/>
        <v>0.1</v>
      </c>
      <c r="R19" s="14" t="e" cm="1">
        <f t="array" ref="R19">LN(VLOOKUP(A19,Cluster!A:D,{4},FALSE)*IF(D19&gt;1,D19,1))</f>
        <v>#N/A</v>
      </c>
      <c r="S19" s="14" t="e">
        <f t="shared" si="7"/>
        <v>#N/A</v>
      </c>
    </row>
    <row r="20" spans="1:19" ht="30" customHeight="1">
      <c r="A20" s="6"/>
      <c r="B20" s="6" t="s">
        <v>22</v>
      </c>
      <c r="C20" s="6"/>
      <c r="D20" s="6"/>
      <c r="E20" s="6"/>
      <c r="F20" s="14">
        <f t="shared" si="1"/>
        <v>0</v>
      </c>
      <c r="G20" s="14">
        <f t="shared" si="2"/>
        <v>0</v>
      </c>
      <c r="H20" s="14">
        <f t="shared" si="3"/>
        <v>0</v>
      </c>
      <c r="I20" s="14">
        <f t="shared" si="4"/>
        <v>0</v>
      </c>
      <c r="J20" s="13"/>
      <c r="K20" s="13"/>
      <c r="L20" s="14" t="e" cm="1">
        <f t="array" ref="L20">VLOOKUP(A20,Cluster!A:C,{2,3},FALSE)</f>
        <v>#N/A</v>
      </c>
      <c r="M20" s="14"/>
      <c r="N20" s="14">
        <f t="shared" si="0"/>
        <v>1</v>
      </c>
      <c r="O20" s="14">
        <f t="shared" si="5"/>
        <v>-1</v>
      </c>
      <c r="P20" s="14" t="e">
        <f>N20*VLOOKUP(L20&amp;$B$1,'VM Price'!A:E,3,FALSE)+O20*VLOOKUP(L20&amp;$B$1,'VM Price'!A:E,4,FALSE)</f>
        <v>#N/A</v>
      </c>
      <c r="Q20" s="14">
        <f t="shared" si="6"/>
        <v>0.1</v>
      </c>
      <c r="R20" s="14" t="e" cm="1">
        <f t="array" ref="R20">LN(VLOOKUP(A20,Cluster!A:D,{4},FALSE)*IF(D20&gt;1,D20,1))</f>
        <v>#N/A</v>
      </c>
      <c r="S20" s="14" t="e">
        <f t="shared" si="7"/>
        <v>#N/A</v>
      </c>
    </row>
    <row r="21" spans="1:19" ht="30" customHeight="1">
      <c r="A21" s="6"/>
      <c r="B21" s="6" t="s">
        <v>22</v>
      </c>
      <c r="C21" s="6"/>
      <c r="D21" s="6"/>
      <c r="E21" s="6"/>
      <c r="F21" s="14">
        <f t="shared" si="1"/>
        <v>0</v>
      </c>
      <c r="G21" s="14">
        <f t="shared" si="2"/>
        <v>0</v>
      </c>
      <c r="H21" s="14">
        <f t="shared" si="3"/>
        <v>0</v>
      </c>
      <c r="I21" s="14">
        <f t="shared" si="4"/>
        <v>0</v>
      </c>
      <c r="J21" s="13"/>
      <c r="K21" s="13"/>
      <c r="L21" s="14" t="e" cm="1">
        <f t="array" ref="L21">VLOOKUP(A21,Cluster!A:C,{2,3},FALSE)</f>
        <v>#N/A</v>
      </c>
      <c r="M21" s="14"/>
      <c r="N21" s="14">
        <f t="shared" si="0"/>
        <v>1</v>
      </c>
      <c r="O21" s="14">
        <f t="shared" si="5"/>
        <v>-1</v>
      </c>
      <c r="P21" s="14" t="e">
        <f>N21*VLOOKUP(L21&amp;$B$1,'VM Price'!A:E,3,FALSE)+O21*VLOOKUP(L21&amp;$B$1,'VM Price'!A:E,4,FALSE)</f>
        <v>#N/A</v>
      </c>
      <c r="Q21" s="14">
        <f t="shared" si="6"/>
        <v>0.1</v>
      </c>
      <c r="R21" s="14" t="e" cm="1">
        <f t="array" ref="R21">LN(VLOOKUP(A21,Cluster!A:D,{4},FALSE)*IF(D21&gt;1,D21,1))</f>
        <v>#N/A</v>
      </c>
      <c r="S21" s="14" t="e">
        <f t="shared" si="7"/>
        <v>#N/A</v>
      </c>
    </row>
    <row r="22" spans="1:19" ht="30" customHeight="1">
      <c r="A22" s="6"/>
      <c r="B22" s="6" t="s">
        <v>22</v>
      </c>
      <c r="C22" s="6"/>
      <c r="D22" s="6"/>
      <c r="E22" s="6"/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0</v>
      </c>
      <c r="J22" s="13"/>
      <c r="K22" s="13"/>
      <c r="L22" s="14" t="e" cm="1">
        <f t="array" ref="L22">VLOOKUP(A22,Cluster!A:C,{2,3},FALSE)</f>
        <v>#N/A</v>
      </c>
      <c r="M22" s="14"/>
      <c r="N22" s="14">
        <f t="shared" si="0"/>
        <v>1</v>
      </c>
      <c r="O22" s="14">
        <f t="shared" si="5"/>
        <v>-1</v>
      </c>
      <c r="P22" s="14" t="e">
        <f>N22*VLOOKUP(L22&amp;$B$1,'VM Price'!A:E,3,FALSE)+O22*VLOOKUP(L22&amp;$B$1,'VM Price'!A:E,4,FALSE)</f>
        <v>#N/A</v>
      </c>
      <c r="Q22" s="14">
        <f t="shared" si="6"/>
        <v>0.1</v>
      </c>
      <c r="R22" s="14" t="e" cm="1">
        <f t="array" ref="R22">LN(VLOOKUP(A22,Cluster!A:D,{4},FALSE)*IF(D22&gt;1,D22,1))</f>
        <v>#N/A</v>
      </c>
      <c r="S22" s="14" t="e">
        <f t="shared" si="7"/>
        <v>#N/A</v>
      </c>
    </row>
    <row r="23" spans="1:19" ht="30" customHeight="1">
      <c r="A23" s="6"/>
      <c r="B23" s="6" t="s">
        <v>22</v>
      </c>
      <c r="C23" s="6"/>
      <c r="D23" s="6"/>
      <c r="E23" s="6"/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3"/>
      <c r="K23" s="13"/>
      <c r="L23" s="14" t="e" cm="1">
        <f t="array" ref="L23">VLOOKUP(A23,Cluster!A:C,{2,3},FALSE)</f>
        <v>#N/A</v>
      </c>
      <c r="M23" s="14"/>
      <c r="N23" s="14">
        <f t="shared" si="0"/>
        <v>1</v>
      </c>
      <c r="O23" s="14">
        <f t="shared" si="5"/>
        <v>-1</v>
      </c>
      <c r="P23" s="14" t="e">
        <f>N23*VLOOKUP(L23&amp;$B$1,'VM Price'!A:E,3,FALSE)+O23*VLOOKUP(L23&amp;$B$1,'VM Price'!A:E,4,FALSE)</f>
        <v>#N/A</v>
      </c>
      <c r="Q23" s="14">
        <f t="shared" si="6"/>
        <v>0.1</v>
      </c>
      <c r="R23" s="14" t="e" cm="1">
        <f t="array" ref="R23">LN(VLOOKUP(A23,Cluster!A:D,{4},FALSE)*IF(D23&gt;1,D23,1))</f>
        <v>#N/A</v>
      </c>
      <c r="S23" s="14" t="e">
        <f t="shared" si="7"/>
        <v>#N/A</v>
      </c>
    </row>
    <row r="24" spans="1:19" ht="30" customHeight="1">
      <c r="A24" s="6"/>
      <c r="B24" s="6" t="s">
        <v>22</v>
      </c>
      <c r="C24" s="6"/>
      <c r="D24" s="6"/>
      <c r="E24" s="6"/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3"/>
      <c r="K24" s="13"/>
      <c r="L24" s="14" t="e" cm="1">
        <f t="array" ref="L24">VLOOKUP(A24,Cluster!A:C,{2,3},FALSE)</f>
        <v>#N/A</v>
      </c>
      <c r="M24" s="14"/>
      <c r="N24" s="14">
        <f t="shared" si="0"/>
        <v>1</v>
      </c>
      <c r="O24" s="14">
        <f t="shared" si="5"/>
        <v>-1</v>
      </c>
      <c r="P24" s="14" t="e">
        <f>N24*VLOOKUP(L24&amp;$B$1,'VM Price'!A:E,3,FALSE)+O24*VLOOKUP(L24&amp;$B$1,'VM Price'!A:E,4,FALSE)</f>
        <v>#N/A</v>
      </c>
      <c r="Q24" s="14">
        <f t="shared" si="6"/>
        <v>0.1</v>
      </c>
      <c r="R24" s="14" t="e" cm="1">
        <f t="array" ref="R24">LN(VLOOKUP(A24,Cluster!A:D,{4},FALSE)*IF(D24&gt;1,D24,1))</f>
        <v>#N/A</v>
      </c>
      <c r="S24" s="14" t="e">
        <f t="shared" si="7"/>
        <v>#N/A</v>
      </c>
    </row>
    <row r="25" spans="1:19" ht="30" customHeight="1">
      <c r="A25" s="6"/>
      <c r="B25" s="6" t="s">
        <v>22</v>
      </c>
      <c r="C25" s="6"/>
      <c r="D25" s="6"/>
      <c r="E25" s="6"/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3"/>
      <c r="K25" s="13"/>
      <c r="L25" s="14" t="e" cm="1">
        <f t="array" ref="L25">VLOOKUP(A25,Cluster!A:C,{2,3},FALSE)</f>
        <v>#N/A</v>
      </c>
      <c r="M25" s="14"/>
      <c r="N25" s="14">
        <f t="shared" si="0"/>
        <v>1</v>
      </c>
      <c r="O25" s="14">
        <f t="shared" si="5"/>
        <v>-1</v>
      </c>
      <c r="P25" s="14" t="e">
        <f>N25*VLOOKUP(L25&amp;$B$1,'VM Price'!A:E,3,FALSE)+O25*VLOOKUP(L25&amp;$B$1,'VM Price'!A:E,4,FALSE)</f>
        <v>#N/A</v>
      </c>
      <c r="Q25" s="14">
        <f t="shared" si="6"/>
        <v>0.1</v>
      </c>
      <c r="R25" s="14" t="e" cm="1">
        <f t="array" ref="R25">LN(VLOOKUP(A25,Cluster!A:D,{4},FALSE)*IF(D25&gt;1,D25,1))</f>
        <v>#N/A</v>
      </c>
      <c r="S25" s="14" t="e">
        <f t="shared" si="7"/>
        <v>#N/A</v>
      </c>
    </row>
    <row r="26" spans="1:19" ht="30" customHeight="1">
      <c r="A26" s="6"/>
      <c r="B26" s="6" t="s">
        <v>22</v>
      </c>
      <c r="C26" s="6"/>
      <c r="D26" s="6"/>
      <c r="E26" s="6"/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3"/>
      <c r="K26" s="13"/>
      <c r="L26" s="14" t="e" cm="1">
        <f t="array" ref="L26">VLOOKUP(A26,Cluster!A:C,{2,3},FALSE)</f>
        <v>#N/A</v>
      </c>
      <c r="M26" s="14"/>
      <c r="N26" s="14">
        <f t="shared" si="0"/>
        <v>1</v>
      </c>
      <c r="O26" s="14">
        <f t="shared" si="5"/>
        <v>-1</v>
      </c>
      <c r="P26" s="14" t="e">
        <f>N26*VLOOKUP(L26&amp;$B$1,'VM Price'!A:E,3,FALSE)+O26*VLOOKUP(L26&amp;$B$1,'VM Price'!A:E,4,FALSE)</f>
        <v>#N/A</v>
      </c>
      <c r="Q26" s="14">
        <f t="shared" si="6"/>
        <v>0.1</v>
      </c>
      <c r="R26" s="14" t="e" cm="1">
        <f t="array" ref="R26">LN(VLOOKUP(A26,Cluster!A:D,{4},FALSE)*IF(D26&gt;1,D26,1))</f>
        <v>#N/A</v>
      </c>
      <c r="S26" s="14" t="e">
        <f t="shared" si="7"/>
        <v>#N/A</v>
      </c>
    </row>
    <row r="27" spans="1:19" ht="30" customHeight="1">
      <c r="A27" s="6"/>
      <c r="B27" s="6" t="s">
        <v>22</v>
      </c>
      <c r="C27" s="6"/>
      <c r="D27" s="6"/>
      <c r="E27" s="6"/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3"/>
      <c r="K27" s="13"/>
      <c r="L27" s="14" t="e" cm="1">
        <f t="array" ref="L27">VLOOKUP(A27,Cluster!A:C,{2,3},FALSE)</f>
        <v>#N/A</v>
      </c>
      <c r="M27" s="14"/>
      <c r="N27" s="14">
        <f t="shared" si="0"/>
        <v>1</v>
      </c>
      <c r="O27" s="14">
        <f t="shared" si="5"/>
        <v>-1</v>
      </c>
      <c r="P27" s="14" t="e">
        <f>N27*VLOOKUP(L27&amp;$B$1,'VM Price'!A:E,3,FALSE)+O27*VLOOKUP(L27&amp;$B$1,'VM Price'!A:E,4,FALSE)</f>
        <v>#N/A</v>
      </c>
      <c r="Q27" s="14">
        <f t="shared" si="6"/>
        <v>0.1</v>
      </c>
      <c r="R27" s="14" t="e" cm="1">
        <f t="array" ref="R27">LN(VLOOKUP(A27,Cluster!A:D,{4},FALSE)*IF(D27&gt;1,D27,1))</f>
        <v>#N/A</v>
      </c>
      <c r="S27" s="14" t="e">
        <f t="shared" si="7"/>
        <v>#N/A</v>
      </c>
    </row>
    <row r="28" spans="1:19" ht="30" customHeight="1">
      <c r="A28" s="6"/>
      <c r="B28" s="6" t="s">
        <v>22</v>
      </c>
      <c r="C28" s="6"/>
      <c r="D28" s="6"/>
      <c r="E28" s="6"/>
      <c r="F28" s="14">
        <f t="shared" si="1"/>
        <v>0</v>
      </c>
      <c r="G28" s="14">
        <f t="shared" si="2"/>
        <v>0</v>
      </c>
      <c r="H28" s="14">
        <f t="shared" si="3"/>
        <v>0</v>
      </c>
      <c r="I28" s="14">
        <f t="shared" si="4"/>
        <v>0</v>
      </c>
      <c r="J28" s="13"/>
      <c r="K28" s="13"/>
      <c r="L28" s="14" t="e" cm="1">
        <f t="array" ref="L28">VLOOKUP(A28,Cluster!A:C,{2,3},FALSE)</f>
        <v>#N/A</v>
      </c>
      <c r="M28" s="14"/>
      <c r="N28" s="14">
        <f t="shared" si="0"/>
        <v>1</v>
      </c>
      <c r="O28" s="14">
        <f t="shared" si="5"/>
        <v>-1</v>
      </c>
      <c r="P28" s="14" t="e">
        <f>N28*VLOOKUP(L28&amp;$B$1,'VM Price'!A:E,3,FALSE)+O28*VLOOKUP(L28&amp;$B$1,'VM Price'!A:E,4,FALSE)</f>
        <v>#N/A</v>
      </c>
      <c r="Q28" s="14">
        <f t="shared" si="6"/>
        <v>0.1</v>
      </c>
      <c r="R28" s="14" t="e" cm="1">
        <f t="array" ref="R28">LN(VLOOKUP(A28,Cluster!A:D,{4},FALSE)*IF(D28&gt;1,D28,1))</f>
        <v>#N/A</v>
      </c>
      <c r="S28" s="14" t="e">
        <f t="shared" si="7"/>
        <v>#N/A</v>
      </c>
    </row>
    <row r="29" spans="1:19" ht="30" customHeight="1">
      <c r="A29" s="6"/>
      <c r="B29" s="6" t="s">
        <v>22</v>
      </c>
      <c r="C29" s="6"/>
      <c r="D29" s="6"/>
      <c r="E29" s="6"/>
      <c r="F29" s="14">
        <f t="shared" si="1"/>
        <v>0</v>
      </c>
      <c r="G29" s="14">
        <f t="shared" si="2"/>
        <v>0</v>
      </c>
      <c r="H29" s="14">
        <f t="shared" si="3"/>
        <v>0</v>
      </c>
      <c r="I29" s="14">
        <f t="shared" si="4"/>
        <v>0</v>
      </c>
      <c r="J29" s="13"/>
      <c r="K29" s="13"/>
      <c r="L29" s="14" t="e" cm="1">
        <f t="array" ref="L29">VLOOKUP(A29,Cluster!A:C,{2,3},FALSE)</f>
        <v>#N/A</v>
      </c>
      <c r="M29" s="14"/>
      <c r="N29" s="14">
        <f t="shared" si="0"/>
        <v>1</v>
      </c>
      <c r="O29" s="14">
        <f t="shared" si="5"/>
        <v>-1</v>
      </c>
      <c r="P29" s="14" t="e">
        <f>N29*VLOOKUP(L29&amp;$B$1,'VM Price'!A:E,3,FALSE)+O29*VLOOKUP(L29&amp;$B$1,'VM Price'!A:E,4,FALSE)</f>
        <v>#N/A</v>
      </c>
      <c r="Q29" s="14">
        <f t="shared" si="6"/>
        <v>0.1</v>
      </c>
      <c r="R29" s="14" t="e" cm="1">
        <f t="array" ref="R29">LN(VLOOKUP(A29,Cluster!A:D,{4},FALSE)*IF(D29&gt;1,D29,1))</f>
        <v>#N/A</v>
      </c>
      <c r="S29" s="14" t="e">
        <f t="shared" si="7"/>
        <v>#N/A</v>
      </c>
    </row>
    <row r="30" spans="1:19" ht="30" customHeight="1">
      <c r="A30" s="6"/>
      <c r="B30" s="6" t="s">
        <v>22</v>
      </c>
      <c r="C30" s="6"/>
      <c r="D30" s="6"/>
      <c r="E30" s="6"/>
      <c r="F30" s="14">
        <f t="shared" si="1"/>
        <v>0</v>
      </c>
      <c r="G30" s="14">
        <f t="shared" si="2"/>
        <v>0</v>
      </c>
      <c r="H30" s="14">
        <f t="shared" si="3"/>
        <v>0</v>
      </c>
      <c r="I30" s="14">
        <f t="shared" si="4"/>
        <v>0</v>
      </c>
      <c r="J30" s="13"/>
      <c r="K30" s="13"/>
      <c r="L30" s="14" t="e" cm="1">
        <f t="array" ref="L30">VLOOKUP(A30,Cluster!A:C,{2,3},FALSE)</f>
        <v>#N/A</v>
      </c>
      <c r="M30" s="14"/>
      <c r="N30" s="14">
        <f t="shared" si="0"/>
        <v>1</v>
      </c>
      <c r="O30" s="14">
        <f t="shared" si="5"/>
        <v>-1</v>
      </c>
      <c r="P30" s="14" t="e">
        <f>N30*VLOOKUP(L30&amp;$B$1,'VM Price'!A:E,3,FALSE)+O30*VLOOKUP(L30&amp;$B$1,'VM Price'!A:E,4,FALSE)</f>
        <v>#N/A</v>
      </c>
      <c r="Q30" s="14">
        <f t="shared" si="6"/>
        <v>0.1</v>
      </c>
      <c r="R30" s="14" t="e" cm="1">
        <f t="array" ref="R30">LN(VLOOKUP(A30,Cluster!A:D,{4},FALSE)*IF(D30&gt;1,D30,1))</f>
        <v>#N/A</v>
      </c>
      <c r="S30" s="14" t="e">
        <f t="shared" si="7"/>
        <v>#N/A</v>
      </c>
    </row>
    <row r="31" spans="1:19" ht="30" customHeight="1">
      <c r="A31" s="6"/>
      <c r="B31" s="6" t="s">
        <v>22</v>
      </c>
      <c r="C31" s="6"/>
      <c r="D31" s="6"/>
      <c r="E31" s="6"/>
      <c r="F31" s="14">
        <f t="shared" si="1"/>
        <v>0</v>
      </c>
      <c r="G31" s="14">
        <f t="shared" si="2"/>
        <v>0</v>
      </c>
      <c r="H31" s="14">
        <f t="shared" si="3"/>
        <v>0</v>
      </c>
      <c r="I31" s="14">
        <f t="shared" si="4"/>
        <v>0</v>
      </c>
      <c r="J31" s="13"/>
      <c r="K31" s="13"/>
      <c r="L31" s="14" t="e" cm="1">
        <f t="array" ref="L31">VLOOKUP(A31,Cluster!A:C,{2,3},FALSE)</f>
        <v>#N/A</v>
      </c>
      <c r="M31" s="14"/>
      <c r="N31" s="14">
        <f t="shared" si="0"/>
        <v>1</v>
      </c>
      <c r="O31" s="14">
        <f t="shared" si="5"/>
        <v>-1</v>
      </c>
      <c r="P31" s="14" t="e">
        <f>N31*VLOOKUP(L31&amp;$B$1,'VM Price'!A:E,3,FALSE)+O31*VLOOKUP(L31&amp;$B$1,'VM Price'!A:E,4,FALSE)</f>
        <v>#N/A</v>
      </c>
      <c r="Q31" s="14">
        <f t="shared" si="6"/>
        <v>0.1</v>
      </c>
      <c r="R31" s="14" t="e" cm="1">
        <f t="array" ref="R31">LN(VLOOKUP(A31,Cluster!A:D,{4},FALSE)*IF(D31&gt;1,D31,1))</f>
        <v>#N/A</v>
      </c>
      <c r="S31" s="14" t="e">
        <f t="shared" si="7"/>
        <v>#N/A</v>
      </c>
    </row>
    <row r="32" spans="1:19" ht="30" customHeight="1">
      <c r="A32" s="6"/>
      <c r="B32" s="6" t="s">
        <v>22</v>
      </c>
      <c r="C32" s="6"/>
      <c r="D32" s="6"/>
      <c r="E32" s="6"/>
      <c r="F32" s="14">
        <f t="shared" si="1"/>
        <v>0</v>
      </c>
      <c r="G32" s="14">
        <f t="shared" si="2"/>
        <v>0</v>
      </c>
      <c r="H32" s="14">
        <f t="shared" si="3"/>
        <v>0</v>
      </c>
      <c r="I32" s="14">
        <f t="shared" si="4"/>
        <v>0</v>
      </c>
      <c r="J32" s="13"/>
      <c r="K32" s="13"/>
      <c r="L32" s="14" t="e" cm="1">
        <f t="array" ref="L32">VLOOKUP(A32,Cluster!A:C,{2,3},FALSE)</f>
        <v>#N/A</v>
      </c>
      <c r="M32" s="14"/>
      <c r="N32" s="14">
        <f t="shared" si="0"/>
        <v>1</v>
      </c>
      <c r="O32" s="14">
        <f t="shared" si="5"/>
        <v>-1</v>
      </c>
      <c r="P32" s="14" t="e">
        <f>N32*VLOOKUP(L32&amp;$B$1,'VM Price'!A:E,3,FALSE)+O32*VLOOKUP(L32&amp;$B$1,'VM Price'!A:E,4,FALSE)</f>
        <v>#N/A</v>
      </c>
      <c r="Q32" s="14">
        <f t="shared" si="6"/>
        <v>0.1</v>
      </c>
      <c r="R32" s="14" t="e" cm="1">
        <f t="array" ref="R32">LN(VLOOKUP(A32,Cluster!A:D,{4},FALSE)*IF(D32&gt;1,D32,1))</f>
        <v>#N/A</v>
      </c>
      <c r="S32" s="14" t="e">
        <f t="shared" si="7"/>
        <v>#N/A</v>
      </c>
    </row>
    <row r="33" spans="1:19" ht="30" customHeight="1">
      <c r="A33" s="6"/>
      <c r="B33" s="6" t="s">
        <v>22</v>
      </c>
      <c r="C33" s="6"/>
      <c r="D33" s="6"/>
      <c r="E33" s="6"/>
      <c r="F33" s="14">
        <f t="shared" si="1"/>
        <v>0</v>
      </c>
      <c r="G33" s="14">
        <f t="shared" si="2"/>
        <v>0</v>
      </c>
      <c r="H33" s="14">
        <f t="shared" si="3"/>
        <v>0</v>
      </c>
      <c r="I33" s="14">
        <f t="shared" si="4"/>
        <v>0</v>
      </c>
      <c r="J33" s="13"/>
      <c r="K33" s="13"/>
      <c r="L33" s="14" t="e" cm="1">
        <f t="array" ref="L33">VLOOKUP(A33,Cluster!A:C,{2,3},FALSE)</f>
        <v>#N/A</v>
      </c>
      <c r="M33" s="14"/>
      <c r="N33" s="14">
        <f t="shared" si="0"/>
        <v>1</v>
      </c>
      <c r="O33" s="14">
        <f t="shared" si="5"/>
        <v>-1</v>
      </c>
      <c r="P33" s="14" t="e">
        <f>N33*VLOOKUP(L33&amp;$B$1,'VM Price'!A:E,3,FALSE)+O33*VLOOKUP(L33&amp;$B$1,'VM Price'!A:E,4,FALSE)</f>
        <v>#N/A</v>
      </c>
      <c r="Q33" s="14">
        <f t="shared" si="6"/>
        <v>0.1</v>
      </c>
      <c r="R33" s="14" t="e" cm="1">
        <f t="array" ref="R33">LN(VLOOKUP(A33,Cluster!A:D,{4},FALSE)*IF(D33&gt;1,D33,1))</f>
        <v>#N/A</v>
      </c>
      <c r="S33" s="14" t="e">
        <f t="shared" si="7"/>
        <v>#N/A</v>
      </c>
    </row>
    <row r="34" spans="1:19" ht="30" customHeight="1">
      <c r="A34" s="6"/>
      <c r="B34" s="6" t="s">
        <v>22</v>
      </c>
      <c r="C34" s="6"/>
      <c r="D34" s="6"/>
      <c r="E34" s="6"/>
      <c r="F34" s="14">
        <f t="shared" si="1"/>
        <v>0</v>
      </c>
      <c r="G34" s="14">
        <f t="shared" si="2"/>
        <v>0</v>
      </c>
      <c r="H34" s="14">
        <f t="shared" si="3"/>
        <v>0</v>
      </c>
      <c r="I34" s="14">
        <f t="shared" si="4"/>
        <v>0</v>
      </c>
      <c r="J34" s="13"/>
      <c r="K34" s="13"/>
      <c r="L34" s="14" t="e" cm="1">
        <f t="array" ref="L34">VLOOKUP(A34,Cluster!A:C,{2,3},FALSE)</f>
        <v>#N/A</v>
      </c>
      <c r="M34" s="14"/>
      <c r="N34" s="14">
        <f t="shared" si="0"/>
        <v>1</v>
      </c>
      <c r="O34" s="14">
        <f t="shared" si="5"/>
        <v>-1</v>
      </c>
      <c r="P34" s="14" t="e">
        <f>N34*VLOOKUP(L34&amp;$B$1,'VM Price'!A:E,3,FALSE)+O34*VLOOKUP(L34&amp;$B$1,'VM Price'!A:E,4,FALSE)</f>
        <v>#N/A</v>
      </c>
      <c r="Q34" s="14">
        <f t="shared" si="6"/>
        <v>0.1</v>
      </c>
      <c r="R34" s="14" t="e" cm="1">
        <f t="array" ref="R34">LN(VLOOKUP(A34,Cluster!A:D,{4},FALSE)*IF(D34&gt;1,D34,1))</f>
        <v>#N/A</v>
      </c>
      <c r="S34" s="14" t="e">
        <f t="shared" si="7"/>
        <v>#N/A</v>
      </c>
    </row>
    <row r="35" spans="1:19" ht="30" customHeight="1">
      <c r="A35" s="6"/>
      <c r="B35" s="6" t="s">
        <v>22</v>
      </c>
      <c r="C35" s="6"/>
      <c r="D35" s="6"/>
      <c r="E35" s="6"/>
      <c r="F35" s="14">
        <f t="shared" si="1"/>
        <v>0</v>
      </c>
      <c r="G35" s="14">
        <f t="shared" si="2"/>
        <v>0</v>
      </c>
      <c r="H35" s="14">
        <f t="shared" si="3"/>
        <v>0</v>
      </c>
      <c r="I35" s="14">
        <f t="shared" si="4"/>
        <v>0</v>
      </c>
      <c r="J35" s="13"/>
      <c r="K35" s="13"/>
      <c r="L35" s="14" t="e" cm="1">
        <f t="array" ref="L35">VLOOKUP(A35,Cluster!A:C,{2,3},FALSE)</f>
        <v>#N/A</v>
      </c>
      <c r="M35" s="14"/>
      <c r="N35" s="14">
        <f t="shared" si="0"/>
        <v>1</v>
      </c>
      <c r="O35" s="14">
        <f t="shared" si="5"/>
        <v>-1</v>
      </c>
      <c r="P35" s="14" t="e">
        <f>N35*VLOOKUP(L35&amp;$B$1,'VM Price'!A:E,3,FALSE)+O35*VLOOKUP(L35&amp;$B$1,'VM Price'!A:E,4,FALSE)</f>
        <v>#N/A</v>
      </c>
      <c r="Q35" s="14">
        <f t="shared" si="6"/>
        <v>0.1</v>
      </c>
      <c r="R35" s="14" t="e" cm="1">
        <f t="array" ref="R35">LN(VLOOKUP(A35,Cluster!A:D,{4},FALSE)*IF(D35&gt;1,D35,1))</f>
        <v>#N/A</v>
      </c>
      <c r="S35" s="14" t="e">
        <f t="shared" si="7"/>
        <v>#N/A</v>
      </c>
    </row>
    <row r="36" spans="1:19" ht="30" customHeight="1">
      <c r="A36" s="6"/>
      <c r="B36" s="6" t="s">
        <v>22</v>
      </c>
      <c r="C36" s="6"/>
      <c r="D36" s="6"/>
      <c r="E36" s="6"/>
      <c r="F36" s="14">
        <f t="shared" si="1"/>
        <v>0</v>
      </c>
      <c r="G36" s="14">
        <f t="shared" si="2"/>
        <v>0</v>
      </c>
      <c r="H36" s="14">
        <f t="shared" si="3"/>
        <v>0</v>
      </c>
      <c r="I36" s="14">
        <f t="shared" si="4"/>
        <v>0</v>
      </c>
      <c r="J36" s="13"/>
      <c r="K36" s="13"/>
      <c r="L36" s="14" t="e" cm="1">
        <f t="array" ref="L36">VLOOKUP(A36,Cluster!A:C,{2,3},FALSE)</f>
        <v>#N/A</v>
      </c>
      <c r="M36" s="14"/>
      <c r="N36" s="14">
        <f t="shared" si="0"/>
        <v>1</v>
      </c>
      <c r="O36" s="14">
        <f t="shared" si="5"/>
        <v>-1</v>
      </c>
      <c r="P36" s="14" t="e">
        <f>N36*VLOOKUP(L36&amp;$B$1,'VM Price'!A:E,3,FALSE)+O36*VLOOKUP(L36&amp;$B$1,'VM Price'!A:E,4,FALSE)</f>
        <v>#N/A</v>
      </c>
      <c r="Q36" s="14">
        <f t="shared" si="6"/>
        <v>0.1</v>
      </c>
      <c r="R36" s="14" t="e" cm="1">
        <f t="array" ref="R36">LN(VLOOKUP(A36,Cluster!A:D,{4},FALSE)*IF(D36&gt;1,D36,1))</f>
        <v>#N/A</v>
      </c>
      <c r="S36" s="14" t="e">
        <f t="shared" si="7"/>
        <v>#N/A</v>
      </c>
    </row>
    <row r="37" spans="1:19" ht="30" customHeight="1">
      <c r="A37" s="6"/>
      <c r="B37" s="6" t="s">
        <v>22</v>
      </c>
      <c r="C37" s="6"/>
      <c r="D37" s="6"/>
      <c r="E37" s="6"/>
      <c r="F37" s="14">
        <f t="shared" si="1"/>
        <v>0</v>
      </c>
      <c r="G37" s="14">
        <f t="shared" si="2"/>
        <v>0</v>
      </c>
      <c r="H37" s="14">
        <f t="shared" si="3"/>
        <v>0</v>
      </c>
      <c r="I37" s="14">
        <f t="shared" si="4"/>
        <v>0</v>
      </c>
      <c r="J37" s="13"/>
      <c r="K37" s="13"/>
      <c r="L37" s="14" t="e" cm="1">
        <f t="array" ref="L37">VLOOKUP(A37,Cluster!A:C,{2,3},FALSE)</f>
        <v>#N/A</v>
      </c>
      <c r="M37" s="14"/>
      <c r="N37" s="14">
        <f t="shared" si="0"/>
        <v>1</v>
      </c>
      <c r="O37" s="14">
        <f t="shared" si="5"/>
        <v>-1</v>
      </c>
      <c r="P37" s="14" t="e">
        <f>N37*VLOOKUP(L37&amp;$B$1,'VM Price'!A:E,3,FALSE)+O37*VLOOKUP(L37&amp;$B$1,'VM Price'!A:E,4,FALSE)</f>
        <v>#N/A</v>
      </c>
      <c r="Q37" s="14">
        <f t="shared" si="6"/>
        <v>0.1</v>
      </c>
      <c r="R37" s="14" t="e" cm="1">
        <f t="array" ref="R37">LN(VLOOKUP(A37,Cluster!A:D,{4},FALSE)*IF(D37&gt;1,D37,1))</f>
        <v>#N/A</v>
      </c>
      <c r="S37" s="14" t="e">
        <f t="shared" si="7"/>
        <v>#N/A</v>
      </c>
    </row>
    <row r="38" spans="1:19" ht="30" customHeight="1">
      <c r="A38" s="6"/>
      <c r="B38" s="6" t="s">
        <v>22</v>
      </c>
      <c r="C38" s="6"/>
      <c r="D38" s="6"/>
      <c r="E38" s="6"/>
      <c r="F38" s="14">
        <f t="shared" si="1"/>
        <v>0</v>
      </c>
      <c r="G38" s="14">
        <f t="shared" si="2"/>
        <v>0</v>
      </c>
      <c r="H38" s="14">
        <f t="shared" si="3"/>
        <v>0</v>
      </c>
      <c r="I38" s="14">
        <f t="shared" si="4"/>
        <v>0</v>
      </c>
      <c r="J38" s="13"/>
      <c r="K38" s="13"/>
      <c r="L38" s="14" t="e" cm="1">
        <f t="array" ref="L38">VLOOKUP(A38,Cluster!A:C,{2,3},FALSE)</f>
        <v>#N/A</v>
      </c>
      <c r="M38" s="14"/>
      <c r="N38" s="14">
        <f t="shared" si="0"/>
        <v>1</v>
      </c>
      <c r="O38" s="14">
        <f t="shared" si="5"/>
        <v>-1</v>
      </c>
      <c r="P38" s="14" t="e">
        <f>N38*VLOOKUP(L38&amp;$B$1,'VM Price'!A:E,3,FALSE)+O38*VLOOKUP(L38&amp;$B$1,'VM Price'!A:E,4,FALSE)</f>
        <v>#N/A</v>
      </c>
      <c r="Q38" s="14">
        <f t="shared" si="6"/>
        <v>0.1</v>
      </c>
      <c r="R38" s="14" t="e" cm="1">
        <f t="array" ref="R38">LN(VLOOKUP(A38,Cluster!A:D,{4},FALSE)*IF(D38&gt;1,D38,1))</f>
        <v>#N/A</v>
      </c>
      <c r="S38" s="14" t="e">
        <f t="shared" si="7"/>
        <v>#N/A</v>
      </c>
    </row>
    <row r="39" spans="1:19" ht="30" customHeight="1">
      <c r="A39" s="6"/>
      <c r="B39" s="6" t="s">
        <v>22</v>
      </c>
      <c r="C39" s="6"/>
      <c r="D39" s="6"/>
      <c r="E39" s="6"/>
      <c r="F39" s="14">
        <f t="shared" si="1"/>
        <v>0</v>
      </c>
      <c r="G39" s="14">
        <f t="shared" si="2"/>
        <v>0</v>
      </c>
      <c r="H39" s="14">
        <f t="shared" si="3"/>
        <v>0</v>
      </c>
      <c r="I39" s="14">
        <f t="shared" si="4"/>
        <v>0</v>
      </c>
      <c r="J39" s="13"/>
      <c r="K39" s="13"/>
      <c r="L39" s="14" t="e" cm="1">
        <f t="array" ref="L39">VLOOKUP(A39,Cluster!A:C,{2,3},FALSE)</f>
        <v>#N/A</v>
      </c>
      <c r="M39" s="14"/>
      <c r="N39" s="14">
        <f t="shared" si="0"/>
        <v>1</v>
      </c>
      <c r="O39" s="14">
        <f t="shared" si="5"/>
        <v>-1</v>
      </c>
      <c r="P39" s="14" t="e">
        <f>N39*VLOOKUP(L39&amp;$B$1,'VM Price'!A:E,3,FALSE)+O39*VLOOKUP(L39&amp;$B$1,'VM Price'!A:E,4,FALSE)</f>
        <v>#N/A</v>
      </c>
      <c r="Q39" s="14">
        <f t="shared" si="6"/>
        <v>0.1</v>
      </c>
      <c r="R39" s="14" t="e" cm="1">
        <f t="array" ref="R39">LN(VLOOKUP(A39,Cluster!A:D,{4},FALSE)*IF(D39&gt;1,D39,1))</f>
        <v>#N/A</v>
      </c>
      <c r="S39" s="14" t="e">
        <f t="shared" si="7"/>
        <v>#N/A</v>
      </c>
    </row>
    <row r="40" spans="1:19" ht="30" customHeight="1">
      <c r="A40" s="6"/>
      <c r="B40" s="6" t="s">
        <v>22</v>
      </c>
      <c r="C40" s="6"/>
      <c r="D40" s="6"/>
      <c r="E40" s="6"/>
      <c r="F40" s="14">
        <f t="shared" si="1"/>
        <v>0</v>
      </c>
      <c r="G40" s="14">
        <f t="shared" si="2"/>
        <v>0</v>
      </c>
      <c r="H40" s="14">
        <f t="shared" si="3"/>
        <v>0</v>
      </c>
      <c r="I40" s="14">
        <f t="shared" si="4"/>
        <v>0</v>
      </c>
      <c r="J40" s="13"/>
      <c r="K40" s="13"/>
      <c r="L40" s="14" t="e" cm="1">
        <f t="array" ref="L40">VLOOKUP(A40,Cluster!A:C,{2,3},FALSE)</f>
        <v>#N/A</v>
      </c>
      <c r="M40" s="14"/>
      <c r="N40" s="14">
        <f t="shared" si="0"/>
        <v>1</v>
      </c>
      <c r="O40" s="14">
        <f t="shared" si="5"/>
        <v>-1</v>
      </c>
      <c r="P40" s="14" t="e">
        <f>N40*VLOOKUP(L40&amp;$B$1,'VM Price'!A:E,3,FALSE)+O40*VLOOKUP(L40&amp;$B$1,'VM Price'!A:E,4,FALSE)</f>
        <v>#N/A</v>
      </c>
      <c r="Q40" s="14">
        <f t="shared" si="6"/>
        <v>0.1</v>
      </c>
      <c r="R40" s="14" t="e" cm="1">
        <f t="array" ref="R40">LN(VLOOKUP(A40,Cluster!A:D,{4},FALSE)*IF(D40&gt;1,D40,1))</f>
        <v>#N/A</v>
      </c>
      <c r="S40" s="14" t="e">
        <f t="shared" si="7"/>
        <v>#N/A</v>
      </c>
    </row>
    <row r="41" spans="1:19" ht="30" customHeight="1">
      <c r="A41" s="6"/>
      <c r="B41" s="6" t="s">
        <v>22</v>
      </c>
      <c r="C41" s="6"/>
      <c r="D41" s="6"/>
      <c r="E41" s="6"/>
      <c r="F41" s="14">
        <f t="shared" si="1"/>
        <v>0</v>
      </c>
      <c r="G41" s="14">
        <f t="shared" si="2"/>
        <v>0</v>
      </c>
      <c r="H41" s="14">
        <f t="shared" si="3"/>
        <v>0</v>
      </c>
      <c r="I41" s="14">
        <f t="shared" si="4"/>
        <v>0</v>
      </c>
      <c r="J41" s="13"/>
      <c r="K41" s="13"/>
      <c r="L41" s="14" t="e" cm="1">
        <f t="array" ref="L41">VLOOKUP(A41,Cluster!A:C,{2,3},FALSE)</f>
        <v>#N/A</v>
      </c>
      <c r="M41" s="14"/>
      <c r="N41" s="14">
        <f t="shared" si="0"/>
        <v>1</v>
      </c>
      <c r="O41" s="14">
        <f t="shared" si="5"/>
        <v>-1</v>
      </c>
      <c r="P41" s="14" t="e">
        <f>N41*VLOOKUP(L41&amp;$B$1,'VM Price'!A:E,3,FALSE)+O41*VLOOKUP(L41&amp;$B$1,'VM Price'!A:E,4,FALSE)</f>
        <v>#N/A</v>
      </c>
      <c r="Q41" s="14">
        <f t="shared" si="6"/>
        <v>0.1</v>
      </c>
      <c r="R41" s="14" t="e" cm="1">
        <f t="array" ref="R41">LN(VLOOKUP(A41,Cluster!A:D,{4},FALSE)*IF(D41&gt;1,D41,1))</f>
        <v>#N/A</v>
      </c>
      <c r="S41" s="14" t="e">
        <f t="shared" si="7"/>
        <v>#N/A</v>
      </c>
    </row>
    <row r="42" spans="1:19" ht="30" customHeight="1">
      <c r="A42" s="6"/>
      <c r="B42" s="6" t="s">
        <v>22</v>
      </c>
      <c r="C42" s="6"/>
      <c r="D42" s="6"/>
      <c r="E42" s="6"/>
      <c r="F42" s="14">
        <f t="shared" si="1"/>
        <v>0</v>
      </c>
      <c r="G42" s="14">
        <f t="shared" si="2"/>
        <v>0</v>
      </c>
      <c r="H42" s="14">
        <f t="shared" si="3"/>
        <v>0</v>
      </c>
      <c r="I42" s="14">
        <f t="shared" si="4"/>
        <v>0</v>
      </c>
      <c r="J42" s="13"/>
      <c r="K42" s="13"/>
      <c r="L42" s="14" t="e" cm="1">
        <f t="array" ref="L42">VLOOKUP(A42,Cluster!A:C,{2,3},FALSE)</f>
        <v>#N/A</v>
      </c>
      <c r="M42" s="14"/>
      <c r="N42" s="14">
        <f t="shared" si="0"/>
        <v>1</v>
      </c>
      <c r="O42" s="14">
        <f t="shared" si="5"/>
        <v>-1</v>
      </c>
      <c r="P42" s="14" t="e">
        <f>N42*VLOOKUP(L42&amp;$B$1,'VM Price'!A:E,3,FALSE)+O42*VLOOKUP(L42&amp;$B$1,'VM Price'!A:E,4,FALSE)</f>
        <v>#N/A</v>
      </c>
      <c r="Q42" s="14">
        <f t="shared" si="6"/>
        <v>0.1</v>
      </c>
      <c r="R42" s="14" t="e" cm="1">
        <f t="array" ref="R42">LN(VLOOKUP(A42,Cluster!A:D,{4},FALSE)*IF(D42&gt;1,D42,1))</f>
        <v>#N/A</v>
      </c>
      <c r="S42" s="14" t="e">
        <f t="shared" si="7"/>
        <v>#N/A</v>
      </c>
    </row>
    <row r="43" spans="1:19" ht="30" customHeight="1">
      <c r="A43" s="6"/>
      <c r="B43" s="6" t="s">
        <v>22</v>
      </c>
      <c r="C43" s="6"/>
      <c r="D43" s="6"/>
      <c r="E43" s="6"/>
      <c r="F43" s="14">
        <f t="shared" si="1"/>
        <v>0</v>
      </c>
      <c r="G43" s="14">
        <f t="shared" si="2"/>
        <v>0</v>
      </c>
      <c r="H43" s="14">
        <f t="shared" si="3"/>
        <v>0</v>
      </c>
      <c r="I43" s="14">
        <f t="shared" si="4"/>
        <v>0</v>
      </c>
      <c r="J43" s="13"/>
      <c r="K43" s="13"/>
      <c r="L43" s="14" t="e" cm="1">
        <f t="array" ref="L43">VLOOKUP(A43,Cluster!A:C,{2,3},FALSE)</f>
        <v>#N/A</v>
      </c>
      <c r="M43" s="14"/>
      <c r="N43" s="14">
        <f t="shared" si="0"/>
        <v>1</v>
      </c>
      <c r="O43" s="14">
        <f t="shared" si="5"/>
        <v>-1</v>
      </c>
      <c r="P43" s="14" t="e">
        <f>N43*VLOOKUP(L43&amp;$B$1,'VM Price'!A:E,3,FALSE)+O43*VLOOKUP(L43&amp;$B$1,'VM Price'!A:E,4,FALSE)</f>
        <v>#N/A</v>
      </c>
      <c r="Q43" s="14">
        <f t="shared" si="6"/>
        <v>0.1</v>
      </c>
      <c r="R43" s="14" t="e" cm="1">
        <f t="array" ref="R43">LN(VLOOKUP(A43,Cluster!A:D,{4},FALSE)*IF(D43&gt;1,D43,1))</f>
        <v>#N/A</v>
      </c>
      <c r="S43" s="14" t="e">
        <f t="shared" si="7"/>
        <v>#N/A</v>
      </c>
    </row>
    <row r="44" spans="1:19" ht="30" customHeight="1">
      <c r="A44" s="6"/>
      <c r="B44" s="6" t="s">
        <v>22</v>
      </c>
      <c r="C44" s="6"/>
      <c r="D44" s="6"/>
      <c r="E44" s="6"/>
      <c r="F44" s="14">
        <f t="shared" si="1"/>
        <v>0</v>
      </c>
      <c r="G44" s="14">
        <f t="shared" si="2"/>
        <v>0</v>
      </c>
      <c r="H44" s="14">
        <f t="shared" si="3"/>
        <v>0</v>
      </c>
      <c r="I44" s="14">
        <f t="shared" si="4"/>
        <v>0</v>
      </c>
      <c r="J44" s="13"/>
      <c r="K44" s="13"/>
      <c r="L44" s="14" t="e" cm="1">
        <f t="array" ref="L44">VLOOKUP(A44,Cluster!A:C,{2,3},FALSE)</f>
        <v>#N/A</v>
      </c>
      <c r="M44" s="14"/>
      <c r="N44" s="14">
        <f t="shared" si="0"/>
        <v>1</v>
      </c>
      <c r="O44" s="14">
        <f t="shared" si="5"/>
        <v>-1</v>
      </c>
      <c r="P44" s="14" t="e">
        <f>N44*VLOOKUP(L44&amp;$B$1,'VM Price'!A:E,3,FALSE)+O44*VLOOKUP(L44&amp;$B$1,'VM Price'!A:E,4,FALSE)</f>
        <v>#N/A</v>
      </c>
      <c r="Q44" s="14">
        <f t="shared" si="6"/>
        <v>0.1</v>
      </c>
      <c r="R44" s="14" t="e" cm="1">
        <f t="array" ref="R44">LN(VLOOKUP(A44,Cluster!A:D,{4},FALSE)*IF(D44&gt;1,D44,1))</f>
        <v>#N/A</v>
      </c>
      <c r="S44" s="14" t="e">
        <f t="shared" si="7"/>
        <v>#N/A</v>
      </c>
    </row>
    <row r="45" spans="1:19" ht="30" customHeight="1">
      <c r="A45" s="6"/>
      <c r="B45" s="6" t="s">
        <v>22</v>
      </c>
      <c r="C45" s="6"/>
      <c r="D45" s="6"/>
      <c r="E45" s="6"/>
      <c r="F45" s="14">
        <f t="shared" si="1"/>
        <v>0</v>
      </c>
      <c r="G45" s="14">
        <f t="shared" si="2"/>
        <v>0</v>
      </c>
      <c r="H45" s="14">
        <f t="shared" si="3"/>
        <v>0</v>
      </c>
      <c r="I45" s="14">
        <f t="shared" si="4"/>
        <v>0</v>
      </c>
      <c r="J45" s="13"/>
      <c r="K45" s="13"/>
      <c r="L45" s="14" t="e" cm="1">
        <f t="array" ref="L45">VLOOKUP(A45,Cluster!A:C,{2,3},FALSE)</f>
        <v>#N/A</v>
      </c>
      <c r="M45" s="14"/>
      <c r="N45" s="14">
        <f t="shared" si="0"/>
        <v>1</v>
      </c>
      <c r="O45" s="14">
        <f t="shared" si="5"/>
        <v>-1</v>
      </c>
      <c r="P45" s="14" t="e">
        <f>N45*VLOOKUP(L45&amp;$B$1,'VM Price'!A:E,3,FALSE)+O45*VLOOKUP(L45&amp;$B$1,'VM Price'!A:E,4,FALSE)</f>
        <v>#N/A</v>
      </c>
      <c r="Q45" s="14">
        <f t="shared" si="6"/>
        <v>0.1</v>
      </c>
      <c r="R45" s="14" t="e" cm="1">
        <f t="array" ref="R45">LN(VLOOKUP(A45,Cluster!A:D,{4},FALSE)*IF(D45&gt;1,D45,1))</f>
        <v>#N/A</v>
      </c>
      <c r="S45" s="14" t="e">
        <f t="shared" si="7"/>
        <v>#N/A</v>
      </c>
    </row>
    <row r="46" spans="1:19" ht="30" customHeight="1">
      <c r="A46" s="6"/>
      <c r="B46" s="6" t="s">
        <v>22</v>
      </c>
      <c r="C46" s="6"/>
      <c r="D46" s="6"/>
      <c r="E46" s="6"/>
      <c r="F46" s="14">
        <f t="shared" si="1"/>
        <v>0</v>
      </c>
      <c r="G46" s="14">
        <f t="shared" si="2"/>
        <v>0</v>
      </c>
      <c r="H46" s="14">
        <f t="shared" si="3"/>
        <v>0</v>
      </c>
      <c r="I46" s="14">
        <f t="shared" si="4"/>
        <v>0</v>
      </c>
      <c r="J46" s="13"/>
      <c r="K46" s="13"/>
      <c r="L46" s="14" t="e" cm="1">
        <f t="array" ref="L46">VLOOKUP(A46,Cluster!A:C,{2,3},FALSE)</f>
        <v>#N/A</v>
      </c>
      <c r="M46" s="14"/>
      <c r="N46" s="14">
        <f t="shared" si="0"/>
        <v>1</v>
      </c>
      <c r="O46" s="14">
        <f t="shared" si="5"/>
        <v>-1</v>
      </c>
      <c r="P46" s="14" t="e">
        <f>N46*VLOOKUP(L46&amp;$B$1,'VM Price'!A:E,3,FALSE)+O46*VLOOKUP(L46&amp;$B$1,'VM Price'!A:E,4,FALSE)</f>
        <v>#N/A</v>
      </c>
      <c r="Q46" s="14">
        <f t="shared" si="6"/>
        <v>0.1</v>
      </c>
      <c r="R46" s="14" t="e" cm="1">
        <f t="array" ref="R46">LN(VLOOKUP(A46,Cluster!A:D,{4},FALSE)*IF(D46&gt;1,D46,1))</f>
        <v>#N/A</v>
      </c>
      <c r="S46" s="14" t="e">
        <f t="shared" si="7"/>
        <v>#N/A</v>
      </c>
    </row>
    <row r="47" spans="1:19" ht="30" customHeight="1">
      <c r="A47" s="6"/>
      <c r="B47" s="6" t="s">
        <v>22</v>
      </c>
      <c r="C47" s="6"/>
      <c r="D47" s="6"/>
      <c r="E47" s="6"/>
      <c r="F47" s="14">
        <f t="shared" si="1"/>
        <v>0</v>
      </c>
      <c r="G47" s="14">
        <f t="shared" si="2"/>
        <v>0</v>
      </c>
      <c r="H47" s="14">
        <f t="shared" si="3"/>
        <v>0</v>
      </c>
      <c r="I47" s="14">
        <f t="shared" si="4"/>
        <v>0</v>
      </c>
      <c r="J47" s="13"/>
      <c r="K47" s="13"/>
      <c r="L47" s="14" t="e" cm="1">
        <f t="array" ref="L47">VLOOKUP(A47,Cluster!A:C,{2,3},FALSE)</f>
        <v>#N/A</v>
      </c>
      <c r="M47" s="14"/>
      <c r="N47" s="14">
        <f t="shared" si="0"/>
        <v>1</v>
      </c>
      <c r="O47" s="14">
        <f t="shared" si="5"/>
        <v>-1</v>
      </c>
      <c r="P47" s="14" t="e">
        <f>N47*VLOOKUP(L47&amp;$B$1,'VM Price'!A:E,3,FALSE)+O47*VLOOKUP(L47&amp;$B$1,'VM Price'!A:E,4,FALSE)</f>
        <v>#N/A</v>
      </c>
      <c r="Q47" s="14">
        <f t="shared" si="6"/>
        <v>0.1</v>
      </c>
      <c r="R47" s="14" t="e" cm="1">
        <f t="array" ref="R47">LN(VLOOKUP(A47,Cluster!A:D,{4},FALSE)*IF(D47&gt;1,D47,1))</f>
        <v>#N/A</v>
      </c>
      <c r="S47" s="14" t="e">
        <f t="shared" si="7"/>
        <v>#N/A</v>
      </c>
    </row>
    <row r="48" spans="1:19" ht="30" customHeight="1">
      <c r="A48" s="6"/>
      <c r="B48" s="6" t="s">
        <v>22</v>
      </c>
      <c r="C48" s="6"/>
      <c r="D48" s="6"/>
      <c r="E48" s="6"/>
      <c r="F48" s="14">
        <f t="shared" si="1"/>
        <v>0</v>
      </c>
      <c r="G48" s="14">
        <f t="shared" si="2"/>
        <v>0</v>
      </c>
      <c r="H48" s="14">
        <f t="shared" si="3"/>
        <v>0</v>
      </c>
      <c r="I48" s="14">
        <f t="shared" si="4"/>
        <v>0</v>
      </c>
      <c r="J48" s="13"/>
      <c r="K48" s="13"/>
      <c r="L48" s="14" t="e" cm="1">
        <f t="array" ref="L48">VLOOKUP(A48,Cluster!A:C,{2,3},FALSE)</f>
        <v>#N/A</v>
      </c>
      <c r="M48" s="14"/>
      <c r="N48" s="14">
        <f t="shared" si="0"/>
        <v>1</v>
      </c>
      <c r="O48" s="14">
        <f t="shared" si="5"/>
        <v>-1</v>
      </c>
      <c r="P48" s="14" t="e">
        <f>N48*VLOOKUP(L48&amp;$B$1,'VM Price'!A:E,3,FALSE)+O48*VLOOKUP(L48&amp;$B$1,'VM Price'!A:E,4,FALSE)</f>
        <v>#N/A</v>
      </c>
      <c r="Q48" s="14">
        <f t="shared" si="6"/>
        <v>0.1</v>
      </c>
      <c r="R48" s="14" t="e" cm="1">
        <f t="array" ref="R48">LN(VLOOKUP(A48,Cluster!A:D,{4},FALSE)*IF(D48&gt;1,D48,1))</f>
        <v>#N/A</v>
      </c>
      <c r="S48" s="14" t="e">
        <f t="shared" si="7"/>
        <v>#N/A</v>
      </c>
    </row>
    <row r="49" spans="1:19" ht="30" customHeight="1">
      <c r="A49" s="6"/>
      <c r="B49" s="6" t="s">
        <v>22</v>
      </c>
      <c r="C49" s="6"/>
      <c r="D49" s="6"/>
      <c r="E49" s="6"/>
      <c r="F49" s="14">
        <f t="shared" si="1"/>
        <v>0</v>
      </c>
      <c r="G49" s="14">
        <f t="shared" si="2"/>
        <v>0</v>
      </c>
      <c r="H49" s="14">
        <f t="shared" si="3"/>
        <v>0</v>
      </c>
      <c r="I49" s="14">
        <f t="shared" si="4"/>
        <v>0</v>
      </c>
      <c r="J49" s="13"/>
      <c r="K49" s="13"/>
      <c r="L49" s="14" t="e" cm="1">
        <f t="array" ref="L49">VLOOKUP(A49,Cluster!A:C,{2,3},FALSE)</f>
        <v>#N/A</v>
      </c>
      <c r="M49" s="14"/>
      <c r="N49" s="14">
        <f t="shared" si="0"/>
        <v>1</v>
      </c>
      <c r="O49" s="14">
        <f t="shared" si="5"/>
        <v>-1</v>
      </c>
      <c r="P49" s="14" t="e">
        <f>N49*VLOOKUP(L49&amp;$B$1,'VM Price'!A:E,3,FALSE)+O49*VLOOKUP(L49&amp;$B$1,'VM Price'!A:E,4,FALSE)</f>
        <v>#N/A</v>
      </c>
      <c r="Q49" s="14">
        <f t="shared" si="6"/>
        <v>0.1</v>
      </c>
      <c r="R49" s="14" t="e" cm="1">
        <f t="array" ref="R49">LN(VLOOKUP(A49,Cluster!A:D,{4},FALSE)*IF(D49&gt;1,D49,1))</f>
        <v>#N/A</v>
      </c>
      <c r="S49" s="14" t="e">
        <f t="shared" si="7"/>
        <v>#N/A</v>
      </c>
    </row>
    <row r="50" spans="1:19" ht="30" customHeight="1">
      <c r="A50" s="6"/>
      <c r="B50" s="6" t="s">
        <v>22</v>
      </c>
      <c r="C50" s="6"/>
      <c r="D50" s="6"/>
      <c r="E50" s="6"/>
      <c r="F50" s="14">
        <f t="shared" si="1"/>
        <v>0</v>
      </c>
      <c r="G50" s="14">
        <f t="shared" si="2"/>
        <v>0</v>
      </c>
      <c r="H50" s="14">
        <f t="shared" si="3"/>
        <v>0</v>
      </c>
      <c r="I50" s="14">
        <f t="shared" si="4"/>
        <v>0</v>
      </c>
      <c r="J50" s="13"/>
      <c r="K50" s="13"/>
      <c r="L50" s="14" t="e" cm="1">
        <f t="array" ref="L50">VLOOKUP(A50,Cluster!A:C,{2,3},FALSE)</f>
        <v>#N/A</v>
      </c>
      <c r="M50" s="14"/>
      <c r="N50" s="14">
        <f t="shared" si="0"/>
        <v>1</v>
      </c>
      <c r="O50" s="14">
        <f t="shared" si="5"/>
        <v>-1</v>
      </c>
      <c r="P50" s="14" t="e">
        <f>N50*VLOOKUP(L50&amp;$B$1,'VM Price'!A:E,3,FALSE)+O50*VLOOKUP(L50&amp;$B$1,'VM Price'!A:E,4,FALSE)</f>
        <v>#N/A</v>
      </c>
      <c r="Q50" s="14">
        <f t="shared" si="6"/>
        <v>0.1</v>
      </c>
      <c r="R50" s="14" t="e" cm="1">
        <f t="array" ref="R50">LN(VLOOKUP(A50,Cluster!A:D,{4},FALSE)*IF(D50&gt;1,D50,1))</f>
        <v>#N/A</v>
      </c>
      <c r="S50" s="14" t="e">
        <f t="shared" si="7"/>
        <v>#N/A</v>
      </c>
    </row>
    <row r="51" spans="1:19" ht="30" customHeight="1">
      <c r="A51" s="6"/>
      <c r="B51" s="6" t="s">
        <v>22</v>
      </c>
      <c r="C51" s="6"/>
      <c r="D51" s="6"/>
      <c r="E51" s="6"/>
      <c r="F51" s="14">
        <f t="shared" si="1"/>
        <v>0</v>
      </c>
      <c r="G51" s="14">
        <f t="shared" si="2"/>
        <v>0</v>
      </c>
      <c r="H51" s="14">
        <f t="shared" si="3"/>
        <v>0</v>
      </c>
      <c r="I51" s="14">
        <f t="shared" si="4"/>
        <v>0</v>
      </c>
      <c r="J51" s="15"/>
      <c r="K51" s="15"/>
      <c r="L51" s="14" t="e" cm="1">
        <f t="array" ref="L51">VLOOKUP(A51,Cluster!A:C,{2,3},FALSE)</f>
        <v>#N/A</v>
      </c>
      <c r="M51" s="14"/>
      <c r="N51" s="14">
        <f t="shared" si="0"/>
        <v>1</v>
      </c>
      <c r="O51" s="14">
        <f t="shared" si="5"/>
        <v>-1</v>
      </c>
      <c r="P51" s="14" t="e">
        <f>N51*VLOOKUP(L51&amp;$B$1,'VM Price'!A:E,3,FALSE)+O51*VLOOKUP(L51&amp;$B$1,'VM Price'!A:E,4,FALSE)</f>
        <v>#N/A</v>
      </c>
      <c r="Q51" s="14">
        <f t="shared" si="6"/>
        <v>0.1</v>
      </c>
      <c r="R51" s="14" t="e" cm="1">
        <f t="array" ref="R51">LN(VLOOKUP(A51,Cluster!A:D,{4},FALSE)*IF(D51&gt;1,D51,1))</f>
        <v>#N/A</v>
      </c>
      <c r="S51" s="14" t="e">
        <f t="shared" si="7"/>
        <v>#N/A</v>
      </c>
    </row>
    <row r="52" spans="1:19" ht="30" customHeight="1">
      <c r="G52" s="16">
        <f>SUM(G4:G51)</f>
        <v>8.1</v>
      </c>
      <c r="H52" s="16">
        <f>SUM(H4:H51)</f>
        <v>16.6355</v>
      </c>
      <c r="I52" s="16">
        <f>SUM(I3:I51)</f>
        <v>12.645999999999999</v>
      </c>
    </row>
  </sheetData>
  <sheetProtection algorithmName="SHA-512" hashValue="6RTlU3GYIOZJqUUngHQsfYOsYjB1G1AdBvQd6dgLr0/7LuLTV+eeTvUaZ9BbFXEalhJw8eVwQfOGbBAmMjDsnA==" saltValue="SiPmRMz1CaQkHMtLh67+hg==" spinCount="100000" sheet="1" objects="1" scenarios="1"/>
  <phoneticPr fontId="1" type="noConversion"/>
  <dataValidations count="9">
    <dataValidation allowBlank="1" showInputMessage="1" showErrorMessage="1" promptTitle="Number of Concurrent Tasks" prompt="If you run scatter jobs in a sharing cluster, enter the number of jobs here." sqref="D2" xr:uid="{9C851767-2223-8B44-870A-0346D4C3100E}"/>
    <dataValidation type="custom" allowBlank="1" showInputMessage="1" showErrorMessage="1" promptTitle="Job Elapsed Time" prompt="You can find the job elapsed time in the Runtime section of the Job Overview." sqref="E3" xr:uid="{396E24E8-6B25-B044-83C2-E3F73B1DA532}">
      <formula1>AND(OR(ISNUMBER(FIND(" hr ", E3)), TRUE), OR(ISNUMBER(FIND(" min ", E3)), TRUE), ISNUMBER(FIND(" s", E3)))</formula1>
    </dataValidation>
    <dataValidation allowBlank="1" showErrorMessage="1" promptTitle="Job Elapsed time" prompt="You can find the job elapsed time in the Runtime section section of the Job Overview." sqref="E3" xr:uid="{9B286632-2384-334A-A3BC-D8D3CF439919}"/>
    <dataValidation type="whole" operator="notEqual" allowBlank="1" showInputMessage="1" showErrorMessage="1" sqref="C4:D1048576" xr:uid="{A8F1495A-46D1-3D48-8B2B-8EFC7BB5051E}">
      <formula1>0</formula1>
    </dataValidation>
    <dataValidation allowBlank="1" showInputMessage="1" showErrorMessage="1" promptTitle="Number of Scatter Cluster" prompt="If you run scatter jobs without sharing the cluster, enter the number of jobs here." sqref="C2" xr:uid="{35FACEE4-8DA2-C64D-9686-8E86F6A399B4}"/>
    <dataValidation type="custom" allowBlank="1" showErrorMessage="1" promptTitle="Compute engine usage" prompt="e.g._x000a_&gt; 01 hr 02 min 07 s_x000a_&gt; 02 min 07 s_x000a_&gt; 07 s" sqref="E4:E5 E7" xr:uid="{A6AE45E4-EE6D-2E4C-B284-50D4939873FC}">
      <formula1>AND(OR(ISNUMBER(FIND(" hr ", E4)), TRUE), OR(ISNUMBER(FIND(" min ", E4)), TRUE), ISNUMBER(FIND(" s", E4)))</formula1>
    </dataValidation>
    <dataValidation type="custom" allowBlank="1" showErrorMessage="1" promptTitle="Compute engine usage" prompt="e.g. 01 hr 02 min 07 s" sqref="E4:E51" xr:uid="{0B1A7535-318A-1E4F-BCD0-CFB83FC32E92}">
      <formula1>AND(OR(ISNUMBER(FIND(" hr ", E4)), TRUE), OR(ISNUMBER(FIND(" min ", E4)), TRUE), ISNUMBER(FIND(" s", E4)))</formula1>
    </dataValidation>
    <dataValidation allowBlank="1" showInputMessage="1" showErrorMessage="1" promptTitle="Compute engine usage" prompt="Format should be like:_x000a_&gt; 01 hr 02 min 07 s_x000a_&gt; 02 min 07 s_x000a_&gt; 07 s_x000a_If you run scatter jobs without sharing the cluster, enter the average time per job here to estimate the cost." sqref="E2" xr:uid="{91B08175-0FD7-FE48-B837-2D64CA5D5F5C}"/>
    <dataValidation allowBlank="1" showErrorMessage="1" promptTitle="Compute engine usage" prompt="e.g. 01 hr 02 min 07 s" sqref="E52:E1048576" xr:uid="{E47870E0-DA81-904E-9AE6-450DAA6F2874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CFE49D4-B51A-2F42-AA41-0D9BBEBBC47F}">
          <x14:formula1>
            <xm:f>'VM Price'!$E:$E</xm:f>
          </x14:formula1>
          <xm:sqref>B1</xm:sqref>
        </x14:dataValidation>
        <x14:dataValidation type="list" allowBlank="1" showInputMessage="1" showErrorMessage="1" xr:uid="{B7370DC8-2F47-304A-B554-FA4A221DCD9C}">
          <x14:formula1>
            <xm:f>Cluster!$A:$A</xm:f>
          </x14:formula1>
          <xm:sqref>A3:A51</xm:sqref>
        </x14:dataValidation>
        <x14:dataValidation type="list" allowBlank="1" showInputMessage="1" showErrorMessage="1" xr:uid="{EA39EFDB-19E2-E349-98FA-E44FF63C35B8}">
          <x14:formula1>
            <xm:f>Items!$A$1:$A$4</xm:f>
          </x14:formula1>
          <xm:sqref>B4:B51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B661-42F9-6448-BE4F-69BD356D905B}">
  <dimension ref="A1:U52"/>
  <sheetViews>
    <sheetView zoomScale="73" zoomScaleNormal="73" workbookViewId="0">
      <selection activeCell="R4" sqref="R4"/>
    </sheetView>
  </sheetViews>
  <sheetFormatPr baseColWidth="10" defaultRowHeight="30" customHeight="1"/>
  <cols>
    <col min="1" max="1" width="26.83203125" style="16" bestFit="1" customWidth="1"/>
    <col min="2" max="2" width="14.33203125" style="16" bestFit="1" customWidth="1"/>
    <col min="3" max="3" width="22.1640625" style="16" bestFit="1" customWidth="1"/>
    <col min="4" max="4" width="22.1640625" style="16" customWidth="1"/>
    <col min="5" max="5" width="28" style="16" customWidth="1"/>
    <col min="6" max="6" width="19.6640625" style="16" customWidth="1"/>
    <col min="7" max="8" width="24.1640625" style="16" customWidth="1"/>
    <col min="9" max="9" width="25.33203125" style="16" bestFit="1" customWidth="1"/>
    <col min="10" max="10" width="16.1640625" style="16" bestFit="1" customWidth="1"/>
    <col min="11" max="11" width="16.1640625" style="16" customWidth="1"/>
    <col min="12" max="12" width="25.83203125" style="16" bestFit="1" customWidth="1"/>
    <col min="13" max="13" width="18" style="16" bestFit="1" customWidth="1"/>
    <col min="14" max="14" width="13.5" style="16" bestFit="1" customWidth="1"/>
    <col min="15" max="15" width="10.83203125" style="16"/>
    <col min="16" max="16" width="24.6640625" style="16" bestFit="1" customWidth="1"/>
    <col min="17" max="17" width="21.5" style="16" bestFit="1" customWidth="1"/>
    <col min="18" max="18" width="25.33203125" style="13" bestFit="1" customWidth="1"/>
    <col min="19" max="19" width="27.83203125" style="13" bestFit="1" customWidth="1"/>
    <col min="20" max="20" width="15.6640625" style="13" bestFit="1" customWidth="1"/>
    <col min="21" max="16384" width="10.83203125" style="13"/>
  </cols>
  <sheetData>
    <row r="1" spans="1:21" ht="30" customHeight="1" thickBot="1">
      <c r="A1" s="7" t="s">
        <v>41</v>
      </c>
      <c r="B1" s="6" t="s">
        <v>42</v>
      </c>
    </row>
    <row r="2" spans="1:21" ht="50" customHeight="1" thickBot="1">
      <c r="A2" s="7" t="s">
        <v>16</v>
      </c>
      <c r="B2" s="7" t="s">
        <v>26</v>
      </c>
      <c r="C2" s="8" t="s">
        <v>34</v>
      </c>
      <c r="D2" s="8" t="s">
        <v>76</v>
      </c>
      <c r="E2" s="8" t="s">
        <v>29</v>
      </c>
      <c r="F2" s="7" t="s">
        <v>28</v>
      </c>
      <c r="G2" s="9" t="s">
        <v>39</v>
      </c>
      <c r="H2" s="9" t="s">
        <v>70</v>
      </c>
      <c r="I2" s="10" t="s">
        <v>74</v>
      </c>
      <c r="J2" s="11" t="s">
        <v>40</v>
      </c>
      <c r="K2" s="12">
        <f>ROUND(H52,3)+ROUND(I52,3)</f>
        <v>0</v>
      </c>
      <c r="L2" s="7" t="s">
        <v>17</v>
      </c>
      <c r="M2" s="7" t="s">
        <v>27</v>
      </c>
      <c r="N2" s="7" t="s">
        <v>24</v>
      </c>
      <c r="O2" s="7" t="s">
        <v>7</v>
      </c>
      <c r="P2" s="7" t="s">
        <v>30</v>
      </c>
      <c r="Q2" s="7" t="s">
        <v>25</v>
      </c>
      <c r="R2" s="7" t="s">
        <v>68</v>
      </c>
      <c r="S2" s="10" t="s">
        <v>72</v>
      </c>
      <c r="T2" s="38" t="s">
        <v>85</v>
      </c>
      <c r="U2" s="39">
        <v>0.75</v>
      </c>
    </row>
    <row r="3" spans="1:21" ht="50" customHeight="1" thickBot="1">
      <c r="A3" s="7" t="s">
        <v>35</v>
      </c>
      <c r="B3" s="7" t="s">
        <v>19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/>
      <c r="I3" s="7">
        <f>IF(K3&gt;0,(K3+Q3)*P3,0)</f>
        <v>0</v>
      </c>
      <c r="J3" s="11" t="s">
        <v>38</v>
      </c>
      <c r="K3" s="11">
        <f>ROUND(G52,3)</f>
        <v>0</v>
      </c>
      <c r="L3" s="7" t="str" cm="1">
        <f t="array" ref="L3:M3">VLOOKUP(A3,Cluster!A:C,{2,3},FALSE)</f>
        <v>Standard_DS1_v2</v>
      </c>
      <c r="M3" s="7">
        <v>1</v>
      </c>
      <c r="N3" s="7">
        <f t="shared" ref="N3:N34" si="0">IF(B3="High",M3,
IF(B3="Medium",ROUND(M3*0.5,0),
IF(B3="Low",_xlfn.CEILING.MATH(M3*0.2),
IF(B3="No",1))))</f>
        <v>1</v>
      </c>
      <c r="O3" s="7">
        <f>M3-N3</f>
        <v>0</v>
      </c>
      <c r="P3" s="7">
        <f>N3*VLOOKUP(L3&amp;$B$1,'VM Price'!A:E,3,FALSE)+O3*VLOOKUP(L3&amp;$B$1,'VM Price'!A:E,4,FALSE)</f>
        <v>5.7000000000000002E-2</v>
      </c>
      <c r="Q3" s="7">
        <f>2/60</f>
        <v>3.3333333333333333E-2</v>
      </c>
      <c r="R3" s="7"/>
      <c r="S3" s="7"/>
    </row>
    <row r="4" spans="1:21" ht="30" customHeight="1">
      <c r="A4" s="6" t="s">
        <v>8</v>
      </c>
      <c r="B4" s="6" t="s">
        <v>22</v>
      </c>
      <c r="C4" s="6"/>
      <c r="D4" s="6"/>
      <c r="E4" s="6"/>
      <c r="F4" s="14">
        <f>(IFERROR(VALUE(LEFT(E4,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0))))*IF(C4&gt;1,C4,1)</f>
        <v>0</v>
      </c>
      <c r="G4" s="14">
        <f>IFERROR(VALUE(LEFT(E4, FIND("hr", E4)-1)), 0) +
IFERROR(VALUE(MID(E4, FIND("hr", E4)+3, FIND("min", E4)-FIND("hr", E4)-3))/60, IFERROR(VALUE(LEFT(E4, FIND("min", E4)-1))/60, 0)) +
IFERROR(VALUE(MID(E4, FIND("min", E4)+4, FIND("s", E4)-FIND("min", E4)-4))/3600, IFERROR(VALUE(MID(E4, FIND(" ", E4)+1, FIND("s", E4)-FIND(" ", E4)-1))/3600, IFERROR(VALUE(LEFT(E4, FIND("s", E4)-1))/3600, 0)))+IF(E4&lt;&gt;"",Q4,0)</f>
        <v>0</v>
      </c>
      <c r="H4" s="14">
        <f>IF(F4&gt;0,ROUND(F4*S4,4),0)</f>
        <v>0</v>
      </c>
      <c r="I4" s="14">
        <f>IF(F4&gt;0,ROUND((F4+Q4)*P4,4),0)</f>
        <v>0</v>
      </c>
      <c r="J4" s="13"/>
      <c r="K4" s="13"/>
      <c r="L4" s="14" t="str" cm="1">
        <f t="array" ref="L4:M4">VLOOKUP(A4,Cluster!A:C,{2,3},FALSE)</f>
        <v>Standard_E8d_v5</v>
      </c>
      <c r="M4" s="14">
        <v>1</v>
      </c>
      <c r="N4" s="14">
        <f t="shared" si="0"/>
        <v>1</v>
      </c>
      <c r="O4" s="14">
        <f>M4-N4</f>
        <v>0</v>
      </c>
      <c r="P4" s="14">
        <f>N4*VLOOKUP(L4&amp;$B$1,'VM Price'!A:E,3,FALSE)+O4*VLOOKUP(L4&amp;$B$1,'VM Price'!A:E,4,FALSE)</f>
        <v>0.57599999999999996</v>
      </c>
      <c r="Q4" s="14">
        <f>6/60</f>
        <v>0.1</v>
      </c>
      <c r="R4" s="14" cm="1">
        <f t="array" ref="R4">LN(VLOOKUP(A4,Cluster!A:D,{4},FALSE)*IF(D4&gt;1,D4,1))</f>
        <v>2.0794415416798357</v>
      </c>
      <c r="S4" s="14">
        <f>R4*$U$2</f>
        <v>1.5595811562598767</v>
      </c>
    </row>
    <row r="5" spans="1:21" ht="30" customHeight="1">
      <c r="A5" s="6" t="s">
        <v>87</v>
      </c>
      <c r="B5" s="6" t="s">
        <v>22</v>
      </c>
      <c r="C5" s="6"/>
      <c r="D5" s="6"/>
      <c r="E5" s="6"/>
      <c r="F5" s="14">
        <f t="shared" ref="F5:F51" si="1">(IFERROR(VALUE(LEFT(E5,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0))))*IF(C5&gt;1,C5,1)</f>
        <v>0</v>
      </c>
      <c r="G5" s="14">
        <f t="shared" ref="G5:G51" si="2">IFERROR(VALUE(LEFT(E5, FIND("hr", E5)-1)), 0) +
IFERROR(VALUE(MID(E5, FIND("hr", E5)+3, FIND("min", E5)-FIND("hr", E5)-3))/60, IFERROR(VALUE(LEFT(E5, FIND("min", E5)-1))/60, 0)) +
IFERROR(VALUE(MID(E5, FIND("min", E5)+4, FIND("s", E5)-FIND("min", E5)-4))/3600, IFERROR(VALUE(MID(E5, FIND(" ", E5)+1, FIND("s", E5)-FIND(" ", E5)-1))/3600, IFERROR(VALUE(LEFT(E5, FIND("s", E5)-1))/3600, 0)))+IF(E5&lt;&gt;"",Q5,0)</f>
        <v>0</v>
      </c>
      <c r="H5" s="14">
        <f t="shared" ref="H5:H51" si="3">IF(F5&gt;0,ROUND(F5*S5,4),0)</f>
        <v>0</v>
      </c>
      <c r="I5" s="14">
        <f t="shared" ref="I5:I51" si="4">IF(F5&gt;0,ROUND((F5+Q5)*P5,4),0)</f>
        <v>0</v>
      </c>
      <c r="J5" s="13"/>
      <c r="K5" s="13"/>
      <c r="L5" s="14" t="str" cm="1">
        <f t="array" ref="L5:M5">VLOOKUP(A5,Cluster!A:C,{2,3},FALSE)</f>
        <v>Standard_E8d_v5</v>
      </c>
      <c r="M5" s="14">
        <v>2</v>
      </c>
      <c r="N5" s="14">
        <f t="shared" si="0"/>
        <v>1</v>
      </c>
      <c r="O5" s="14">
        <f t="shared" ref="O5:O14" si="5">M5-N5</f>
        <v>1</v>
      </c>
      <c r="P5" s="14">
        <f>N5*VLOOKUP(L5&amp;$B$1,'VM Price'!A:E,3,FALSE)+O5*VLOOKUP(L5&amp;$B$1,'VM Price'!A:E,4,FALSE)</f>
        <v>0.65089999999999992</v>
      </c>
      <c r="Q5" s="14">
        <f t="shared" ref="Q5:Q51" si="6">6/60</f>
        <v>0.1</v>
      </c>
      <c r="R5" s="14" cm="1">
        <f t="array" ref="R5">LN(VLOOKUP(A5,Cluster!A:D,{4},FALSE)*IF(D5&gt;1,D5,1))</f>
        <v>2.7725887222397811</v>
      </c>
      <c r="S5" s="14">
        <f t="shared" ref="S5:S51" si="7">R5*$U$2</f>
        <v>2.0794415416798357</v>
      </c>
    </row>
    <row r="6" spans="1:21" ht="30" customHeight="1">
      <c r="A6" s="6" t="s">
        <v>33</v>
      </c>
      <c r="B6" s="6" t="s">
        <v>22</v>
      </c>
      <c r="C6" s="6"/>
      <c r="D6" s="6"/>
      <c r="E6" s="6"/>
      <c r="F6" s="14">
        <f t="shared" si="1"/>
        <v>0</v>
      </c>
      <c r="G6" s="14">
        <f t="shared" si="2"/>
        <v>0</v>
      </c>
      <c r="H6" s="14">
        <f t="shared" si="3"/>
        <v>0</v>
      </c>
      <c r="I6" s="14">
        <f t="shared" si="4"/>
        <v>0</v>
      </c>
      <c r="J6" s="13"/>
      <c r="K6" s="13"/>
      <c r="L6" s="14" t="str" cm="1">
        <f t="array" ref="L6:M6">VLOOKUP(A6,Cluster!A:C,{2,3},FALSE)</f>
        <v>Standard_E8d_v5</v>
      </c>
      <c r="M6" s="14">
        <v>8</v>
      </c>
      <c r="N6" s="14">
        <f t="shared" si="0"/>
        <v>1</v>
      </c>
      <c r="O6" s="14">
        <f t="shared" si="5"/>
        <v>7</v>
      </c>
      <c r="P6" s="14">
        <f>N6*VLOOKUP(L6&amp;$B$1,'VM Price'!A:E,3,FALSE)+O6*VLOOKUP(L6&amp;$B$1,'VM Price'!A:E,4,FALSE)</f>
        <v>1.1002999999999998</v>
      </c>
      <c r="Q6" s="14">
        <f t="shared" si="6"/>
        <v>0.1</v>
      </c>
      <c r="R6" s="14" cm="1">
        <f t="array" ref="R6">LN(VLOOKUP(A6,Cluster!A:D,{4},FALSE)*IF(D6&gt;1,D6,1))</f>
        <v>4.1588830833596715</v>
      </c>
      <c r="S6" s="14">
        <f t="shared" si="7"/>
        <v>3.1191623125197534</v>
      </c>
    </row>
    <row r="7" spans="1:21" ht="30" customHeight="1">
      <c r="A7" s="6" t="s">
        <v>88</v>
      </c>
      <c r="B7" s="6" t="s">
        <v>22</v>
      </c>
      <c r="C7" s="6"/>
      <c r="D7" s="6"/>
      <c r="E7" s="6"/>
      <c r="F7" s="14">
        <f t="shared" si="1"/>
        <v>0</v>
      </c>
      <c r="G7" s="14">
        <f t="shared" si="2"/>
        <v>0</v>
      </c>
      <c r="H7" s="14">
        <f t="shared" si="3"/>
        <v>0</v>
      </c>
      <c r="I7" s="14">
        <f t="shared" si="4"/>
        <v>0</v>
      </c>
      <c r="J7" s="13"/>
      <c r="K7" s="13"/>
      <c r="L7" s="14" t="str" cm="1">
        <f t="array" ref="L7:M7">VLOOKUP(A7,Cluster!A:C,{2,3},FALSE)</f>
        <v>Standard_E8d_v5</v>
      </c>
      <c r="M7" s="14">
        <v>10</v>
      </c>
      <c r="N7" s="14">
        <f t="shared" si="0"/>
        <v>1</v>
      </c>
      <c r="O7" s="14">
        <f t="shared" si="5"/>
        <v>9</v>
      </c>
      <c r="P7" s="14">
        <f>N7*VLOOKUP(L7&amp;$B$1,'VM Price'!A:E,3,FALSE)+O7*VLOOKUP(L7&amp;$B$1,'VM Price'!A:E,4,FALSE)</f>
        <v>1.2500999999999998</v>
      </c>
      <c r="Q7" s="14">
        <f t="shared" si="6"/>
        <v>0.1</v>
      </c>
      <c r="R7" s="14" cm="1">
        <f t="array" ref="R7">LN(VLOOKUP(A7,Cluster!A:D,{4},FALSE)*IF(D7&gt;1,D7,1))</f>
        <v>4.3820266346738812</v>
      </c>
      <c r="S7" s="14">
        <f t="shared" si="7"/>
        <v>3.2865199760054109</v>
      </c>
    </row>
    <row r="8" spans="1:21" ht="30" customHeight="1">
      <c r="A8" s="6" t="s">
        <v>89</v>
      </c>
      <c r="B8" s="6" t="s">
        <v>22</v>
      </c>
      <c r="C8" s="6"/>
      <c r="D8" s="6"/>
      <c r="E8" s="6"/>
      <c r="F8" s="14">
        <f t="shared" si="1"/>
        <v>0</v>
      </c>
      <c r="G8" s="14">
        <f t="shared" si="2"/>
        <v>0</v>
      </c>
      <c r="H8" s="14">
        <f t="shared" si="3"/>
        <v>0</v>
      </c>
      <c r="I8" s="14">
        <f t="shared" si="4"/>
        <v>0</v>
      </c>
      <c r="J8" s="13"/>
      <c r="K8" s="13"/>
      <c r="L8" s="14" t="str" cm="1">
        <f t="array" ref="L8:M8">VLOOKUP(A8,Cluster!A:C,{2,3},FALSE)</f>
        <v>Standard_E16d_v5</v>
      </c>
      <c r="M8" s="14">
        <v>10</v>
      </c>
      <c r="N8" s="14">
        <f t="shared" si="0"/>
        <v>1</v>
      </c>
      <c r="O8" s="14">
        <f t="shared" si="5"/>
        <v>9</v>
      </c>
      <c r="P8" s="14">
        <f>N8*VLOOKUP(L8&amp;$B$1,'VM Price'!A:E,3,FALSE)+O8*VLOOKUP(L8&amp;$B$1,'VM Price'!A:E,4,FALSE)</f>
        <v>2.6036999999999999</v>
      </c>
      <c r="Q8" s="14">
        <f t="shared" si="6"/>
        <v>0.1</v>
      </c>
      <c r="R8" s="14" cm="1">
        <f t="array" ref="R8">LN(VLOOKUP(A8,Cluster!A:D,{4},FALSE)*IF(D8&gt;1,D8,1))</f>
        <v>5.0751738152338266</v>
      </c>
      <c r="S8" s="14">
        <f t="shared" si="7"/>
        <v>3.80638036142537</v>
      </c>
    </row>
    <row r="9" spans="1:21" ht="30" customHeight="1">
      <c r="A9" s="6" t="s">
        <v>90</v>
      </c>
      <c r="B9" s="6" t="s">
        <v>22</v>
      </c>
      <c r="C9" s="6"/>
      <c r="D9" s="6"/>
      <c r="E9" s="6"/>
      <c r="F9" s="14">
        <f t="shared" si="1"/>
        <v>0</v>
      </c>
      <c r="G9" s="14">
        <f t="shared" si="2"/>
        <v>0</v>
      </c>
      <c r="H9" s="14">
        <f t="shared" si="3"/>
        <v>0</v>
      </c>
      <c r="I9" s="14">
        <f t="shared" si="4"/>
        <v>0</v>
      </c>
      <c r="J9" s="13"/>
      <c r="K9" s="13"/>
      <c r="L9" s="14" t="str" cm="1">
        <f t="array" ref="L9:M9">VLOOKUP(A9,Cluster!A:C,{2,3},FALSE)</f>
        <v>Standard_E16d_v5</v>
      </c>
      <c r="M9" s="14">
        <v>20</v>
      </c>
      <c r="N9" s="14">
        <f t="shared" si="0"/>
        <v>1</v>
      </c>
      <c r="O9" s="14">
        <f t="shared" si="5"/>
        <v>19</v>
      </c>
      <c r="P9" s="14">
        <f>N9*VLOOKUP(L9&amp;$B$1,'VM Price'!A:E,3,FALSE)+O9*VLOOKUP(L9&amp;$B$1,'VM Price'!A:E,4,FALSE)</f>
        <v>4.2167000000000003</v>
      </c>
      <c r="Q9" s="14">
        <f t="shared" si="6"/>
        <v>0.1</v>
      </c>
      <c r="R9" s="14" cm="1">
        <f t="array" ref="R9">LN(VLOOKUP(A9,Cluster!A:D,{4},FALSE)*IF(D9&gt;1,D9,1))</f>
        <v>5.768320995793772</v>
      </c>
      <c r="S9" s="14">
        <f t="shared" si="7"/>
        <v>4.326240746845329</v>
      </c>
    </row>
    <row r="10" spans="1:21" ht="30" customHeight="1">
      <c r="A10" s="6" t="s">
        <v>46</v>
      </c>
      <c r="B10" s="6" t="s">
        <v>22</v>
      </c>
      <c r="C10" s="6"/>
      <c r="D10" s="6"/>
      <c r="E10" s="6"/>
      <c r="F10" s="14">
        <f t="shared" si="1"/>
        <v>0</v>
      </c>
      <c r="G10" s="14">
        <f t="shared" si="2"/>
        <v>0</v>
      </c>
      <c r="H10" s="14">
        <f t="shared" si="3"/>
        <v>0</v>
      </c>
      <c r="I10" s="14">
        <f t="shared" si="4"/>
        <v>0</v>
      </c>
      <c r="J10" s="13"/>
      <c r="K10" s="13"/>
      <c r="L10" s="14" t="str" cm="1">
        <f t="array" ref="L10:M10">VLOOKUP(A10,Cluster!A:C,{2,3},FALSE)</f>
        <v>Standard_E16d_v5</v>
      </c>
      <c r="M10" s="14">
        <v>30</v>
      </c>
      <c r="N10" s="14">
        <f t="shared" si="0"/>
        <v>1</v>
      </c>
      <c r="O10" s="14">
        <f t="shared" si="5"/>
        <v>29</v>
      </c>
      <c r="P10" s="14">
        <f>N10*VLOOKUP(L10&amp;$B$1,'VM Price'!A:E,3,FALSE)+O10*VLOOKUP(L10&amp;$B$1,'VM Price'!A:E,4,FALSE)</f>
        <v>5.8296999999999999</v>
      </c>
      <c r="Q10" s="14">
        <f t="shared" si="6"/>
        <v>0.1</v>
      </c>
      <c r="R10" s="14" cm="1">
        <f t="array" ref="R10">LN(VLOOKUP(A10,Cluster!A:D,{4},FALSE)*IF(D10&gt;1,D10,1))</f>
        <v>6.1737861039019366</v>
      </c>
      <c r="S10" s="14">
        <f t="shared" si="7"/>
        <v>4.6303395779264527</v>
      </c>
    </row>
    <row r="11" spans="1:21" ht="30" customHeight="1">
      <c r="A11" s="6" t="s">
        <v>77</v>
      </c>
      <c r="B11" s="6" t="s">
        <v>22</v>
      </c>
      <c r="C11" s="6"/>
      <c r="D11" s="6"/>
      <c r="E11" s="6"/>
      <c r="F11" s="14">
        <f t="shared" si="1"/>
        <v>0</v>
      </c>
      <c r="G11" s="14">
        <f t="shared" si="2"/>
        <v>0</v>
      </c>
      <c r="H11" s="14">
        <f t="shared" si="3"/>
        <v>0</v>
      </c>
      <c r="I11" s="14">
        <f t="shared" si="4"/>
        <v>0</v>
      </c>
      <c r="J11" s="13"/>
      <c r="K11" s="13"/>
      <c r="L11" s="14" t="str" cm="1">
        <f t="array" ref="L11:M11">VLOOKUP(A11,Cluster!A:C,{2,3},FALSE)</f>
        <v>Standard_NC8as_T4_v3</v>
      </c>
      <c r="M11" s="14">
        <v>2</v>
      </c>
      <c r="N11" s="14">
        <f t="shared" si="0"/>
        <v>1</v>
      </c>
      <c r="O11" s="14">
        <f t="shared" si="5"/>
        <v>1</v>
      </c>
      <c r="P11" s="14">
        <f>N11*VLOOKUP(L11&amp;$B$1,'VM Price'!A:E,3,FALSE)+O11*VLOOKUP(L11&amp;$B$1,'VM Price'!A:E,4,FALSE)</f>
        <v>0.84889999999999999</v>
      </c>
      <c r="Q11" s="14">
        <f t="shared" si="6"/>
        <v>0.1</v>
      </c>
      <c r="R11" s="14" cm="1">
        <f t="array" ref="R11">LN(VLOOKUP(A11,Cluster!A:D,{4},FALSE)*IF(D11&gt;1,D11,1))</f>
        <v>2.7725887222397811</v>
      </c>
      <c r="S11" s="14">
        <f t="shared" si="7"/>
        <v>2.0794415416798357</v>
      </c>
    </row>
    <row r="12" spans="1:21" ht="30" customHeight="1">
      <c r="A12" s="6" t="s">
        <v>79</v>
      </c>
      <c r="B12" s="6" t="s">
        <v>22</v>
      </c>
      <c r="C12" s="6"/>
      <c r="D12" s="6"/>
      <c r="E12" s="6"/>
      <c r="F12" s="14">
        <f t="shared" si="1"/>
        <v>0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3"/>
      <c r="K12" s="13"/>
      <c r="L12" s="14" t="str" cm="1">
        <f t="array" ref="L12:M12">VLOOKUP(A12,Cluster!A:C,{2,3},FALSE)</f>
        <v>Standard_NC8as_T4_v3</v>
      </c>
      <c r="M12" s="14">
        <v>8</v>
      </c>
      <c r="N12" s="14">
        <f t="shared" si="0"/>
        <v>1</v>
      </c>
      <c r="O12" s="14">
        <f t="shared" si="5"/>
        <v>7</v>
      </c>
      <c r="P12" s="14">
        <f>N12*VLOOKUP(L12&amp;$B$1,'VM Price'!A:E,3,FALSE)+O12*VLOOKUP(L12&amp;$B$1,'VM Price'!A:E,4,FALSE)</f>
        <v>1.4302999999999999</v>
      </c>
      <c r="Q12" s="14">
        <f t="shared" si="6"/>
        <v>0.1</v>
      </c>
      <c r="R12" s="14" cm="1">
        <f t="array" ref="R12">LN(VLOOKUP(A12,Cluster!A:D,{4},FALSE)*IF(D12&gt;1,D12,1))</f>
        <v>4.1588830833596715</v>
      </c>
      <c r="S12" s="14">
        <f t="shared" si="7"/>
        <v>3.1191623125197534</v>
      </c>
    </row>
    <row r="13" spans="1:21" ht="30" customHeight="1">
      <c r="A13" s="6" t="s">
        <v>80</v>
      </c>
      <c r="B13" s="6" t="s">
        <v>22</v>
      </c>
      <c r="C13" s="6"/>
      <c r="D13" s="6"/>
      <c r="E13" s="6"/>
      <c r="F13" s="14">
        <f t="shared" si="1"/>
        <v>0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3"/>
      <c r="K13" s="13"/>
      <c r="L13" s="14" t="str" cm="1">
        <f t="array" ref="L13:M13">VLOOKUP(A13,Cluster!A:C,{2,3},FALSE)</f>
        <v>Standard_NC16as_T4_v3</v>
      </c>
      <c r="M13" s="14">
        <v>20</v>
      </c>
      <c r="N13" s="14">
        <f t="shared" si="0"/>
        <v>1</v>
      </c>
      <c r="O13" s="14">
        <f t="shared" si="5"/>
        <v>19</v>
      </c>
      <c r="P13" s="14">
        <f>N13*VLOOKUP(L13&amp;$B$1,'VM Price'!A:E,3,FALSE)+O13*VLOOKUP(L13&amp;$B$1,'VM Price'!A:E,4,FALSE)</f>
        <v>4.1509</v>
      </c>
      <c r="Q13" s="14">
        <f t="shared" si="6"/>
        <v>0.1</v>
      </c>
      <c r="R13" s="14" cm="1">
        <f t="array" ref="R13">LN(VLOOKUP(A13,Cluster!A:D,{4},FALSE)*IF(D13&gt;1,D13,1))</f>
        <v>5.768320995793772</v>
      </c>
      <c r="S13" s="14">
        <f t="shared" si="7"/>
        <v>4.326240746845329</v>
      </c>
    </row>
    <row r="14" spans="1:21" ht="30" customHeight="1">
      <c r="A14" s="6"/>
      <c r="B14" s="6" t="s">
        <v>22</v>
      </c>
      <c r="C14" s="6"/>
      <c r="D14" s="6"/>
      <c r="E14" s="6"/>
      <c r="F14" s="14">
        <f t="shared" si="1"/>
        <v>0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3"/>
      <c r="K14" s="13"/>
      <c r="L14" s="14" t="e" cm="1">
        <f t="array" ref="L14">VLOOKUP(A14,Cluster!A:C,{2,3},FALSE)</f>
        <v>#N/A</v>
      </c>
      <c r="M14" s="14"/>
      <c r="N14" s="14">
        <f t="shared" si="0"/>
        <v>1</v>
      </c>
      <c r="O14" s="14">
        <f t="shared" si="5"/>
        <v>-1</v>
      </c>
      <c r="P14" s="14" t="e">
        <f>N14*VLOOKUP(L14&amp;$B$1,'VM Price'!A:E,3,FALSE)+O14*VLOOKUP(L14&amp;$B$1,'VM Price'!A:E,4,FALSE)</f>
        <v>#N/A</v>
      </c>
      <c r="Q14" s="14">
        <f t="shared" si="6"/>
        <v>0.1</v>
      </c>
      <c r="R14" s="14" t="e" cm="1">
        <f t="array" ref="R14">LN(VLOOKUP(A14,Cluster!A:D,{4},FALSE)*IF(D14&gt;1,D14,1))</f>
        <v>#N/A</v>
      </c>
      <c r="S14" s="14" t="e">
        <f t="shared" si="7"/>
        <v>#N/A</v>
      </c>
    </row>
    <row r="15" spans="1:21" ht="30" customHeight="1">
      <c r="A15" s="6"/>
      <c r="B15" s="6" t="s">
        <v>22</v>
      </c>
      <c r="C15" s="6"/>
      <c r="D15" s="6"/>
      <c r="E15" s="6"/>
      <c r="F15" s="14">
        <f t="shared" si="1"/>
        <v>0</v>
      </c>
      <c r="G15" s="14">
        <f t="shared" si="2"/>
        <v>0</v>
      </c>
      <c r="H15" s="14">
        <f t="shared" si="3"/>
        <v>0</v>
      </c>
      <c r="I15" s="14">
        <f t="shared" si="4"/>
        <v>0</v>
      </c>
      <c r="J15" s="13"/>
      <c r="K15" s="13"/>
      <c r="L15" s="14" t="e" cm="1">
        <f t="array" ref="L15">VLOOKUP(A15,Cluster!A:C,{2,3},FALSE)</f>
        <v>#N/A</v>
      </c>
      <c r="M15" s="14"/>
      <c r="N15" s="14">
        <f t="shared" si="0"/>
        <v>1</v>
      </c>
      <c r="O15" s="14">
        <f t="shared" ref="O15:O45" si="8">M15-N15</f>
        <v>-1</v>
      </c>
      <c r="P15" s="14" t="e">
        <f>N15*VLOOKUP(L15&amp;$B$1,'VM Price'!A:E,3,FALSE)+O15*VLOOKUP(L15&amp;$B$1,'VM Price'!A:E,4,FALSE)</f>
        <v>#N/A</v>
      </c>
      <c r="Q15" s="14">
        <f t="shared" si="6"/>
        <v>0.1</v>
      </c>
      <c r="R15" s="14" t="e" cm="1">
        <f t="array" ref="R15">LN(VLOOKUP(A15,Cluster!A:D,{4},FALSE)*IF(D15&gt;1,D15,1))</f>
        <v>#N/A</v>
      </c>
      <c r="S15" s="14" t="e">
        <f t="shared" si="7"/>
        <v>#N/A</v>
      </c>
    </row>
    <row r="16" spans="1:21" ht="30" customHeight="1">
      <c r="A16" s="6"/>
      <c r="B16" s="6" t="s">
        <v>22</v>
      </c>
      <c r="C16" s="6"/>
      <c r="D16" s="6"/>
      <c r="E16" s="6"/>
      <c r="F16" s="14">
        <f t="shared" si="1"/>
        <v>0</v>
      </c>
      <c r="G16" s="14">
        <f t="shared" si="2"/>
        <v>0</v>
      </c>
      <c r="H16" s="14">
        <f t="shared" si="3"/>
        <v>0</v>
      </c>
      <c r="I16" s="14">
        <f t="shared" si="4"/>
        <v>0</v>
      </c>
      <c r="J16" s="13"/>
      <c r="K16" s="13"/>
      <c r="L16" s="14" t="e" cm="1">
        <f t="array" ref="L16">VLOOKUP(A16,Cluster!A:C,{2,3},FALSE)</f>
        <v>#N/A</v>
      </c>
      <c r="M16" s="14"/>
      <c r="N16" s="14">
        <f t="shared" si="0"/>
        <v>1</v>
      </c>
      <c r="O16" s="14">
        <f t="shared" si="8"/>
        <v>-1</v>
      </c>
      <c r="P16" s="14" t="e">
        <f>N16*VLOOKUP(L16&amp;$B$1,'VM Price'!A:E,3,FALSE)+O16*VLOOKUP(L16&amp;$B$1,'VM Price'!A:E,4,FALSE)</f>
        <v>#N/A</v>
      </c>
      <c r="Q16" s="14">
        <f t="shared" si="6"/>
        <v>0.1</v>
      </c>
      <c r="R16" s="14" t="e" cm="1">
        <f t="array" ref="R16">LN(VLOOKUP(A16,Cluster!A:D,{4},FALSE)*IF(D16&gt;1,D16,1))</f>
        <v>#N/A</v>
      </c>
      <c r="S16" s="14" t="e">
        <f t="shared" si="7"/>
        <v>#N/A</v>
      </c>
    </row>
    <row r="17" spans="1:19" ht="30" customHeight="1">
      <c r="A17" s="6"/>
      <c r="B17" s="6" t="s">
        <v>22</v>
      </c>
      <c r="C17" s="6"/>
      <c r="D17" s="6"/>
      <c r="E17" s="6"/>
      <c r="F17" s="14">
        <f t="shared" si="1"/>
        <v>0</v>
      </c>
      <c r="G17" s="14">
        <f t="shared" si="2"/>
        <v>0</v>
      </c>
      <c r="H17" s="14">
        <f t="shared" si="3"/>
        <v>0</v>
      </c>
      <c r="I17" s="14">
        <f t="shared" si="4"/>
        <v>0</v>
      </c>
      <c r="J17" s="13"/>
      <c r="K17" s="13"/>
      <c r="L17" s="14" t="e" cm="1">
        <f t="array" ref="L17">VLOOKUP(A17,Cluster!A:C,{2,3},FALSE)</f>
        <v>#N/A</v>
      </c>
      <c r="M17" s="14"/>
      <c r="N17" s="14">
        <f t="shared" si="0"/>
        <v>1</v>
      </c>
      <c r="O17" s="14">
        <f t="shared" si="8"/>
        <v>-1</v>
      </c>
      <c r="P17" s="14" t="e">
        <f>N17*VLOOKUP(L17&amp;$B$1,'VM Price'!A:E,3,FALSE)+O17*VLOOKUP(L17&amp;$B$1,'VM Price'!A:E,4,FALSE)</f>
        <v>#N/A</v>
      </c>
      <c r="Q17" s="14">
        <f t="shared" si="6"/>
        <v>0.1</v>
      </c>
      <c r="R17" s="14" t="e" cm="1">
        <f t="array" ref="R17">LN(VLOOKUP(A17,Cluster!A:D,{4},FALSE)*IF(D17&gt;1,D17,1))</f>
        <v>#N/A</v>
      </c>
      <c r="S17" s="14" t="e">
        <f t="shared" si="7"/>
        <v>#N/A</v>
      </c>
    </row>
    <row r="18" spans="1:19" ht="30" customHeight="1">
      <c r="A18" s="6"/>
      <c r="B18" s="6" t="s">
        <v>22</v>
      </c>
      <c r="C18" s="6"/>
      <c r="D18" s="6"/>
      <c r="E18" s="6"/>
      <c r="F18" s="14">
        <f t="shared" si="1"/>
        <v>0</v>
      </c>
      <c r="G18" s="14">
        <f t="shared" si="2"/>
        <v>0</v>
      </c>
      <c r="H18" s="14">
        <f t="shared" si="3"/>
        <v>0</v>
      </c>
      <c r="I18" s="14">
        <f t="shared" si="4"/>
        <v>0</v>
      </c>
      <c r="J18" s="13"/>
      <c r="K18" s="13"/>
      <c r="L18" s="14" t="e" cm="1">
        <f t="array" ref="L18">VLOOKUP(A18,Cluster!A:C,{2,3},FALSE)</f>
        <v>#N/A</v>
      </c>
      <c r="M18" s="14"/>
      <c r="N18" s="14">
        <f t="shared" si="0"/>
        <v>1</v>
      </c>
      <c r="O18" s="14">
        <f t="shared" si="8"/>
        <v>-1</v>
      </c>
      <c r="P18" s="14" t="e">
        <f>N18*VLOOKUP(L18&amp;$B$1,'VM Price'!A:E,3,FALSE)+O18*VLOOKUP(L18&amp;$B$1,'VM Price'!A:E,4,FALSE)</f>
        <v>#N/A</v>
      </c>
      <c r="Q18" s="14">
        <f t="shared" si="6"/>
        <v>0.1</v>
      </c>
      <c r="R18" s="14" t="e" cm="1">
        <f t="array" ref="R18">LN(VLOOKUP(A18,Cluster!A:D,{4},FALSE)*IF(D18&gt;1,D18,1))</f>
        <v>#N/A</v>
      </c>
      <c r="S18" s="14" t="e">
        <f t="shared" si="7"/>
        <v>#N/A</v>
      </c>
    </row>
    <row r="19" spans="1:19" ht="30" customHeight="1">
      <c r="A19" s="6"/>
      <c r="B19" s="6" t="s">
        <v>22</v>
      </c>
      <c r="C19" s="6"/>
      <c r="D19" s="6"/>
      <c r="E19" s="6"/>
      <c r="F19" s="14">
        <f t="shared" si="1"/>
        <v>0</v>
      </c>
      <c r="G19" s="14">
        <f t="shared" si="2"/>
        <v>0</v>
      </c>
      <c r="H19" s="14">
        <f t="shared" si="3"/>
        <v>0</v>
      </c>
      <c r="I19" s="14">
        <f t="shared" si="4"/>
        <v>0</v>
      </c>
      <c r="J19" s="13"/>
      <c r="K19" s="13"/>
      <c r="L19" s="14" t="e" cm="1">
        <f t="array" ref="L19">VLOOKUP(A19,Cluster!A:C,{2,3},FALSE)</f>
        <v>#N/A</v>
      </c>
      <c r="M19" s="14"/>
      <c r="N19" s="14">
        <f t="shared" si="0"/>
        <v>1</v>
      </c>
      <c r="O19" s="14">
        <f t="shared" si="8"/>
        <v>-1</v>
      </c>
      <c r="P19" s="14" t="e">
        <f>N19*VLOOKUP(L19&amp;$B$1,'VM Price'!A:E,3,FALSE)+O19*VLOOKUP(L19&amp;$B$1,'VM Price'!A:E,4,FALSE)</f>
        <v>#N/A</v>
      </c>
      <c r="Q19" s="14">
        <f t="shared" si="6"/>
        <v>0.1</v>
      </c>
      <c r="R19" s="14" t="e" cm="1">
        <f t="array" ref="R19">LN(VLOOKUP(A19,Cluster!A:D,{4},FALSE)*IF(D19&gt;1,D19,1))</f>
        <v>#N/A</v>
      </c>
      <c r="S19" s="14" t="e">
        <f t="shared" si="7"/>
        <v>#N/A</v>
      </c>
    </row>
    <row r="20" spans="1:19" ht="30" customHeight="1">
      <c r="A20" s="6"/>
      <c r="B20" s="6" t="s">
        <v>22</v>
      </c>
      <c r="C20" s="6"/>
      <c r="D20" s="6"/>
      <c r="E20" s="6"/>
      <c r="F20" s="14">
        <f t="shared" si="1"/>
        <v>0</v>
      </c>
      <c r="G20" s="14">
        <f t="shared" si="2"/>
        <v>0</v>
      </c>
      <c r="H20" s="14">
        <f t="shared" si="3"/>
        <v>0</v>
      </c>
      <c r="I20" s="14">
        <f t="shared" si="4"/>
        <v>0</v>
      </c>
      <c r="J20" s="13"/>
      <c r="K20" s="13"/>
      <c r="L20" s="14" t="e" cm="1">
        <f t="array" ref="L20">VLOOKUP(A20,Cluster!A:C,{2,3},FALSE)</f>
        <v>#N/A</v>
      </c>
      <c r="M20" s="14"/>
      <c r="N20" s="14">
        <f t="shared" si="0"/>
        <v>1</v>
      </c>
      <c r="O20" s="14">
        <f t="shared" si="8"/>
        <v>-1</v>
      </c>
      <c r="P20" s="14" t="e">
        <f>N20*VLOOKUP(L20&amp;$B$1,'VM Price'!A:E,3,FALSE)+O20*VLOOKUP(L20&amp;$B$1,'VM Price'!A:E,4,FALSE)</f>
        <v>#N/A</v>
      </c>
      <c r="Q20" s="14">
        <f t="shared" si="6"/>
        <v>0.1</v>
      </c>
      <c r="R20" s="14" t="e" cm="1">
        <f t="array" ref="R20">LN(VLOOKUP(A20,Cluster!A:D,{4},FALSE)*IF(D20&gt;1,D20,1))</f>
        <v>#N/A</v>
      </c>
      <c r="S20" s="14" t="e">
        <f t="shared" si="7"/>
        <v>#N/A</v>
      </c>
    </row>
    <row r="21" spans="1:19" ht="30" customHeight="1">
      <c r="A21" s="6"/>
      <c r="B21" s="6" t="s">
        <v>22</v>
      </c>
      <c r="C21" s="6"/>
      <c r="D21" s="6"/>
      <c r="E21" s="6"/>
      <c r="F21" s="14">
        <f t="shared" si="1"/>
        <v>0</v>
      </c>
      <c r="G21" s="14">
        <f t="shared" si="2"/>
        <v>0</v>
      </c>
      <c r="H21" s="14">
        <f t="shared" si="3"/>
        <v>0</v>
      </c>
      <c r="I21" s="14">
        <f t="shared" si="4"/>
        <v>0</v>
      </c>
      <c r="J21" s="13"/>
      <c r="K21" s="13"/>
      <c r="L21" s="14" t="e" cm="1">
        <f t="array" ref="L21">VLOOKUP(A21,Cluster!A:C,{2,3},FALSE)</f>
        <v>#N/A</v>
      </c>
      <c r="M21" s="14"/>
      <c r="N21" s="14">
        <f t="shared" si="0"/>
        <v>1</v>
      </c>
      <c r="O21" s="14">
        <f t="shared" si="8"/>
        <v>-1</v>
      </c>
      <c r="P21" s="14" t="e">
        <f>N21*VLOOKUP(L21&amp;$B$1,'VM Price'!A:E,3,FALSE)+O21*VLOOKUP(L21&amp;$B$1,'VM Price'!A:E,4,FALSE)</f>
        <v>#N/A</v>
      </c>
      <c r="Q21" s="14">
        <f t="shared" si="6"/>
        <v>0.1</v>
      </c>
      <c r="R21" s="14" t="e" cm="1">
        <f t="array" ref="R21">LN(VLOOKUP(A21,Cluster!A:D,{4},FALSE)*IF(D21&gt;1,D21,1))</f>
        <v>#N/A</v>
      </c>
      <c r="S21" s="14" t="e">
        <f t="shared" si="7"/>
        <v>#N/A</v>
      </c>
    </row>
    <row r="22" spans="1:19" ht="30" customHeight="1">
      <c r="A22" s="6"/>
      <c r="B22" s="6" t="s">
        <v>22</v>
      </c>
      <c r="C22" s="6"/>
      <c r="D22" s="6"/>
      <c r="E22" s="6"/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0</v>
      </c>
      <c r="J22" s="13"/>
      <c r="K22" s="13"/>
      <c r="L22" s="14" t="e" cm="1">
        <f t="array" ref="L22">VLOOKUP(A22,Cluster!A:C,{2,3},FALSE)</f>
        <v>#N/A</v>
      </c>
      <c r="M22" s="14"/>
      <c r="N22" s="14">
        <f t="shared" si="0"/>
        <v>1</v>
      </c>
      <c r="O22" s="14">
        <f t="shared" si="8"/>
        <v>-1</v>
      </c>
      <c r="P22" s="14" t="e">
        <f>N22*VLOOKUP(L22&amp;$B$1,'VM Price'!A:E,3,FALSE)+O22*VLOOKUP(L22&amp;$B$1,'VM Price'!A:E,4,FALSE)</f>
        <v>#N/A</v>
      </c>
      <c r="Q22" s="14">
        <f t="shared" si="6"/>
        <v>0.1</v>
      </c>
      <c r="R22" s="14" t="e" cm="1">
        <f t="array" ref="R22">LN(VLOOKUP(A22,Cluster!A:D,{4},FALSE)*IF(D22&gt;1,D22,1))</f>
        <v>#N/A</v>
      </c>
      <c r="S22" s="14" t="e">
        <f t="shared" si="7"/>
        <v>#N/A</v>
      </c>
    </row>
    <row r="23" spans="1:19" ht="30" customHeight="1">
      <c r="A23" s="6"/>
      <c r="B23" s="6" t="s">
        <v>22</v>
      </c>
      <c r="C23" s="6"/>
      <c r="D23" s="6"/>
      <c r="E23" s="6"/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3"/>
      <c r="K23" s="13"/>
      <c r="L23" s="14" t="e" cm="1">
        <f t="array" ref="L23">VLOOKUP(A23,Cluster!A:C,{2,3},FALSE)</f>
        <v>#N/A</v>
      </c>
      <c r="M23" s="14"/>
      <c r="N23" s="14">
        <f t="shared" si="0"/>
        <v>1</v>
      </c>
      <c r="O23" s="14">
        <f t="shared" si="8"/>
        <v>-1</v>
      </c>
      <c r="P23" s="14" t="e">
        <f>N23*VLOOKUP(L23&amp;$B$1,'VM Price'!A:E,3,FALSE)+O23*VLOOKUP(L23&amp;$B$1,'VM Price'!A:E,4,FALSE)</f>
        <v>#N/A</v>
      </c>
      <c r="Q23" s="14">
        <f t="shared" si="6"/>
        <v>0.1</v>
      </c>
      <c r="R23" s="14" t="e" cm="1">
        <f t="array" ref="R23">LN(VLOOKUP(A23,Cluster!A:D,{4},FALSE)*IF(D23&gt;1,D23,1))</f>
        <v>#N/A</v>
      </c>
      <c r="S23" s="14" t="e">
        <f t="shared" si="7"/>
        <v>#N/A</v>
      </c>
    </row>
    <row r="24" spans="1:19" ht="30" customHeight="1">
      <c r="A24" s="6"/>
      <c r="B24" s="6" t="s">
        <v>22</v>
      </c>
      <c r="C24" s="6"/>
      <c r="D24" s="6"/>
      <c r="E24" s="6"/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3"/>
      <c r="K24" s="13"/>
      <c r="L24" s="14" t="e" cm="1">
        <f t="array" ref="L24">VLOOKUP(A24,Cluster!A:C,{2,3},FALSE)</f>
        <v>#N/A</v>
      </c>
      <c r="M24" s="14"/>
      <c r="N24" s="14">
        <f t="shared" si="0"/>
        <v>1</v>
      </c>
      <c r="O24" s="14">
        <f t="shared" si="8"/>
        <v>-1</v>
      </c>
      <c r="P24" s="14" t="e">
        <f>N24*VLOOKUP(L24&amp;$B$1,'VM Price'!A:E,3,FALSE)+O24*VLOOKUP(L24&amp;$B$1,'VM Price'!A:E,4,FALSE)</f>
        <v>#N/A</v>
      </c>
      <c r="Q24" s="14">
        <f t="shared" si="6"/>
        <v>0.1</v>
      </c>
      <c r="R24" s="14" t="e" cm="1">
        <f t="array" ref="R24">LN(VLOOKUP(A24,Cluster!A:D,{4},FALSE)*IF(D24&gt;1,D24,1))</f>
        <v>#N/A</v>
      </c>
      <c r="S24" s="14" t="e">
        <f t="shared" si="7"/>
        <v>#N/A</v>
      </c>
    </row>
    <row r="25" spans="1:19" ht="30" customHeight="1">
      <c r="A25" s="6"/>
      <c r="B25" s="6" t="s">
        <v>22</v>
      </c>
      <c r="C25" s="6"/>
      <c r="D25" s="6"/>
      <c r="E25" s="6"/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3"/>
      <c r="K25" s="13"/>
      <c r="L25" s="14" t="e" cm="1">
        <f t="array" ref="L25">VLOOKUP(A25,Cluster!A:C,{2,3},FALSE)</f>
        <v>#N/A</v>
      </c>
      <c r="M25" s="14"/>
      <c r="N25" s="14">
        <f t="shared" si="0"/>
        <v>1</v>
      </c>
      <c r="O25" s="14">
        <f t="shared" si="8"/>
        <v>-1</v>
      </c>
      <c r="P25" s="14" t="e">
        <f>N25*VLOOKUP(L25&amp;$B$1,'VM Price'!A:E,3,FALSE)+O25*VLOOKUP(L25&amp;$B$1,'VM Price'!A:E,4,FALSE)</f>
        <v>#N/A</v>
      </c>
      <c r="Q25" s="14">
        <f t="shared" si="6"/>
        <v>0.1</v>
      </c>
      <c r="R25" s="14" t="e" cm="1">
        <f t="array" ref="R25">LN(VLOOKUP(A25,Cluster!A:D,{4},FALSE)*IF(D25&gt;1,D25,1))</f>
        <v>#N/A</v>
      </c>
      <c r="S25" s="14" t="e">
        <f t="shared" si="7"/>
        <v>#N/A</v>
      </c>
    </row>
    <row r="26" spans="1:19" ht="30" customHeight="1">
      <c r="A26" s="6"/>
      <c r="B26" s="6" t="s">
        <v>22</v>
      </c>
      <c r="C26" s="6"/>
      <c r="D26" s="6"/>
      <c r="E26" s="6"/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3"/>
      <c r="K26" s="13"/>
      <c r="L26" s="14" t="e" cm="1">
        <f t="array" ref="L26">VLOOKUP(A26,Cluster!A:C,{2,3},FALSE)</f>
        <v>#N/A</v>
      </c>
      <c r="M26" s="14"/>
      <c r="N26" s="14">
        <f t="shared" si="0"/>
        <v>1</v>
      </c>
      <c r="O26" s="14">
        <f t="shared" si="8"/>
        <v>-1</v>
      </c>
      <c r="P26" s="14" t="e">
        <f>N26*VLOOKUP(L26&amp;$B$1,'VM Price'!A:E,3,FALSE)+O26*VLOOKUP(L26&amp;$B$1,'VM Price'!A:E,4,FALSE)</f>
        <v>#N/A</v>
      </c>
      <c r="Q26" s="14">
        <f t="shared" si="6"/>
        <v>0.1</v>
      </c>
      <c r="R26" s="14" t="e" cm="1">
        <f t="array" ref="R26">LN(VLOOKUP(A26,Cluster!A:D,{4},FALSE)*IF(D26&gt;1,D26,1))</f>
        <v>#N/A</v>
      </c>
      <c r="S26" s="14" t="e">
        <f t="shared" si="7"/>
        <v>#N/A</v>
      </c>
    </row>
    <row r="27" spans="1:19" ht="30" customHeight="1">
      <c r="A27" s="6"/>
      <c r="B27" s="6" t="s">
        <v>22</v>
      </c>
      <c r="C27" s="6"/>
      <c r="D27" s="6"/>
      <c r="E27" s="6"/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3"/>
      <c r="K27" s="13"/>
      <c r="L27" s="14" t="e" cm="1">
        <f t="array" ref="L27">VLOOKUP(A27,Cluster!A:C,{2,3},FALSE)</f>
        <v>#N/A</v>
      </c>
      <c r="M27" s="14"/>
      <c r="N27" s="14">
        <f t="shared" si="0"/>
        <v>1</v>
      </c>
      <c r="O27" s="14">
        <f t="shared" si="8"/>
        <v>-1</v>
      </c>
      <c r="P27" s="14" t="e">
        <f>N27*VLOOKUP(L27&amp;$B$1,'VM Price'!A:E,3,FALSE)+O27*VLOOKUP(L27&amp;$B$1,'VM Price'!A:E,4,FALSE)</f>
        <v>#N/A</v>
      </c>
      <c r="Q27" s="14">
        <f t="shared" si="6"/>
        <v>0.1</v>
      </c>
      <c r="R27" s="14" t="e" cm="1">
        <f t="array" ref="R27">LN(VLOOKUP(A27,Cluster!A:D,{4},FALSE)*IF(D27&gt;1,D27,1))</f>
        <v>#N/A</v>
      </c>
      <c r="S27" s="14" t="e">
        <f t="shared" si="7"/>
        <v>#N/A</v>
      </c>
    </row>
    <row r="28" spans="1:19" ht="30" customHeight="1">
      <c r="A28" s="6"/>
      <c r="B28" s="6" t="s">
        <v>22</v>
      </c>
      <c r="C28" s="6"/>
      <c r="D28" s="6"/>
      <c r="E28" s="6"/>
      <c r="F28" s="14">
        <f t="shared" si="1"/>
        <v>0</v>
      </c>
      <c r="G28" s="14">
        <f t="shared" si="2"/>
        <v>0</v>
      </c>
      <c r="H28" s="14">
        <f t="shared" si="3"/>
        <v>0</v>
      </c>
      <c r="I28" s="14">
        <f t="shared" si="4"/>
        <v>0</v>
      </c>
      <c r="J28" s="13"/>
      <c r="K28" s="13"/>
      <c r="L28" s="14" t="e" cm="1">
        <f t="array" ref="L28">VLOOKUP(A28,Cluster!A:C,{2,3},FALSE)</f>
        <v>#N/A</v>
      </c>
      <c r="M28" s="14"/>
      <c r="N28" s="14">
        <f t="shared" si="0"/>
        <v>1</v>
      </c>
      <c r="O28" s="14">
        <f t="shared" si="8"/>
        <v>-1</v>
      </c>
      <c r="P28" s="14" t="e">
        <f>N28*VLOOKUP(L28&amp;$B$1,'VM Price'!A:E,3,FALSE)+O28*VLOOKUP(L28&amp;$B$1,'VM Price'!A:E,4,FALSE)</f>
        <v>#N/A</v>
      </c>
      <c r="Q28" s="14">
        <f t="shared" si="6"/>
        <v>0.1</v>
      </c>
      <c r="R28" s="14" t="e" cm="1">
        <f t="array" ref="R28">LN(VLOOKUP(A28,Cluster!A:D,{4},FALSE)*IF(D28&gt;1,D28,1))</f>
        <v>#N/A</v>
      </c>
      <c r="S28" s="14" t="e">
        <f t="shared" si="7"/>
        <v>#N/A</v>
      </c>
    </row>
    <row r="29" spans="1:19" ht="30" customHeight="1">
      <c r="A29" s="6"/>
      <c r="B29" s="6" t="s">
        <v>22</v>
      </c>
      <c r="C29" s="6"/>
      <c r="D29" s="6"/>
      <c r="E29" s="6"/>
      <c r="F29" s="14">
        <f t="shared" si="1"/>
        <v>0</v>
      </c>
      <c r="G29" s="14">
        <f t="shared" si="2"/>
        <v>0</v>
      </c>
      <c r="H29" s="14">
        <f t="shared" si="3"/>
        <v>0</v>
      </c>
      <c r="I29" s="14">
        <f t="shared" si="4"/>
        <v>0</v>
      </c>
      <c r="J29" s="13"/>
      <c r="K29" s="13"/>
      <c r="L29" s="14" t="e" cm="1">
        <f t="array" ref="L29">VLOOKUP(A29,Cluster!A:C,{2,3},FALSE)</f>
        <v>#N/A</v>
      </c>
      <c r="M29" s="14"/>
      <c r="N29" s="14">
        <f t="shared" si="0"/>
        <v>1</v>
      </c>
      <c r="O29" s="14">
        <f t="shared" si="8"/>
        <v>-1</v>
      </c>
      <c r="P29" s="14" t="e">
        <f>N29*VLOOKUP(L29&amp;$B$1,'VM Price'!A:E,3,FALSE)+O29*VLOOKUP(L29&amp;$B$1,'VM Price'!A:E,4,FALSE)</f>
        <v>#N/A</v>
      </c>
      <c r="Q29" s="14">
        <f t="shared" si="6"/>
        <v>0.1</v>
      </c>
      <c r="R29" s="14" t="e" cm="1">
        <f t="array" ref="R29">LN(VLOOKUP(A29,Cluster!A:D,{4},FALSE)*IF(D29&gt;1,D29,1))</f>
        <v>#N/A</v>
      </c>
      <c r="S29" s="14" t="e">
        <f t="shared" si="7"/>
        <v>#N/A</v>
      </c>
    </row>
    <row r="30" spans="1:19" ht="30" customHeight="1">
      <c r="A30" s="6"/>
      <c r="B30" s="6" t="s">
        <v>22</v>
      </c>
      <c r="C30" s="6"/>
      <c r="D30" s="6"/>
      <c r="E30" s="6"/>
      <c r="F30" s="14">
        <f t="shared" si="1"/>
        <v>0</v>
      </c>
      <c r="G30" s="14">
        <f t="shared" si="2"/>
        <v>0</v>
      </c>
      <c r="H30" s="14">
        <f t="shared" si="3"/>
        <v>0</v>
      </c>
      <c r="I30" s="14">
        <f t="shared" si="4"/>
        <v>0</v>
      </c>
      <c r="J30" s="13"/>
      <c r="K30" s="13"/>
      <c r="L30" s="14" t="e" cm="1">
        <f t="array" ref="L30">VLOOKUP(A30,Cluster!A:C,{2,3},FALSE)</f>
        <v>#N/A</v>
      </c>
      <c r="M30" s="14"/>
      <c r="N30" s="14">
        <f t="shared" si="0"/>
        <v>1</v>
      </c>
      <c r="O30" s="14">
        <f t="shared" si="8"/>
        <v>-1</v>
      </c>
      <c r="P30" s="14" t="e">
        <f>N30*VLOOKUP(L30&amp;$B$1,'VM Price'!A:E,3,FALSE)+O30*VLOOKUP(L30&amp;$B$1,'VM Price'!A:E,4,FALSE)</f>
        <v>#N/A</v>
      </c>
      <c r="Q30" s="14">
        <f t="shared" si="6"/>
        <v>0.1</v>
      </c>
      <c r="R30" s="14" t="e" cm="1">
        <f t="array" ref="R30">LN(VLOOKUP(A30,Cluster!A:D,{4},FALSE)*IF(D30&gt;1,D30,1))</f>
        <v>#N/A</v>
      </c>
      <c r="S30" s="14" t="e">
        <f t="shared" si="7"/>
        <v>#N/A</v>
      </c>
    </row>
    <row r="31" spans="1:19" ht="30" customHeight="1">
      <c r="A31" s="6"/>
      <c r="B31" s="6" t="s">
        <v>22</v>
      </c>
      <c r="C31" s="6"/>
      <c r="D31" s="6"/>
      <c r="E31" s="6"/>
      <c r="F31" s="14">
        <f t="shared" si="1"/>
        <v>0</v>
      </c>
      <c r="G31" s="14">
        <f t="shared" si="2"/>
        <v>0</v>
      </c>
      <c r="H31" s="14">
        <f t="shared" si="3"/>
        <v>0</v>
      </c>
      <c r="I31" s="14">
        <f t="shared" si="4"/>
        <v>0</v>
      </c>
      <c r="J31" s="13"/>
      <c r="K31" s="13"/>
      <c r="L31" s="14" t="e" cm="1">
        <f t="array" ref="L31">VLOOKUP(A31,Cluster!A:C,{2,3},FALSE)</f>
        <v>#N/A</v>
      </c>
      <c r="M31" s="14"/>
      <c r="N31" s="14">
        <f t="shared" si="0"/>
        <v>1</v>
      </c>
      <c r="O31" s="14">
        <f t="shared" si="8"/>
        <v>-1</v>
      </c>
      <c r="P31" s="14" t="e">
        <f>N31*VLOOKUP(L31&amp;$B$1,'VM Price'!A:E,3,FALSE)+O31*VLOOKUP(L31&amp;$B$1,'VM Price'!A:E,4,FALSE)</f>
        <v>#N/A</v>
      </c>
      <c r="Q31" s="14">
        <f t="shared" si="6"/>
        <v>0.1</v>
      </c>
      <c r="R31" s="14" t="e" cm="1">
        <f t="array" ref="R31">LN(VLOOKUP(A31,Cluster!A:D,{4},FALSE)*IF(D31&gt;1,D31,1))</f>
        <v>#N/A</v>
      </c>
      <c r="S31" s="14" t="e">
        <f t="shared" si="7"/>
        <v>#N/A</v>
      </c>
    </row>
    <row r="32" spans="1:19" ht="30" customHeight="1">
      <c r="A32" s="6"/>
      <c r="B32" s="6" t="s">
        <v>22</v>
      </c>
      <c r="C32" s="6"/>
      <c r="D32" s="6"/>
      <c r="E32" s="6"/>
      <c r="F32" s="14">
        <f t="shared" si="1"/>
        <v>0</v>
      </c>
      <c r="G32" s="14">
        <f t="shared" si="2"/>
        <v>0</v>
      </c>
      <c r="H32" s="14">
        <f t="shared" si="3"/>
        <v>0</v>
      </c>
      <c r="I32" s="14">
        <f t="shared" si="4"/>
        <v>0</v>
      </c>
      <c r="J32" s="13"/>
      <c r="K32" s="13"/>
      <c r="L32" s="14" t="e" cm="1">
        <f t="array" ref="L32">VLOOKUP(A32,Cluster!A:C,{2,3},FALSE)</f>
        <v>#N/A</v>
      </c>
      <c r="M32" s="14"/>
      <c r="N32" s="14">
        <f t="shared" si="0"/>
        <v>1</v>
      </c>
      <c r="O32" s="14">
        <f t="shared" si="8"/>
        <v>-1</v>
      </c>
      <c r="P32" s="14" t="e">
        <f>N32*VLOOKUP(L32&amp;$B$1,'VM Price'!A:E,3,FALSE)+O32*VLOOKUP(L32&amp;$B$1,'VM Price'!A:E,4,FALSE)</f>
        <v>#N/A</v>
      </c>
      <c r="Q32" s="14">
        <f t="shared" si="6"/>
        <v>0.1</v>
      </c>
      <c r="R32" s="14" t="e" cm="1">
        <f t="array" ref="R32">LN(VLOOKUP(A32,Cluster!A:D,{4},FALSE)*IF(D32&gt;1,D32,1))</f>
        <v>#N/A</v>
      </c>
      <c r="S32" s="14" t="e">
        <f t="shared" si="7"/>
        <v>#N/A</v>
      </c>
    </row>
    <row r="33" spans="1:19" ht="30" customHeight="1">
      <c r="A33" s="6"/>
      <c r="B33" s="6" t="s">
        <v>22</v>
      </c>
      <c r="C33" s="6"/>
      <c r="D33" s="6"/>
      <c r="E33" s="6"/>
      <c r="F33" s="14">
        <f t="shared" si="1"/>
        <v>0</v>
      </c>
      <c r="G33" s="14">
        <f t="shared" si="2"/>
        <v>0</v>
      </c>
      <c r="H33" s="14">
        <f t="shared" si="3"/>
        <v>0</v>
      </c>
      <c r="I33" s="14">
        <f t="shared" si="4"/>
        <v>0</v>
      </c>
      <c r="J33" s="13"/>
      <c r="K33" s="13"/>
      <c r="L33" s="14" t="e" cm="1">
        <f t="array" ref="L33">VLOOKUP(A33,Cluster!A:C,{2,3},FALSE)</f>
        <v>#N/A</v>
      </c>
      <c r="M33" s="14"/>
      <c r="N33" s="14">
        <f t="shared" si="0"/>
        <v>1</v>
      </c>
      <c r="O33" s="14">
        <f t="shared" si="8"/>
        <v>-1</v>
      </c>
      <c r="P33" s="14" t="e">
        <f>N33*VLOOKUP(L33&amp;$B$1,'VM Price'!A:E,3,FALSE)+O33*VLOOKUP(L33&amp;$B$1,'VM Price'!A:E,4,FALSE)</f>
        <v>#N/A</v>
      </c>
      <c r="Q33" s="14">
        <f t="shared" si="6"/>
        <v>0.1</v>
      </c>
      <c r="R33" s="14" t="e" cm="1">
        <f t="array" ref="R33">LN(VLOOKUP(A33,Cluster!A:D,{4},FALSE)*IF(D33&gt;1,D33,1))</f>
        <v>#N/A</v>
      </c>
      <c r="S33" s="14" t="e">
        <f t="shared" si="7"/>
        <v>#N/A</v>
      </c>
    </row>
    <row r="34" spans="1:19" ht="30" customHeight="1">
      <c r="A34" s="6"/>
      <c r="B34" s="6" t="s">
        <v>22</v>
      </c>
      <c r="C34" s="6"/>
      <c r="D34" s="6"/>
      <c r="E34" s="6"/>
      <c r="F34" s="14">
        <f t="shared" si="1"/>
        <v>0</v>
      </c>
      <c r="G34" s="14">
        <f t="shared" si="2"/>
        <v>0</v>
      </c>
      <c r="H34" s="14">
        <f t="shared" si="3"/>
        <v>0</v>
      </c>
      <c r="I34" s="14">
        <f t="shared" si="4"/>
        <v>0</v>
      </c>
      <c r="J34" s="13"/>
      <c r="K34" s="13"/>
      <c r="L34" s="14" t="e" cm="1">
        <f t="array" ref="L34">VLOOKUP(A34,Cluster!A:C,{2,3},FALSE)</f>
        <v>#N/A</v>
      </c>
      <c r="M34" s="14"/>
      <c r="N34" s="14">
        <f t="shared" si="0"/>
        <v>1</v>
      </c>
      <c r="O34" s="14">
        <f t="shared" si="8"/>
        <v>-1</v>
      </c>
      <c r="P34" s="14" t="e">
        <f>N34*VLOOKUP(L34&amp;$B$1,'VM Price'!A:E,3,FALSE)+O34*VLOOKUP(L34&amp;$B$1,'VM Price'!A:E,4,FALSE)</f>
        <v>#N/A</v>
      </c>
      <c r="Q34" s="14">
        <f t="shared" si="6"/>
        <v>0.1</v>
      </c>
      <c r="R34" s="14" t="e" cm="1">
        <f t="array" ref="R34">LN(VLOOKUP(A34,Cluster!A:D,{4},FALSE)*IF(D34&gt;1,D34,1))</f>
        <v>#N/A</v>
      </c>
      <c r="S34" s="14" t="e">
        <f t="shared" si="7"/>
        <v>#N/A</v>
      </c>
    </row>
    <row r="35" spans="1:19" ht="30" customHeight="1">
      <c r="A35" s="6"/>
      <c r="B35" s="6" t="s">
        <v>22</v>
      </c>
      <c r="C35" s="6"/>
      <c r="D35" s="6"/>
      <c r="E35" s="6"/>
      <c r="F35" s="14">
        <f t="shared" si="1"/>
        <v>0</v>
      </c>
      <c r="G35" s="14">
        <f t="shared" si="2"/>
        <v>0</v>
      </c>
      <c r="H35" s="14">
        <f t="shared" si="3"/>
        <v>0</v>
      </c>
      <c r="I35" s="14">
        <f t="shared" si="4"/>
        <v>0</v>
      </c>
      <c r="J35" s="13"/>
      <c r="K35" s="13"/>
      <c r="L35" s="14" t="e" cm="1">
        <f t="array" ref="L35">VLOOKUP(A35,Cluster!A:C,{2,3},FALSE)</f>
        <v>#N/A</v>
      </c>
      <c r="M35" s="14"/>
      <c r="N35" s="14">
        <f t="shared" ref="N35:N51" si="9">IF(B35="High",M35,
IF(B35="Medium",ROUND(M35*0.5,0),
IF(B35="Low",_xlfn.CEILING.MATH(M35*0.2),
IF(B35="No",1))))</f>
        <v>1</v>
      </c>
      <c r="O35" s="14">
        <f t="shared" si="8"/>
        <v>-1</v>
      </c>
      <c r="P35" s="14" t="e">
        <f>N35*VLOOKUP(L35&amp;$B$1,'VM Price'!A:E,3,FALSE)+O35*VLOOKUP(L35&amp;$B$1,'VM Price'!A:E,4,FALSE)</f>
        <v>#N/A</v>
      </c>
      <c r="Q35" s="14">
        <f t="shared" si="6"/>
        <v>0.1</v>
      </c>
      <c r="R35" s="14" t="e" cm="1">
        <f t="array" ref="R35">LN(VLOOKUP(A35,Cluster!A:D,{4},FALSE)*IF(D35&gt;1,D35,1))</f>
        <v>#N/A</v>
      </c>
      <c r="S35" s="14" t="e">
        <f t="shared" si="7"/>
        <v>#N/A</v>
      </c>
    </row>
    <row r="36" spans="1:19" ht="30" customHeight="1">
      <c r="A36" s="6"/>
      <c r="B36" s="6" t="s">
        <v>22</v>
      </c>
      <c r="C36" s="6"/>
      <c r="D36" s="6"/>
      <c r="E36" s="6"/>
      <c r="F36" s="14">
        <f t="shared" si="1"/>
        <v>0</v>
      </c>
      <c r="G36" s="14">
        <f t="shared" si="2"/>
        <v>0</v>
      </c>
      <c r="H36" s="14">
        <f t="shared" si="3"/>
        <v>0</v>
      </c>
      <c r="I36" s="14">
        <f t="shared" si="4"/>
        <v>0</v>
      </c>
      <c r="J36" s="13"/>
      <c r="K36" s="13"/>
      <c r="L36" s="14" t="e" cm="1">
        <f t="array" ref="L36">VLOOKUP(A36,Cluster!A:C,{2,3},FALSE)</f>
        <v>#N/A</v>
      </c>
      <c r="M36" s="14"/>
      <c r="N36" s="14">
        <f t="shared" si="9"/>
        <v>1</v>
      </c>
      <c r="O36" s="14">
        <f t="shared" si="8"/>
        <v>-1</v>
      </c>
      <c r="P36" s="14" t="e">
        <f>N36*VLOOKUP(L36&amp;$B$1,'VM Price'!A:E,3,FALSE)+O36*VLOOKUP(L36&amp;$B$1,'VM Price'!A:E,4,FALSE)</f>
        <v>#N/A</v>
      </c>
      <c r="Q36" s="14">
        <f t="shared" si="6"/>
        <v>0.1</v>
      </c>
      <c r="R36" s="14" t="e" cm="1">
        <f t="array" ref="R36">LN(VLOOKUP(A36,Cluster!A:D,{4},FALSE)*IF(D36&gt;1,D36,1))</f>
        <v>#N/A</v>
      </c>
      <c r="S36" s="14" t="e">
        <f t="shared" si="7"/>
        <v>#N/A</v>
      </c>
    </row>
    <row r="37" spans="1:19" ht="30" customHeight="1">
      <c r="A37" s="6"/>
      <c r="B37" s="6" t="s">
        <v>22</v>
      </c>
      <c r="C37" s="6"/>
      <c r="D37" s="6"/>
      <c r="E37" s="6"/>
      <c r="F37" s="14">
        <f t="shared" si="1"/>
        <v>0</v>
      </c>
      <c r="G37" s="14">
        <f t="shared" si="2"/>
        <v>0</v>
      </c>
      <c r="H37" s="14">
        <f t="shared" si="3"/>
        <v>0</v>
      </c>
      <c r="I37" s="14">
        <f t="shared" si="4"/>
        <v>0</v>
      </c>
      <c r="J37" s="13"/>
      <c r="K37" s="13"/>
      <c r="L37" s="14" t="e" cm="1">
        <f t="array" ref="L37">VLOOKUP(A37,Cluster!A:C,{2,3},FALSE)</f>
        <v>#N/A</v>
      </c>
      <c r="M37" s="14"/>
      <c r="N37" s="14">
        <f t="shared" si="9"/>
        <v>1</v>
      </c>
      <c r="O37" s="14">
        <f t="shared" si="8"/>
        <v>-1</v>
      </c>
      <c r="P37" s="14" t="e">
        <f>N37*VLOOKUP(L37&amp;$B$1,'VM Price'!A:E,3,FALSE)+O37*VLOOKUP(L37&amp;$B$1,'VM Price'!A:E,4,FALSE)</f>
        <v>#N/A</v>
      </c>
      <c r="Q37" s="14">
        <f t="shared" si="6"/>
        <v>0.1</v>
      </c>
      <c r="R37" s="14" t="e" cm="1">
        <f t="array" ref="R37">LN(VLOOKUP(A37,Cluster!A:D,{4},FALSE)*IF(D37&gt;1,D37,1))</f>
        <v>#N/A</v>
      </c>
      <c r="S37" s="14" t="e">
        <f t="shared" si="7"/>
        <v>#N/A</v>
      </c>
    </row>
    <row r="38" spans="1:19" ht="30" customHeight="1">
      <c r="A38" s="6"/>
      <c r="B38" s="6" t="s">
        <v>22</v>
      </c>
      <c r="C38" s="6"/>
      <c r="D38" s="6"/>
      <c r="E38" s="6"/>
      <c r="F38" s="14">
        <f t="shared" si="1"/>
        <v>0</v>
      </c>
      <c r="G38" s="14">
        <f t="shared" si="2"/>
        <v>0</v>
      </c>
      <c r="H38" s="14">
        <f t="shared" si="3"/>
        <v>0</v>
      </c>
      <c r="I38" s="14">
        <f t="shared" si="4"/>
        <v>0</v>
      </c>
      <c r="J38" s="13"/>
      <c r="K38" s="13"/>
      <c r="L38" s="14" t="e" cm="1">
        <f t="array" ref="L38">VLOOKUP(A38,Cluster!A:C,{2,3},FALSE)</f>
        <v>#N/A</v>
      </c>
      <c r="M38" s="14"/>
      <c r="N38" s="14">
        <f t="shared" si="9"/>
        <v>1</v>
      </c>
      <c r="O38" s="14">
        <f t="shared" si="8"/>
        <v>-1</v>
      </c>
      <c r="P38" s="14" t="e">
        <f>N38*VLOOKUP(L38&amp;$B$1,'VM Price'!A:E,3,FALSE)+O38*VLOOKUP(L38&amp;$B$1,'VM Price'!A:E,4,FALSE)</f>
        <v>#N/A</v>
      </c>
      <c r="Q38" s="14">
        <f t="shared" si="6"/>
        <v>0.1</v>
      </c>
      <c r="R38" s="14" t="e" cm="1">
        <f t="array" ref="R38">LN(VLOOKUP(A38,Cluster!A:D,{4},FALSE)*IF(D38&gt;1,D38,1))</f>
        <v>#N/A</v>
      </c>
      <c r="S38" s="14" t="e">
        <f t="shared" si="7"/>
        <v>#N/A</v>
      </c>
    </row>
    <row r="39" spans="1:19" ht="30" customHeight="1">
      <c r="A39" s="6"/>
      <c r="B39" s="6" t="s">
        <v>22</v>
      </c>
      <c r="C39" s="6"/>
      <c r="D39" s="6"/>
      <c r="E39" s="6"/>
      <c r="F39" s="14">
        <f t="shared" si="1"/>
        <v>0</v>
      </c>
      <c r="G39" s="14">
        <f t="shared" si="2"/>
        <v>0</v>
      </c>
      <c r="H39" s="14">
        <f t="shared" si="3"/>
        <v>0</v>
      </c>
      <c r="I39" s="14">
        <f t="shared" si="4"/>
        <v>0</v>
      </c>
      <c r="J39" s="13"/>
      <c r="K39" s="13"/>
      <c r="L39" s="14" t="e" cm="1">
        <f t="array" ref="L39">VLOOKUP(A39,Cluster!A:C,{2,3},FALSE)</f>
        <v>#N/A</v>
      </c>
      <c r="M39" s="14"/>
      <c r="N39" s="14">
        <f t="shared" si="9"/>
        <v>1</v>
      </c>
      <c r="O39" s="14">
        <f t="shared" si="8"/>
        <v>-1</v>
      </c>
      <c r="P39" s="14" t="e">
        <f>N39*VLOOKUP(L39&amp;$B$1,'VM Price'!A:E,3,FALSE)+O39*VLOOKUP(L39&amp;$B$1,'VM Price'!A:E,4,FALSE)</f>
        <v>#N/A</v>
      </c>
      <c r="Q39" s="14">
        <f t="shared" si="6"/>
        <v>0.1</v>
      </c>
      <c r="R39" s="14" t="e" cm="1">
        <f t="array" ref="R39">LN(VLOOKUP(A39,Cluster!A:D,{4},FALSE)*IF(D39&gt;1,D39,1))</f>
        <v>#N/A</v>
      </c>
      <c r="S39" s="14" t="e">
        <f t="shared" si="7"/>
        <v>#N/A</v>
      </c>
    </row>
    <row r="40" spans="1:19" ht="30" customHeight="1">
      <c r="A40" s="6"/>
      <c r="B40" s="6" t="s">
        <v>22</v>
      </c>
      <c r="C40" s="6"/>
      <c r="D40" s="6"/>
      <c r="E40" s="6"/>
      <c r="F40" s="14">
        <f t="shared" si="1"/>
        <v>0</v>
      </c>
      <c r="G40" s="14">
        <f t="shared" si="2"/>
        <v>0</v>
      </c>
      <c r="H40" s="14">
        <f t="shared" si="3"/>
        <v>0</v>
      </c>
      <c r="I40" s="14">
        <f t="shared" si="4"/>
        <v>0</v>
      </c>
      <c r="J40" s="13"/>
      <c r="K40" s="13"/>
      <c r="L40" s="14" t="e" cm="1">
        <f t="array" ref="L40">VLOOKUP(A40,Cluster!A:C,{2,3},FALSE)</f>
        <v>#N/A</v>
      </c>
      <c r="M40" s="14"/>
      <c r="N40" s="14">
        <f t="shared" si="9"/>
        <v>1</v>
      </c>
      <c r="O40" s="14">
        <f t="shared" si="8"/>
        <v>-1</v>
      </c>
      <c r="P40" s="14" t="e">
        <f>N40*VLOOKUP(L40&amp;$B$1,'VM Price'!A:E,3,FALSE)+O40*VLOOKUP(L40&amp;$B$1,'VM Price'!A:E,4,FALSE)</f>
        <v>#N/A</v>
      </c>
      <c r="Q40" s="14">
        <f t="shared" si="6"/>
        <v>0.1</v>
      </c>
      <c r="R40" s="14" t="e" cm="1">
        <f t="array" ref="R40">LN(VLOOKUP(A40,Cluster!A:D,{4},FALSE)*IF(D40&gt;1,D40,1))</f>
        <v>#N/A</v>
      </c>
      <c r="S40" s="14" t="e">
        <f t="shared" si="7"/>
        <v>#N/A</v>
      </c>
    </row>
    <row r="41" spans="1:19" ht="30" customHeight="1">
      <c r="A41" s="6"/>
      <c r="B41" s="6" t="s">
        <v>22</v>
      </c>
      <c r="C41" s="6"/>
      <c r="D41" s="6"/>
      <c r="E41" s="6"/>
      <c r="F41" s="14">
        <f t="shared" si="1"/>
        <v>0</v>
      </c>
      <c r="G41" s="14">
        <f t="shared" si="2"/>
        <v>0</v>
      </c>
      <c r="H41" s="14">
        <f t="shared" si="3"/>
        <v>0</v>
      </c>
      <c r="I41" s="14">
        <f t="shared" si="4"/>
        <v>0</v>
      </c>
      <c r="J41" s="13"/>
      <c r="K41" s="13"/>
      <c r="L41" s="14" t="e" cm="1">
        <f t="array" ref="L41">VLOOKUP(A41,Cluster!A:C,{2,3},FALSE)</f>
        <v>#N/A</v>
      </c>
      <c r="M41" s="14"/>
      <c r="N41" s="14">
        <f t="shared" si="9"/>
        <v>1</v>
      </c>
      <c r="O41" s="14">
        <f t="shared" si="8"/>
        <v>-1</v>
      </c>
      <c r="P41" s="14" t="e">
        <f>N41*VLOOKUP(L41&amp;$B$1,'VM Price'!A:E,3,FALSE)+O41*VLOOKUP(L41&amp;$B$1,'VM Price'!A:E,4,FALSE)</f>
        <v>#N/A</v>
      </c>
      <c r="Q41" s="14">
        <f t="shared" si="6"/>
        <v>0.1</v>
      </c>
      <c r="R41" s="14" t="e" cm="1">
        <f t="array" ref="R41">LN(VLOOKUP(A41,Cluster!A:D,{4},FALSE)*IF(D41&gt;1,D41,1))</f>
        <v>#N/A</v>
      </c>
      <c r="S41" s="14" t="e">
        <f t="shared" si="7"/>
        <v>#N/A</v>
      </c>
    </row>
    <row r="42" spans="1:19" ht="30" customHeight="1">
      <c r="A42" s="6"/>
      <c r="B42" s="6" t="s">
        <v>22</v>
      </c>
      <c r="C42" s="6"/>
      <c r="D42" s="6"/>
      <c r="E42" s="6"/>
      <c r="F42" s="14">
        <f t="shared" si="1"/>
        <v>0</v>
      </c>
      <c r="G42" s="14">
        <f t="shared" si="2"/>
        <v>0</v>
      </c>
      <c r="H42" s="14">
        <f t="shared" si="3"/>
        <v>0</v>
      </c>
      <c r="I42" s="14">
        <f t="shared" si="4"/>
        <v>0</v>
      </c>
      <c r="J42" s="13"/>
      <c r="K42" s="13"/>
      <c r="L42" s="14" t="e" cm="1">
        <f t="array" ref="L42">VLOOKUP(A42,Cluster!A:C,{2,3},FALSE)</f>
        <v>#N/A</v>
      </c>
      <c r="M42" s="14"/>
      <c r="N42" s="14">
        <f t="shared" si="9"/>
        <v>1</v>
      </c>
      <c r="O42" s="14">
        <f t="shared" si="8"/>
        <v>-1</v>
      </c>
      <c r="P42" s="14" t="e">
        <f>N42*VLOOKUP(L42&amp;$B$1,'VM Price'!A:E,3,FALSE)+O42*VLOOKUP(L42&amp;$B$1,'VM Price'!A:E,4,FALSE)</f>
        <v>#N/A</v>
      </c>
      <c r="Q42" s="14">
        <f t="shared" si="6"/>
        <v>0.1</v>
      </c>
      <c r="R42" s="14" t="e" cm="1">
        <f t="array" ref="R42">LN(VLOOKUP(A42,Cluster!A:D,{4},FALSE)*IF(D42&gt;1,D42,1))</f>
        <v>#N/A</v>
      </c>
      <c r="S42" s="14" t="e">
        <f t="shared" si="7"/>
        <v>#N/A</v>
      </c>
    </row>
    <row r="43" spans="1:19" ht="30" customHeight="1">
      <c r="A43" s="6"/>
      <c r="B43" s="6" t="s">
        <v>22</v>
      </c>
      <c r="C43" s="6"/>
      <c r="D43" s="6"/>
      <c r="E43" s="6"/>
      <c r="F43" s="14">
        <f t="shared" si="1"/>
        <v>0</v>
      </c>
      <c r="G43" s="14">
        <f t="shared" si="2"/>
        <v>0</v>
      </c>
      <c r="H43" s="14">
        <f t="shared" si="3"/>
        <v>0</v>
      </c>
      <c r="I43" s="14">
        <f t="shared" si="4"/>
        <v>0</v>
      </c>
      <c r="J43" s="13"/>
      <c r="K43" s="13"/>
      <c r="L43" s="14" t="e" cm="1">
        <f t="array" ref="L43">VLOOKUP(A43,Cluster!A:C,{2,3},FALSE)</f>
        <v>#N/A</v>
      </c>
      <c r="M43" s="14"/>
      <c r="N43" s="14">
        <f t="shared" si="9"/>
        <v>1</v>
      </c>
      <c r="O43" s="14">
        <f t="shared" si="8"/>
        <v>-1</v>
      </c>
      <c r="P43" s="14" t="e">
        <f>N43*VLOOKUP(L43&amp;$B$1,'VM Price'!A:E,3,FALSE)+O43*VLOOKUP(L43&amp;$B$1,'VM Price'!A:E,4,FALSE)</f>
        <v>#N/A</v>
      </c>
      <c r="Q43" s="14">
        <f t="shared" si="6"/>
        <v>0.1</v>
      </c>
      <c r="R43" s="14" t="e" cm="1">
        <f t="array" ref="R43">LN(VLOOKUP(A43,Cluster!A:D,{4},FALSE)*IF(D43&gt;1,D43,1))</f>
        <v>#N/A</v>
      </c>
      <c r="S43" s="14" t="e">
        <f t="shared" si="7"/>
        <v>#N/A</v>
      </c>
    </row>
    <row r="44" spans="1:19" ht="30" customHeight="1">
      <c r="A44" s="6"/>
      <c r="B44" s="6" t="s">
        <v>22</v>
      </c>
      <c r="C44" s="6"/>
      <c r="D44" s="6"/>
      <c r="E44" s="6"/>
      <c r="F44" s="14">
        <f t="shared" si="1"/>
        <v>0</v>
      </c>
      <c r="G44" s="14">
        <f t="shared" si="2"/>
        <v>0</v>
      </c>
      <c r="H44" s="14">
        <f t="shared" si="3"/>
        <v>0</v>
      </c>
      <c r="I44" s="14">
        <f t="shared" si="4"/>
        <v>0</v>
      </c>
      <c r="J44" s="13"/>
      <c r="K44" s="13"/>
      <c r="L44" s="14" t="e" cm="1">
        <f t="array" ref="L44">VLOOKUP(A44,Cluster!A:C,{2,3},FALSE)</f>
        <v>#N/A</v>
      </c>
      <c r="M44" s="14"/>
      <c r="N44" s="14">
        <f t="shared" si="9"/>
        <v>1</v>
      </c>
      <c r="O44" s="14">
        <f t="shared" si="8"/>
        <v>-1</v>
      </c>
      <c r="P44" s="14" t="e">
        <f>N44*VLOOKUP(L44&amp;$B$1,'VM Price'!A:E,3,FALSE)+O44*VLOOKUP(L44&amp;$B$1,'VM Price'!A:E,4,FALSE)</f>
        <v>#N/A</v>
      </c>
      <c r="Q44" s="14">
        <f t="shared" si="6"/>
        <v>0.1</v>
      </c>
      <c r="R44" s="14" t="e" cm="1">
        <f t="array" ref="R44">LN(VLOOKUP(A44,Cluster!A:D,{4},FALSE)*IF(D44&gt;1,D44,1))</f>
        <v>#N/A</v>
      </c>
      <c r="S44" s="14" t="e">
        <f t="shared" si="7"/>
        <v>#N/A</v>
      </c>
    </row>
    <row r="45" spans="1:19" ht="30" customHeight="1">
      <c r="A45" s="6"/>
      <c r="B45" s="6" t="s">
        <v>22</v>
      </c>
      <c r="C45" s="6"/>
      <c r="D45" s="6"/>
      <c r="E45" s="6"/>
      <c r="F45" s="14">
        <f t="shared" si="1"/>
        <v>0</v>
      </c>
      <c r="G45" s="14">
        <f t="shared" si="2"/>
        <v>0</v>
      </c>
      <c r="H45" s="14">
        <f t="shared" si="3"/>
        <v>0</v>
      </c>
      <c r="I45" s="14">
        <f t="shared" si="4"/>
        <v>0</v>
      </c>
      <c r="J45" s="13"/>
      <c r="K45" s="13"/>
      <c r="L45" s="14" t="e" cm="1">
        <f t="array" ref="L45">VLOOKUP(A45,Cluster!A:C,{2,3},FALSE)</f>
        <v>#N/A</v>
      </c>
      <c r="M45" s="14"/>
      <c r="N45" s="14">
        <f t="shared" si="9"/>
        <v>1</v>
      </c>
      <c r="O45" s="14">
        <f t="shared" si="8"/>
        <v>-1</v>
      </c>
      <c r="P45" s="14" t="e">
        <f>N45*VLOOKUP(L45&amp;$B$1,'VM Price'!A:E,3,FALSE)+O45*VLOOKUP(L45&amp;$B$1,'VM Price'!A:E,4,FALSE)</f>
        <v>#N/A</v>
      </c>
      <c r="Q45" s="14">
        <f t="shared" si="6"/>
        <v>0.1</v>
      </c>
      <c r="R45" s="14" t="e" cm="1">
        <f t="array" ref="R45">LN(VLOOKUP(A45,Cluster!A:D,{4},FALSE)*IF(D45&gt;1,D45,1))</f>
        <v>#N/A</v>
      </c>
      <c r="S45" s="14" t="e">
        <f t="shared" si="7"/>
        <v>#N/A</v>
      </c>
    </row>
    <row r="46" spans="1:19" ht="30" customHeight="1">
      <c r="A46" s="6"/>
      <c r="B46" s="6" t="s">
        <v>22</v>
      </c>
      <c r="C46" s="6"/>
      <c r="D46" s="6"/>
      <c r="E46" s="6"/>
      <c r="F46" s="14">
        <f t="shared" si="1"/>
        <v>0</v>
      </c>
      <c r="G46" s="14">
        <f t="shared" si="2"/>
        <v>0</v>
      </c>
      <c r="H46" s="14">
        <f t="shared" si="3"/>
        <v>0</v>
      </c>
      <c r="I46" s="14">
        <f t="shared" si="4"/>
        <v>0</v>
      </c>
      <c r="J46" s="13"/>
      <c r="K46" s="13"/>
      <c r="L46" s="14" t="e" cm="1">
        <f t="array" ref="L46">VLOOKUP(A46,Cluster!A:C,{2,3},FALSE)</f>
        <v>#N/A</v>
      </c>
      <c r="M46" s="14"/>
      <c r="N46" s="14">
        <f t="shared" si="9"/>
        <v>1</v>
      </c>
      <c r="O46" s="14">
        <f t="shared" ref="O46:O51" si="10">M46-N46</f>
        <v>-1</v>
      </c>
      <c r="P46" s="14" t="e">
        <f>N46*VLOOKUP(L46&amp;$B$1,'VM Price'!A:E,3,FALSE)+O46*VLOOKUP(L46&amp;$B$1,'VM Price'!A:E,4,FALSE)</f>
        <v>#N/A</v>
      </c>
      <c r="Q46" s="14">
        <f t="shared" si="6"/>
        <v>0.1</v>
      </c>
      <c r="R46" s="14" t="e" cm="1">
        <f t="array" ref="R46">LN(VLOOKUP(A46,Cluster!A:D,{4},FALSE)*IF(D46&gt;1,D46,1))</f>
        <v>#N/A</v>
      </c>
      <c r="S46" s="14" t="e">
        <f t="shared" si="7"/>
        <v>#N/A</v>
      </c>
    </row>
    <row r="47" spans="1:19" ht="30" customHeight="1">
      <c r="A47" s="6"/>
      <c r="B47" s="6" t="s">
        <v>22</v>
      </c>
      <c r="C47" s="6"/>
      <c r="D47" s="6"/>
      <c r="E47" s="6"/>
      <c r="F47" s="14">
        <f t="shared" si="1"/>
        <v>0</v>
      </c>
      <c r="G47" s="14">
        <f t="shared" si="2"/>
        <v>0</v>
      </c>
      <c r="H47" s="14">
        <f t="shared" si="3"/>
        <v>0</v>
      </c>
      <c r="I47" s="14">
        <f t="shared" si="4"/>
        <v>0</v>
      </c>
      <c r="J47" s="13"/>
      <c r="K47" s="13"/>
      <c r="L47" s="14" t="e" cm="1">
        <f t="array" ref="L47">VLOOKUP(A47,Cluster!A:C,{2,3},FALSE)</f>
        <v>#N/A</v>
      </c>
      <c r="M47" s="14"/>
      <c r="N47" s="14">
        <f t="shared" si="9"/>
        <v>1</v>
      </c>
      <c r="O47" s="14">
        <f t="shared" si="10"/>
        <v>-1</v>
      </c>
      <c r="P47" s="14" t="e">
        <f>N47*VLOOKUP(L47&amp;$B$1,'VM Price'!A:E,3,FALSE)+O47*VLOOKUP(L47&amp;$B$1,'VM Price'!A:E,4,FALSE)</f>
        <v>#N/A</v>
      </c>
      <c r="Q47" s="14">
        <f t="shared" si="6"/>
        <v>0.1</v>
      </c>
      <c r="R47" s="14" t="e" cm="1">
        <f t="array" ref="R47">LN(VLOOKUP(A47,Cluster!A:D,{4},FALSE)*IF(D47&gt;1,D47,1))</f>
        <v>#N/A</v>
      </c>
      <c r="S47" s="14" t="e">
        <f t="shared" si="7"/>
        <v>#N/A</v>
      </c>
    </row>
    <row r="48" spans="1:19" ht="30" customHeight="1">
      <c r="A48" s="6"/>
      <c r="B48" s="6" t="s">
        <v>22</v>
      </c>
      <c r="C48" s="6"/>
      <c r="D48" s="6"/>
      <c r="E48" s="6"/>
      <c r="F48" s="14">
        <f t="shared" si="1"/>
        <v>0</v>
      </c>
      <c r="G48" s="14">
        <f t="shared" si="2"/>
        <v>0</v>
      </c>
      <c r="H48" s="14">
        <f t="shared" si="3"/>
        <v>0</v>
      </c>
      <c r="I48" s="14">
        <f t="shared" si="4"/>
        <v>0</v>
      </c>
      <c r="J48" s="13"/>
      <c r="K48" s="13"/>
      <c r="L48" s="14" t="e" cm="1">
        <f t="array" ref="L48">VLOOKUP(A48,Cluster!A:C,{2,3},FALSE)</f>
        <v>#N/A</v>
      </c>
      <c r="M48" s="14"/>
      <c r="N48" s="14">
        <f t="shared" si="9"/>
        <v>1</v>
      </c>
      <c r="O48" s="14">
        <f t="shared" si="10"/>
        <v>-1</v>
      </c>
      <c r="P48" s="14" t="e">
        <f>N48*VLOOKUP(L48&amp;$B$1,'VM Price'!A:E,3,FALSE)+O48*VLOOKUP(L48&amp;$B$1,'VM Price'!A:E,4,FALSE)</f>
        <v>#N/A</v>
      </c>
      <c r="Q48" s="14">
        <f t="shared" si="6"/>
        <v>0.1</v>
      </c>
      <c r="R48" s="14" t="e" cm="1">
        <f t="array" ref="R48">LN(VLOOKUP(A48,Cluster!A:D,{4},FALSE)*IF(D48&gt;1,D48,1))</f>
        <v>#N/A</v>
      </c>
      <c r="S48" s="14" t="e">
        <f t="shared" si="7"/>
        <v>#N/A</v>
      </c>
    </row>
    <row r="49" spans="1:19" ht="30" customHeight="1">
      <c r="A49" s="6"/>
      <c r="B49" s="6" t="s">
        <v>22</v>
      </c>
      <c r="C49" s="6"/>
      <c r="D49" s="6"/>
      <c r="E49" s="6"/>
      <c r="F49" s="14">
        <f t="shared" si="1"/>
        <v>0</v>
      </c>
      <c r="G49" s="14">
        <f t="shared" si="2"/>
        <v>0</v>
      </c>
      <c r="H49" s="14">
        <f t="shared" si="3"/>
        <v>0</v>
      </c>
      <c r="I49" s="14">
        <f t="shared" si="4"/>
        <v>0</v>
      </c>
      <c r="J49" s="13"/>
      <c r="K49" s="13"/>
      <c r="L49" s="14" t="e" cm="1">
        <f t="array" ref="L49">VLOOKUP(A49,Cluster!A:C,{2,3},FALSE)</f>
        <v>#N/A</v>
      </c>
      <c r="M49" s="14"/>
      <c r="N49" s="14">
        <f t="shared" si="9"/>
        <v>1</v>
      </c>
      <c r="O49" s="14">
        <f t="shared" si="10"/>
        <v>-1</v>
      </c>
      <c r="P49" s="14" t="e">
        <f>N49*VLOOKUP(L49&amp;$B$1,'VM Price'!A:E,3,FALSE)+O49*VLOOKUP(L49&amp;$B$1,'VM Price'!A:E,4,FALSE)</f>
        <v>#N/A</v>
      </c>
      <c r="Q49" s="14">
        <f t="shared" si="6"/>
        <v>0.1</v>
      </c>
      <c r="R49" s="14" t="e" cm="1">
        <f t="array" ref="R49">LN(VLOOKUP(A49,Cluster!A:D,{4},FALSE)*IF(D49&gt;1,D49,1))</f>
        <v>#N/A</v>
      </c>
      <c r="S49" s="14" t="e">
        <f t="shared" si="7"/>
        <v>#N/A</v>
      </c>
    </row>
    <row r="50" spans="1:19" ht="30" customHeight="1">
      <c r="A50" s="6"/>
      <c r="B50" s="6" t="s">
        <v>22</v>
      </c>
      <c r="C50" s="6"/>
      <c r="D50" s="6"/>
      <c r="E50" s="6"/>
      <c r="F50" s="14">
        <f t="shared" si="1"/>
        <v>0</v>
      </c>
      <c r="G50" s="14">
        <f t="shared" si="2"/>
        <v>0</v>
      </c>
      <c r="H50" s="14">
        <f t="shared" si="3"/>
        <v>0</v>
      </c>
      <c r="I50" s="14">
        <f t="shared" si="4"/>
        <v>0</v>
      </c>
      <c r="J50" s="13"/>
      <c r="K50" s="13"/>
      <c r="L50" s="14" t="e" cm="1">
        <f t="array" ref="L50">VLOOKUP(A50,Cluster!A:C,{2,3},FALSE)</f>
        <v>#N/A</v>
      </c>
      <c r="M50" s="14"/>
      <c r="N50" s="14">
        <f t="shared" si="9"/>
        <v>1</v>
      </c>
      <c r="O50" s="14">
        <f t="shared" si="10"/>
        <v>-1</v>
      </c>
      <c r="P50" s="14" t="e">
        <f>N50*VLOOKUP(L50&amp;$B$1,'VM Price'!A:E,3,FALSE)+O50*VLOOKUP(L50&amp;$B$1,'VM Price'!A:E,4,FALSE)</f>
        <v>#N/A</v>
      </c>
      <c r="Q50" s="14">
        <f t="shared" si="6"/>
        <v>0.1</v>
      </c>
      <c r="R50" s="14" t="e" cm="1">
        <f t="array" ref="R50">LN(VLOOKUP(A50,Cluster!A:D,{4},FALSE)*IF(D50&gt;1,D50,1))</f>
        <v>#N/A</v>
      </c>
      <c r="S50" s="14" t="e">
        <f t="shared" si="7"/>
        <v>#N/A</v>
      </c>
    </row>
    <row r="51" spans="1:19" ht="30" customHeight="1">
      <c r="A51" s="6"/>
      <c r="B51" s="6" t="s">
        <v>22</v>
      </c>
      <c r="C51" s="6"/>
      <c r="D51" s="6"/>
      <c r="E51" s="6"/>
      <c r="F51" s="14">
        <f t="shared" si="1"/>
        <v>0</v>
      </c>
      <c r="G51" s="14">
        <f t="shared" si="2"/>
        <v>0</v>
      </c>
      <c r="H51" s="14">
        <f t="shared" si="3"/>
        <v>0</v>
      </c>
      <c r="I51" s="14">
        <f t="shared" si="4"/>
        <v>0</v>
      </c>
      <c r="J51" s="15"/>
      <c r="K51" s="15"/>
      <c r="L51" s="14" t="e" cm="1">
        <f t="array" ref="L51">VLOOKUP(A51,Cluster!A:C,{2,3},FALSE)</f>
        <v>#N/A</v>
      </c>
      <c r="M51" s="14"/>
      <c r="N51" s="14">
        <f t="shared" si="9"/>
        <v>1</v>
      </c>
      <c r="O51" s="14">
        <f t="shared" si="10"/>
        <v>-1</v>
      </c>
      <c r="P51" s="14" t="e">
        <f>N51*VLOOKUP(L51&amp;$B$1,'VM Price'!A:E,3,FALSE)+O51*VLOOKUP(L51&amp;$B$1,'VM Price'!A:E,4,FALSE)</f>
        <v>#N/A</v>
      </c>
      <c r="Q51" s="14">
        <f t="shared" si="6"/>
        <v>0.1</v>
      </c>
      <c r="R51" s="14" t="e" cm="1">
        <f t="array" ref="R51">LN(VLOOKUP(A51,Cluster!A:D,{4},FALSE)*IF(D51&gt;1,D51,1))</f>
        <v>#N/A</v>
      </c>
      <c r="S51" s="14" t="e">
        <f t="shared" si="7"/>
        <v>#N/A</v>
      </c>
    </row>
    <row r="52" spans="1:19" ht="30" customHeight="1">
      <c r="G52" s="16">
        <f>SUM(G4:G51)</f>
        <v>0</v>
      </c>
      <c r="H52" s="16">
        <f>SUM(H4:H51)</f>
        <v>0</v>
      </c>
      <c r="I52" s="16">
        <f>SUM(I3:I51)</f>
        <v>0</v>
      </c>
    </row>
  </sheetData>
  <sheetProtection algorithmName="SHA-512" hashValue="EbPW+Tl4V5TRFBUNp+wnZBlFwz3tw8mIVG8JycC5/t5JAQMYyhK5ENOtQ4XMg9q/lGgPZWuKnZ5ojqMGcvxrFA==" saltValue="5txTceYTvvDsg/Nl9WrHOg==" spinCount="100000" sheet="1" objects="1" scenarios="1"/>
  <phoneticPr fontId="1" type="noConversion"/>
  <dataValidations count="9">
    <dataValidation allowBlank="1" showErrorMessage="1" promptTitle="Compute engine usage" prompt="e.g. 01 hr 02 min 07 s" sqref="E52:E1048576" xr:uid="{272D389A-F292-F84B-899A-1E397C695503}"/>
    <dataValidation allowBlank="1" showInputMessage="1" showErrorMessage="1" promptTitle="Compute engine usage" prompt="Format should be like:_x000a_&gt; 01 hr 02 min 07 s_x000a_&gt; 02 min 07 s_x000a_&gt; 07 s_x000a_If you run scatter jobs without sharing the cluster, enter the average time per job here to estimate the cost." sqref="E2" xr:uid="{5CD44AB9-683E-104A-8C4D-B76C46C188F4}"/>
    <dataValidation type="custom" allowBlank="1" showErrorMessage="1" promptTitle="Compute engine usage" prompt="e.g. 01 hr 02 min 07 s" sqref="E4:E51" xr:uid="{66385A53-C7E0-334F-BA9A-5A7A4A22F5D7}">
      <formula1>AND(OR(ISNUMBER(FIND(" hr ", E4)), TRUE), OR(ISNUMBER(FIND(" min ", E4)), TRUE), ISNUMBER(FIND(" s", E4)))</formula1>
    </dataValidation>
    <dataValidation type="custom" allowBlank="1" showErrorMessage="1" promptTitle="Compute engine usage" prompt="e.g._x000a_&gt; 01 hr 02 min 07 s_x000a_&gt; 02 min 07 s_x000a_&gt; 07 s" sqref="E4:E7" xr:uid="{5DA86EBC-860B-8049-AE2C-00D6288DAC31}">
      <formula1>AND(OR(ISNUMBER(FIND(" hr ", E4)), TRUE), OR(ISNUMBER(FIND(" min ", E4)), TRUE), ISNUMBER(FIND(" s", E4)))</formula1>
    </dataValidation>
    <dataValidation allowBlank="1" showInputMessage="1" showErrorMessage="1" promptTitle="Number of Scatter Cluster" prompt="If you run scatter jobs without sharing the cluster, enter the number of jobs here." sqref="C2" xr:uid="{9AC63BBA-2F98-D240-BF41-9B6E66673933}"/>
    <dataValidation type="whole" operator="notEqual" allowBlank="1" showInputMessage="1" showErrorMessage="1" sqref="C4:D1048576" xr:uid="{8EC9AEC2-4A82-2945-9F11-6653942663F3}">
      <formula1>0</formula1>
    </dataValidation>
    <dataValidation allowBlank="1" showErrorMessage="1" promptTitle="Job Elapsed time" prompt="You can find the job elapsed time in the Runtime section section of the Job Overview." sqref="E3" xr:uid="{27D7B368-B528-B644-88BE-080B2F1D21A4}"/>
    <dataValidation type="custom" allowBlank="1" showInputMessage="1" showErrorMessage="1" promptTitle="Job Elapsed Time" prompt="You can find the job elapsed time in the Runtime section of the Job Overview." sqref="E3" xr:uid="{9BD3F538-8921-F548-A420-54F1262474F7}">
      <formula1>AND(OR(ISNUMBER(FIND(" hr ", E3)), TRUE), OR(ISNUMBER(FIND(" min ", E3)), TRUE), ISNUMBER(FIND(" s", E3)))</formula1>
    </dataValidation>
    <dataValidation allowBlank="1" showInputMessage="1" showErrorMessage="1" promptTitle="Number of Concurrent Tasks" prompt="If you run scatter jobs in a sharing cluster, enter the number of jobs here." sqref="D2" xr:uid="{F99B64A1-D1F9-064B-A6AA-5CB6ADA6E19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F39385-0618-3B41-B47A-E959D72295CE}">
          <x14:formula1>
            <xm:f>Items!$A$1:$A$4</xm:f>
          </x14:formula1>
          <xm:sqref>B4:B51</xm:sqref>
        </x14:dataValidation>
        <x14:dataValidation type="list" allowBlank="1" showInputMessage="1" showErrorMessage="1" xr:uid="{63158816-34D2-474A-BBE6-A91CF42319DD}">
          <x14:formula1>
            <xm:f>Cluster!$A:$A</xm:f>
          </x14:formula1>
          <xm:sqref>A3:A51</xm:sqref>
        </x14:dataValidation>
        <x14:dataValidation type="list" allowBlank="1" showInputMessage="1" showErrorMessage="1" xr:uid="{831C4C06-3568-0C4F-B267-E614F00A88DC}">
          <x14:formula1>
            <xm:f>'VM Price'!$E:$E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B24E-9BC4-834A-AC47-BE858082EAA3}">
  <dimension ref="A1:V15"/>
  <sheetViews>
    <sheetView workbookViewId="0">
      <selection activeCell="P8" sqref="P8"/>
    </sheetView>
  </sheetViews>
  <sheetFormatPr baseColWidth="10" defaultRowHeight="15"/>
  <cols>
    <col min="1" max="1" width="16.33203125" bestFit="1" customWidth="1"/>
    <col min="2" max="3" width="13.1640625" bestFit="1" customWidth="1"/>
    <col min="4" max="5" width="24" bestFit="1" customWidth="1"/>
    <col min="6" max="7" width="19.5" bestFit="1" customWidth="1"/>
    <col min="9" max="9" width="13" bestFit="1" customWidth="1"/>
    <col min="15" max="15" width="15.5" bestFit="1" customWidth="1"/>
    <col min="16" max="16" width="13" bestFit="1" customWidth="1"/>
  </cols>
  <sheetData>
    <row r="1" spans="1:22" ht="16" thickBot="1"/>
    <row r="2" spans="1:22" ht="16" thickBot="1">
      <c r="B2" s="17" t="s">
        <v>48</v>
      </c>
      <c r="C2" s="25" t="s">
        <v>42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22" ht="16" thickBot="1">
      <c r="B3" s="20" t="s">
        <v>49</v>
      </c>
      <c r="C3" t="s">
        <v>50</v>
      </c>
      <c r="D3" t="s">
        <v>51</v>
      </c>
      <c r="E3" t="s">
        <v>52</v>
      </c>
      <c r="F3" t="s">
        <v>58</v>
      </c>
      <c r="G3" t="s">
        <v>59</v>
      </c>
      <c r="H3" t="s">
        <v>60</v>
      </c>
      <c r="I3" t="s">
        <v>55</v>
      </c>
      <c r="J3" s="23">
        <v>1.9370000000000001</v>
      </c>
      <c r="K3" t="s">
        <v>61</v>
      </c>
      <c r="L3" t="s">
        <v>62</v>
      </c>
      <c r="M3" t="s">
        <v>6</v>
      </c>
      <c r="N3" t="s">
        <v>63</v>
      </c>
      <c r="O3" t="s">
        <v>64</v>
      </c>
      <c r="P3" s="21" t="s">
        <v>57</v>
      </c>
    </row>
    <row r="4" spans="1:22" ht="16" thickBot="1">
      <c r="B4" s="26" t="s">
        <v>35</v>
      </c>
      <c r="C4" s="27" t="s">
        <v>53</v>
      </c>
      <c r="D4" s="27" t="s">
        <v>54</v>
      </c>
      <c r="E4" s="28" t="s">
        <v>54</v>
      </c>
      <c r="F4" t="s">
        <v>54</v>
      </c>
      <c r="G4" t="s">
        <v>54</v>
      </c>
      <c r="H4">
        <v>3.3934000000000006E-2</v>
      </c>
      <c r="I4" t="s">
        <v>56</v>
      </c>
      <c r="J4" s="24">
        <v>0.56200000000000006</v>
      </c>
      <c r="K4" t="s">
        <v>65</v>
      </c>
      <c r="L4">
        <v>1</v>
      </c>
      <c r="M4">
        <v>1</v>
      </c>
      <c r="N4">
        <v>0</v>
      </c>
      <c r="O4">
        <v>5.7000000000000002E-2</v>
      </c>
      <c r="P4" s="35">
        <v>3.3333333333333333E-2</v>
      </c>
    </row>
    <row r="5" spans="1:22">
      <c r="B5" s="29" t="s">
        <v>8</v>
      </c>
      <c r="C5" s="30" t="s">
        <v>22</v>
      </c>
      <c r="D5" s="30"/>
      <c r="E5" s="31" t="s">
        <v>44</v>
      </c>
      <c r="F5">
        <v>2.5000000000000001E-2</v>
      </c>
      <c r="G5">
        <v>0.125</v>
      </c>
      <c r="H5">
        <v>7.1999999999999995E-2</v>
      </c>
      <c r="K5" t="s">
        <v>1</v>
      </c>
      <c r="L5">
        <v>1</v>
      </c>
      <c r="M5">
        <v>1</v>
      </c>
      <c r="N5">
        <v>0</v>
      </c>
      <c r="O5">
        <v>0.57599999999999996</v>
      </c>
      <c r="P5" s="36">
        <v>0.1</v>
      </c>
    </row>
    <row r="6" spans="1:22">
      <c r="B6" s="29" t="s">
        <v>33</v>
      </c>
      <c r="C6" s="30" t="s">
        <v>22</v>
      </c>
      <c r="D6" s="30"/>
      <c r="E6" s="31" t="s">
        <v>45</v>
      </c>
      <c r="F6">
        <v>2.9722222222222223E-2</v>
      </c>
      <c r="G6">
        <v>0.12972222222222224</v>
      </c>
      <c r="H6">
        <v>0.1427333611111111</v>
      </c>
      <c r="K6" t="s">
        <v>1</v>
      </c>
      <c r="L6">
        <v>8</v>
      </c>
      <c r="M6">
        <v>1</v>
      </c>
      <c r="N6">
        <v>7</v>
      </c>
      <c r="O6">
        <v>1.1002999999999998</v>
      </c>
      <c r="P6" s="36">
        <v>0.1</v>
      </c>
    </row>
    <row r="7" spans="1:22" ht="16" thickBot="1">
      <c r="B7" s="32" t="s">
        <v>46</v>
      </c>
      <c r="C7" s="33" t="s">
        <v>22</v>
      </c>
      <c r="D7" s="33"/>
      <c r="E7" s="34" t="s">
        <v>47</v>
      </c>
      <c r="F7" s="22">
        <v>0.20722222222222222</v>
      </c>
      <c r="G7" s="22">
        <v>0.30722222222222223</v>
      </c>
      <c r="H7" s="22">
        <v>1.6885547777777778</v>
      </c>
      <c r="I7" s="22"/>
      <c r="J7" s="22"/>
      <c r="K7" s="22" t="s">
        <v>0</v>
      </c>
      <c r="L7" s="22">
        <v>30</v>
      </c>
      <c r="M7" s="22">
        <v>1</v>
      </c>
      <c r="N7" s="22">
        <v>29</v>
      </c>
      <c r="O7" s="22">
        <v>5.4962</v>
      </c>
      <c r="P7" s="37">
        <v>0.1</v>
      </c>
    </row>
    <row r="9" spans="1:22">
      <c r="A9" t="s">
        <v>86</v>
      </c>
    </row>
    <row r="10" spans="1:22" ht="16" thickBot="1">
      <c r="B10" s="17" t="s">
        <v>48</v>
      </c>
      <c r="C10" s="40" t="s">
        <v>42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</row>
    <row r="11" spans="1:22" ht="16" thickBot="1">
      <c r="B11" s="20" t="s">
        <v>49</v>
      </c>
      <c r="C11" t="s">
        <v>50</v>
      </c>
      <c r="D11" t="s">
        <v>51</v>
      </c>
      <c r="E11" t="s">
        <v>75</v>
      </c>
      <c r="F11" t="s">
        <v>52</v>
      </c>
      <c r="G11" t="s">
        <v>58</v>
      </c>
      <c r="H11" t="s">
        <v>59</v>
      </c>
      <c r="I11" t="s">
        <v>69</v>
      </c>
      <c r="J11" t="s">
        <v>73</v>
      </c>
      <c r="K11" t="s">
        <v>55</v>
      </c>
      <c r="L11" s="23">
        <v>2.9130000000000003</v>
      </c>
      <c r="M11" t="s">
        <v>61</v>
      </c>
      <c r="N11" t="s">
        <v>62</v>
      </c>
      <c r="O11" t="s">
        <v>6</v>
      </c>
      <c r="P11" t="s">
        <v>63</v>
      </c>
      <c r="Q11" t="s">
        <v>64</v>
      </c>
      <c r="R11" t="s">
        <v>57</v>
      </c>
      <c r="S11" t="s">
        <v>67</v>
      </c>
      <c r="T11" t="s">
        <v>71</v>
      </c>
      <c r="U11" t="s">
        <v>84</v>
      </c>
      <c r="V11" s="21">
        <v>0.6</v>
      </c>
    </row>
    <row r="12" spans="1:22" ht="16" thickBot="1">
      <c r="B12" s="41" t="s">
        <v>35</v>
      </c>
      <c r="C12" s="27" t="s">
        <v>53</v>
      </c>
      <c r="D12" s="27" t="s">
        <v>54</v>
      </c>
      <c r="E12" s="27" t="s">
        <v>54</v>
      </c>
      <c r="F12" s="28" t="s">
        <v>54</v>
      </c>
      <c r="G12" t="s">
        <v>54</v>
      </c>
      <c r="H12" t="s">
        <v>54</v>
      </c>
      <c r="J12">
        <v>3.3934000000000006E-2</v>
      </c>
      <c r="K12" t="s">
        <v>56</v>
      </c>
      <c r="L12" s="24">
        <v>0.56200000000000006</v>
      </c>
      <c r="M12" t="s">
        <v>65</v>
      </c>
      <c r="N12">
        <v>1</v>
      </c>
      <c r="O12">
        <v>1</v>
      </c>
      <c r="P12">
        <v>0</v>
      </c>
      <c r="Q12">
        <v>5.7000000000000002E-2</v>
      </c>
      <c r="R12">
        <v>3.3333333333333333E-2</v>
      </c>
      <c r="V12" s="21"/>
    </row>
    <row r="13" spans="1:22">
      <c r="B13" s="42" t="s">
        <v>8</v>
      </c>
      <c r="C13" s="30" t="s">
        <v>22</v>
      </c>
      <c r="D13" s="30"/>
      <c r="E13" s="30"/>
      <c r="F13" s="31" t="s">
        <v>44</v>
      </c>
      <c r="G13">
        <v>2.5000000000000001E-2</v>
      </c>
      <c r="H13">
        <v>0.125</v>
      </c>
      <c r="I13">
        <v>3.1199999999999999E-2</v>
      </c>
      <c r="J13">
        <v>7.1999999999999995E-2</v>
      </c>
      <c r="M13" t="s">
        <v>1</v>
      </c>
      <c r="N13">
        <v>1</v>
      </c>
      <c r="O13">
        <v>1</v>
      </c>
      <c r="P13">
        <v>0</v>
      </c>
      <c r="Q13">
        <v>0.57599999999999996</v>
      </c>
      <c r="R13">
        <v>0.1</v>
      </c>
      <c r="S13">
        <v>2.0794415416798357</v>
      </c>
      <c r="T13">
        <v>1.2476649250079015</v>
      </c>
      <c r="V13" s="21"/>
    </row>
    <row r="14" spans="1:22">
      <c r="B14" s="42" t="s">
        <v>33</v>
      </c>
      <c r="C14" s="30" t="s">
        <v>22</v>
      </c>
      <c r="D14" s="30"/>
      <c r="E14" s="30"/>
      <c r="F14" s="31" t="s">
        <v>45</v>
      </c>
      <c r="G14">
        <v>2.9722222222222223E-2</v>
      </c>
      <c r="H14">
        <v>0.12972222222222224</v>
      </c>
      <c r="I14">
        <v>7.4200000000000002E-2</v>
      </c>
      <c r="J14">
        <v>0.14269999999999999</v>
      </c>
      <c r="M14" t="s">
        <v>1</v>
      </c>
      <c r="N14">
        <v>8</v>
      </c>
      <c r="O14">
        <v>1</v>
      </c>
      <c r="P14">
        <v>7</v>
      </c>
      <c r="Q14">
        <v>1.1002999999999998</v>
      </c>
      <c r="R14">
        <v>0.1</v>
      </c>
      <c r="S14">
        <v>4.1588830833596715</v>
      </c>
      <c r="T14">
        <v>2.495329850015803</v>
      </c>
      <c r="V14" s="21"/>
    </row>
    <row r="15" spans="1:22">
      <c r="B15" s="43" t="s">
        <v>46</v>
      </c>
      <c r="C15" s="44" t="s">
        <v>22</v>
      </c>
      <c r="D15" s="44"/>
      <c r="E15" s="44"/>
      <c r="F15" s="45" t="s">
        <v>47</v>
      </c>
      <c r="G15" s="22">
        <v>0.20722222222222222</v>
      </c>
      <c r="H15" s="22">
        <v>0.30722222222222223</v>
      </c>
      <c r="I15" s="22">
        <v>0.76759999999999995</v>
      </c>
      <c r="J15" s="22">
        <v>1.7909999999999999</v>
      </c>
      <c r="K15" s="22"/>
      <c r="L15" s="22"/>
      <c r="M15" s="22" t="s">
        <v>0</v>
      </c>
      <c r="N15" s="22">
        <v>30</v>
      </c>
      <c r="O15" s="22">
        <v>1</v>
      </c>
      <c r="P15" s="22">
        <v>29</v>
      </c>
      <c r="Q15" s="22">
        <v>5.8296999999999999</v>
      </c>
      <c r="R15" s="22">
        <v>0.1</v>
      </c>
      <c r="S15" s="22">
        <v>6.1737861039019366</v>
      </c>
      <c r="T15" s="22">
        <v>3.7042716623411618</v>
      </c>
      <c r="U15" s="22"/>
      <c r="V15" s="46"/>
    </row>
  </sheetData>
  <sheetProtection algorithmName="SHA-512" hashValue="NtzVWXq/pVxv/WjRAnJB//FGagrb0AH03GZFaNhjME5ZZSgHfB6qyGKbyyfNSEG56mOIStJ4l3vpfVNdA3eBcw==" saltValue="fKx2ei7R7vKHT8EkUBuTwQ==" spinCount="100000" sheet="1" objects="1" scenarios="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587D-EA55-2A43-9894-DD9D3ABA4424}">
  <dimension ref="A1:H6"/>
  <sheetViews>
    <sheetView workbookViewId="0">
      <selection activeCell="D21" sqref="D21"/>
    </sheetView>
  </sheetViews>
  <sheetFormatPr baseColWidth="10" defaultRowHeight="20"/>
  <cols>
    <col min="1" max="1" width="40.1640625" style="4" bestFit="1" customWidth="1"/>
    <col min="2" max="2" width="26.83203125" style="1" bestFit="1" customWidth="1"/>
    <col min="3" max="3" width="13.5" style="1" bestFit="1" customWidth="1"/>
    <col min="4" max="5" width="15.6640625" style="1" customWidth="1"/>
    <col min="6" max="6" width="14.1640625" style="1" customWidth="1"/>
    <col min="7" max="7" width="13.5" style="1" bestFit="1" customWidth="1"/>
    <col min="8" max="8" width="14.5" style="4" bestFit="1" customWidth="1"/>
    <col min="9" max="16384" width="10.83203125" style="4"/>
  </cols>
  <sheetData>
    <row r="1" spans="1:8">
      <c r="A1" s="3" t="s">
        <v>43</v>
      </c>
      <c r="B1" s="3" t="s">
        <v>2</v>
      </c>
      <c r="C1" s="5" t="s">
        <v>6</v>
      </c>
      <c r="D1" s="3" t="s">
        <v>7</v>
      </c>
      <c r="E1" s="3" t="s">
        <v>31</v>
      </c>
      <c r="G1" s="5"/>
      <c r="H1" s="3"/>
    </row>
    <row r="2" spans="1:8">
      <c r="A2" s="1" t="str">
        <f>B2&amp;E2</f>
        <v>Standard_DS1_v2West US2</v>
      </c>
      <c r="B2" s="1" t="s">
        <v>4</v>
      </c>
      <c r="C2" s="2">
        <v>5.7000000000000002E-2</v>
      </c>
      <c r="D2" s="4">
        <v>8.0000000000000002E-3</v>
      </c>
      <c r="E2" s="1" t="s">
        <v>32</v>
      </c>
      <c r="G2" s="5"/>
      <c r="H2" s="3"/>
    </row>
    <row r="3" spans="1:8">
      <c r="A3" s="1" t="str">
        <f>B3&amp;E3</f>
        <v>Standard_E8d_v5West US2</v>
      </c>
      <c r="B3" s="1" t="s">
        <v>3</v>
      </c>
      <c r="C3" s="2">
        <v>0.57599999999999996</v>
      </c>
      <c r="D3" s="1">
        <v>7.4899999999999994E-2</v>
      </c>
      <c r="E3" s="1" t="s">
        <v>32</v>
      </c>
      <c r="G3" s="4"/>
    </row>
    <row r="4" spans="1:8">
      <c r="A4" s="1" t="str">
        <f>B4&amp;E4</f>
        <v>Standard_E16d_v5West US2</v>
      </c>
      <c r="B4" s="1" t="s">
        <v>5</v>
      </c>
      <c r="C4" s="2">
        <v>1.1519999999999999</v>
      </c>
      <c r="D4" s="1">
        <v>0.1613</v>
      </c>
      <c r="E4" s="1" t="s">
        <v>32</v>
      </c>
    </row>
    <row r="5" spans="1:8">
      <c r="A5" s="1" t="s">
        <v>82</v>
      </c>
      <c r="B5" s="1" t="s">
        <v>78</v>
      </c>
      <c r="C5" s="2">
        <v>0.752</v>
      </c>
      <c r="D5" s="1">
        <v>9.69E-2</v>
      </c>
      <c r="E5" s="1" t="s">
        <v>42</v>
      </c>
    </row>
    <row r="6" spans="1:8">
      <c r="A6" s="1" t="s">
        <v>83</v>
      </c>
      <c r="B6" s="1" t="s">
        <v>81</v>
      </c>
      <c r="C6" s="2">
        <v>1.204</v>
      </c>
      <c r="D6" s="1">
        <v>0.15509999999999999</v>
      </c>
      <c r="E6" s="1" t="s">
        <v>42</v>
      </c>
    </row>
  </sheetData>
  <sheetProtection algorithmName="SHA-512" hashValue="7gxPcURM042YMq5STZZgBOLjyVSkfa7j12ZCy/q+bUW9Y7wHnu7oHZmdOIEPLBa1mMyM8AHTZSoh1nb9h05JUA==" saltValue="gr4d72oluKYhFqcu+HJCgA==" spinCount="100000" sheet="1" objects="1" scenarios="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BA6F-01E8-A243-ACAB-1D3581995CB7}">
  <dimension ref="A1:D12"/>
  <sheetViews>
    <sheetView workbookViewId="0">
      <selection activeCell="D13" sqref="D13"/>
    </sheetView>
  </sheetViews>
  <sheetFormatPr baseColWidth="10" defaultRowHeight="20"/>
  <cols>
    <col min="1" max="1" width="19.6640625" style="1" bestFit="1" customWidth="1"/>
    <col min="2" max="2" width="35.83203125" style="1" bestFit="1" customWidth="1"/>
    <col min="3" max="5" width="17.5" style="1" customWidth="1"/>
    <col min="6" max="6" width="16.5" style="1" bestFit="1" customWidth="1"/>
    <col min="7" max="7" width="16.33203125" style="1" bestFit="1" customWidth="1"/>
    <col min="8" max="8" width="17.5" style="1" bestFit="1" customWidth="1"/>
    <col min="9" max="16384" width="10.83203125" style="1"/>
  </cols>
  <sheetData>
    <row r="1" spans="1:4">
      <c r="A1" s="3" t="s">
        <v>16</v>
      </c>
      <c r="B1" s="3" t="s">
        <v>17</v>
      </c>
      <c r="C1" s="3" t="s">
        <v>18</v>
      </c>
      <c r="D1" s="3" t="s">
        <v>66</v>
      </c>
    </row>
    <row r="2" spans="1:4">
      <c r="A2" s="1" t="s">
        <v>36</v>
      </c>
      <c r="B2" s="1" t="s">
        <v>4</v>
      </c>
      <c r="C2" s="1">
        <v>1</v>
      </c>
    </row>
    <row r="3" spans="1:4">
      <c r="A3" s="1" t="s">
        <v>9</v>
      </c>
      <c r="B3" s="1" t="s">
        <v>1</v>
      </c>
      <c r="C3" s="1">
        <v>1</v>
      </c>
      <c r="D3" s="1">
        <v>8</v>
      </c>
    </row>
    <row r="4" spans="1:4">
      <c r="A4" s="1" t="s">
        <v>11</v>
      </c>
      <c r="B4" s="1" t="s">
        <v>1</v>
      </c>
      <c r="C4" s="1">
        <v>2</v>
      </c>
      <c r="D4" s="1">
        <v>16</v>
      </c>
    </row>
    <row r="5" spans="1:4">
      <c r="A5" s="1" t="s">
        <v>10</v>
      </c>
      <c r="B5" s="1" t="s">
        <v>1</v>
      </c>
      <c r="C5" s="1">
        <v>8</v>
      </c>
      <c r="D5" s="1">
        <v>64</v>
      </c>
    </row>
    <row r="6" spans="1:4">
      <c r="A6" s="1" t="s">
        <v>12</v>
      </c>
      <c r="B6" s="1" t="s">
        <v>1</v>
      </c>
      <c r="C6" s="1">
        <v>10</v>
      </c>
      <c r="D6" s="1">
        <v>80</v>
      </c>
    </row>
    <row r="7" spans="1:4">
      <c r="A7" s="1" t="s">
        <v>13</v>
      </c>
      <c r="B7" s="1" t="s">
        <v>0</v>
      </c>
      <c r="C7" s="1">
        <v>10</v>
      </c>
      <c r="D7" s="1">
        <v>160</v>
      </c>
    </row>
    <row r="8" spans="1:4">
      <c r="A8" s="2" t="s">
        <v>14</v>
      </c>
      <c r="B8" s="1" t="s">
        <v>0</v>
      </c>
      <c r="C8" s="1">
        <v>20</v>
      </c>
      <c r="D8" s="1">
        <v>320</v>
      </c>
    </row>
    <row r="9" spans="1:4">
      <c r="A9" s="2" t="s">
        <v>15</v>
      </c>
      <c r="B9" s="1" t="s">
        <v>0</v>
      </c>
      <c r="C9" s="1">
        <v>30</v>
      </c>
      <c r="D9" s="1">
        <v>480</v>
      </c>
    </row>
    <row r="10" spans="1:4">
      <c r="A10" s="2" t="s">
        <v>77</v>
      </c>
      <c r="B10" s="1" t="s">
        <v>78</v>
      </c>
      <c r="C10" s="1">
        <v>2</v>
      </c>
      <c r="D10" s="1">
        <v>16</v>
      </c>
    </row>
    <row r="11" spans="1:4">
      <c r="A11" s="1" t="s">
        <v>79</v>
      </c>
      <c r="B11" s="1" t="s">
        <v>78</v>
      </c>
      <c r="C11" s="1">
        <v>8</v>
      </c>
      <c r="D11" s="1">
        <v>64</v>
      </c>
    </row>
    <row r="12" spans="1:4">
      <c r="A12" s="1" t="s">
        <v>80</v>
      </c>
      <c r="B12" s="1" t="s">
        <v>81</v>
      </c>
      <c r="C12" s="1">
        <v>20</v>
      </c>
      <c r="D12" s="1">
        <v>320</v>
      </c>
    </row>
  </sheetData>
  <sheetProtection algorithmName="SHA-512" hashValue="EQeHzGYaIxyM6w9pSpMYruGw8T3jGdpwmh6ADSh10lH9bAf00LJNt1zSf0acenG6zDvwCt0heOe5XVCoFwADoQ==" saltValue="dD4F1gS34zcuaCUU/tMxSw==" spinCount="100000" sheet="1" objects="1" scenarios="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0232-321C-C140-B7EA-567C689E9ABD}">
  <dimension ref="A1:C6"/>
  <sheetViews>
    <sheetView workbookViewId="0">
      <selection activeCell="C1" sqref="C1:C1048576"/>
    </sheetView>
  </sheetViews>
  <sheetFormatPr baseColWidth="10" defaultRowHeight="15"/>
  <sheetData>
    <row r="1" spans="1:3" ht="20">
      <c r="A1" s="1" t="s">
        <v>19</v>
      </c>
      <c r="C1" s="1"/>
    </row>
    <row r="2" spans="1:3" ht="20">
      <c r="A2" s="1" t="s">
        <v>20</v>
      </c>
      <c r="C2" s="1"/>
    </row>
    <row r="3" spans="1:3" ht="20">
      <c r="A3" s="1" t="s">
        <v>21</v>
      </c>
    </row>
    <row r="4" spans="1:3" ht="20">
      <c r="A4" s="1" t="s">
        <v>23</v>
      </c>
    </row>
    <row r="5" spans="1:3" ht="20">
      <c r="A5" s="1"/>
      <c r="C5" s="1"/>
    </row>
    <row r="6" spans="1:3" ht="20">
      <c r="A6" s="1"/>
      <c r="C6" s="1"/>
    </row>
  </sheetData>
  <sheetProtection algorithmName="SHA-512" hashValue="1Uahp58bgCyfUGy4he5wSYrYZz83U5Q8er6c0WVmuNGK7EeVUQqgy0tYRG5sr/xLziwE3JKfrrEFAR+B5AYOYg==" saltValue="kkYmxdJcP+wT/M0cvnetGw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WGS Germline Est.</vt:lpstr>
      <vt:lpstr>WES Somatic Est.</vt:lpstr>
      <vt:lpstr>TPMI 1000 samples Est.</vt:lpstr>
      <vt:lpstr>Impute 20000 samples Est.</vt:lpstr>
      <vt:lpstr>JointGenotyping 188 samplesEst.</vt:lpstr>
      <vt:lpstr>Superset ShinyApp Est.</vt:lpstr>
      <vt:lpstr>Calculator</vt:lpstr>
      <vt:lpstr>Verification Dataset</vt:lpstr>
      <vt:lpstr>VM Price</vt:lpstr>
      <vt:lpstr>Cluster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Chi Syu</dc:creator>
  <cp:lastModifiedBy>Wei Chi Syu</cp:lastModifiedBy>
  <dcterms:created xsi:type="dcterms:W3CDTF">2024-08-14T06:36:51Z</dcterms:created>
  <dcterms:modified xsi:type="dcterms:W3CDTF">2024-09-22T09:46:54Z</dcterms:modified>
</cp:coreProperties>
</file>