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43.xml" ContentType="application/vnd.openxmlformats-officedocument.spreadsheetml.revisionLo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15" yWindow="810" windowWidth="12885" windowHeight="9495" tabRatio="165"/>
  </bookViews>
  <sheets>
    <sheet name="FY1" sheetId="1" r:id="rId1"/>
    <sheet name="FY2" sheetId="2" r:id="rId2"/>
  </sheets>
  <definedNames>
    <definedName name="_xlnm.Print_Area" localSheetId="0">'FY1'!$A$1:$AF$1102</definedName>
    <definedName name="_xlnm.Print_Area" localSheetId="1">'FY2'!$A$1:$AE$87</definedName>
    <definedName name="Z_2620F8AF_66E2_4760_B6F0_204E848E0D02_.wvu.Cols" localSheetId="1" hidden="1">'FY2'!$AG:$AG</definedName>
    <definedName name="Z_2620F8AF_66E2_4760_B6F0_204E848E0D02_.wvu.PrintArea" localSheetId="0" hidden="1">'FY1'!$A$1:$AF$1102</definedName>
    <definedName name="Z_2620F8AF_66E2_4760_B6F0_204E848E0D02_.wvu.PrintArea" localSheetId="1" hidden="1">'FY2'!$A$1:$AE$87</definedName>
    <definedName name="Z_AF811A35_C827_4E0B_82FF_347E2E3F159E_.wvu.Cols" localSheetId="1" hidden="1">'FY2'!$AG:$AG</definedName>
    <definedName name="Z_AF811A35_C827_4E0B_82FF_347E2E3F159E_.wvu.PrintArea" localSheetId="0" hidden="1">'FY1'!$A$1:$AF$1102</definedName>
    <definedName name="Z_AF811A35_C827_4E0B_82FF_347E2E3F159E_.wvu.PrintArea" localSheetId="1" hidden="1">'FY2'!$A$1:$AE$87</definedName>
  </definedNames>
  <calcPr calcId="145621" iterateDelta="1E-4"/>
  <customWorkbookViews>
    <customWorkbookView name="Puranik - Personal View" guid="{2620F8AF-66E2-4760-B6F0-204E848E0D02}" mergeInterval="0" personalView="1" maximized="1" xWindow="1" yWindow="1" windowWidth="1366" windowHeight="538" tabRatio="165" activeSheetId="1"/>
    <customWorkbookView name="bharati.kawade - Personal View" guid="{AF811A35-C827-4E0B-82FF-347E2E3F159E}" mergeInterval="0" personalView="1" maximized="1" windowWidth="1436" windowHeight="674" tabRatio="165" activeSheetId="2"/>
  </customWorkbookViews>
</workbook>
</file>

<file path=xl/calcChain.xml><?xml version="1.0" encoding="utf-8"?>
<calcChain xmlns="http://schemas.openxmlformats.org/spreadsheetml/2006/main">
  <c r="AE68" i="1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V69" i="2"/>
  <c r="AB69"/>
  <c r="AD69" s="1"/>
  <c r="T69"/>
  <c r="R69"/>
  <c r="P69"/>
  <c r="M69"/>
  <c r="N69"/>
  <c r="K69"/>
  <c r="I69"/>
  <c r="G69"/>
  <c r="E69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66"/>
  <c r="P67"/>
  <c r="P68"/>
  <c r="P70"/>
  <c r="P71"/>
  <c r="P72"/>
  <c r="P73"/>
  <c r="P74"/>
  <c r="P75"/>
  <c r="P76"/>
  <c r="P77"/>
  <c r="P78"/>
  <c r="P79"/>
  <c r="P80"/>
  <c r="P81"/>
  <c r="P82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V66"/>
  <c r="V67"/>
  <c r="V68"/>
  <c r="V70"/>
  <c r="V71"/>
  <c r="V72"/>
  <c r="V73"/>
  <c r="V74"/>
  <c r="V75"/>
  <c r="V76"/>
  <c r="V77"/>
  <c r="V78"/>
  <c r="V79"/>
  <c r="V80"/>
  <c r="V81"/>
  <c r="V82"/>
  <c r="V65"/>
  <c r="T66"/>
  <c r="T67"/>
  <c r="T68"/>
  <c r="T70"/>
  <c r="T71"/>
  <c r="T72"/>
  <c r="T73"/>
  <c r="T74"/>
  <c r="T75"/>
  <c r="T76"/>
  <c r="T77"/>
  <c r="T78"/>
  <c r="T79"/>
  <c r="T80"/>
  <c r="T81"/>
  <c r="T82"/>
  <c r="T65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7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36"/>
  <c r="K66"/>
  <c r="K67"/>
  <c r="K68"/>
  <c r="K70"/>
  <c r="K71"/>
  <c r="K72"/>
  <c r="K73"/>
  <c r="K74"/>
  <c r="K75"/>
  <c r="K76"/>
  <c r="K77"/>
  <c r="K78"/>
  <c r="K79"/>
  <c r="K80"/>
  <c r="K81"/>
  <c r="K82"/>
  <c r="K65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36"/>
  <c r="K7"/>
  <c r="AE67" i="1" l="1"/>
  <c r="AE37"/>
  <c r="AE7"/>
  <c r="P67"/>
  <c r="M67"/>
  <c r="M3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7"/>
  <c r="M66" i="2" l="1"/>
  <c r="M67"/>
  <c r="M68"/>
  <c r="M70"/>
  <c r="M71"/>
  <c r="M72"/>
  <c r="M73"/>
  <c r="M74"/>
  <c r="M75"/>
  <c r="M76"/>
  <c r="M77"/>
  <c r="M78"/>
  <c r="M79"/>
  <c r="M80"/>
  <c r="M81"/>
  <c r="M82"/>
  <c r="M65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36"/>
  <c r="M7"/>
  <c r="T67" i="1" l="1"/>
  <c r="T37"/>
  <c r="E66" i="2" l="1"/>
  <c r="E67"/>
  <c r="E68"/>
  <c r="E70"/>
  <c r="E71"/>
  <c r="E72"/>
  <c r="E73"/>
  <c r="E74"/>
  <c r="E75"/>
  <c r="E76"/>
  <c r="E77"/>
  <c r="E78"/>
  <c r="E79"/>
  <c r="E80"/>
  <c r="E81"/>
  <c r="E82"/>
  <c r="E65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36"/>
  <c r="E7"/>
  <c r="P65"/>
  <c r="I66"/>
  <c r="I67"/>
  <c r="I68"/>
  <c r="I70"/>
  <c r="I71"/>
  <c r="I72"/>
  <c r="I73"/>
  <c r="I74"/>
  <c r="I75"/>
  <c r="I76"/>
  <c r="I77"/>
  <c r="I78"/>
  <c r="I79"/>
  <c r="I80"/>
  <c r="I81"/>
  <c r="I82"/>
  <c r="I65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36"/>
  <c r="I7"/>
  <c r="P7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36"/>
  <c r="G66"/>
  <c r="G67"/>
  <c r="G68"/>
  <c r="G70"/>
  <c r="G71"/>
  <c r="G72"/>
  <c r="G73"/>
  <c r="G74"/>
  <c r="G75"/>
  <c r="G76"/>
  <c r="G77"/>
  <c r="G78"/>
  <c r="G79"/>
  <c r="G80"/>
  <c r="G81"/>
  <c r="G82"/>
  <c r="G65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36"/>
  <c r="G7"/>
  <c r="R66"/>
  <c r="R67"/>
  <c r="R68"/>
  <c r="R70"/>
  <c r="R71"/>
  <c r="R72"/>
  <c r="R73"/>
  <c r="R74"/>
  <c r="R75"/>
  <c r="R76"/>
  <c r="R77"/>
  <c r="R78"/>
  <c r="R79"/>
  <c r="R80"/>
  <c r="R81"/>
  <c r="R82"/>
  <c r="R65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36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7"/>
  <c r="V67" i="1"/>
  <c r="V37"/>
  <c r="R67"/>
  <c r="R37"/>
  <c r="R7"/>
  <c r="G67"/>
  <c r="G37"/>
  <c r="G7"/>
  <c r="E67" l="1"/>
  <c r="E37"/>
  <c r="E7"/>
  <c r="V37" i="2" l="1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36"/>
  <c r="V26" i="1"/>
  <c r="V7"/>
  <c r="P37"/>
  <c r="P7"/>
  <c r="T7"/>
  <c r="K67"/>
  <c r="K37"/>
  <c r="K7"/>
  <c r="I67" l="1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I37"/>
  <c r="I7"/>
  <c r="N73" l="1"/>
  <c r="N75"/>
  <c r="N81"/>
  <c r="N82"/>
  <c r="N85"/>
  <c r="N74"/>
  <c r="N70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N71" l="1"/>
  <c r="N79"/>
  <c r="N78"/>
  <c r="N14"/>
  <c r="N69"/>
  <c r="N21"/>
  <c r="N9"/>
  <c r="N16"/>
  <c r="N80"/>
  <c r="N72"/>
  <c r="N68"/>
  <c r="N20"/>
  <c r="N8"/>
  <c r="N15"/>
  <c r="N26"/>
  <c r="W71" i="2"/>
  <c r="N78"/>
  <c r="N72"/>
  <c r="N66"/>
  <c r="N77"/>
  <c r="N82"/>
  <c r="N76"/>
  <c r="N81"/>
  <c r="N75"/>
  <c r="W82"/>
  <c r="N80"/>
  <c r="N74"/>
  <c r="N68"/>
  <c r="N79"/>
  <c r="W68"/>
  <c r="N71"/>
  <c r="N70"/>
  <c r="W80"/>
  <c r="W74"/>
  <c r="W73"/>
  <c r="W67"/>
  <c r="W78"/>
  <c r="W77"/>
  <c r="W76"/>
  <c r="W70"/>
  <c r="W81"/>
  <c r="W75"/>
  <c r="W79"/>
  <c r="W72"/>
  <c r="W66"/>
  <c r="N67"/>
  <c r="N73"/>
  <c r="N77" i="1"/>
  <c r="N76"/>
  <c r="N84"/>
  <c r="N83"/>
  <c r="N17"/>
  <c r="N11"/>
  <c r="N22"/>
  <c r="N10"/>
  <c r="N19"/>
  <c r="N13"/>
  <c r="N25"/>
  <c r="N24"/>
  <c r="N18"/>
  <c r="N12"/>
  <c r="N23"/>
  <c r="AB70" i="2" l="1"/>
  <c r="AD70" s="1"/>
  <c r="AB74"/>
  <c r="AD74" s="1"/>
  <c r="AB80"/>
  <c r="AD80" s="1"/>
  <c r="AB67"/>
  <c r="AD67" s="1"/>
  <c r="AB66"/>
  <c r="AD66" s="1"/>
  <c r="AB68"/>
  <c r="AD68" s="1"/>
  <c r="AB77"/>
  <c r="AD77" s="1"/>
  <c r="AB71"/>
  <c r="AD71" s="1"/>
  <c r="AB82"/>
  <c r="AD82" s="1"/>
  <c r="AB76"/>
  <c r="AD76" s="1"/>
  <c r="AB78"/>
  <c r="AD78" s="1"/>
  <c r="AB72"/>
  <c r="AD72" s="1"/>
  <c r="AB81"/>
  <c r="AD81" s="1"/>
  <c r="AB79"/>
  <c r="AD79" s="1"/>
  <c r="AB75"/>
  <c r="AD75" s="1"/>
  <c r="AB73"/>
  <c r="AD73" s="1"/>
  <c r="W65" l="1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36"/>
  <c r="W67" i="1" l="1"/>
  <c r="W37"/>
  <c r="W7"/>
  <c r="W7" i="2" l="1"/>
  <c r="N67" i="1" l="1"/>
  <c r="AC67" s="1"/>
  <c r="N37"/>
  <c r="AC37" s="1"/>
  <c r="N7"/>
  <c r="AC7" s="1"/>
  <c r="W8" i="2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N65" l="1"/>
  <c r="AB65" s="1"/>
  <c r="AD65" s="1"/>
  <c r="N39"/>
  <c r="AB39" s="1"/>
  <c r="AD39" s="1"/>
  <c r="N40"/>
  <c r="AB40" s="1"/>
  <c r="AD40" s="1"/>
  <c r="N43"/>
  <c r="AB43" s="1"/>
  <c r="AD43" s="1"/>
  <c r="N44"/>
  <c r="AB44" s="1"/>
  <c r="AD44" s="1"/>
  <c r="N47"/>
  <c r="AB47" s="1"/>
  <c r="AD47" s="1"/>
  <c r="N52"/>
  <c r="AB52" s="1"/>
  <c r="AD52" s="1"/>
  <c r="N36"/>
  <c r="AB36" s="1"/>
  <c r="AD36" s="1"/>
  <c r="N8"/>
  <c r="AB8" s="1"/>
  <c r="AD8" s="1"/>
  <c r="N12"/>
  <c r="AB12" s="1"/>
  <c r="AD12" s="1"/>
  <c r="N16"/>
  <c r="AB16" s="1"/>
  <c r="AD16" s="1"/>
  <c r="N20"/>
  <c r="AB20" s="1"/>
  <c r="AD20" s="1"/>
  <c r="N24"/>
  <c r="AB24" s="1"/>
  <c r="AD24" s="1"/>
  <c r="N37"/>
  <c r="AB37" s="1"/>
  <c r="AD37" s="1"/>
  <c r="N38"/>
  <c r="AB38" s="1"/>
  <c r="AD38" s="1"/>
  <c r="N41"/>
  <c r="AB41" s="1"/>
  <c r="AD41" s="1"/>
  <c r="N42"/>
  <c r="AB42" s="1"/>
  <c r="AD42" s="1"/>
  <c r="N45"/>
  <c r="AB45" s="1"/>
  <c r="AD45" s="1"/>
  <c r="N46"/>
  <c r="AB46" s="1"/>
  <c r="AD46" s="1"/>
  <c r="N49"/>
  <c r="AB49" s="1"/>
  <c r="AD49" s="1"/>
  <c r="N50"/>
  <c r="AB50" s="1"/>
  <c r="AD50" s="1"/>
  <c r="N51"/>
  <c r="AB51" s="1"/>
  <c r="AD51" s="1"/>
  <c r="N53"/>
  <c r="AB53" s="1"/>
  <c r="AD53" s="1"/>
  <c r="N54"/>
  <c r="AB54" s="1"/>
  <c r="AD54" s="1"/>
  <c r="N55"/>
  <c r="AB55" s="1"/>
  <c r="AD55" s="1"/>
  <c r="N9"/>
  <c r="AB9" s="1"/>
  <c r="AD9" s="1"/>
  <c r="N10"/>
  <c r="AB10" s="1"/>
  <c r="AD10" s="1"/>
  <c r="N11"/>
  <c r="AB11" s="1"/>
  <c r="AD11" s="1"/>
  <c r="N13"/>
  <c r="AB13" s="1"/>
  <c r="AD13" s="1"/>
  <c r="N14"/>
  <c r="AB14" s="1"/>
  <c r="AD14" s="1"/>
  <c r="N15"/>
  <c r="AB15" s="1"/>
  <c r="AD15" s="1"/>
  <c r="N17"/>
  <c r="AB17" s="1"/>
  <c r="AD17" s="1"/>
  <c r="N18"/>
  <c r="AB18" s="1"/>
  <c r="AD18" s="1"/>
  <c r="N19"/>
  <c r="AB19" s="1"/>
  <c r="AD19" s="1"/>
  <c r="N21"/>
  <c r="AB21" s="1"/>
  <c r="AD21" s="1"/>
  <c r="N22"/>
  <c r="AB22" s="1"/>
  <c r="AD22" s="1"/>
  <c r="N23"/>
  <c r="AB23" s="1"/>
  <c r="AD23" s="1"/>
  <c r="N25"/>
  <c r="AB25" s="1"/>
  <c r="AD25" s="1"/>
  <c r="N26"/>
  <c r="AB26" s="1"/>
  <c r="AD26" s="1"/>
  <c r="N7"/>
  <c r="AB7" s="1"/>
  <c r="AD7" s="1"/>
  <c r="N48" l="1"/>
  <c r="AB48" s="1"/>
  <c r="AD48" s="1"/>
</calcChain>
</file>

<file path=xl/sharedStrings.xml><?xml version="1.0" encoding="utf-8"?>
<sst xmlns="http://schemas.openxmlformats.org/spreadsheetml/2006/main" count="480" uniqueCount="177">
  <si>
    <t>%</t>
  </si>
  <si>
    <t>Name of the Student</t>
  </si>
  <si>
    <t>Incharge</t>
  </si>
  <si>
    <t>Roll No</t>
  </si>
  <si>
    <t>Dr. Prof.V.B.Sangvikar</t>
  </si>
  <si>
    <t xml:space="preserve">          HOD</t>
  </si>
  <si>
    <t>Tot Lect</t>
  </si>
  <si>
    <t>Tot Lab</t>
  </si>
  <si>
    <t>Total Tut.</t>
  </si>
  <si>
    <t>Tut. Avg.</t>
  </si>
  <si>
    <t>Lab Avg.</t>
  </si>
  <si>
    <t>TH AVG</t>
  </si>
  <si>
    <t>B A T C H</t>
  </si>
  <si>
    <t>Grand Avg.</t>
  </si>
  <si>
    <t>P.E.S's Modern College of Engineering, Pune-05</t>
  </si>
  <si>
    <t xml:space="preserve">  Incharge</t>
  </si>
  <si>
    <t>HOD</t>
  </si>
  <si>
    <t>Dr.Prof.V.B.Sangvikar</t>
  </si>
  <si>
    <t>Dr.Prof.Vaishali Sangvikar</t>
  </si>
  <si>
    <t>F1</t>
  </si>
  <si>
    <t>F2</t>
  </si>
  <si>
    <t>F3</t>
  </si>
  <si>
    <t>F1- F2- F3-</t>
  </si>
  <si>
    <t>BHASKAR SHUBHAM SANJAY</t>
  </si>
  <si>
    <t>BHISE MAYURI MEGHRAJ</t>
  </si>
  <si>
    <t>BIRLA SHUBHAM SHAYMSUNDER</t>
  </si>
  <si>
    <t>BISWAS ARUNANGSHU NARAYANI</t>
  </si>
  <si>
    <t>BORADE RASHMI ARUN</t>
  </si>
  <si>
    <t>CHAFEKAR SARANG MANOHAR</t>
  </si>
  <si>
    <t>CHAVAN MAYURI HANUMANT</t>
  </si>
  <si>
    <t>CHOPADE RUJUTA NAMDEV</t>
  </si>
  <si>
    <t>CHOUDHARI RUSHIKESH ISHWAR</t>
  </si>
  <si>
    <t>DALAVI SRUSHTI SUBHASH</t>
  </si>
  <si>
    <t>DAMAME PRIYANKA SUDHAKAR</t>
  </si>
  <si>
    <t>DANE UMA NAGNATH</t>
  </si>
  <si>
    <t>DESHMUKH NIDHI JAYANT</t>
  </si>
  <si>
    <t>GOTEKAR SRUSHTI SURESH</t>
  </si>
  <si>
    <t>HIRVE VIKAS BALASO</t>
  </si>
  <si>
    <t>HUNDEKAR SHUBHAM SATISH</t>
  </si>
  <si>
    <t>JADHAV GANGADHAR ARUN</t>
  </si>
  <si>
    <t>JADHAV ROHIT RAMCHANDRA</t>
  </si>
  <si>
    <t>JADHAV SAKSHI NIVRUTTI</t>
  </si>
  <si>
    <t>JAGDALE ASHOK MUKUND</t>
  </si>
  <si>
    <t>JALNILLA GANESH KRISHNA</t>
  </si>
  <si>
    <t>JOSHI MUGDHA MAHESH</t>
  </si>
  <si>
    <t>JOSHI PRANALI PRASAD</t>
  </si>
  <si>
    <t>KADAM ROHAN NAMDEV</t>
  </si>
  <si>
    <t>KALE SHRADHA RAJENDRA</t>
  </si>
  <si>
    <t>KALE TUSHAR CHAKRADHAR</t>
  </si>
  <si>
    <t>KAMBLE ATISH MACHHINDRA</t>
  </si>
  <si>
    <t>KATARIYA SUYASH PRADIP</t>
  </si>
  <si>
    <t>KHADAKE MOHINI JANARDHAN</t>
  </si>
  <si>
    <t>KHALADKAR MRUNMAI BHAGYESH</t>
  </si>
  <si>
    <t>KHARTODE ROHIT RAJENDRA</t>
  </si>
  <si>
    <t>KOLAPE ROHIT SAMPAT</t>
  </si>
  <si>
    <t>KUNDALE MANTHAN RAJENDRA</t>
  </si>
  <si>
    <t>MANDHARE NIKHIL LAHU</t>
  </si>
  <si>
    <t>MANKAR MANALI RAVINDRAKUMAR</t>
  </si>
  <si>
    <t>NAWALE TEJAS VISHNU</t>
  </si>
  <si>
    <t>PAIGUDE AMRUTA KHANDU</t>
  </si>
  <si>
    <t>PAME SHUBHAM SHANKAR</t>
  </si>
  <si>
    <t>PARMAR KETAN BHARAT</t>
  </si>
  <si>
    <t>PATIL SAYALI NISHIKANT</t>
  </si>
  <si>
    <t>PAWAR DEVDATTA SANJAY</t>
  </si>
  <si>
    <t>PAWAR MADHURA SURESH</t>
  </si>
  <si>
    <t>PHUNDE AKSHADA NAVNATH</t>
  </si>
  <si>
    <t>PISE RUPALI DIWAKAR</t>
  </si>
  <si>
    <t>PUJARI PRIYANAKA SHAVARSIDHA</t>
  </si>
  <si>
    <t>RAHANGADALE HITESH KOMESHWAR</t>
  </si>
  <si>
    <t>RAUT DHANASHRI MAHINDRA</t>
  </si>
  <si>
    <t>RAUT PRANAV RAJENDRA</t>
  </si>
  <si>
    <t>SAPAT SAMIKSHA BHASKAR</t>
  </si>
  <si>
    <t>SHINDE SARTHAK CHANDRASHEKHAR</t>
  </si>
  <si>
    <t>SHIRKAR AKSHAY VASANT</t>
  </si>
  <si>
    <t>SURYAVANSHI POONAM SANJAY</t>
  </si>
  <si>
    <t>SUTAR JAYASHREE SANTOSH</t>
  </si>
  <si>
    <t>TAMBOLI SHREYAS AJAY</t>
  </si>
  <si>
    <t>TATKE ISHWARI VINAY</t>
  </si>
  <si>
    <t>VANARSE AJAY MANOHAR</t>
  </si>
  <si>
    <t>WAGHELA AMIT SANJAY</t>
  </si>
  <si>
    <t>YADAV POOJA ASHOK</t>
  </si>
  <si>
    <t>JESSICA JOHNSON</t>
  </si>
  <si>
    <t>ABHANG DHANASHRI RAJENDRA</t>
  </si>
  <si>
    <t>BHULGAONKAR RENUKA MOHAN</t>
  </si>
  <si>
    <t>BYALI MANTESH MALSHETAPPA</t>
  </si>
  <si>
    <t>CHAUHAN NAMRATA VIJAYSINGH</t>
  </si>
  <si>
    <t>CHINCHULKAR GAURANG MANOJ</t>
  </si>
  <si>
    <t>CHOPADE NIHAR VISHWAJEET</t>
  </si>
  <si>
    <t>CHOPADE VISHAL RAVINDRA</t>
  </si>
  <si>
    <t>CHOUBEY NEHA HARISHANKAR</t>
  </si>
  <si>
    <t>DALVI SAGAR SUNIL</t>
  </si>
  <si>
    <t>DESHMUKH DHANESH RAJENDRA</t>
  </si>
  <si>
    <t>DESHMUKH RUSHIKESH DEEPAKRAO</t>
  </si>
  <si>
    <t>DESHPANDE MAHIMA SUNIL</t>
  </si>
  <si>
    <t>DSOUZA ROSHNI GEORGE</t>
  </si>
  <si>
    <t>GAIKWAD SHIVANI SUNIL</t>
  </si>
  <si>
    <t>GARUDKAR AISHWARYA ARUN</t>
  </si>
  <si>
    <t>GHATE AASAWASI RAMESHWAR</t>
  </si>
  <si>
    <t>GUPTE SHAMBHAVI AMOL</t>
  </si>
  <si>
    <t>HIRAWADE POOJA PANCHAPPA</t>
  </si>
  <si>
    <t>HOKARNE SNEHA SANJAYKUMAR</t>
  </si>
  <si>
    <t>JADHAV NIHAL SANJAY</t>
  </si>
  <si>
    <t>JADHAV RASIKA PRAMOD</t>
  </si>
  <si>
    <t>JAGDALE BALASAHEB RAJENDRA</t>
  </si>
  <si>
    <t>JANGEED SURAJ RAMKUMAR</t>
  </si>
  <si>
    <t>JANGID HARIOM OMPRAKASH</t>
  </si>
  <si>
    <t>KARANDIKAR MRUNAL DEEPAK</t>
  </si>
  <si>
    <t>KULKARNI MAYURESH MALHAR</t>
  </si>
  <si>
    <t>KULKARNI RENUKA ANANT</t>
  </si>
  <si>
    <t>MALTHANE SACHIN JANARDAN</t>
  </si>
  <si>
    <t>MANE MUKTA DHANRAJ</t>
  </si>
  <si>
    <t>MANKAR DIPAK PRAKASH</t>
  </si>
  <si>
    <t>NAGRECHA VEDANTI KISHOR</t>
  </si>
  <si>
    <t>PALANDE SOURABH VILAS</t>
  </si>
  <si>
    <t>PANDE PRANAV PRAVIN</t>
  </si>
  <si>
    <t>PARAB PRATHAMESH PRAKASH</t>
  </si>
  <si>
    <t>PATIL MRUNAL BHARAT</t>
  </si>
  <si>
    <t>PATIL ROHIT ASHOK</t>
  </si>
  <si>
    <t>PATIL SHWETA GOPAL</t>
  </si>
  <si>
    <t>POKALE SHWETA SHRIKANT</t>
  </si>
  <si>
    <t>RAJPURE SHIVANI NARENDRA</t>
  </si>
  <si>
    <t>RASE PRACHI JAYANTRAO</t>
  </si>
  <si>
    <t>RUDGI PRIYANKA NARAYAN</t>
  </si>
  <si>
    <t>SABNE NIKITA RAVINDRA</t>
  </si>
  <si>
    <t>SANKPAL SHUBHAM SHIVDAS</t>
  </si>
  <si>
    <t>SHELOTKAR RAMAN ARUN</t>
  </si>
  <si>
    <t>SHETE YASHASHRI SARANG</t>
  </si>
  <si>
    <t>SHINDE ASHUTOSH ANKUSH</t>
  </si>
  <si>
    <t>SHINDE ROHAN ANKUSH</t>
  </si>
  <si>
    <t>SINGH AMIT BHARAT</t>
  </si>
  <si>
    <t>SUTAR SHUBHANGI SHASHIKANT</t>
  </si>
  <si>
    <t>THAMKE AARTI RAJKUMAR</t>
  </si>
  <si>
    <t>TIWARI MUSKAN VIPIN</t>
  </si>
  <si>
    <t>TOSHINEE BHASIN</t>
  </si>
  <si>
    <t>VAIDYA AAKASH SADASHIV</t>
  </si>
  <si>
    <t>VANIRE KARTIKI GANPATI</t>
  </si>
  <si>
    <t>VANJARI JAGRUTI DIPAK</t>
  </si>
  <si>
    <t>VASWANI AMAN DEVANAND</t>
  </si>
  <si>
    <t>ARPTITA TATHE</t>
  </si>
  <si>
    <t xml:space="preserve">                                                                                  Branch:            MCA                                                                    Class : FY SHIFT II</t>
  </si>
  <si>
    <t xml:space="preserve">                                                                                  Branch:            MCA                                                                    Class : FY SHIFT I</t>
  </si>
  <si>
    <t xml:space="preserve">           Ms. Bharati Kawade</t>
  </si>
  <si>
    <t xml:space="preserve">          Ms. Bharati Kawade</t>
  </si>
  <si>
    <t>Sign</t>
  </si>
  <si>
    <t>RAMPELLIWAR KOMAL ANIL</t>
  </si>
  <si>
    <t>P&amp;S</t>
  </si>
  <si>
    <t>SPOS</t>
  </si>
  <si>
    <t>DBMS</t>
  </si>
  <si>
    <t>JP</t>
  </si>
  <si>
    <t>CO</t>
  </si>
  <si>
    <t>DBMS LAB</t>
  </si>
  <si>
    <t>SPOS LAB</t>
  </si>
  <si>
    <t>JP LAB</t>
  </si>
  <si>
    <t>PBL LAB</t>
  </si>
  <si>
    <t>LAB AVG</t>
  </si>
  <si>
    <t>Java Tut</t>
  </si>
  <si>
    <t>P&amp;S Tut</t>
  </si>
  <si>
    <t>Mpulse</t>
  </si>
  <si>
    <t xml:space="preserve">                                                                                         Month:  7th January To 7th March 2020 (TERM 1I)                        Theory &amp; Practical</t>
  </si>
  <si>
    <t xml:space="preserve"> Attendence and 2nd Defaulter List 75%</t>
  </si>
  <si>
    <t>Java (TUT)</t>
  </si>
  <si>
    <t>P&amp;S (TUT)</t>
  </si>
  <si>
    <t>F1-4  F2-4  F3-6</t>
  </si>
  <si>
    <t>F1-5 F2-6 F3-7</t>
  </si>
  <si>
    <t>F1-6  F2-5  F3-7</t>
  </si>
  <si>
    <t>F1-16 F2-9 F3-12</t>
  </si>
  <si>
    <t>F1-12  F2-16  F3-9</t>
  </si>
  <si>
    <t>Total Attendance</t>
  </si>
  <si>
    <t>F1-5 F2-5 F3-6</t>
  </si>
  <si>
    <t>Ms. Bharati Kawade</t>
  </si>
  <si>
    <t>F1-10 F2-10 F3-10</t>
  </si>
  <si>
    <t>F1-12 F2-16 F3-10</t>
  </si>
  <si>
    <t xml:space="preserve">                                               Month:  7th January To 7th March 2020 (TERM 1I)                   Theory &amp; Practical</t>
  </si>
  <si>
    <t xml:space="preserve">                                               Month:  7th January To 7th March 2020 (TERM 1I)                    Theory &amp; Practical</t>
  </si>
  <si>
    <t xml:space="preserve">          Attendence and 2nd Defaulter List 75%</t>
  </si>
  <si>
    <t xml:space="preserve">                                                                                         Month: 7th January To 7th March 2020 (TERM 1I)                        Theory &amp; Practical</t>
  </si>
  <si>
    <t xml:space="preserve">                                                         Month:  7th January To 7th March 2020 (TERM 1I)                Theory &amp; Practical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</si>
</sst>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mbria"/>
      <family val="1"/>
      <scheme val="major"/>
    </font>
    <font>
      <b/>
      <sz val="12"/>
      <name val="Cambria"/>
      <family val="1"/>
      <scheme val="major"/>
    </font>
    <font>
      <sz val="10"/>
      <color theme="1"/>
      <name val="Cambria"/>
      <family val="1"/>
      <scheme val="major"/>
    </font>
    <font>
      <sz val="8"/>
      <name val="Arial"/>
      <family val="2"/>
    </font>
    <font>
      <sz val="12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sz val="11"/>
      <color rgb="FF000000"/>
      <name val="Calibri"/>
      <family val="2"/>
    </font>
    <font>
      <sz val="1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1"/>
      <color rgb="FF000000"/>
      <name val="Times New Roman"/>
      <family val="1"/>
    </font>
    <font>
      <sz val="12"/>
      <name val="Arial"/>
      <family val="2"/>
    </font>
    <font>
      <b/>
      <sz val="16"/>
      <name val="Times New Roman"/>
      <family val="1"/>
    </font>
    <font>
      <b/>
      <sz val="16"/>
      <name val="Cambria"/>
      <family val="1"/>
      <scheme val="major"/>
    </font>
    <font>
      <sz val="16"/>
      <name val="Times New Roman"/>
      <family val="1"/>
    </font>
    <font>
      <sz val="16"/>
      <name val="Arial"/>
      <family val="2"/>
    </font>
    <font>
      <sz val="16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7"/>
      <name val="Times New Roman"/>
      <family val="1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63377788628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9">
    <xf numFmtId="0" fontId="0" fillId="0" borderId="0"/>
    <xf numFmtId="0" fontId="7" fillId="0" borderId="0"/>
    <xf numFmtId="0" fontId="7" fillId="0" borderId="0"/>
    <xf numFmtId="0" fontId="21" fillId="0" borderId="0"/>
    <xf numFmtId="0" fontId="19" fillId="0" borderId="0"/>
    <xf numFmtId="43" fontId="21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2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253">
    <xf numFmtId="0" fontId="0" fillId="0" borderId="0" xfId="0"/>
    <xf numFmtId="0" fontId="13" fillId="0" borderId="0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0" xfId="0" applyNumberFormat="1" applyFont="1"/>
    <xf numFmtId="0" fontId="9" fillId="2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14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15" fillId="2" borderId="5" xfId="0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/>
    <xf numFmtId="1" fontId="11" fillId="0" borderId="10" xfId="0" applyNumberFormat="1" applyFont="1" applyBorder="1" applyAlignment="1"/>
    <xf numFmtId="1" fontId="11" fillId="0" borderId="11" xfId="0" applyNumberFormat="1" applyFont="1" applyBorder="1" applyAlignment="1"/>
    <xf numFmtId="1" fontId="11" fillId="0" borderId="12" xfId="0" applyNumberFormat="1" applyFont="1" applyBorder="1" applyAlignment="1"/>
    <xf numFmtId="1" fontId="11" fillId="0" borderId="13" xfId="0" applyNumberFormat="1" applyFont="1" applyBorder="1" applyAlignment="1"/>
    <xf numFmtId="1" fontId="11" fillId="0" borderId="9" xfId="0" applyNumberFormat="1" applyFont="1" applyBorder="1" applyAlignment="1"/>
    <xf numFmtId="0" fontId="22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2" fillId="2" borderId="0" xfId="0" applyFont="1" applyFill="1" applyBorder="1" applyAlignment="1">
      <alignment horizontal="center" vertical="center" wrapText="1"/>
    </xf>
    <xf numFmtId="0" fontId="27" fillId="2" borderId="0" xfId="0" applyFont="1" applyFill="1"/>
    <xf numFmtId="0" fontId="7" fillId="2" borderId="0" xfId="0" applyFont="1" applyFill="1"/>
    <xf numFmtId="0" fontId="29" fillId="0" borderId="6" xfId="0" applyFont="1" applyBorder="1" applyAlignment="1">
      <alignment vertical="center" wrapText="1"/>
    </xf>
    <xf numFmtId="0" fontId="29" fillId="0" borderId="3" xfId="0" applyFont="1" applyBorder="1" applyAlignment="1">
      <alignment vertical="center" wrapText="1"/>
    </xf>
    <xf numFmtId="0" fontId="30" fillId="0" borderId="0" xfId="0" applyFont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left" vertical="center" wrapText="1"/>
    </xf>
    <xf numFmtId="0" fontId="31" fillId="2" borderId="0" xfId="0" applyFont="1" applyFill="1" applyAlignment="1">
      <alignment horizontal="left"/>
    </xf>
    <xf numFmtId="0" fontId="31" fillId="2" borderId="0" xfId="0" applyFont="1" applyFill="1"/>
    <xf numFmtId="0" fontId="31" fillId="2" borderId="0" xfId="0" applyFont="1" applyFill="1" applyBorder="1" applyAlignment="1">
      <alignment vertical="center" wrapText="1"/>
    </xf>
    <xf numFmtId="1" fontId="31" fillId="0" borderId="0" xfId="0" applyNumberFormat="1" applyFont="1" applyBorder="1" applyAlignment="1"/>
    <xf numFmtId="1" fontId="31" fillId="0" borderId="13" xfId="0" applyNumberFormat="1" applyFont="1" applyBorder="1" applyAlignment="1"/>
    <xf numFmtId="1" fontId="31" fillId="0" borderId="9" xfId="0" applyNumberFormat="1" applyFont="1" applyBorder="1" applyAlignment="1"/>
    <xf numFmtId="1" fontId="30" fillId="0" borderId="0" xfId="0" applyNumberFormat="1" applyFont="1" applyBorder="1" applyAlignment="1"/>
    <xf numFmtId="0" fontId="31" fillId="2" borderId="0" xfId="0" applyFont="1" applyFill="1" applyBorder="1"/>
    <xf numFmtId="0" fontId="31" fillId="0" borderId="0" xfId="0" applyNumberFormat="1" applyFont="1"/>
    <xf numFmtId="0" fontId="28" fillId="2" borderId="5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/>
    </xf>
    <xf numFmtId="1" fontId="31" fillId="0" borderId="12" xfId="0" applyNumberFormat="1" applyFont="1" applyBorder="1" applyAlignment="1">
      <alignment horizontal="left"/>
    </xf>
    <xf numFmtId="1" fontId="31" fillId="0" borderId="13" xfId="0" applyNumberFormat="1" applyFont="1" applyBorder="1" applyAlignment="1">
      <alignment horizontal="left"/>
    </xf>
    <xf numFmtId="0" fontId="15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6" fillId="2" borderId="5" xfId="0" applyFont="1" applyFill="1" applyBorder="1" applyAlignment="1">
      <alignment horizontal="left" vertical="center" wrapText="1"/>
    </xf>
    <xf numFmtId="1" fontId="12" fillId="2" borderId="1" xfId="0" applyNumberFormat="1" applyFont="1" applyFill="1" applyBorder="1" applyAlignment="1">
      <alignment horizontal="left" wrapText="1"/>
    </xf>
    <xf numFmtId="0" fontId="22" fillId="2" borderId="1" xfId="0" applyFont="1" applyFill="1" applyBorder="1" applyAlignment="1">
      <alignment horizontal="left" vertical="center"/>
    </xf>
    <xf numFmtId="1" fontId="12" fillId="2" borderId="1" xfId="0" applyNumberFormat="1" applyFont="1" applyFill="1" applyBorder="1" applyAlignment="1">
      <alignment horizontal="left"/>
    </xf>
    <xf numFmtId="1" fontId="12" fillId="2" borderId="5" xfId="0" applyNumberFormat="1" applyFont="1" applyFill="1" applyBorder="1" applyAlignment="1">
      <alignment horizontal="left"/>
    </xf>
    <xf numFmtId="1" fontId="12" fillId="2" borderId="1" xfId="0" applyNumberFormat="1" applyFont="1" applyFill="1" applyBorder="1" applyAlignment="1">
      <alignment horizontal="left" vertical="center" wrapText="1"/>
    </xf>
    <xf numFmtId="0" fontId="25" fillId="2" borderId="1" xfId="11" applyFont="1" applyFill="1" applyBorder="1" applyAlignment="1">
      <alignment horizontal="left" vertical="center"/>
    </xf>
    <xf numFmtId="0" fontId="22" fillId="2" borderId="2" xfId="0" applyNumberFormat="1" applyFont="1" applyFill="1" applyBorder="1" applyAlignment="1">
      <alignment horizontal="left" vertical="center" wrapText="1"/>
    </xf>
    <xf numFmtId="0" fontId="12" fillId="2" borderId="0" xfId="0" applyNumberFormat="1" applyFont="1" applyFill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1" fontId="12" fillId="2" borderId="5" xfId="0" applyNumberFormat="1" applyFont="1" applyFill="1" applyBorder="1" applyAlignment="1">
      <alignment horizontal="left" wrapText="1"/>
    </xf>
    <xf numFmtId="0" fontId="22" fillId="2" borderId="5" xfId="0" applyFont="1" applyFill="1" applyBorder="1" applyAlignment="1">
      <alignment horizontal="left" vertical="center"/>
    </xf>
    <xf numFmtId="0" fontId="25" fillId="2" borderId="5" xfId="11" applyFont="1" applyFill="1" applyBorder="1" applyAlignment="1">
      <alignment horizontal="left" vertical="center"/>
    </xf>
    <xf numFmtId="0" fontId="22" fillId="2" borderId="19" xfId="0" applyNumberFormat="1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/>
    </xf>
    <xf numFmtId="1" fontId="11" fillId="0" borderId="4" xfId="0" applyNumberFormat="1" applyFont="1" applyBorder="1" applyAlignment="1"/>
    <xf numFmtId="1" fontId="11" fillId="0" borderId="7" xfId="0" applyNumberFormat="1" applyFont="1" applyBorder="1" applyAlignment="1"/>
    <xf numFmtId="1" fontId="11" fillId="0" borderId="8" xfId="0" applyNumberFormat="1" applyFont="1" applyBorder="1" applyAlignment="1"/>
    <xf numFmtId="1" fontId="12" fillId="2" borderId="5" xfId="0" applyNumberFormat="1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0" fillId="2" borderId="15" xfId="0" applyFill="1" applyBorder="1"/>
    <xf numFmtId="0" fontId="9" fillId="2" borderId="0" xfId="0" applyFont="1" applyFill="1" applyBorder="1" applyAlignment="1">
      <alignment vertical="center" wrapText="1"/>
    </xf>
    <xf numFmtId="0" fontId="18" fillId="2" borderId="0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center" vertical="center" wrapText="1"/>
    </xf>
    <xf numFmtId="1" fontId="35" fillId="2" borderId="1" xfId="0" applyNumberFormat="1" applyFont="1" applyFill="1" applyBorder="1" applyAlignment="1">
      <alignment horizontal="center"/>
    </xf>
    <xf numFmtId="0" fontId="36" fillId="3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/>
    </xf>
    <xf numFmtId="0" fontId="30" fillId="2" borderId="0" xfId="0" applyFont="1" applyFill="1" applyBorder="1" applyAlignment="1">
      <alignment horizontal="left" vertical="center" wrapText="1"/>
    </xf>
    <xf numFmtId="0" fontId="30" fillId="2" borderId="13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/>
    </xf>
    <xf numFmtId="0" fontId="12" fillId="2" borderId="5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left"/>
    </xf>
    <xf numFmtId="0" fontId="30" fillId="2" borderId="7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vertical="center"/>
    </xf>
    <xf numFmtId="0" fontId="12" fillId="2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/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/>
    <xf numFmtId="1" fontId="12" fillId="2" borderId="1" xfId="0" applyNumberFormat="1" applyFont="1" applyFill="1" applyBorder="1" applyAlignment="1">
      <alignment horizontal="center"/>
    </xf>
    <xf numFmtId="0" fontId="36" fillId="3" borderId="1" xfId="0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/>
    </xf>
    <xf numFmtId="1" fontId="12" fillId="2" borderId="5" xfId="0" applyNumberFormat="1" applyFont="1" applyFill="1" applyBorder="1" applyAlignment="1">
      <alignment horizontal="center"/>
    </xf>
    <xf numFmtId="0" fontId="12" fillId="2" borderId="5" xfId="0" applyFont="1" applyFill="1" applyBorder="1" applyAlignment="1">
      <alignment vertical="center" wrapText="1"/>
    </xf>
    <xf numFmtId="0" fontId="12" fillId="2" borderId="5" xfId="0" applyFont="1" applyFill="1" applyBorder="1" applyAlignment="1"/>
    <xf numFmtId="0" fontId="12" fillId="2" borderId="5" xfId="0" applyFont="1" applyFill="1" applyBorder="1"/>
    <xf numFmtId="1" fontId="31" fillId="0" borderId="14" xfId="0" applyNumberFormat="1" applyFont="1" applyBorder="1" applyAlignment="1"/>
    <xf numFmtId="1" fontId="31" fillId="0" borderId="15" xfId="0" applyNumberFormat="1" applyFont="1" applyBorder="1" applyAlignment="1"/>
    <xf numFmtId="1" fontId="31" fillId="0" borderId="4" xfId="0" applyNumberFormat="1" applyFont="1" applyBorder="1" applyAlignment="1"/>
    <xf numFmtId="1" fontId="31" fillId="0" borderId="7" xfId="0" applyNumberFormat="1" applyFont="1" applyBorder="1" applyAlignment="1"/>
    <xf numFmtId="1" fontId="31" fillId="0" borderId="8" xfId="0" applyNumberFormat="1" applyFont="1" applyBorder="1" applyAlignment="1"/>
    <xf numFmtId="1" fontId="30" fillId="0" borderId="14" xfId="0" applyNumberFormat="1" applyFont="1" applyBorder="1" applyAlignment="1"/>
    <xf numFmtId="1" fontId="30" fillId="0" borderId="15" xfId="0" applyNumberFormat="1" applyFont="1" applyBorder="1" applyAlignment="1"/>
    <xf numFmtId="1" fontId="30" fillId="0" borderId="4" xfId="0" applyNumberFormat="1" applyFont="1" applyBorder="1" applyAlignment="1"/>
    <xf numFmtId="1" fontId="30" fillId="0" borderId="7" xfId="0" applyNumberFormat="1" applyFont="1" applyBorder="1" applyAlignment="1"/>
    <xf numFmtId="1" fontId="30" fillId="0" borderId="8" xfId="0" applyNumberFormat="1" applyFont="1" applyBorder="1" applyAlignment="1"/>
    <xf numFmtId="0" fontId="18" fillId="2" borderId="5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35" fillId="2" borderId="5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0" fillId="0" borderId="1" xfId="7" applyFont="1" applyFill="1" applyBorder="1" applyAlignment="1">
      <alignment horizontal="left" wrapText="1"/>
    </xf>
    <xf numFmtId="0" fontId="16" fillId="3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vertical="center" wrapText="1"/>
    </xf>
    <xf numFmtId="0" fontId="26" fillId="4" borderId="1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1" fontId="37" fillId="4" borderId="1" xfId="0" applyNumberFormat="1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right" wrapText="1"/>
    </xf>
    <xf numFmtId="0" fontId="12" fillId="0" borderId="1" xfId="0" applyFont="1" applyFill="1" applyBorder="1" applyAlignment="1">
      <alignment horizontal="right" vertical="center"/>
    </xf>
    <xf numFmtId="1" fontId="12" fillId="2" borderId="1" xfId="0" applyNumberFormat="1" applyFont="1" applyFill="1" applyBorder="1" applyAlignment="1">
      <alignment horizontal="right" vertical="center" wrapText="1"/>
    </xf>
    <xf numFmtId="0" fontId="22" fillId="0" borderId="1" xfId="0" applyFont="1" applyFill="1" applyBorder="1" applyAlignment="1">
      <alignment horizontal="right" vertical="center"/>
    </xf>
    <xf numFmtId="0" fontId="12" fillId="0" borderId="1" xfId="0" applyNumberFormat="1" applyFont="1" applyFill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22" fillId="0" borderId="1" xfId="0" applyNumberFormat="1" applyFont="1" applyFill="1" applyBorder="1" applyAlignment="1">
      <alignment horizontal="right" vertical="center" wrapText="1"/>
    </xf>
    <xf numFmtId="0" fontId="14" fillId="2" borderId="5" xfId="0" applyFont="1" applyFill="1" applyBorder="1" applyAlignment="1">
      <alignment horizontal="right" vertical="center" wrapText="1"/>
    </xf>
    <xf numFmtId="0" fontId="34" fillId="2" borderId="5" xfId="0" applyFont="1" applyFill="1" applyBorder="1" applyAlignment="1">
      <alignment horizontal="right" vertical="center" wrapText="1"/>
    </xf>
    <xf numFmtId="0" fontId="20" fillId="0" borderId="1" xfId="0" applyFont="1" applyFill="1" applyBorder="1" applyAlignment="1">
      <alignment horizontal="right" vertical="center"/>
    </xf>
    <xf numFmtId="1" fontId="20" fillId="2" borderId="1" xfId="0" applyNumberFormat="1" applyFont="1" applyFill="1" applyBorder="1" applyAlignment="1">
      <alignment horizontal="right" wrapText="1"/>
    </xf>
    <xf numFmtId="0" fontId="38" fillId="0" borderId="1" xfId="0" applyFont="1" applyFill="1" applyBorder="1" applyAlignment="1">
      <alignment horizontal="right" vertical="center"/>
    </xf>
    <xf numFmtId="0" fontId="38" fillId="0" borderId="1" xfId="0" applyNumberFormat="1" applyFont="1" applyFill="1" applyBorder="1" applyAlignment="1">
      <alignment horizontal="right" vertical="center" wrapText="1"/>
    </xf>
    <xf numFmtId="0" fontId="20" fillId="0" borderId="1" xfId="0" applyFont="1" applyFill="1" applyBorder="1" applyAlignment="1">
      <alignment horizontal="right"/>
    </xf>
    <xf numFmtId="0" fontId="20" fillId="0" borderId="1" xfId="0" applyNumberFormat="1" applyFont="1" applyFill="1" applyBorder="1" applyAlignment="1">
      <alignment horizontal="right" vertical="center" wrapText="1"/>
    </xf>
    <xf numFmtId="0" fontId="38" fillId="0" borderId="1" xfId="3" applyNumberFormat="1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horizontal="right"/>
    </xf>
    <xf numFmtId="0" fontId="22" fillId="0" borderId="1" xfId="0" applyFont="1" applyBorder="1" applyAlignment="1">
      <alignment horizontal="right" vertical="center"/>
    </xf>
    <xf numFmtId="1" fontId="12" fillId="2" borderId="1" xfId="0" applyNumberFormat="1" applyFont="1" applyFill="1" applyBorder="1" applyAlignment="1">
      <alignment horizontal="right" wrapText="1"/>
    </xf>
    <xf numFmtId="0" fontId="12" fillId="2" borderId="1" xfId="0" applyFont="1" applyFill="1" applyBorder="1" applyAlignment="1">
      <alignment horizontal="right" vertical="center" wrapText="1"/>
    </xf>
    <xf numFmtId="0" fontId="9" fillId="0" borderId="0" xfId="0" applyFont="1" applyBorder="1" applyAlignment="1">
      <alignment vertical="center" wrapText="1"/>
    </xf>
    <xf numFmtId="0" fontId="39" fillId="0" borderId="16" xfId="0" applyFont="1" applyBorder="1" applyAlignment="1">
      <alignment horizontal="left" wrapText="1"/>
    </xf>
    <xf numFmtId="0" fontId="39" fillId="0" borderId="22" xfId="0" applyFont="1" applyBorder="1" applyAlignment="1">
      <alignment wrapText="1"/>
    </xf>
    <xf numFmtId="0" fontId="39" fillId="0" borderId="16" xfId="0" applyFont="1" applyBorder="1" applyAlignment="1">
      <alignment horizontal="left"/>
    </xf>
    <xf numFmtId="0" fontId="39" fillId="0" borderId="22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/>
    </xf>
    <xf numFmtId="0" fontId="39" fillId="2" borderId="16" xfId="0" applyFont="1" applyFill="1" applyBorder="1" applyAlignment="1">
      <alignment horizontal="left" wrapText="1"/>
    </xf>
    <xf numFmtId="0" fontId="39" fillId="2" borderId="16" xfId="0" applyFont="1" applyFill="1" applyBorder="1" applyAlignment="1">
      <alignment horizontal="left"/>
    </xf>
    <xf numFmtId="0" fontId="39" fillId="2" borderId="21" xfId="0" applyFont="1" applyFill="1" applyBorder="1" applyAlignment="1">
      <alignment horizontal="left" wrapText="1"/>
    </xf>
    <xf numFmtId="1" fontId="20" fillId="0" borderId="1" xfId="0" applyNumberFormat="1" applyFont="1" applyBorder="1" applyAlignment="1">
      <alignment horizontal="left"/>
    </xf>
    <xf numFmtId="0" fontId="39" fillId="0" borderId="20" xfId="0" applyFont="1" applyBorder="1" applyAlignment="1">
      <alignment wrapText="1"/>
    </xf>
    <xf numFmtId="0" fontId="39" fillId="0" borderId="20" xfId="0" applyFont="1" applyBorder="1" applyAlignment="1"/>
    <xf numFmtId="0" fontId="39" fillId="0" borderId="1" xfId="0" applyFont="1" applyBorder="1" applyAlignment="1">
      <alignment vertical="center"/>
    </xf>
    <xf numFmtId="0" fontId="39" fillId="0" borderId="23" xfId="0" applyFont="1" applyBorder="1" applyAlignment="1">
      <alignment wrapText="1"/>
    </xf>
    <xf numFmtId="1" fontId="20" fillId="0" borderId="1" xfId="0" applyNumberFormat="1" applyFont="1" applyBorder="1"/>
    <xf numFmtId="1" fontId="20" fillId="0" borderId="5" xfId="0" applyNumberFormat="1" applyFont="1" applyBorder="1"/>
    <xf numFmtId="0" fontId="38" fillId="0" borderId="1" xfId="3" applyFont="1" applyFill="1" applyBorder="1" applyAlignment="1">
      <alignment horizontal="center" vertical="center"/>
    </xf>
    <xf numFmtId="0" fontId="38" fillId="0" borderId="1" xfId="3" applyFont="1" applyFill="1" applyBorder="1"/>
    <xf numFmtId="1" fontId="10" fillId="0" borderId="0" xfId="0" applyNumberFormat="1" applyFont="1" applyFill="1" applyBorder="1" applyAlignment="1">
      <alignment horizontal="center" vertical="center" wrapText="1"/>
    </xf>
    <xf numFmtId="1" fontId="10" fillId="0" borderId="7" xfId="0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1" fontId="31" fillId="0" borderId="10" xfId="0" applyNumberFormat="1" applyFont="1" applyBorder="1" applyAlignment="1">
      <alignment horizontal="left"/>
    </xf>
    <xf numFmtId="1" fontId="31" fillId="0" borderId="0" xfId="0" applyNumberFormat="1" applyFont="1" applyBorder="1" applyAlignment="1">
      <alignment horizontal="left"/>
    </xf>
    <xf numFmtId="1" fontId="31" fillId="0" borderId="11" xfId="0" applyNumberFormat="1" applyFont="1" applyBorder="1" applyAlignment="1">
      <alignment horizontal="left"/>
    </xf>
    <xf numFmtId="1" fontId="33" fillId="0" borderId="0" xfId="0" applyNumberFormat="1" applyFont="1" applyFill="1" applyBorder="1" applyAlignment="1">
      <alignment horizontal="left" vertical="center" wrapText="1"/>
    </xf>
    <xf numFmtId="1" fontId="33" fillId="0" borderId="13" xfId="0" applyNumberFormat="1" applyFont="1" applyFill="1" applyBorder="1" applyAlignment="1">
      <alignment horizontal="left" vertical="center" wrapText="1"/>
    </xf>
    <xf numFmtId="0" fontId="30" fillId="2" borderId="13" xfId="0" applyFont="1" applyFill="1" applyBorder="1" applyAlignment="1">
      <alignment vertical="center"/>
    </xf>
    <xf numFmtId="0" fontId="30" fillId="2" borderId="13" xfId="0" applyFont="1" applyFill="1" applyBorder="1" applyAlignment="1">
      <alignment horizontal="left" vertical="center"/>
    </xf>
    <xf numFmtId="1" fontId="13" fillId="0" borderId="0" xfId="0" applyNumberFormat="1" applyFont="1" applyBorder="1" applyAlignment="1">
      <alignment horizontal="left"/>
    </xf>
    <xf numFmtId="1" fontId="40" fillId="0" borderId="0" xfId="0" applyNumberFormat="1" applyFont="1" applyBorder="1" applyAlignment="1">
      <alignment horizontal="left"/>
    </xf>
    <xf numFmtId="1" fontId="11" fillId="0" borderId="10" xfId="0" applyNumberFormat="1" applyFont="1" applyBorder="1" applyAlignment="1">
      <alignment horizontal="center"/>
    </xf>
    <xf numFmtId="1" fontId="11" fillId="0" borderId="0" xfId="0" applyNumberFormat="1" applyFont="1" applyBorder="1" applyAlignment="1">
      <alignment horizontal="center"/>
    </xf>
    <xf numFmtId="1" fontId="11" fillId="0" borderId="11" xfId="0" applyNumberFormat="1" applyFont="1" applyBorder="1" applyAlignment="1">
      <alignment horizontal="center"/>
    </xf>
    <xf numFmtId="0" fontId="30" fillId="2" borderId="13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/>
    </xf>
    <xf numFmtId="1" fontId="11" fillId="0" borderId="18" xfId="0" applyNumberFormat="1" applyFont="1" applyBorder="1" applyAlignment="1">
      <alignment horizontal="center"/>
    </xf>
    <xf numFmtId="1" fontId="11" fillId="0" borderId="19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1" fontId="11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1" fontId="10" fillId="0" borderId="0" xfId="0" applyNumberFormat="1" applyFont="1" applyFill="1" applyBorder="1" applyAlignment="1">
      <alignment horizontal="center" vertical="center" wrapText="1"/>
    </xf>
    <xf numFmtId="1" fontId="10" fillId="0" borderId="7" xfId="0" applyNumberFormat="1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1" fontId="31" fillId="0" borderId="17" xfId="0" applyNumberFormat="1" applyFont="1" applyBorder="1" applyAlignment="1">
      <alignment horizontal="center"/>
    </xf>
    <xf numFmtId="1" fontId="31" fillId="0" borderId="18" xfId="0" applyNumberFormat="1" applyFont="1" applyBorder="1" applyAlignment="1">
      <alignment horizontal="center"/>
    </xf>
    <xf numFmtId="1" fontId="31" fillId="0" borderId="19" xfId="0" applyNumberFormat="1" applyFont="1" applyBorder="1" applyAlignment="1">
      <alignment horizontal="center"/>
    </xf>
    <xf numFmtId="1" fontId="31" fillId="0" borderId="10" xfId="0" applyNumberFormat="1" applyFont="1" applyBorder="1" applyAlignment="1">
      <alignment horizontal="left"/>
    </xf>
    <xf numFmtId="1" fontId="31" fillId="0" borderId="0" xfId="0" applyNumberFormat="1" applyFont="1" applyBorder="1" applyAlignment="1">
      <alignment horizontal="left"/>
    </xf>
    <xf numFmtId="1" fontId="31" fillId="0" borderId="11" xfId="0" applyNumberFormat="1" applyFont="1" applyBorder="1" applyAlignment="1">
      <alignment horizontal="left"/>
    </xf>
    <xf numFmtId="1" fontId="33" fillId="0" borderId="0" xfId="0" applyNumberFormat="1" applyFont="1" applyFill="1" applyBorder="1" applyAlignment="1">
      <alignment horizontal="left" vertical="center"/>
    </xf>
    <xf numFmtId="1" fontId="33" fillId="0" borderId="13" xfId="0" applyNumberFormat="1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 wrapText="1"/>
    </xf>
    <xf numFmtId="0" fontId="30" fillId="2" borderId="13" xfId="0" applyFont="1" applyFill="1" applyBorder="1" applyAlignment="1">
      <alignment horizontal="left" vertical="center" wrapText="1"/>
    </xf>
    <xf numFmtId="0" fontId="30" fillId="2" borderId="13" xfId="0" applyFont="1" applyFill="1" applyBorder="1" applyAlignment="1">
      <alignment horizontal="center" vertical="center"/>
    </xf>
  </cellXfs>
  <cellStyles count="19">
    <cellStyle name="Comma 2" xfId="5"/>
    <cellStyle name="Normal" xfId="0" builtinId="0"/>
    <cellStyle name="Normal 2" xfId="1"/>
    <cellStyle name="Normal 2 3" xfId="7"/>
    <cellStyle name="Normal 2 3 2" xfId="9"/>
    <cellStyle name="Normal 2 3 3" xfId="12"/>
    <cellStyle name="Normal 2 3 4" xfId="14"/>
    <cellStyle name="Normal 2 3 5" xfId="16"/>
    <cellStyle name="Normal 2 3 6" xfId="18"/>
    <cellStyle name="Normal 3" xfId="2"/>
    <cellStyle name="Normal 4" xfId="3"/>
    <cellStyle name="Normal 5" xfId="6"/>
    <cellStyle name="Normal 6" xfId="4"/>
    <cellStyle name="Normal 7" xfId="8"/>
    <cellStyle name="Normal 7 2" xfId="10"/>
    <cellStyle name="Normal 7 3" xfId="13"/>
    <cellStyle name="Normal 7 4" xfId="15"/>
    <cellStyle name="Normal 7 5" xfId="17"/>
    <cellStyle name="Normal 8" xfId="11"/>
  </cellStyles>
  <dxfs count="112">
    <dxf>
      <font>
        <color theme="6" tint="-0.499984740745262"/>
      </font>
    </dxf>
    <dxf>
      <font>
        <color rgb="FFC00000"/>
      </font>
    </dxf>
    <dxf>
      <font>
        <color theme="6" tint="-0.499984740745262"/>
      </font>
    </dxf>
    <dxf>
      <font>
        <color rgb="FFC00000"/>
      </font>
    </dxf>
    <dxf>
      <font>
        <color theme="6" tint="-0.499984740745262"/>
      </font>
    </dxf>
    <dxf>
      <font>
        <color rgb="FFC00000"/>
      </font>
    </dxf>
    <dxf>
      <font>
        <color theme="6" tint="-0.499984740745262"/>
      </font>
    </dxf>
    <dxf>
      <font>
        <color rgb="FFC00000"/>
      </font>
    </dxf>
    <dxf>
      <font>
        <color theme="6" tint="-0.499984740745262"/>
      </font>
    </dxf>
    <dxf>
      <font>
        <color rgb="FFC0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6" tint="-0.499984740745262"/>
      </font>
    </dxf>
    <dxf>
      <font>
        <color rgb="FFC00000"/>
      </font>
    </dxf>
    <dxf>
      <font>
        <color theme="6" tint="-0.499984740745262"/>
      </font>
    </dxf>
    <dxf>
      <font>
        <color rgb="FFC00000"/>
      </font>
    </dxf>
    <dxf>
      <font>
        <color theme="6" tint="-0.499984740745262"/>
      </font>
    </dxf>
    <dxf>
      <font>
        <color rgb="FFC00000"/>
      </font>
    </dxf>
    <dxf>
      <font>
        <color theme="6" tint="-0.499984740745262"/>
      </font>
    </dxf>
    <dxf>
      <font>
        <color rgb="FFC0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6" tint="-0.499984740745262"/>
      </font>
    </dxf>
    <dxf>
      <font>
        <color rgb="FFC0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6" tint="-0.499984740745262"/>
      </font>
    </dxf>
    <dxf>
      <font>
        <color rgb="FFC00000"/>
      </font>
    </dxf>
    <dxf>
      <font>
        <color theme="6" tint="-0.499984740745262"/>
      </font>
    </dxf>
    <dxf>
      <font>
        <color rgb="FFC00000"/>
      </font>
    </dxf>
    <dxf>
      <font>
        <color theme="6" tint="-0.499984740745262"/>
      </font>
    </dxf>
    <dxf>
      <font>
        <color rgb="FFC00000"/>
      </font>
    </dxf>
    <dxf>
      <font>
        <color theme="6" tint="-0.499984740745262"/>
      </font>
    </dxf>
    <dxf>
      <font>
        <color rgb="FFC00000"/>
      </font>
    </dxf>
    <dxf>
      <font>
        <color theme="6" tint="-0.499984740745262"/>
      </font>
    </dxf>
    <dxf>
      <font>
        <color rgb="FFC0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6" tint="-0.499984740745262"/>
      </font>
    </dxf>
    <dxf>
      <font>
        <color rgb="FFC0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6" tint="-0.499984740745262"/>
      </font>
    </dxf>
    <dxf>
      <font>
        <color rgb="FFC0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6" tint="-0.499984740745262"/>
      </font>
    </dxf>
    <dxf>
      <font>
        <color rgb="FFC0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6" tint="-0.499984740745262"/>
      </font>
    </dxf>
    <dxf>
      <font>
        <color rgb="FFC0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6" tint="-0.499984740745262"/>
      </font>
    </dxf>
    <dxf>
      <font>
        <color rgb="FFC0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6" tint="-0.499984740745262"/>
      </font>
    </dxf>
    <dxf>
      <font>
        <color rgb="FFC00000"/>
      </font>
    </dxf>
    <dxf>
      <font>
        <color theme="6" tint="-0.499984740745262"/>
      </font>
    </dxf>
    <dxf>
      <font>
        <color rgb="FFC00000"/>
      </font>
    </dxf>
    <dxf>
      <font>
        <color theme="6" tint="-0.499984740745262"/>
      </font>
    </dxf>
    <dxf>
      <font>
        <color rgb="FFC00000"/>
      </font>
    </dxf>
    <dxf>
      <font>
        <color theme="6" tint="-0.499984740745262"/>
      </font>
    </dxf>
    <dxf>
      <font>
        <color rgb="FFC0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6" tint="-0.499984740745262"/>
      </font>
    </dxf>
    <dxf>
      <font>
        <color rgb="FFC0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11"/>
      <tableStyleElement type="headerRow" dxfId="110"/>
    </tableStyle>
  </tableStyles>
  <colors>
    <mruColors>
      <color rgb="FFFCFFE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1247773</xdr:colOff>
      <xdr:row>0</xdr:row>
      <xdr:rowOff>0</xdr:rowOff>
    </xdr:from>
    <xdr:to>
      <xdr:col>3</xdr:col>
      <xdr:colOff>132896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76423" y="152400"/>
          <a:ext cx="495301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1349826</xdr:colOff>
      <xdr:row>30</xdr:row>
      <xdr:rowOff>102054</xdr:rowOff>
    </xdr:from>
    <xdr:to>
      <xdr:col>3</xdr:col>
      <xdr:colOff>234949</xdr:colOff>
      <xdr:row>32</xdr:row>
      <xdr:rowOff>158751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20897" y="7381875"/>
          <a:ext cx="495301" cy="5329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1247773</xdr:colOff>
      <xdr:row>60</xdr:row>
      <xdr:rowOff>38100</xdr:rowOff>
    </xdr:from>
    <xdr:to>
      <xdr:col>3</xdr:col>
      <xdr:colOff>132896</xdr:colOff>
      <xdr:row>62</xdr:row>
      <xdr:rowOff>219073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76423" y="13201650"/>
          <a:ext cx="495301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1247773</xdr:colOff>
      <xdr:row>0</xdr:row>
      <xdr:rowOff>0</xdr:rowOff>
    </xdr:from>
    <xdr:to>
      <xdr:col>3</xdr:col>
      <xdr:colOff>223609</xdr:colOff>
      <xdr:row>2</xdr:row>
      <xdr:rowOff>149225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76423" y="0"/>
          <a:ext cx="495301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1247773</xdr:colOff>
      <xdr:row>29</xdr:row>
      <xdr:rowOff>0</xdr:rowOff>
    </xdr:from>
    <xdr:to>
      <xdr:col>3</xdr:col>
      <xdr:colOff>223609</xdr:colOff>
      <xdr:row>31</xdr:row>
      <xdr:rowOff>149225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76423" y="6972300"/>
          <a:ext cx="495301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1247773</xdr:colOff>
      <xdr:row>58</xdr:row>
      <xdr:rowOff>38100</xdr:rowOff>
    </xdr:from>
    <xdr:to>
      <xdr:col>3</xdr:col>
      <xdr:colOff>223609</xdr:colOff>
      <xdr:row>60</xdr:row>
      <xdr:rowOff>187325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76423" y="13763625"/>
          <a:ext cx="495301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44" Type="http://schemas.openxmlformats.org/officeDocument/2006/relationships/revisionLog" Target="revisionLog1.xml"/><Relationship Id="rId43" Type="http://schemas.openxmlformats.org/officeDocument/2006/relationships/revisionLog" Target="revisionLog43.xml"/></Relationships>
</file>

<file path=xl/revisions/revisionHeaders.xml><?xml version="1.0" encoding="utf-8"?>
<headers xmlns="http://schemas.openxmlformats.org/spreadsheetml/2006/main" xmlns:r="http://schemas.openxmlformats.org/officeDocument/2006/relationships" guid="{70DE46CF-F990-401D-BC04-EBA282A0AD5A}" diskRevisions="1" revisionId="3353" version="2">
  <header guid="{CED43739-CE2B-4270-AD32-CC9513C5B6B0}" dateTime="2020-03-14T00:20:11" maxSheetId="3" userName="bharati.kawade" r:id="rId43" minRId="2659" maxRId="3350">
    <sheetIdMap count="2">
      <sheetId val="1"/>
      <sheetId val="2"/>
    </sheetIdMap>
  </header>
  <header guid="{70DE46CF-F990-401D-BC04-EBA282A0AD5A}" dateTime="2020-09-08T12:25:58" maxSheetId="3" userName="Puranik" r:id="rId4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dn rId="0" localSheetId="1" customView="1" name="Z_2620F8AF_66E2_4760_B6F0_204E848E0D02_.wvu.PrintArea" hidden="1" oldHidden="1">
    <formula>'FY1'!$A$1:$AF$1102</formula>
  </rdn>
  <rdn rId="0" localSheetId="2" customView="1" name="Z_2620F8AF_66E2_4760_B6F0_204E848E0D02_.wvu.PrintArea" hidden="1" oldHidden="1">
    <formula>'FY2'!$A$1:$AE$87</formula>
  </rdn>
  <rdn rId="0" localSheetId="2" customView="1" name="Z_2620F8AF_66E2_4760_B6F0_204E848E0D02_.wvu.Cols" hidden="1" oldHidden="1">
    <formula>'FY2'!$AG:$AG</formula>
  </rdn>
  <rcv guid="{2620F8AF-66E2-4760-B6F0-204E848E0D02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9" sId="1">
    <oc r="E8">
      <f>D8*100/21</f>
    </oc>
    <nc r="E8">
      <f>D8*100/21</f>
    </nc>
  </rcc>
  <rcc rId="2660" sId="1">
    <oc r="E9">
      <f>D9*100/21</f>
    </oc>
    <nc r="E9">
      <f>D9*100/21</f>
    </nc>
  </rcc>
  <rcc rId="2661" sId="1">
    <oc r="E10">
      <f>D10*100/21</f>
    </oc>
    <nc r="E10">
      <f>D10*100/21</f>
    </nc>
  </rcc>
  <rcc rId="2662" sId="1">
    <oc r="E11">
      <f>D11*100/21</f>
    </oc>
    <nc r="E11">
      <f>D11*100/21</f>
    </nc>
  </rcc>
  <rcc rId="2663" sId="1">
    <oc r="E12">
      <f>D12*100/21</f>
    </oc>
    <nc r="E12">
      <f>D12*100/21</f>
    </nc>
  </rcc>
  <rcc rId="2664" sId="1">
    <oc r="E13">
      <f>D13*100/21</f>
    </oc>
    <nc r="E13">
      <f>D13*100/21</f>
    </nc>
  </rcc>
  <rcc rId="2665" sId="1">
    <oc r="E14">
      <f>D14*100/21</f>
    </oc>
    <nc r="E14">
      <f>D14*100/21</f>
    </nc>
  </rcc>
  <rcc rId="2666" sId="1">
    <oc r="E15">
      <f>D15*100/21</f>
    </oc>
    <nc r="E15">
      <f>D15*100/21</f>
    </nc>
  </rcc>
  <rcc rId="2667" sId="1">
    <oc r="E16">
      <f>D16*100/21</f>
    </oc>
    <nc r="E16">
      <f>D16*100/21</f>
    </nc>
  </rcc>
  <rcc rId="2668" sId="1">
    <oc r="E17">
      <f>D17*100/21</f>
    </oc>
    <nc r="E17">
      <f>D17*100/21</f>
    </nc>
  </rcc>
  <rcc rId="2669" sId="1">
    <oc r="E18">
      <f>D18*100/21</f>
    </oc>
    <nc r="E18">
      <f>D18*100/21</f>
    </nc>
  </rcc>
  <rcc rId="2670" sId="1">
    <oc r="E19">
      <f>D19*100/21</f>
    </oc>
    <nc r="E19">
      <f>D19*100/21</f>
    </nc>
  </rcc>
  <rcc rId="2671" sId="1">
    <oc r="E20">
      <f>D20*100/21</f>
    </oc>
    <nc r="E20">
      <f>D20*100/21</f>
    </nc>
  </rcc>
  <rcc rId="2672" sId="1">
    <oc r="E21">
      <f>D21*100/21</f>
    </oc>
    <nc r="E21">
      <f>D21*100/21</f>
    </nc>
  </rcc>
  <rcc rId="2673" sId="1">
    <oc r="E22">
      <f>D22*100/21</f>
    </oc>
    <nc r="E22">
      <f>D22*100/21</f>
    </nc>
  </rcc>
  <rcc rId="2674" sId="1">
    <oc r="E23">
      <f>D23*100/21</f>
    </oc>
    <nc r="E23">
      <f>D23*100/21</f>
    </nc>
  </rcc>
  <rcc rId="2675" sId="1">
    <oc r="E24">
      <f>D24*100/21</f>
    </oc>
    <nc r="E24">
      <f>D24*100/21</f>
    </nc>
  </rcc>
  <rcc rId="2676" sId="1">
    <oc r="E25">
      <f>D25*100/21</f>
    </oc>
    <nc r="E25">
      <f>D25*100/21</f>
    </nc>
  </rcc>
  <rcc rId="2677" sId="1">
    <oc r="E26">
      <f>D26*100/21</f>
    </oc>
    <nc r="E26">
      <f>D26*100/21</f>
    </nc>
  </rcc>
  <rcc rId="2678" sId="1">
    <oc r="G8">
      <f>F8*100/19</f>
    </oc>
    <nc r="G8">
      <f>F8*100/19</f>
    </nc>
  </rcc>
  <rcc rId="2679" sId="1">
    <oc r="G9">
      <f>F9*100/19</f>
    </oc>
    <nc r="G9">
      <f>F9*100/19</f>
    </nc>
  </rcc>
  <rcc rId="2680" sId="1">
    <oc r="G10">
      <f>F10*100/19</f>
    </oc>
    <nc r="G10">
      <f>F10*100/19</f>
    </nc>
  </rcc>
  <rcc rId="2681" sId="1">
    <oc r="G11">
      <f>F11*100/19</f>
    </oc>
    <nc r="G11">
      <f>F11*100/19</f>
    </nc>
  </rcc>
  <rcc rId="2682" sId="1">
    <oc r="G12">
      <f>F12*100/19</f>
    </oc>
    <nc r="G12">
      <f>F12*100/19</f>
    </nc>
  </rcc>
  <rcc rId="2683" sId="1">
    <oc r="G13">
      <f>F13*100/19</f>
    </oc>
    <nc r="G13">
      <f>F13*100/19</f>
    </nc>
  </rcc>
  <rcc rId="2684" sId="1">
    <oc r="G14">
      <f>F14*100/19</f>
    </oc>
    <nc r="G14">
      <f>F14*100/19</f>
    </nc>
  </rcc>
  <rcc rId="2685" sId="1">
    <oc r="G15">
      <f>F15*100/19</f>
    </oc>
    <nc r="G15">
      <f>F15*100/19</f>
    </nc>
  </rcc>
  <rcc rId="2686" sId="1">
    <oc r="G16">
      <f>F16*100/19</f>
    </oc>
    <nc r="G16">
      <f>F16*100/19</f>
    </nc>
  </rcc>
  <rcc rId="2687" sId="1">
    <oc r="G17">
      <f>F17*100/19</f>
    </oc>
    <nc r="G17">
      <f>F17*100/19</f>
    </nc>
  </rcc>
  <rcc rId="2688" sId="1">
    <oc r="G18">
      <f>F18*100/19</f>
    </oc>
    <nc r="G18">
      <f>F18*100/19</f>
    </nc>
  </rcc>
  <rcc rId="2689" sId="1">
    <oc r="G19">
      <f>F19*100/19</f>
    </oc>
    <nc r="G19">
      <f>F19*100/19</f>
    </nc>
  </rcc>
  <rcc rId="2690" sId="1">
    <oc r="G20">
      <f>F20*100/19</f>
    </oc>
    <nc r="G20">
      <f>F20*100/19</f>
    </nc>
  </rcc>
  <rcc rId="2691" sId="1">
    <oc r="G21">
      <f>F21*100/19</f>
    </oc>
    <nc r="G21">
      <f>F21*100/19</f>
    </nc>
  </rcc>
  <rcc rId="2692" sId="1">
    <oc r="G22">
      <f>F22*100/19</f>
    </oc>
    <nc r="G22">
      <f>F22*100/19</f>
    </nc>
  </rcc>
  <rcc rId="2693" sId="1">
    <oc r="G23">
      <f>F23*100/19</f>
    </oc>
    <nc r="G23">
      <f>F23*100/19</f>
    </nc>
  </rcc>
  <rcc rId="2694" sId="1">
    <oc r="G24">
      <f>F24*100/19</f>
    </oc>
    <nc r="G24">
      <f>F24*100/19</f>
    </nc>
  </rcc>
  <rcc rId="2695" sId="1">
    <oc r="G25">
      <f>F25*100/19</f>
    </oc>
    <nc r="G25">
      <f>F25*100/19</f>
    </nc>
  </rcc>
  <rcc rId="2696" sId="1">
    <oc r="G26">
      <f>F26*100/19</f>
    </oc>
    <nc r="G26">
      <f>F26*100/19</f>
    </nc>
  </rcc>
  <rcc rId="2697" sId="1">
    <oc r="I8">
      <f>H8*100/31</f>
    </oc>
    <nc r="I8">
      <f>H8*100/31</f>
    </nc>
  </rcc>
  <rcc rId="2698" sId="1">
    <oc r="I9">
      <f>H9*100/31</f>
    </oc>
    <nc r="I9">
      <f>H9*100/31</f>
    </nc>
  </rcc>
  <rcc rId="2699" sId="1">
    <oc r="I10">
      <f>H10*100/31</f>
    </oc>
    <nc r="I10">
      <f>H10*100/31</f>
    </nc>
  </rcc>
  <rcc rId="2700" sId="1">
    <oc r="I11">
      <f>H11*100/31</f>
    </oc>
    <nc r="I11">
      <f>H11*100/31</f>
    </nc>
  </rcc>
  <rcc rId="2701" sId="1">
    <oc r="I12">
      <f>H12*100/31</f>
    </oc>
    <nc r="I12">
      <f>H12*100/31</f>
    </nc>
  </rcc>
  <rcc rId="2702" sId="1">
    <oc r="I13">
      <f>H13*100/31</f>
    </oc>
    <nc r="I13">
      <f>H13*100/31</f>
    </nc>
  </rcc>
  <rcc rId="2703" sId="1">
    <oc r="I14">
      <f>H14*100/31</f>
    </oc>
    <nc r="I14">
      <f>H14*100/31</f>
    </nc>
  </rcc>
  <rcc rId="2704" sId="1">
    <oc r="I15">
      <f>H15*100/31</f>
    </oc>
    <nc r="I15">
      <f>H15*100/31</f>
    </nc>
  </rcc>
  <rcc rId="2705" sId="1">
    <oc r="I16">
      <f>H16*100/31</f>
    </oc>
    <nc r="I16">
      <f>H16*100/31</f>
    </nc>
  </rcc>
  <rcc rId="2706" sId="1">
    <oc r="I17">
      <f>H17*100/31</f>
    </oc>
    <nc r="I17">
      <f>H17*100/31</f>
    </nc>
  </rcc>
  <rcc rId="2707" sId="1">
    <oc r="I18">
      <f>H18*100/31</f>
    </oc>
    <nc r="I18">
      <f>H18*100/31</f>
    </nc>
  </rcc>
  <rcc rId="2708" sId="1">
    <oc r="I19">
      <f>H19*100/31</f>
    </oc>
    <nc r="I19">
      <f>H19*100/31</f>
    </nc>
  </rcc>
  <rcc rId="2709" sId="1">
    <oc r="I20">
      <f>H20*100/31</f>
    </oc>
    <nc r="I20">
      <f>H20*100/31</f>
    </nc>
  </rcc>
  <rcc rId="2710" sId="1">
    <oc r="I21">
      <f>H21*100/31</f>
    </oc>
    <nc r="I21">
      <f>H21*100/31</f>
    </nc>
  </rcc>
  <rcc rId="2711" sId="1">
    <oc r="I22">
      <f>H22*100/31</f>
    </oc>
    <nc r="I22">
      <f>H22*100/31</f>
    </nc>
  </rcc>
  <rcc rId="2712" sId="1">
    <oc r="I23">
      <f>H23*100/31</f>
    </oc>
    <nc r="I23">
      <f>H23*100/31</f>
    </nc>
  </rcc>
  <rcc rId="2713" sId="1">
    <oc r="I24">
      <f>H24*100/31</f>
    </oc>
    <nc r="I24">
      <f>H24*100/31</f>
    </nc>
  </rcc>
  <rcc rId="2714" sId="1">
    <oc r="I25">
      <f>H25*100/31</f>
    </oc>
    <nc r="I25">
      <f>H25*100/31</f>
    </nc>
  </rcc>
  <rcc rId="2715" sId="1">
    <oc r="I26">
      <f>H26*100/31</f>
    </oc>
    <nc r="I26">
      <f>H26*100/31</f>
    </nc>
  </rcc>
  <rcc rId="2716" sId="1">
    <oc r="K8">
      <f>J8*100/25</f>
    </oc>
    <nc r="K8">
      <f>J8*100/25</f>
    </nc>
  </rcc>
  <rcc rId="2717" sId="1">
    <oc r="K9">
      <f>J9*100/25</f>
    </oc>
    <nc r="K9">
      <f>J9*100/25</f>
    </nc>
  </rcc>
  <rcc rId="2718" sId="1">
    <oc r="K10">
      <f>J10*100/25</f>
    </oc>
    <nc r="K10">
      <f>J10*100/25</f>
    </nc>
  </rcc>
  <rcc rId="2719" sId="1">
    <oc r="K11">
      <f>J11*100/25</f>
    </oc>
    <nc r="K11">
      <f>J11*100/25</f>
    </nc>
  </rcc>
  <rcc rId="2720" sId="1">
    <oc r="K12">
      <f>J12*100/25</f>
    </oc>
    <nc r="K12">
      <f>J12*100/25</f>
    </nc>
  </rcc>
  <rcc rId="2721" sId="1">
    <oc r="K13">
      <f>J13*100/25</f>
    </oc>
    <nc r="K13">
      <f>J13*100/25</f>
    </nc>
  </rcc>
  <rcc rId="2722" sId="1">
    <oc r="K14">
      <f>J14*100/25</f>
    </oc>
    <nc r="K14">
      <f>J14*100/25</f>
    </nc>
  </rcc>
  <rcc rId="2723" sId="1">
    <oc r="K15">
      <f>J15*100/25</f>
    </oc>
    <nc r="K15">
      <f>J15*100/25</f>
    </nc>
  </rcc>
  <rcc rId="2724" sId="1">
    <oc r="K16">
      <f>J16*100/25</f>
    </oc>
    <nc r="K16">
      <f>J16*100/25</f>
    </nc>
  </rcc>
  <rcc rId="2725" sId="1">
    <oc r="K17">
      <f>J17*100/25</f>
    </oc>
    <nc r="K17">
      <f>J17*100/25</f>
    </nc>
  </rcc>
  <rcc rId="2726" sId="1">
    <oc r="K18">
      <f>J18*100/25</f>
    </oc>
    <nc r="K18">
      <f>J18*100/25</f>
    </nc>
  </rcc>
  <rcc rId="2727" sId="1">
    <oc r="K19">
      <f>J19*100/25</f>
    </oc>
    <nc r="K19">
      <f>J19*100/25</f>
    </nc>
  </rcc>
  <rcc rId="2728" sId="1">
    <oc r="K20">
      <f>J20*100/25</f>
    </oc>
    <nc r="K20">
      <f>J20*100/25</f>
    </nc>
  </rcc>
  <rcc rId="2729" sId="1">
    <oc r="K21">
      <f>J21*100/25</f>
    </oc>
    <nc r="K21">
      <f>J21*100/25</f>
    </nc>
  </rcc>
  <rcc rId="2730" sId="1">
    <oc r="K22">
      <f>J22*100/25</f>
    </oc>
    <nc r="K22">
      <f>J22*100/25</f>
    </nc>
  </rcc>
  <rcc rId="2731" sId="1">
    <oc r="K23">
      <f>J23*100/25</f>
    </oc>
    <nc r="K23">
      <f>J23*100/25</f>
    </nc>
  </rcc>
  <rcc rId="2732" sId="1">
    <oc r="K24">
      <f>J24*100/25</f>
    </oc>
    <nc r="K24">
      <f>J24*100/25</f>
    </nc>
  </rcc>
  <rcc rId="2733" sId="1">
    <oc r="K25">
      <f>J25*100/25</f>
    </oc>
    <nc r="K25">
      <f>J25*100/25</f>
    </nc>
  </rcc>
  <rcc rId="2734" sId="1">
    <oc r="K26">
      <f>J26*100/25</f>
    </oc>
    <nc r="K26">
      <f>J26*100/25</f>
    </nc>
  </rcc>
  <rcc rId="2735" sId="1">
    <oc r="P8">
      <f>O8*100/12</f>
    </oc>
    <nc r="P8">
      <f>O8*100/12</f>
    </nc>
  </rcc>
  <rcc rId="2736" sId="1">
    <oc r="P9">
      <f>O9*100/12</f>
    </oc>
    <nc r="P9">
      <f>O9*100/12</f>
    </nc>
  </rcc>
  <rcc rId="2737" sId="1">
    <oc r="P10">
      <f>O10*100/12</f>
    </oc>
    <nc r="P10">
      <f>O10*100/12</f>
    </nc>
  </rcc>
  <rcc rId="2738" sId="1">
    <oc r="P11">
      <f>O11*100/12</f>
    </oc>
    <nc r="P11">
      <f>O11*100/12</f>
    </nc>
  </rcc>
  <rcc rId="2739" sId="1">
    <oc r="P12">
      <f>O12*100/12</f>
    </oc>
    <nc r="P12">
      <f>O12*100/12</f>
    </nc>
  </rcc>
  <rcc rId="2740" sId="1">
    <oc r="P13">
      <f>O13*100/12</f>
    </oc>
    <nc r="P13">
      <f>O13*100/12</f>
    </nc>
  </rcc>
  <rcc rId="2741" sId="1">
    <oc r="P14">
      <f>O14*100/12</f>
    </oc>
    <nc r="P14">
      <f>O14*100/12</f>
    </nc>
  </rcc>
  <rcc rId="2742" sId="1">
    <oc r="P15">
      <f>O15*100/12</f>
    </oc>
    <nc r="P15">
      <f>O15*100/12</f>
    </nc>
  </rcc>
  <rcc rId="2743" sId="1">
    <oc r="P16">
      <f>O16*100/12</f>
    </oc>
    <nc r="P16">
      <f>O16*100/12</f>
    </nc>
  </rcc>
  <rcc rId="2744" sId="1">
    <oc r="P17">
      <f>O17*100/12</f>
    </oc>
    <nc r="P17">
      <f>O17*100/12</f>
    </nc>
  </rcc>
  <rcc rId="2745" sId="1">
    <oc r="P18">
      <f>O18*100/12</f>
    </oc>
    <nc r="P18">
      <f>O18*100/12</f>
    </nc>
  </rcc>
  <rcc rId="2746" sId="1">
    <oc r="P19">
      <f>O19*100/12</f>
    </oc>
    <nc r="P19">
      <f>O19*100/12</f>
    </nc>
  </rcc>
  <rcc rId="2747" sId="1">
    <oc r="P20">
      <f>O20*100/12</f>
    </oc>
    <nc r="P20">
      <f>O20*100/12</f>
    </nc>
  </rcc>
  <rcc rId="2748" sId="1">
    <oc r="P21">
      <f>O21*100/12</f>
    </oc>
    <nc r="P21">
      <f>O21*100/12</f>
    </nc>
  </rcc>
  <rcc rId="2749" sId="1">
    <oc r="P22">
      <f>O22*100/12</f>
    </oc>
    <nc r="P22">
      <f>O22*100/12</f>
    </nc>
  </rcc>
  <rcc rId="2750" sId="1">
    <oc r="P23">
      <f>O23*100/12</f>
    </oc>
    <nc r="P23">
      <f>O23*100/12</f>
    </nc>
  </rcc>
  <rcc rId="2751" sId="1">
    <oc r="P24">
      <f>O24*100/12</f>
    </oc>
    <nc r="P24">
      <f>O24*100/12</f>
    </nc>
  </rcc>
  <rcc rId="2752" sId="1">
    <oc r="P25">
      <f>O25*100/12</f>
    </oc>
    <nc r="P25">
      <f>O25*100/12</f>
    </nc>
  </rcc>
  <rcc rId="2753" sId="1">
    <oc r="P26">
      <f>O26*100/12</f>
    </oc>
    <nc r="P26">
      <f>O26*100/12</f>
    </nc>
  </rcc>
  <rcc rId="2754" sId="1">
    <oc r="R8">
      <f>Q8*100/4</f>
    </oc>
    <nc r="R8">
      <f>Q8*100/4</f>
    </nc>
  </rcc>
  <rcc rId="2755" sId="1">
    <oc r="R9">
      <f>Q9*100/4</f>
    </oc>
    <nc r="R9">
      <f>Q9*100/4</f>
    </nc>
  </rcc>
  <rcc rId="2756" sId="1">
    <oc r="R10">
      <f>Q10*100/4</f>
    </oc>
    <nc r="R10">
      <f>Q10*100/4</f>
    </nc>
  </rcc>
  <rcc rId="2757" sId="1">
    <oc r="R11">
      <f>Q11*100/4</f>
    </oc>
    <nc r="R11">
      <f>Q11*100/4</f>
    </nc>
  </rcc>
  <rcc rId="2758" sId="1">
    <oc r="R12">
      <f>Q12*100/4</f>
    </oc>
    <nc r="R12">
      <f>Q12*100/4</f>
    </nc>
  </rcc>
  <rcc rId="2759" sId="1">
    <oc r="R13">
      <f>Q13*100/4</f>
    </oc>
    <nc r="R13">
      <f>Q13*100/4</f>
    </nc>
  </rcc>
  <rcc rId="2760" sId="1">
    <oc r="R14">
      <f>Q14*100/4</f>
    </oc>
    <nc r="R14">
      <f>Q14*100/4</f>
    </nc>
  </rcc>
  <rcc rId="2761" sId="1">
    <oc r="R15">
      <f>Q15*100/4</f>
    </oc>
    <nc r="R15">
      <f>Q15*100/4</f>
    </nc>
  </rcc>
  <rcc rId="2762" sId="1">
    <oc r="R16">
      <f>Q16*100/4</f>
    </oc>
    <nc r="R16">
      <f>Q16*100/4</f>
    </nc>
  </rcc>
  <rcc rId="2763" sId="1">
    <oc r="R17">
      <f>Q17*100/4</f>
    </oc>
    <nc r="R17">
      <f>Q17*100/4</f>
    </nc>
  </rcc>
  <rcc rId="2764" sId="1">
    <oc r="R18">
      <f>Q18*100/4</f>
    </oc>
    <nc r="R18">
      <f>Q18*100/4</f>
    </nc>
  </rcc>
  <rcc rId="2765" sId="1">
    <oc r="R19">
      <f>Q19*100/4</f>
    </oc>
    <nc r="R19">
      <f>Q19*100/4</f>
    </nc>
  </rcc>
  <rcc rId="2766" sId="1">
    <oc r="R20">
      <f>Q20*100/4</f>
    </oc>
    <nc r="R20">
      <f>Q20*100/4</f>
    </nc>
  </rcc>
  <rcc rId="2767" sId="1">
    <oc r="R21">
      <f>Q21*100/4</f>
    </oc>
    <nc r="R21">
      <f>Q21*100/4</f>
    </nc>
  </rcc>
  <rcc rId="2768" sId="1">
    <oc r="R22">
      <f>Q22*100/4</f>
    </oc>
    <nc r="R22">
      <f>Q22*100/4</f>
    </nc>
  </rcc>
  <rcc rId="2769" sId="1">
    <oc r="R23">
      <f>Q23*100/4</f>
    </oc>
    <nc r="R23">
      <f>Q23*100/4</f>
    </nc>
  </rcc>
  <rcc rId="2770" sId="1">
    <oc r="R24">
      <f>Q24*100/4</f>
    </oc>
    <nc r="R24">
      <f>Q24*100/4</f>
    </nc>
  </rcc>
  <rcc rId="2771" sId="1">
    <oc r="R25">
      <f>Q25*100/4</f>
    </oc>
    <nc r="R25">
      <f>Q25*100/4</f>
    </nc>
  </rcc>
  <rcc rId="2772" sId="1">
    <oc r="R26">
      <f>Q26*100/4</f>
    </oc>
    <nc r="R26">
      <f>Q26*100/4</f>
    </nc>
  </rcc>
  <rcc rId="2773" sId="1">
    <oc r="T8">
      <f>S8*100/16</f>
    </oc>
    <nc r="T8">
      <f>S8*100/16</f>
    </nc>
  </rcc>
  <rcc rId="2774" sId="1">
    <oc r="T9">
      <f>S9*100/16</f>
    </oc>
    <nc r="T9">
      <f>S9*100/16</f>
    </nc>
  </rcc>
  <rcc rId="2775" sId="1">
    <oc r="T10">
      <f>S10*100/16</f>
    </oc>
    <nc r="T10">
      <f>S10*100/16</f>
    </nc>
  </rcc>
  <rcc rId="2776" sId="1">
    <oc r="T11">
      <f>S11*100/16</f>
    </oc>
    <nc r="T11">
      <f>S11*100/16</f>
    </nc>
  </rcc>
  <rcc rId="2777" sId="1">
    <oc r="T12">
      <f>S12*100/16</f>
    </oc>
    <nc r="T12">
      <f>S12*100/16</f>
    </nc>
  </rcc>
  <rcc rId="2778" sId="1">
    <oc r="T13">
      <f>S13*100/16</f>
    </oc>
    <nc r="T13">
      <f>S13*100/16</f>
    </nc>
  </rcc>
  <rcc rId="2779" sId="1">
    <oc r="T14">
      <f>S14*100/16</f>
    </oc>
    <nc r="T14">
      <f>S14*100/16</f>
    </nc>
  </rcc>
  <rcc rId="2780" sId="1">
    <oc r="T15">
      <f>S15*100/16</f>
    </oc>
    <nc r="T15">
      <f>S15*100/16</f>
    </nc>
  </rcc>
  <rcc rId="2781" sId="1">
    <oc r="T16">
      <f>S16*100/16</f>
    </oc>
    <nc r="T16">
      <f>S16*100/16</f>
    </nc>
  </rcc>
  <rcc rId="2782" sId="1">
    <oc r="T17">
      <f>S17*100/16</f>
    </oc>
    <nc r="T17">
      <f>S17*100/16</f>
    </nc>
  </rcc>
  <rcc rId="2783" sId="1">
    <oc r="T18">
      <f>S18*100/16</f>
    </oc>
    <nc r="T18">
      <f>S18*100/16</f>
    </nc>
  </rcc>
  <rcc rId="2784" sId="1">
    <oc r="T19">
      <f>S19*100/16</f>
    </oc>
    <nc r="T19">
      <f>S19*100/16</f>
    </nc>
  </rcc>
  <rcc rId="2785" sId="1">
    <oc r="T20">
      <f>S20*100/16</f>
    </oc>
    <nc r="T20">
      <f>S20*100/16</f>
    </nc>
  </rcc>
  <rcc rId="2786" sId="1">
    <oc r="T21">
      <f>S21*100/16</f>
    </oc>
    <nc r="T21">
      <f>S21*100/16</f>
    </nc>
  </rcc>
  <rcc rId="2787" sId="1">
    <oc r="T22">
      <f>S22*100/16</f>
    </oc>
    <nc r="T22">
      <f>S22*100/16</f>
    </nc>
  </rcc>
  <rcc rId="2788" sId="1">
    <oc r="T23">
      <f>S23*100/16</f>
    </oc>
    <nc r="T23">
      <f>S23*100/16</f>
    </nc>
  </rcc>
  <rcc rId="2789" sId="1">
    <oc r="T24">
      <f>S24*100/16</f>
    </oc>
    <nc r="T24">
      <f>S24*100/16</f>
    </nc>
  </rcc>
  <rcc rId="2790" sId="1">
    <oc r="T25">
      <f>S25*100/16</f>
    </oc>
    <nc r="T25">
      <f>S25*100/16</f>
    </nc>
  </rcc>
  <rcc rId="2791" sId="1">
    <oc r="T26">
      <f>S26*100/16</f>
    </oc>
    <nc r="T26">
      <f>S26*100/16</f>
    </nc>
  </rcc>
  <rcc rId="2792" sId="1">
    <oc r="V8">
      <f>U8*100/5</f>
    </oc>
    <nc r="V8">
      <f>U8*100/5</f>
    </nc>
  </rcc>
  <rcc rId="2793" sId="1">
    <oc r="V9">
      <f>U9*100/5</f>
    </oc>
    <nc r="V9">
      <f>U9*100/5</f>
    </nc>
  </rcc>
  <rcc rId="2794" sId="1">
    <oc r="V10">
      <f>U10*100/5</f>
    </oc>
    <nc r="V10">
      <f>U10*100/5</f>
    </nc>
  </rcc>
  <rcc rId="2795" sId="1">
    <oc r="V11">
      <f>U11*100/5</f>
    </oc>
    <nc r="V11">
      <f>U11*100/5</f>
    </nc>
  </rcc>
  <rcc rId="2796" sId="1">
    <oc r="V12">
      <f>U12*100/5</f>
    </oc>
    <nc r="V12">
      <f>U12*100/5</f>
    </nc>
  </rcc>
  <rcc rId="2797" sId="1">
    <oc r="V13">
      <f>U13*100/5</f>
    </oc>
    <nc r="V13">
      <f>U13*100/5</f>
    </nc>
  </rcc>
  <rcc rId="2798" sId="1">
    <oc r="V14">
      <f>U14*100/5</f>
    </oc>
    <nc r="V14">
      <f>U14*100/5</f>
    </nc>
  </rcc>
  <rcc rId="2799" sId="1">
    <oc r="V15">
      <f>U15*100/5</f>
    </oc>
    <nc r="V15">
      <f>U15*100/5</f>
    </nc>
  </rcc>
  <rcc rId="2800" sId="1">
    <oc r="V16">
      <f>U16*100/5</f>
    </oc>
    <nc r="V16">
      <f>U16*100/5</f>
    </nc>
  </rcc>
  <rcc rId="2801" sId="1">
    <oc r="V17">
      <f>U17*100/5</f>
    </oc>
    <nc r="V17">
      <f>U17*100/5</f>
    </nc>
  </rcc>
  <rcc rId="2802" sId="1">
    <oc r="V18">
      <f>U18*100/5</f>
    </oc>
    <nc r="V18">
      <f>U18*100/5</f>
    </nc>
  </rcc>
  <rcc rId="2803" sId="1">
    <oc r="V19">
      <f>U19*100/5</f>
    </oc>
    <nc r="V19">
      <f>U19*100/5</f>
    </nc>
  </rcc>
  <rcc rId="2804" sId="1">
    <oc r="V20">
      <f>U20*100/5</f>
    </oc>
    <nc r="V20">
      <f>U20*100/5</f>
    </nc>
  </rcc>
  <rcc rId="2805" sId="1">
    <oc r="V21">
      <f>U21*100/5</f>
    </oc>
    <nc r="V21">
      <f>U21*100/5</f>
    </nc>
  </rcc>
  <rcc rId="2806" sId="1">
    <oc r="V22">
      <f>U22*100/5</f>
    </oc>
    <nc r="V22">
      <f>U22*100/5</f>
    </nc>
  </rcc>
  <rcc rId="2807" sId="1">
    <oc r="V23">
      <f>U23*100/5</f>
    </oc>
    <nc r="V23">
      <f>U23*100/5</f>
    </nc>
  </rcc>
  <rcc rId="2808" sId="1">
    <oc r="V24">
      <f>U24*100/5</f>
    </oc>
    <nc r="V24">
      <f>U24*100/5</f>
    </nc>
  </rcc>
  <rcc rId="2809" sId="1">
    <oc r="V25">
      <f>U25*100/5</f>
    </oc>
    <nc r="V25">
      <f>U25*100/5</f>
    </nc>
  </rcc>
  <rcc rId="2810" sId="1">
    <oc r="W8">
      <f>SUM(P8+R8+T8+V8)/4</f>
    </oc>
    <nc r="W8">
      <f>SUM(P8+R8+T8+V8)/4</f>
    </nc>
  </rcc>
  <rcc rId="2811" sId="1">
    <oc r="W9">
      <f>SUM(P9+R9+T9+V9)/4</f>
    </oc>
    <nc r="W9">
      <f>SUM(P9+R9+T9+V9)/4</f>
    </nc>
  </rcc>
  <rcc rId="2812" sId="1">
    <oc r="W10">
      <f>SUM(P10+R10+T10+V10)/4</f>
    </oc>
    <nc r="W10">
      <f>SUM(P10+R10+T10+V10)/4</f>
    </nc>
  </rcc>
  <rcc rId="2813" sId="1">
    <oc r="W11">
      <f>SUM(P11+R11+T11+V11)/4</f>
    </oc>
    <nc r="W11">
      <f>SUM(P11+R11+T11+V11)/4</f>
    </nc>
  </rcc>
  <rcc rId="2814" sId="1">
    <oc r="W12">
      <f>SUM(P12+R12+T12+V12)/4</f>
    </oc>
    <nc r="W12">
      <f>SUM(P12+R12+T12+V12)/4</f>
    </nc>
  </rcc>
  <rcc rId="2815" sId="1">
    <oc r="W13">
      <f>SUM(P13+R13+T13+V13)/4</f>
    </oc>
    <nc r="W13">
      <f>SUM(P13+R13+T13+V13)/4</f>
    </nc>
  </rcc>
  <rcc rId="2816" sId="1">
    <oc r="W14">
      <f>SUM(P14+R14+T14+V14)/4</f>
    </oc>
    <nc r="W14">
      <f>SUM(P14+R14+T14+V14)/4</f>
    </nc>
  </rcc>
  <rcc rId="2817" sId="1">
    <oc r="W15">
      <f>SUM(P15+R15+T15+V15)/4</f>
    </oc>
    <nc r="W15">
      <f>SUM(P15+R15+T15+V15)/4</f>
    </nc>
  </rcc>
  <rcc rId="2818" sId="1">
    <oc r="W16">
      <f>SUM(P16+R16+T16+V16)/4</f>
    </oc>
    <nc r="W16">
      <f>SUM(P16+R16+T16+V16)/4</f>
    </nc>
  </rcc>
  <rcc rId="2819" sId="1">
    <oc r="W17">
      <f>SUM(P17+R17+T17+V17)/4</f>
    </oc>
    <nc r="W17">
      <f>SUM(P17+R17+T17+V17)/4</f>
    </nc>
  </rcc>
  <rcc rId="2820" sId="1">
    <oc r="W18">
      <f>SUM(P18+R18+T18+V18)/4</f>
    </oc>
    <nc r="W18">
      <f>SUM(P18+R18+T18+V18)/4</f>
    </nc>
  </rcc>
  <rcc rId="2821" sId="1">
    <oc r="W19">
      <f>SUM(P19+R19+T19+V19)/4</f>
    </oc>
    <nc r="W19">
      <f>SUM(P19+R19+T19+V19)/4</f>
    </nc>
  </rcc>
  <rcc rId="2822" sId="1">
    <oc r="W20">
      <f>SUM(P20+R20+T20+V20)/4</f>
    </oc>
    <nc r="W20">
      <f>SUM(P20+R20+T20+V20)/4</f>
    </nc>
  </rcc>
  <rcc rId="2823" sId="1">
    <oc r="W21">
      <f>SUM(P21+R21+T21+V21)/4</f>
    </oc>
    <nc r="W21">
      <f>SUM(P21+R21+T21+V21)/4</f>
    </nc>
  </rcc>
  <rcc rId="2824" sId="1">
    <oc r="W22">
      <f>SUM(P22+R22+T22+V22)/4</f>
    </oc>
    <nc r="W22">
      <f>SUM(P22+R22+T22+V22)/4</f>
    </nc>
  </rcc>
  <rcc rId="2825" sId="1">
    <oc r="W23">
      <f>SUM(P23+R23+T23+V23)/4</f>
    </oc>
    <nc r="W23">
      <f>SUM(P23+R23+T23+V23)/4</f>
    </nc>
  </rcc>
  <rcc rId="2826" sId="1">
    <oc r="W24">
      <f>SUM(P24+R24+T24+V24)/4</f>
    </oc>
    <nc r="W24">
      <f>SUM(P24+R24+T24+V24)/4</f>
    </nc>
  </rcc>
  <rcc rId="2827" sId="1">
    <oc r="W25">
      <f>SUM(P25+R25+T25+V25)/4</f>
    </oc>
    <nc r="W25">
      <f>SUM(P25+R25+T25+V25)/4</f>
    </nc>
  </rcc>
  <rcc rId="2828" sId="1">
    <oc r="W26">
      <f>SUM(P26+R26+T26+V26)/4</f>
    </oc>
    <nc r="W26">
      <f>SUM(P26+R26+T26+V26)/4</f>
    </nc>
  </rcc>
  <rcc rId="2829" sId="1">
    <oc r="AC8">
      <f>SUM(N8+W8)/2</f>
    </oc>
    <nc r="AC8">
      <f>SUM(N8+W8)/2</f>
    </nc>
  </rcc>
  <rcc rId="2830" sId="1">
    <oc r="AC9">
      <f>SUM(N9+W9)/2</f>
    </oc>
    <nc r="AC9">
      <f>SUM(N9+W9)/2</f>
    </nc>
  </rcc>
  <rcc rId="2831" sId="1">
    <oc r="AC10">
      <f>SUM(N10+W10)/2</f>
    </oc>
    <nc r="AC10">
      <f>SUM(N10+W10)/2</f>
    </nc>
  </rcc>
  <rcc rId="2832" sId="1">
    <oc r="AC11">
      <f>SUM(N11+W11)/2</f>
    </oc>
    <nc r="AC11">
      <f>SUM(N11+W11)/2</f>
    </nc>
  </rcc>
  <rcc rId="2833" sId="1">
    <oc r="AC12">
      <f>SUM(N12+W12)/2</f>
    </oc>
    <nc r="AC12">
      <f>SUM(N12+W12)/2</f>
    </nc>
  </rcc>
  <rcc rId="2834" sId="1">
    <oc r="AC13">
      <f>SUM(N13+W13)/2</f>
    </oc>
    <nc r="AC13">
      <f>SUM(N13+W13)/2</f>
    </nc>
  </rcc>
  <rcc rId="2835" sId="1">
    <oc r="AC14">
      <f>SUM(N14+W14)/2</f>
    </oc>
    <nc r="AC14">
      <f>SUM(N14+W14)/2</f>
    </nc>
  </rcc>
  <rcc rId="2836" sId="1">
    <oc r="AC15">
      <f>SUM(N15+W15)/2</f>
    </oc>
    <nc r="AC15">
      <f>SUM(N15+W15)/2</f>
    </nc>
  </rcc>
  <rcc rId="2837" sId="1">
    <oc r="AC16">
      <f>SUM(N16+W16)/2</f>
    </oc>
    <nc r="AC16">
      <f>SUM(N16+W16)/2</f>
    </nc>
  </rcc>
  <rcc rId="2838" sId="1">
    <oc r="AC17">
      <f>SUM(N17+W17)/2</f>
    </oc>
    <nc r="AC17">
      <f>SUM(N17+W17)/2</f>
    </nc>
  </rcc>
  <rcc rId="2839" sId="1">
    <oc r="AC18">
      <f>SUM(N18+W18)/2</f>
    </oc>
    <nc r="AC18">
      <f>SUM(N18+W18)/2</f>
    </nc>
  </rcc>
  <rcc rId="2840" sId="1">
    <oc r="AC19">
      <f>SUM(N19+W19)/2</f>
    </oc>
    <nc r="AC19">
      <f>SUM(N19+W19)/2</f>
    </nc>
  </rcc>
  <rcc rId="2841" sId="1">
    <oc r="AC20">
      <f>SUM(N20+W20)/2</f>
    </oc>
    <nc r="AC20">
      <f>SUM(N20+W20)/2</f>
    </nc>
  </rcc>
  <rcc rId="2842" sId="1">
    <oc r="AC21">
      <f>SUM(N21+W21)/2</f>
    </oc>
    <nc r="AC21">
      <f>SUM(N21+W21)/2</f>
    </nc>
  </rcc>
  <rcc rId="2843" sId="1">
    <oc r="AC22">
      <f>SUM(N22+W22)/2</f>
    </oc>
    <nc r="AC22">
      <f>SUM(N22+W22)/2</f>
    </nc>
  </rcc>
  <rcc rId="2844" sId="1">
    <oc r="AC23">
      <f>SUM(N23+W23)/2</f>
    </oc>
    <nc r="AC23">
      <f>SUM(N23+W23)/2</f>
    </nc>
  </rcc>
  <rcc rId="2845" sId="1">
    <oc r="AC24">
      <f>SUM(N24+W24)/2</f>
    </oc>
    <nc r="AC24">
      <f>SUM(N24+W24)/2</f>
    </nc>
  </rcc>
  <rcc rId="2846" sId="1">
    <oc r="AC25">
      <f>SUM(N25+W25)/2</f>
    </oc>
    <nc r="AC25">
      <f>SUM(N25+W25)/2</f>
    </nc>
  </rcc>
  <rcc rId="2847" sId="1">
    <oc r="AC26">
      <f>SUM(N26+W26)/2</f>
    </oc>
    <nc r="AC26">
      <f>SUM(N26+W26)/2</f>
    </nc>
  </rcc>
  <rcc rId="2848" sId="1">
    <oc r="AE8">
      <f>AC8+AD8</f>
    </oc>
    <nc r="AE8">
      <f>AC8+AD8</f>
    </nc>
  </rcc>
  <rcc rId="2849" sId="1">
    <oc r="AE9">
      <f>AC9+AD9</f>
    </oc>
    <nc r="AE9">
      <f>AC9+AD9</f>
    </nc>
  </rcc>
  <rcc rId="2850" sId="1">
    <oc r="AE10">
      <f>AC10+AD10</f>
    </oc>
    <nc r="AE10">
      <f>AC10+AD10</f>
    </nc>
  </rcc>
  <rcc rId="2851" sId="1">
    <oc r="AE11">
      <f>AC11+AD11</f>
    </oc>
    <nc r="AE11">
      <f>AC11+AD11</f>
    </nc>
  </rcc>
  <rcc rId="2852" sId="1">
    <oc r="AE12">
      <f>AC12+AD12</f>
    </oc>
    <nc r="AE12">
      <f>AC12+AD12</f>
    </nc>
  </rcc>
  <rcc rId="2853" sId="1">
    <oc r="AE13">
      <f>AC13+AD13</f>
    </oc>
    <nc r="AE13">
      <f>AC13+AD13</f>
    </nc>
  </rcc>
  <rcc rId="2854" sId="1">
    <oc r="AE14">
      <f>AC14+AD14</f>
    </oc>
    <nc r="AE14">
      <f>AC14+AD14</f>
    </nc>
  </rcc>
  <rcc rId="2855" sId="1">
    <oc r="AE15">
      <f>AC15+AD15</f>
    </oc>
    <nc r="AE15">
      <f>AC15+AD15</f>
    </nc>
  </rcc>
  <rcc rId="2856" sId="1">
    <oc r="AE16">
      <f>AC16+AD16</f>
    </oc>
    <nc r="AE16">
      <f>AC16+AD16</f>
    </nc>
  </rcc>
  <rcc rId="2857" sId="1">
    <oc r="AE17">
      <f>AC17+AD17</f>
    </oc>
    <nc r="AE17">
      <f>AC17+AD17</f>
    </nc>
  </rcc>
  <rcc rId="2858" sId="1">
    <oc r="AE18">
      <f>AC18+AD18</f>
    </oc>
    <nc r="AE18">
      <f>AC18+AD18</f>
    </nc>
  </rcc>
  <rcc rId="2859" sId="1">
    <oc r="AE19">
      <f>AC19+AD19</f>
    </oc>
    <nc r="AE19">
      <f>AC19+AD19</f>
    </nc>
  </rcc>
  <rcc rId="2860" sId="1">
    <oc r="AE20">
      <f>AC20+AD20</f>
    </oc>
    <nc r="AE20">
      <f>AC20+AD20</f>
    </nc>
  </rcc>
  <rcc rId="2861" sId="1">
    <oc r="AE21">
      <f>AC21+AD21</f>
    </oc>
    <nc r="AE21">
      <f>AC21+AD21</f>
    </nc>
  </rcc>
  <rcc rId="2862" sId="1">
    <oc r="AE22">
      <f>AC22+AD22</f>
    </oc>
    <nc r="AE22">
      <f>AC22+AD22</f>
    </nc>
  </rcc>
  <rcc rId="2863" sId="1">
    <oc r="AE23">
      <f>AC23+AD23</f>
    </oc>
    <nc r="AE23">
      <f>AC23+AD23</f>
    </nc>
  </rcc>
  <rcc rId="2864" sId="1">
    <oc r="AE24">
      <f>AC24+AD24</f>
    </oc>
    <nc r="AE24">
      <f>AC24+AD24</f>
    </nc>
  </rcc>
  <rcc rId="2865" sId="1">
    <oc r="AE25">
      <f>AC25+AD25</f>
    </oc>
    <nc r="AE25">
      <f>AC25+AD25</f>
    </nc>
  </rcc>
  <rcc rId="2866" sId="1">
    <oc r="AE26">
      <f>AC26+AD26</f>
    </oc>
    <nc r="AE26">
      <f>AC26+AD26</f>
    </nc>
  </rcc>
  <rcc rId="2867" sId="1">
    <oc r="E38">
      <f>D38*100/21</f>
    </oc>
    <nc r="E38">
      <f>D38*100/21</f>
    </nc>
  </rcc>
  <rcc rId="2868" sId="1">
    <oc r="E39">
      <f>D39*100/21</f>
    </oc>
    <nc r="E39">
      <f>D39*100/21</f>
    </nc>
  </rcc>
  <rcc rId="2869" sId="1">
    <oc r="E40">
      <f>D40*100/21</f>
    </oc>
    <nc r="E40">
      <f>D40*100/21</f>
    </nc>
  </rcc>
  <rcc rId="2870" sId="1">
    <oc r="E41">
      <f>D41*100/21</f>
    </oc>
    <nc r="E41">
      <f>D41*100/21</f>
    </nc>
  </rcc>
  <rcc rId="2871" sId="1">
    <oc r="E42">
      <f>D42*100/21</f>
    </oc>
    <nc r="E42">
      <f>D42*100/21</f>
    </nc>
  </rcc>
  <rcc rId="2872" sId="1">
    <oc r="E43">
      <f>D43*100/21</f>
    </oc>
    <nc r="E43">
      <f>D43*100/21</f>
    </nc>
  </rcc>
  <rcc rId="2873" sId="1">
    <oc r="E44">
      <f>D44*100/21</f>
    </oc>
    <nc r="E44">
      <f>D44*100/21</f>
    </nc>
  </rcc>
  <rcc rId="2874" sId="1">
    <oc r="E45">
      <f>D45*100/21</f>
    </oc>
    <nc r="E45">
      <f>D45*100/21</f>
    </nc>
  </rcc>
  <rcc rId="2875" sId="1">
    <oc r="E46">
      <f>D46*100/21</f>
    </oc>
    <nc r="E46">
      <f>D46*100/21</f>
    </nc>
  </rcc>
  <rcc rId="2876" sId="1">
    <oc r="E47">
      <f>D47*100/21</f>
    </oc>
    <nc r="E47">
      <f>D47*100/21</f>
    </nc>
  </rcc>
  <rcc rId="2877" sId="1">
    <oc r="E48">
      <f>D48*100/21</f>
    </oc>
    <nc r="E48">
      <f>D48*100/21</f>
    </nc>
  </rcc>
  <rcc rId="2878" sId="1">
    <oc r="E49">
      <f>D49*100/21</f>
    </oc>
    <nc r="E49">
      <f>D49*100/21</f>
    </nc>
  </rcc>
  <rcc rId="2879" sId="1">
    <oc r="E50">
      <f>D50*100/21</f>
    </oc>
    <nc r="E50">
      <f>D50*100/21</f>
    </nc>
  </rcc>
  <rcc rId="2880" sId="1">
    <oc r="E51">
      <f>D51*100/21</f>
    </oc>
    <nc r="E51">
      <f>D51*100/21</f>
    </nc>
  </rcc>
  <rcc rId="2881" sId="1">
    <oc r="E52">
      <f>D52*100/21</f>
    </oc>
    <nc r="E52">
      <f>D52*100/21</f>
    </nc>
  </rcc>
  <rcc rId="2882" sId="1">
    <oc r="E53">
      <f>D53*100/21</f>
    </oc>
    <nc r="E53">
      <f>D53*100/21</f>
    </nc>
  </rcc>
  <rcc rId="2883" sId="1">
    <oc r="E54">
      <f>D54*100/21</f>
    </oc>
    <nc r="E54">
      <f>D54*100/21</f>
    </nc>
  </rcc>
  <rcc rId="2884" sId="1">
    <oc r="E55">
      <f>D55*100/21</f>
    </oc>
    <nc r="E55">
      <f>D55*100/21</f>
    </nc>
  </rcc>
  <rcc rId="2885" sId="1">
    <oc r="E56">
      <f>D56*100/21</f>
    </oc>
    <nc r="E56">
      <f>D56*100/21</f>
    </nc>
  </rcc>
  <rcc rId="2886" sId="1">
    <oc r="G38">
      <f>F38*100/19</f>
    </oc>
    <nc r="G38">
      <f>F38*100/19</f>
    </nc>
  </rcc>
  <rcc rId="2887" sId="1">
    <oc r="G39">
      <f>F39*100/19</f>
    </oc>
    <nc r="G39">
      <f>F39*100/19</f>
    </nc>
  </rcc>
  <rcc rId="2888" sId="1">
    <oc r="G40">
      <f>F40*100/19</f>
    </oc>
    <nc r="G40">
      <f>F40*100/19</f>
    </nc>
  </rcc>
  <rcc rId="2889" sId="1">
    <oc r="G41">
      <f>F41*100/19</f>
    </oc>
    <nc r="G41">
      <f>F41*100/19</f>
    </nc>
  </rcc>
  <rcc rId="2890" sId="1">
    <oc r="G42">
      <f>F42*100/19</f>
    </oc>
    <nc r="G42">
      <f>F42*100/19</f>
    </nc>
  </rcc>
  <rcc rId="2891" sId="1">
    <oc r="G43">
      <f>F43*100/19</f>
    </oc>
    <nc r="G43">
      <f>F43*100/19</f>
    </nc>
  </rcc>
  <rcc rId="2892" sId="1">
    <oc r="G44">
      <f>F44*100/19</f>
    </oc>
    <nc r="G44">
      <f>F44*100/19</f>
    </nc>
  </rcc>
  <rcc rId="2893" sId="1">
    <oc r="G45">
      <f>F45*100/19</f>
    </oc>
    <nc r="G45">
      <f>F45*100/19</f>
    </nc>
  </rcc>
  <rcc rId="2894" sId="1">
    <oc r="G46">
      <f>F46*100/19</f>
    </oc>
    <nc r="G46">
      <f>F46*100/19</f>
    </nc>
  </rcc>
  <rcc rId="2895" sId="1">
    <oc r="G47">
      <f>F47*100/19</f>
    </oc>
    <nc r="G47">
      <f>F47*100/19</f>
    </nc>
  </rcc>
  <rcc rId="2896" sId="1">
    <oc r="G48">
      <f>F48*100/19</f>
    </oc>
    <nc r="G48">
      <f>F48*100/19</f>
    </nc>
  </rcc>
  <rcc rId="2897" sId="1">
    <oc r="G49">
      <f>F49*100/19</f>
    </oc>
    <nc r="G49">
      <f>F49*100/19</f>
    </nc>
  </rcc>
  <rcc rId="2898" sId="1">
    <oc r="G50">
      <f>F50*100/19</f>
    </oc>
    <nc r="G50">
      <f>F50*100/19</f>
    </nc>
  </rcc>
  <rcc rId="2899" sId="1">
    <oc r="G51">
      <f>F51*100/19</f>
    </oc>
    <nc r="G51">
      <f>F51*100/19</f>
    </nc>
  </rcc>
  <rcc rId="2900" sId="1">
    <oc r="G52">
      <f>F52*100/19</f>
    </oc>
    <nc r="G52">
      <f>F52*100/19</f>
    </nc>
  </rcc>
  <rcc rId="2901" sId="1">
    <oc r="G53">
      <f>F53*100/19</f>
    </oc>
    <nc r="G53">
      <f>F53*100/19</f>
    </nc>
  </rcc>
  <rcc rId="2902" sId="1">
    <oc r="G54">
      <f>F54*100/19</f>
    </oc>
    <nc r="G54">
      <f>F54*100/19</f>
    </nc>
  </rcc>
  <rcc rId="2903" sId="1">
    <oc r="G55">
      <f>F55*100/19</f>
    </oc>
    <nc r="G55">
      <f>F55*100/19</f>
    </nc>
  </rcc>
  <rcc rId="2904" sId="1">
    <oc r="G56">
      <f>F56*100/19</f>
    </oc>
    <nc r="G56">
      <f>F56*100/19</f>
    </nc>
  </rcc>
  <rcc rId="2905" sId="1">
    <oc r="I38">
      <f>H38*100/31</f>
    </oc>
    <nc r="I38">
      <f>H38*100/31</f>
    </nc>
  </rcc>
  <rcc rId="2906" sId="1">
    <oc r="I39">
      <f>H39*100/31</f>
    </oc>
    <nc r="I39">
      <f>H39*100/31</f>
    </nc>
  </rcc>
  <rcc rId="2907" sId="1">
    <oc r="I40">
      <f>H40*100/31</f>
    </oc>
    <nc r="I40">
      <f>H40*100/31</f>
    </nc>
  </rcc>
  <rcc rId="2908" sId="1">
    <oc r="I41">
      <f>H41*100/31</f>
    </oc>
    <nc r="I41">
      <f>H41*100/31</f>
    </nc>
  </rcc>
  <rcc rId="2909" sId="1">
    <oc r="I42">
      <f>H42*100/31</f>
    </oc>
    <nc r="I42">
      <f>H42*100/31</f>
    </nc>
  </rcc>
  <rcc rId="2910" sId="1">
    <oc r="I43">
      <f>H43*100/31</f>
    </oc>
    <nc r="I43">
      <f>H43*100/31</f>
    </nc>
  </rcc>
  <rcc rId="2911" sId="1">
    <oc r="I44">
      <f>H44*100/31</f>
    </oc>
    <nc r="I44">
      <f>H44*100/31</f>
    </nc>
  </rcc>
  <rcc rId="2912" sId="1">
    <oc r="I45">
      <f>H45*100/31</f>
    </oc>
    <nc r="I45">
      <f>H45*100/31</f>
    </nc>
  </rcc>
  <rcc rId="2913" sId="1">
    <oc r="I46">
      <f>H46*100/31</f>
    </oc>
    <nc r="I46">
      <f>H46*100/31</f>
    </nc>
  </rcc>
  <rcc rId="2914" sId="1">
    <oc r="I47">
      <f>H47*100/31</f>
    </oc>
    <nc r="I47">
      <f>H47*100/31</f>
    </nc>
  </rcc>
  <rcc rId="2915" sId="1">
    <oc r="I48">
      <f>H48*100/31</f>
    </oc>
    <nc r="I48">
      <f>H48*100/31</f>
    </nc>
  </rcc>
  <rcc rId="2916" sId="1">
    <oc r="I49">
      <f>H49*100/31</f>
    </oc>
    <nc r="I49">
      <f>H49*100/31</f>
    </nc>
  </rcc>
  <rcc rId="2917" sId="1">
    <oc r="I50">
      <f>H50*100/31</f>
    </oc>
    <nc r="I50">
      <f>H50*100/31</f>
    </nc>
  </rcc>
  <rcc rId="2918" sId="1">
    <oc r="I51">
      <f>H51*100/31</f>
    </oc>
    <nc r="I51">
      <f>H51*100/31</f>
    </nc>
  </rcc>
  <rcc rId="2919" sId="1">
    <oc r="I52">
      <f>H52*100/31</f>
    </oc>
    <nc r="I52">
      <f>H52*100/31</f>
    </nc>
  </rcc>
  <rcc rId="2920" sId="1">
    <oc r="I53">
      <f>H53*100/31</f>
    </oc>
    <nc r="I53">
      <f>H53*100/31</f>
    </nc>
  </rcc>
  <rcc rId="2921" sId="1">
    <oc r="I54">
      <f>H54*100/31</f>
    </oc>
    <nc r="I54">
      <f>H54*100/31</f>
    </nc>
  </rcc>
  <rcc rId="2922" sId="1">
    <oc r="I55">
      <f>H55*100/31</f>
    </oc>
    <nc r="I55">
      <f>H55*100/31</f>
    </nc>
  </rcc>
  <rcc rId="2923" sId="1">
    <oc r="I56">
      <f>H56*100/31</f>
    </oc>
    <nc r="I56">
      <f>H56*100/31</f>
    </nc>
  </rcc>
  <rcc rId="2924" sId="1">
    <oc r="K38">
      <f>J38*100/25</f>
    </oc>
    <nc r="K38">
      <f>J38*100/25</f>
    </nc>
  </rcc>
  <rcc rId="2925" sId="1">
    <oc r="K39">
      <f>J39*100/25</f>
    </oc>
    <nc r="K39">
      <f>J39*100/25</f>
    </nc>
  </rcc>
  <rcc rId="2926" sId="1">
    <oc r="K40">
      <f>J40*100/25</f>
    </oc>
    <nc r="K40">
      <f>J40*100/25</f>
    </nc>
  </rcc>
  <rcc rId="2927" sId="1">
    <oc r="K41">
      <f>J41*100/25</f>
    </oc>
    <nc r="K41">
      <f>J41*100/25</f>
    </nc>
  </rcc>
  <rcc rId="2928" sId="1">
    <oc r="K42">
      <f>J42*100/25</f>
    </oc>
    <nc r="K42">
      <f>J42*100/25</f>
    </nc>
  </rcc>
  <rcc rId="2929" sId="1">
    <oc r="K43">
      <f>J43*100/25</f>
    </oc>
    <nc r="K43">
      <f>J43*100/25</f>
    </nc>
  </rcc>
  <rcc rId="2930" sId="1">
    <oc r="K44">
      <f>J44*100/25</f>
    </oc>
    <nc r="K44">
      <f>J44*100/25</f>
    </nc>
  </rcc>
  <rcc rId="2931" sId="1">
    <oc r="K45">
      <f>J45*100/25</f>
    </oc>
    <nc r="K45">
      <f>J45*100/25</f>
    </nc>
  </rcc>
  <rcc rId="2932" sId="1">
    <oc r="K46">
      <f>J46*100/25</f>
    </oc>
    <nc r="K46">
      <f>J46*100/25</f>
    </nc>
  </rcc>
  <rcc rId="2933" sId="1">
    <oc r="K47">
      <f>J47*100/25</f>
    </oc>
    <nc r="K47">
      <f>J47*100/25</f>
    </nc>
  </rcc>
  <rcc rId="2934" sId="1">
    <oc r="K48">
      <f>J48*100/25</f>
    </oc>
    <nc r="K48">
      <f>J48*100/25</f>
    </nc>
  </rcc>
  <rcc rId="2935" sId="1">
    <oc r="K49">
      <f>J49*100/25</f>
    </oc>
    <nc r="K49">
      <f>J49*100/25</f>
    </nc>
  </rcc>
  <rcc rId="2936" sId="1">
    <oc r="K50">
      <f>J50*100/25</f>
    </oc>
    <nc r="K50">
      <f>J50*100/25</f>
    </nc>
  </rcc>
  <rcc rId="2937" sId="1">
    <oc r="K51">
      <f>J51*100/25</f>
    </oc>
    <nc r="K51">
      <f>J51*100/25</f>
    </nc>
  </rcc>
  <rcc rId="2938" sId="1">
    <oc r="K52">
      <f>J52*100/25</f>
    </oc>
    <nc r="K52">
      <f>J52*100/25</f>
    </nc>
  </rcc>
  <rcc rId="2939" sId="1">
    <oc r="K53">
      <f>J53*100/25</f>
    </oc>
    <nc r="K53">
      <f>J53*100/25</f>
    </nc>
  </rcc>
  <rcc rId="2940" sId="1">
    <oc r="K54">
      <f>J54*100/25</f>
    </oc>
    <nc r="K54">
      <f>J54*100/25</f>
    </nc>
  </rcc>
  <rcc rId="2941" sId="1">
    <oc r="K55">
      <f>J55*100/25</f>
    </oc>
    <nc r="K55">
      <f>J55*100/25</f>
    </nc>
  </rcc>
  <rcc rId="2942" sId="1">
    <oc r="K56">
      <f>J56*100/25</f>
    </oc>
    <nc r="K56">
      <f>J56*100/25</f>
    </nc>
  </rcc>
  <rcc rId="2943" sId="1">
    <oc r="M38">
      <f>L38*100/24</f>
    </oc>
    <nc r="M38">
      <f>L38*100/24</f>
    </nc>
  </rcc>
  <rcc rId="2944" sId="1">
    <oc r="M39">
      <f>L39*100/24</f>
    </oc>
    <nc r="M39">
      <f>L39*100/24</f>
    </nc>
  </rcc>
  <rcc rId="2945" sId="1">
    <oc r="M40">
      <f>L40*100/24</f>
    </oc>
    <nc r="M40">
      <f>L40*100/24</f>
    </nc>
  </rcc>
  <rcc rId="2946" sId="1">
    <oc r="M41">
      <f>L41*100/24</f>
    </oc>
    <nc r="M41">
      <f>L41*100/24</f>
    </nc>
  </rcc>
  <rcc rId="2947" sId="1">
    <oc r="M42">
      <f>L42*100/24</f>
    </oc>
    <nc r="M42">
      <f>L42*100/24</f>
    </nc>
  </rcc>
  <rcc rId="2948" sId="1">
    <oc r="M43">
      <f>L43*100/24</f>
    </oc>
    <nc r="M43">
      <f>L43*100/24</f>
    </nc>
  </rcc>
  <rcc rId="2949" sId="1">
    <oc r="M44">
      <f>L44*100/24</f>
    </oc>
    <nc r="M44">
      <f>L44*100/24</f>
    </nc>
  </rcc>
  <rcc rId="2950" sId="1">
    <oc r="M45">
      <f>L45*100/24</f>
    </oc>
    <nc r="M45">
      <f>L45*100/24</f>
    </nc>
  </rcc>
  <rcc rId="2951" sId="1">
    <oc r="M46">
      <f>L46*100/24</f>
    </oc>
    <nc r="M46">
      <f>L46*100/24</f>
    </nc>
  </rcc>
  <rcc rId="2952" sId="1">
    <oc r="M47">
      <f>L47*100/24</f>
    </oc>
    <nc r="M47">
      <f>L47*100/24</f>
    </nc>
  </rcc>
  <rcc rId="2953" sId="1">
    <oc r="M48">
      <f>L48*100/24</f>
    </oc>
    <nc r="M48">
      <f>L48*100/24</f>
    </nc>
  </rcc>
  <rcc rId="2954" sId="1">
    <oc r="M49">
      <f>L49*100/24</f>
    </oc>
    <nc r="M49">
      <f>L49*100/24</f>
    </nc>
  </rcc>
  <rcc rId="2955" sId="1">
    <oc r="M50">
      <f>L50*100/24</f>
    </oc>
    <nc r="M50">
      <f>L50*100/24</f>
    </nc>
  </rcc>
  <rcc rId="2956" sId="1">
    <oc r="M51">
      <f>L51*100/24</f>
    </oc>
    <nc r="M51">
      <f>L51*100/24</f>
    </nc>
  </rcc>
  <rcc rId="2957" sId="1">
    <oc r="M52">
      <f>L52*100/24</f>
    </oc>
    <nc r="M52">
      <f>L52*100/24</f>
    </nc>
  </rcc>
  <rcc rId="2958" sId="1">
    <oc r="M53">
      <f>L53*100/24</f>
    </oc>
    <nc r="M53">
      <f>L53*100/24</f>
    </nc>
  </rcc>
  <rcc rId="2959" sId="1">
    <oc r="M54">
      <f>L54*100/24</f>
    </oc>
    <nc r="M54">
      <f>L54*100/24</f>
    </nc>
  </rcc>
  <rcc rId="2960" sId="1">
    <oc r="M55">
      <f>L55*100/24</f>
    </oc>
    <nc r="M55">
      <f>L55*100/24</f>
    </nc>
  </rcc>
  <rcc rId="2961" sId="1">
    <oc r="M56">
      <f>L56*100/24</f>
    </oc>
    <nc r="M56">
      <f>L56*100/24</f>
    </nc>
  </rcc>
  <rcc rId="2962" sId="1">
    <oc r="P38">
      <f>O38*100/16</f>
    </oc>
    <nc r="P38">
      <f>O38*100/16</f>
    </nc>
  </rcc>
  <rcc rId="2963" sId="1">
    <oc r="P39">
      <f>O39*100/16</f>
    </oc>
    <nc r="P39">
      <f>O39*100/16</f>
    </nc>
  </rcc>
  <rcc rId="2964" sId="1">
    <oc r="P40">
      <f>O40*100/16</f>
    </oc>
    <nc r="P40">
      <f>O40*100/16</f>
    </nc>
  </rcc>
  <rcc rId="2965" sId="1">
    <oc r="P41">
      <f>O41*100/16</f>
    </oc>
    <nc r="P41">
      <f>O41*100/16</f>
    </nc>
  </rcc>
  <rcc rId="2966" sId="1">
    <oc r="P42">
      <f>O42*100/16</f>
    </oc>
    <nc r="P42">
      <f>O42*100/16</f>
    </nc>
  </rcc>
  <rcc rId="2967" sId="1">
    <oc r="P43">
      <f>O43*100/16</f>
    </oc>
    <nc r="P43">
      <f>O43*100/16</f>
    </nc>
  </rcc>
  <rcc rId="2968" sId="1">
    <oc r="P44">
      <f>O44*100/16</f>
    </oc>
    <nc r="P44">
      <f>O44*100/16</f>
    </nc>
  </rcc>
  <rcc rId="2969" sId="1">
    <oc r="P45">
      <f>O45*100/16</f>
    </oc>
    <nc r="P45">
      <f>O45*100/16</f>
    </nc>
  </rcc>
  <rcc rId="2970" sId="1">
    <oc r="P46">
      <f>O46*100/16</f>
    </oc>
    <nc r="P46">
      <f>O46*100/16</f>
    </nc>
  </rcc>
  <rcc rId="2971" sId="1">
    <oc r="P47">
      <f>O47*100/16</f>
    </oc>
    <nc r="P47">
      <f>O47*100/16</f>
    </nc>
  </rcc>
  <rcc rId="2972" sId="1">
    <oc r="P48">
      <f>O48*100/16</f>
    </oc>
    <nc r="P48">
      <f>O48*100/16</f>
    </nc>
  </rcc>
  <rcc rId="2973" sId="1">
    <oc r="P49">
      <f>O49*100/16</f>
    </oc>
    <nc r="P49">
      <f>O49*100/16</f>
    </nc>
  </rcc>
  <rcc rId="2974" sId="1">
    <oc r="P50">
      <f>O50*100/16</f>
    </oc>
    <nc r="P50">
      <f>O50*100/16</f>
    </nc>
  </rcc>
  <rcc rId="2975" sId="1">
    <oc r="P51">
      <f>O51*100/16</f>
    </oc>
    <nc r="P51">
      <f>O51*100/16</f>
    </nc>
  </rcc>
  <rcc rId="2976" sId="1">
    <oc r="P52">
      <f>O52*100/16</f>
    </oc>
    <nc r="P52">
      <f>O52*100/16</f>
    </nc>
  </rcc>
  <rcc rId="2977" sId="1">
    <oc r="P53">
      <f>O53*100/16</f>
    </oc>
    <nc r="P53">
      <f>O53*100/16</f>
    </nc>
  </rcc>
  <rcc rId="2978" sId="1">
    <oc r="P54">
      <f>O54*100/16</f>
    </oc>
    <nc r="P54">
      <f>O54*100/16</f>
    </nc>
  </rcc>
  <rcc rId="2979" sId="1">
    <oc r="P55">
      <f>O55*100/16</f>
    </oc>
    <nc r="P55">
      <f>O55*100/16</f>
    </nc>
  </rcc>
  <rcc rId="2980" sId="1">
    <oc r="P56">
      <f>O56*100/16</f>
    </oc>
    <nc r="P56">
      <f>O56*100/16</f>
    </nc>
  </rcc>
  <rcc rId="2981" sId="1">
    <oc r="R38">
      <f>Q38*100/4</f>
    </oc>
    <nc r="R38">
      <f>Q38*100/4</f>
    </nc>
  </rcc>
  <rcc rId="2982" sId="1">
    <oc r="R39">
      <f>Q39*100/4</f>
    </oc>
    <nc r="R39">
      <f>Q39*100/4</f>
    </nc>
  </rcc>
  <rcc rId="2983" sId="1">
    <oc r="R40">
      <f>Q40*100/4</f>
    </oc>
    <nc r="R40">
      <f>Q40*100/4</f>
    </nc>
  </rcc>
  <rcc rId="2984" sId="1">
    <oc r="R41">
      <f>Q41*100/4</f>
    </oc>
    <nc r="R41">
      <f>Q41*100/4</f>
    </nc>
  </rcc>
  <rcc rId="2985" sId="1">
    <oc r="R42">
      <f>Q42*100/4</f>
    </oc>
    <nc r="R42">
      <f>Q42*100/4</f>
    </nc>
  </rcc>
  <rcc rId="2986" sId="1">
    <oc r="R43">
      <f>Q43*100/4</f>
    </oc>
    <nc r="R43">
      <f>Q43*100/4</f>
    </nc>
  </rcc>
  <rcc rId="2987" sId="1">
    <oc r="R44">
      <f>Q44*100/4</f>
    </oc>
    <nc r="R44">
      <f>Q44*100/4</f>
    </nc>
  </rcc>
  <rcc rId="2988" sId="1">
    <oc r="R45">
      <f>Q45*100/4</f>
    </oc>
    <nc r="R45">
      <f>Q45*100/4</f>
    </nc>
  </rcc>
  <rcc rId="2989" sId="1">
    <oc r="R46">
      <f>Q46*100/4</f>
    </oc>
    <nc r="R46">
      <f>Q46*100/4</f>
    </nc>
  </rcc>
  <rcc rId="2990" sId="1">
    <oc r="R47">
      <f>Q47*100/4</f>
    </oc>
    <nc r="R47">
      <f>Q47*100/4</f>
    </nc>
  </rcc>
  <rcc rId="2991" sId="1">
    <oc r="R48">
      <f>Q48*100/4</f>
    </oc>
    <nc r="R48">
      <f>Q48*100/4</f>
    </nc>
  </rcc>
  <rcc rId="2992" sId="1">
    <oc r="R49">
      <f>Q49*100/4</f>
    </oc>
    <nc r="R49">
      <f>Q49*100/4</f>
    </nc>
  </rcc>
  <rcc rId="2993" sId="1">
    <oc r="R50">
      <f>Q50*100/4</f>
    </oc>
    <nc r="R50">
      <f>Q50*100/4</f>
    </nc>
  </rcc>
  <rcc rId="2994" sId="1">
    <oc r="R51">
      <f>Q51*100/4</f>
    </oc>
    <nc r="R51">
      <f>Q51*100/4</f>
    </nc>
  </rcc>
  <rcc rId="2995" sId="1">
    <oc r="R52">
      <f>Q52*100/4</f>
    </oc>
    <nc r="R52">
      <f>Q52*100/4</f>
    </nc>
  </rcc>
  <rcc rId="2996" sId="1">
    <oc r="R53">
      <f>Q53*100/4</f>
    </oc>
    <nc r="R53">
      <f>Q53*100/4</f>
    </nc>
  </rcc>
  <rcc rId="2997" sId="1">
    <oc r="R54">
      <f>Q54*100/4</f>
    </oc>
    <nc r="R54">
      <f>Q54*100/4</f>
    </nc>
  </rcc>
  <rcc rId="2998" sId="1">
    <oc r="R55">
      <f>Q55*100/4</f>
    </oc>
    <nc r="R55">
      <f>Q55*100/4</f>
    </nc>
  </rcc>
  <rcc rId="2999" sId="1">
    <oc r="R56">
      <f>Q56*100/4</f>
    </oc>
    <nc r="R56">
      <f>Q56*100/4</f>
    </nc>
  </rcc>
  <rcc rId="3000" sId="1">
    <oc r="T38">
      <f>S38*100/9</f>
    </oc>
    <nc r="T38">
      <f>S38*100/9</f>
    </nc>
  </rcc>
  <rcc rId="3001" sId="1">
    <oc r="T39">
      <f>S39*100/9</f>
    </oc>
    <nc r="T39">
      <f>S39*100/9</f>
    </nc>
  </rcc>
  <rcc rId="3002" sId="1">
    <oc r="T40">
      <f>S40*100/9</f>
    </oc>
    <nc r="T40">
      <f>S40*100/9</f>
    </nc>
  </rcc>
  <rcc rId="3003" sId="1">
    <oc r="T41">
      <f>S41*100/9</f>
    </oc>
    <nc r="T41">
      <f>S41*100/9</f>
    </nc>
  </rcc>
  <rcc rId="3004" sId="1">
    <oc r="T42">
      <f>S42*100/9</f>
    </oc>
    <nc r="T42">
      <f>S42*100/9</f>
    </nc>
  </rcc>
  <rcc rId="3005" sId="1">
    <oc r="T43">
      <f>S43*100/9</f>
    </oc>
    <nc r="T43">
      <f>S43*100/9</f>
    </nc>
  </rcc>
  <rcc rId="3006" sId="1">
    <oc r="T44">
      <f>S44*100/9</f>
    </oc>
    <nc r="T44">
      <f>S44*100/9</f>
    </nc>
  </rcc>
  <rcc rId="3007" sId="1">
    <oc r="T45">
      <f>S45*100/9</f>
    </oc>
    <nc r="T45">
      <f>S45*100/9</f>
    </nc>
  </rcc>
  <rcc rId="3008" sId="1">
    <oc r="T46">
      <f>S46*100/9</f>
    </oc>
    <nc r="T46">
      <f>S46*100/9</f>
    </nc>
  </rcc>
  <rcc rId="3009" sId="1">
    <oc r="T47">
      <f>S47*100/9</f>
    </oc>
    <nc r="T47">
      <f>S47*100/9</f>
    </nc>
  </rcc>
  <rcc rId="3010" sId="1">
    <oc r="T48">
      <f>S48*100/9</f>
    </oc>
    <nc r="T48">
      <f>S48*100/9</f>
    </nc>
  </rcc>
  <rcc rId="3011" sId="1">
    <oc r="T49">
      <f>S49*100/9</f>
    </oc>
    <nc r="T49">
      <f>S49*100/9</f>
    </nc>
  </rcc>
  <rcc rId="3012" sId="1">
    <oc r="T50">
      <f>S50*100/9</f>
    </oc>
    <nc r="T50">
      <f>S50*100/9</f>
    </nc>
  </rcc>
  <rcc rId="3013" sId="1">
    <oc r="T51">
      <f>S51*100/9</f>
    </oc>
    <nc r="T51">
      <f>S51*100/9</f>
    </nc>
  </rcc>
  <rcc rId="3014" sId="1">
    <oc r="T52">
      <f>S52*100/9</f>
    </oc>
    <nc r="T52">
      <f>S52*100/9</f>
    </nc>
  </rcc>
  <rcc rId="3015" sId="1">
    <oc r="T53">
      <f>S53*100/9</f>
    </oc>
    <nc r="T53">
      <f>S53*100/9</f>
    </nc>
  </rcc>
  <rcc rId="3016" sId="1">
    <oc r="T54">
      <f>S54*100/9</f>
    </oc>
    <nc r="T54">
      <f>S54*100/9</f>
    </nc>
  </rcc>
  <rcc rId="3017" sId="1">
    <oc r="T55">
      <f>S55*100/9</f>
    </oc>
    <nc r="T55">
      <f>S55*100/9</f>
    </nc>
  </rcc>
  <rcc rId="3018" sId="1">
    <oc r="T56">
      <f>S56*100/9</f>
    </oc>
    <nc r="T56">
      <f>S56*100/9</f>
    </nc>
  </rcc>
  <rcc rId="3019" sId="1">
    <oc r="V38">
      <f>U38*100/6</f>
    </oc>
    <nc r="V38">
      <f>U38*100/6</f>
    </nc>
  </rcc>
  <rcc rId="3020" sId="1">
    <oc r="V39">
      <f>U39*100/6</f>
    </oc>
    <nc r="V39">
      <f>U39*100/6</f>
    </nc>
  </rcc>
  <rcc rId="3021" sId="1">
    <oc r="V40">
      <f>U40*100/6</f>
    </oc>
    <nc r="V40">
      <f>U40*100/6</f>
    </nc>
  </rcc>
  <rcc rId="3022" sId="1">
    <oc r="V41">
      <f>U41*100/6</f>
    </oc>
    <nc r="V41">
      <f>U41*100/6</f>
    </nc>
  </rcc>
  <rcc rId="3023" sId="1">
    <oc r="V42">
      <f>U42*100/6</f>
    </oc>
    <nc r="V42">
      <f>U42*100/6</f>
    </nc>
  </rcc>
  <rcc rId="3024" sId="1">
    <oc r="V43">
      <f>U43*100/6</f>
    </oc>
    <nc r="V43">
      <f>U43*100/6</f>
    </nc>
  </rcc>
  <rcc rId="3025" sId="1">
    <oc r="V44">
      <f>U44*100/6</f>
    </oc>
    <nc r="V44">
      <f>U44*100/6</f>
    </nc>
  </rcc>
  <rcc rId="3026" sId="1">
    <oc r="V45">
      <f>U45*100/6</f>
    </oc>
    <nc r="V45">
      <f>U45*100/6</f>
    </nc>
  </rcc>
  <rcc rId="3027" sId="1">
    <oc r="V46">
      <f>U46*100/6</f>
    </oc>
    <nc r="V46">
      <f>U46*100/6</f>
    </nc>
  </rcc>
  <rcc rId="3028" sId="1">
    <oc r="V47">
      <f>U47*100/6</f>
    </oc>
    <nc r="V47">
      <f>U47*100/6</f>
    </nc>
  </rcc>
  <rcc rId="3029" sId="1">
    <oc r="V48">
      <f>U48*100/6</f>
    </oc>
    <nc r="V48">
      <f>U48*100/6</f>
    </nc>
  </rcc>
  <rcc rId="3030" sId="1">
    <oc r="V49">
      <f>U49*100/6</f>
    </oc>
    <nc r="V49">
      <f>U49*100/6</f>
    </nc>
  </rcc>
  <rcc rId="3031" sId="1">
    <oc r="V50">
      <f>U50*100/6</f>
    </oc>
    <nc r="V50">
      <f>U50*100/6</f>
    </nc>
  </rcc>
  <rcc rId="3032" sId="1">
    <oc r="V51">
      <f>U51*100/6</f>
    </oc>
    <nc r="V51">
      <f>U51*100/6</f>
    </nc>
  </rcc>
  <rcc rId="3033" sId="1">
    <oc r="V52">
      <f>U52*100/6</f>
    </oc>
    <nc r="V52">
      <f>U52*100/6</f>
    </nc>
  </rcc>
  <rcc rId="3034" sId="1">
    <oc r="V53">
      <f>U53*100/6</f>
    </oc>
    <nc r="V53">
      <f>U53*100/6</f>
    </nc>
  </rcc>
  <rcc rId="3035" sId="1">
    <oc r="V54">
      <f>U54*100/6</f>
    </oc>
    <nc r="V54">
      <f>U54*100/6</f>
    </nc>
  </rcc>
  <rcc rId="3036" sId="1">
    <oc r="V55">
      <f>U55*100/6</f>
    </oc>
    <nc r="V55">
      <f>U55*100/6</f>
    </nc>
  </rcc>
  <rcc rId="3037" sId="1">
    <oc r="V56">
      <f>U56*100/6</f>
    </oc>
    <nc r="V56">
      <f>U56*100/6</f>
    </nc>
  </rcc>
  <rcc rId="3038" sId="1">
    <oc r="AB37">
      <f>(Y37+AA37)/2</f>
    </oc>
    <nc r="AB37"/>
  </rcc>
  <rcc rId="3039" sId="1">
    <oc r="AB38">
      <f>(Y38+AA38)/2</f>
    </oc>
    <nc r="AB38"/>
  </rcc>
  <rcc rId="3040" sId="1">
    <oc r="AB39">
      <f>(Y39+AA39)/2</f>
    </oc>
    <nc r="AB39"/>
  </rcc>
  <rcc rId="3041" sId="1">
    <oc r="AB40">
      <f>(Y40+AA40)/2</f>
    </oc>
    <nc r="AB40"/>
  </rcc>
  <rcc rId="3042" sId="1">
    <oc r="AB41">
      <f>(Y41+AA41)/2</f>
    </oc>
    <nc r="AB41"/>
  </rcc>
  <rcc rId="3043" sId="1">
    <oc r="AB42">
      <f>(Y42+AA42)/2</f>
    </oc>
    <nc r="AB42"/>
  </rcc>
  <rcc rId="3044" sId="1">
    <oc r="AB43">
      <f>(Y43+AA43)/2</f>
    </oc>
    <nc r="AB43"/>
  </rcc>
  <rcc rId="3045" sId="1">
    <oc r="AB44">
      <f>(Y44+AA44)/2</f>
    </oc>
    <nc r="AB44"/>
  </rcc>
  <rcc rId="3046" sId="1">
    <oc r="AB45">
      <f>(Y45+AA45)/2</f>
    </oc>
    <nc r="AB45"/>
  </rcc>
  <rcc rId="3047" sId="1">
    <oc r="AB46">
      <f>(Y46+AA46)/2</f>
    </oc>
    <nc r="AB46"/>
  </rcc>
  <rcc rId="3048" sId="1">
    <oc r="AB47">
      <f>(Y47+AA47)/2</f>
    </oc>
    <nc r="AB47"/>
  </rcc>
  <rcc rId="3049" sId="1">
    <oc r="AB48">
      <f>(Y48+AA48)/2</f>
    </oc>
    <nc r="AB48"/>
  </rcc>
  <rcc rId="3050" sId="1">
    <oc r="AB49">
      <f>(Y49+AA49)/2</f>
    </oc>
    <nc r="AB49"/>
  </rcc>
  <rcc rId="3051" sId="1">
    <oc r="AB50">
      <f>(Y50+AA50)/2</f>
    </oc>
    <nc r="AB50"/>
  </rcc>
  <rcc rId="3052" sId="1">
    <oc r="AB51">
      <f>(Y51+AA51)/2</f>
    </oc>
    <nc r="AB51"/>
  </rcc>
  <rcc rId="3053" sId="1">
    <oc r="AB52">
      <f>(Y52+AA52)/2</f>
    </oc>
    <nc r="AB52"/>
  </rcc>
  <rcc rId="3054" sId="1">
    <oc r="AB53">
      <f>(Y53+AA53)/2</f>
    </oc>
    <nc r="AB53"/>
  </rcc>
  <rcc rId="3055" sId="1">
    <oc r="AB54">
      <f>(Y54+AA54)/2</f>
    </oc>
    <nc r="AB54"/>
  </rcc>
  <rcc rId="3056" sId="1">
    <oc r="AB55">
      <f>(Y55+AA55)/2</f>
    </oc>
    <nc r="AB55"/>
  </rcc>
  <rcc rId="3057" sId="1">
    <oc r="AB56">
      <f>(Y56+AA56)/2</f>
    </oc>
    <nc r="AB56"/>
  </rcc>
  <rcc rId="3058" sId="1">
    <oc r="AC38">
      <f>SUM(N38+W38)/2</f>
    </oc>
    <nc r="AC38">
      <f>SUM(N38+W38)/2</f>
    </nc>
  </rcc>
  <rcc rId="3059" sId="1">
    <oc r="AC39">
      <f>SUM(N39+W39)/2</f>
    </oc>
    <nc r="AC39">
      <f>SUM(N39+W39)/2</f>
    </nc>
  </rcc>
  <rcc rId="3060" sId="1">
    <oc r="AC40">
      <f>SUM(N40+W40)/2</f>
    </oc>
    <nc r="AC40">
      <f>SUM(N40+W40)/2</f>
    </nc>
  </rcc>
  <rcc rId="3061" sId="1">
    <oc r="AC41">
      <f>SUM(N41+W41)/2</f>
    </oc>
    <nc r="AC41">
      <f>SUM(N41+W41)/2</f>
    </nc>
  </rcc>
  <rcc rId="3062" sId="1">
    <oc r="AC42">
      <f>SUM(N42+W42)/2</f>
    </oc>
    <nc r="AC42">
      <f>SUM(N42+W42)/2</f>
    </nc>
  </rcc>
  <rcc rId="3063" sId="1">
    <oc r="AC43">
      <f>SUM(N43+W43)/2</f>
    </oc>
    <nc r="AC43">
      <f>SUM(N43+W43)/2</f>
    </nc>
  </rcc>
  <rcc rId="3064" sId="1">
    <oc r="AC44">
      <f>SUM(N44+W44)/2</f>
    </oc>
    <nc r="AC44">
      <f>SUM(N44+W44)/2</f>
    </nc>
  </rcc>
  <rcc rId="3065" sId="1">
    <oc r="AC45">
      <f>SUM(N45+W45)/2</f>
    </oc>
    <nc r="AC45">
      <f>SUM(N45+W45)/2</f>
    </nc>
  </rcc>
  <rcc rId="3066" sId="1">
    <oc r="AC46">
      <f>SUM(N46+W46)/2</f>
    </oc>
    <nc r="AC46">
      <f>SUM(N46+W46)/2</f>
    </nc>
  </rcc>
  <rcc rId="3067" sId="1">
    <oc r="AC47">
      <f>SUM(N47+W47)/2</f>
    </oc>
    <nc r="AC47">
      <f>SUM(N47+W47)/2</f>
    </nc>
  </rcc>
  <rcc rId="3068" sId="1">
    <oc r="AC48">
      <f>SUM(N48+W48)/2</f>
    </oc>
    <nc r="AC48">
      <f>SUM(N48+W48)/2</f>
    </nc>
  </rcc>
  <rcc rId="3069" sId="1">
    <oc r="AC49">
      <f>SUM(N49+W49)/2</f>
    </oc>
    <nc r="AC49">
      <f>SUM(N49+W49)/2</f>
    </nc>
  </rcc>
  <rcc rId="3070" sId="1">
    <oc r="AC50">
      <f>SUM(N50+W50)/2</f>
    </oc>
    <nc r="AC50">
      <f>SUM(N50+W50)/2</f>
    </nc>
  </rcc>
  <rcc rId="3071" sId="1">
    <oc r="AC51">
      <f>SUM(N51+W51)/2</f>
    </oc>
    <nc r="AC51">
      <f>SUM(N51+W51)/2</f>
    </nc>
  </rcc>
  <rcc rId="3072" sId="1">
    <oc r="AC52">
      <f>SUM(N52+W52)/2</f>
    </oc>
    <nc r="AC52">
      <f>SUM(N52+W52)/2</f>
    </nc>
  </rcc>
  <rcc rId="3073" sId="1">
    <oc r="AC53">
      <f>SUM(N53+W53)/2</f>
    </oc>
    <nc r="AC53">
      <f>SUM(N53+W53)/2</f>
    </nc>
  </rcc>
  <rcc rId="3074" sId="1">
    <oc r="AC54">
      <f>SUM(N54+W54)/2</f>
    </oc>
    <nc r="AC54">
      <f>SUM(N54+W54)/2</f>
    </nc>
  </rcc>
  <rcc rId="3075" sId="1">
    <oc r="AC55">
      <f>SUM(N55+W55)/2</f>
    </oc>
    <nc r="AC55">
      <f>SUM(N55+W55)/2</f>
    </nc>
  </rcc>
  <rcc rId="3076" sId="1">
    <oc r="AC56">
      <f>SUM(N56+W56)/2</f>
    </oc>
    <nc r="AC56">
      <f>SUM(N56+W56)/2</f>
    </nc>
  </rcc>
  <rcc rId="3077" sId="1">
    <oc r="AE38">
      <f>AC38+AD38</f>
    </oc>
    <nc r="AE38">
      <f>AC38+AD38</f>
    </nc>
  </rcc>
  <rcc rId="3078" sId="1">
    <oc r="AE39">
      <f>AC39+AD39</f>
    </oc>
    <nc r="AE39">
      <f>AC39+AD39</f>
    </nc>
  </rcc>
  <rcc rId="3079" sId="1">
    <oc r="AE40">
      <f>AC40+AD40</f>
    </oc>
    <nc r="AE40">
      <f>AC40+AD40</f>
    </nc>
  </rcc>
  <rcc rId="3080" sId="1">
    <oc r="AE41">
      <f>AC41+AD41</f>
    </oc>
    <nc r="AE41">
      <f>AC41+AD41</f>
    </nc>
  </rcc>
  <rcc rId="3081" sId="1">
    <oc r="AE42">
      <f>AC42+AD42</f>
    </oc>
    <nc r="AE42">
      <f>AC42+AD42</f>
    </nc>
  </rcc>
  <rcc rId="3082" sId="1">
    <oc r="AE43">
      <f>AC43+AD43</f>
    </oc>
    <nc r="AE43">
      <f>AC43+AD43</f>
    </nc>
  </rcc>
  <rcc rId="3083" sId="1">
    <oc r="AE44">
      <f>AC44+AD44</f>
    </oc>
    <nc r="AE44">
      <f>AC44+AD44</f>
    </nc>
  </rcc>
  <rcc rId="3084" sId="1">
    <oc r="AE45">
      <f>AC45+AD45</f>
    </oc>
    <nc r="AE45">
      <f>AC45+AD45</f>
    </nc>
  </rcc>
  <rcc rId="3085" sId="1">
    <oc r="AE46">
      <f>AC46+AD46</f>
    </oc>
    <nc r="AE46">
      <f>AC46+AD46</f>
    </nc>
  </rcc>
  <rcc rId="3086" sId="1">
    <oc r="AE47">
      <f>AC47+AD47</f>
    </oc>
    <nc r="AE47">
      <f>AC47+AD47</f>
    </nc>
  </rcc>
  <rcc rId="3087" sId="1">
    <oc r="AE48">
      <f>AC48+AD48</f>
    </oc>
    <nc r="AE48">
      <f>AC48+AD48</f>
    </nc>
  </rcc>
  <rcc rId="3088" sId="1">
    <oc r="AE49">
      <f>AC49+AD49</f>
    </oc>
    <nc r="AE49">
      <f>AC49+AD49</f>
    </nc>
  </rcc>
  <rcc rId="3089" sId="1">
    <oc r="AE50">
      <f>AC50+AD50</f>
    </oc>
    <nc r="AE50">
      <f>AC50+AD50</f>
    </nc>
  </rcc>
  <rcc rId="3090" sId="1">
    <oc r="AE51">
      <f>AC51+AD51</f>
    </oc>
    <nc r="AE51">
      <f>AC51+AD51</f>
    </nc>
  </rcc>
  <rcc rId="3091" sId="1">
    <oc r="AE52">
      <f>AC52+AD52</f>
    </oc>
    <nc r="AE52">
      <f>AC52+AD52</f>
    </nc>
  </rcc>
  <rcc rId="3092" sId="1">
    <oc r="AE53">
      <f>AC53+AD53</f>
    </oc>
    <nc r="AE53">
      <f>AC53+AD53</f>
    </nc>
  </rcc>
  <rcc rId="3093" sId="1">
    <oc r="AE54">
      <f>AC54+AD54</f>
    </oc>
    <nc r="AE54">
      <f>AC54+AD54</f>
    </nc>
  </rcc>
  <rcc rId="3094" sId="1">
    <oc r="AE55">
      <f>AC55+AD55</f>
    </oc>
    <nc r="AE55">
      <f>AC55+AD55</f>
    </nc>
  </rcc>
  <rcc rId="3095" sId="1">
    <oc r="AE56">
      <f>AC56+AD56</f>
    </oc>
    <nc r="AE56">
      <f>AC56+AD56</f>
    </nc>
  </rcc>
  <rcc rId="3096" sId="1">
    <oc r="AB7">
      <f>(Y7+AA7)/2</f>
    </oc>
    <nc r="AB7"/>
  </rcc>
  <rcc rId="3097" sId="1">
    <oc r="AB8">
      <f>(Y8+AA8)/2</f>
    </oc>
    <nc r="AB8"/>
  </rcc>
  <rcc rId="3098" sId="1">
    <oc r="AB9">
      <f>(Y9+AA9)/2</f>
    </oc>
    <nc r="AB9"/>
  </rcc>
  <rcc rId="3099" sId="1">
    <oc r="AB10">
      <f>(Y10+AA10)/2</f>
    </oc>
    <nc r="AB10"/>
  </rcc>
  <rcc rId="3100" sId="1">
    <oc r="AB11">
      <f>(Y11+AA11)/2</f>
    </oc>
    <nc r="AB11"/>
  </rcc>
  <rcc rId="3101" sId="1">
    <oc r="AB12">
      <f>(Y12+AA12)/2</f>
    </oc>
    <nc r="AB12"/>
  </rcc>
  <rcc rId="3102" sId="1">
    <oc r="AB13">
      <f>(Y13+AA13)/2</f>
    </oc>
    <nc r="AB13"/>
  </rcc>
  <rcc rId="3103" sId="1">
    <oc r="AB14">
      <f>(Y14+AA14)/2</f>
    </oc>
    <nc r="AB14"/>
  </rcc>
  <rcc rId="3104" sId="1">
    <oc r="AB15">
      <f>(Y15+AA15)/2</f>
    </oc>
    <nc r="AB15"/>
  </rcc>
  <rcc rId="3105" sId="1">
    <oc r="AB16">
      <f>(Y16+AA16)/2</f>
    </oc>
    <nc r="AB16"/>
  </rcc>
  <rcc rId="3106" sId="1">
    <oc r="AB17">
      <f>(Y17+AA17)/2</f>
    </oc>
    <nc r="AB17"/>
  </rcc>
  <rcc rId="3107" sId="1">
    <oc r="AB18">
      <f>(Y18+AA18)/2</f>
    </oc>
    <nc r="AB18"/>
  </rcc>
  <rcc rId="3108" sId="1">
    <oc r="AB19">
      <f>(Y19+AA19)/2</f>
    </oc>
    <nc r="AB19"/>
  </rcc>
  <rcc rId="3109" sId="1">
    <oc r="AB20">
      <f>(Y20+AA20)/2</f>
    </oc>
    <nc r="AB20"/>
  </rcc>
  <rcc rId="3110" sId="1">
    <oc r="AB21">
      <f>(Y21+AA21)/2</f>
    </oc>
    <nc r="AB21"/>
  </rcc>
  <rcc rId="3111" sId="1">
    <oc r="AB22">
      <f>(Y22+AA22)/2</f>
    </oc>
    <nc r="AB22"/>
  </rcc>
  <rcc rId="3112" sId="1">
    <oc r="AB23">
      <f>(Y23+AA23)/2</f>
    </oc>
    <nc r="AB23"/>
  </rcc>
  <rcc rId="3113" sId="1">
    <oc r="AB24">
      <f>(Y24+AA24)/2</f>
    </oc>
    <nc r="AB24"/>
  </rcc>
  <rcc rId="3114" sId="1">
    <oc r="AB25">
      <f>(Y25+AA25)/2</f>
    </oc>
    <nc r="AB25"/>
  </rcc>
  <rcc rId="3115" sId="1">
    <oc r="AB26">
      <f>(Y26+AA26)/2</f>
    </oc>
    <nc r="AB26"/>
  </rcc>
  <rcc rId="3116" sId="1">
    <oc r="E68">
      <f>D68*100/21</f>
    </oc>
    <nc r="E68">
      <f>D68*100/21</f>
    </nc>
  </rcc>
  <rcc rId="3117" sId="1">
    <oc r="E69">
      <f>D69*100/21</f>
    </oc>
    <nc r="E69">
      <f>D69*100/21</f>
    </nc>
  </rcc>
  <rcc rId="3118" sId="1">
    <oc r="E70">
      <f>D70*100/21</f>
    </oc>
    <nc r="E70">
      <f>D70*100/21</f>
    </nc>
  </rcc>
  <rcc rId="3119" sId="1">
    <oc r="E71">
      <f>D71*100/21</f>
    </oc>
    <nc r="E71">
      <f>D71*100/21</f>
    </nc>
  </rcc>
  <rcc rId="3120" sId="1">
    <oc r="E72">
      <f>D72*100/21</f>
    </oc>
    <nc r="E72">
      <f>D72*100/21</f>
    </nc>
  </rcc>
  <rcc rId="3121" sId="1">
    <oc r="E73">
      <f>D73*100/21</f>
    </oc>
    <nc r="E73">
      <f>D73*100/21</f>
    </nc>
  </rcc>
  <rcc rId="3122" sId="1">
    <oc r="E74">
      <f>D74*100/21</f>
    </oc>
    <nc r="E74">
      <f>D74*100/21</f>
    </nc>
  </rcc>
  <rcc rId="3123" sId="1">
    <oc r="E75">
      <f>D75*100/21</f>
    </oc>
    <nc r="E75">
      <f>D75*100/21</f>
    </nc>
  </rcc>
  <rcc rId="3124" sId="1">
    <oc r="E76">
      <f>D76*100/21</f>
    </oc>
    <nc r="E76">
      <f>D76*100/21</f>
    </nc>
  </rcc>
  <rcc rId="3125" sId="1">
    <oc r="E77">
      <f>D77*100/21</f>
    </oc>
    <nc r="E77">
      <f>D77*100/21</f>
    </nc>
  </rcc>
  <rcc rId="3126" sId="1">
    <oc r="E78">
      <f>D78*100/21</f>
    </oc>
    <nc r="E78">
      <f>D78*100/21</f>
    </nc>
  </rcc>
  <rcc rId="3127" sId="1">
    <oc r="E79">
      <f>D79*100/21</f>
    </oc>
    <nc r="E79">
      <f>D79*100/21</f>
    </nc>
  </rcc>
  <rcc rId="3128" sId="1">
    <oc r="E80">
      <f>D80*100/21</f>
    </oc>
    <nc r="E80">
      <f>D80*100/21</f>
    </nc>
  </rcc>
  <rcc rId="3129" sId="1">
    <oc r="E81">
      <f>D81*100/21</f>
    </oc>
    <nc r="E81">
      <f>D81*100/21</f>
    </nc>
  </rcc>
  <rcc rId="3130" sId="1">
    <oc r="E82">
      <f>D82*100/21</f>
    </oc>
    <nc r="E82">
      <f>D82*100/21</f>
    </nc>
  </rcc>
  <rcc rId="3131" sId="1">
    <oc r="E83">
      <f>D83*100/21</f>
    </oc>
    <nc r="E83">
      <f>D83*100/21</f>
    </nc>
  </rcc>
  <rcc rId="3132" sId="1">
    <oc r="E84">
      <f>D84*100/21</f>
    </oc>
    <nc r="E84">
      <f>D84*100/21</f>
    </nc>
  </rcc>
  <rcc rId="3133" sId="1">
    <oc r="E85">
      <f>D85*100/21</f>
    </oc>
    <nc r="E85">
      <f>D85*100/21</f>
    </nc>
  </rcc>
  <rcc rId="3134" sId="1">
    <oc r="G68">
      <f>F68*100/19</f>
    </oc>
    <nc r="G68">
      <f>F68*100/19</f>
    </nc>
  </rcc>
  <rcc rId="3135" sId="1">
    <oc r="G69">
      <f>F69*100/19</f>
    </oc>
    <nc r="G69">
      <f>F69*100/19</f>
    </nc>
  </rcc>
  <rcc rId="3136" sId="1">
    <oc r="G70">
      <f>F70*100/19</f>
    </oc>
    <nc r="G70">
      <f>F70*100/19</f>
    </nc>
  </rcc>
  <rcc rId="3137" sId="1">
    <oc r="G71">
      <f>F71*100/19</f>
    </oc>
    <nc r="G71">
      <f>F71*100/19</f>
    </nc>
  </rcc>
  <rcc rId="3138" sId="1">
    <oc r="G72">
      <f>F72*100/19</f>
    </oc>
    <nc r="G72">
      <f>F72*100/19</f>
    </nc>
  </rcc>
  <rcc rId="3139" sId="1">
    <oc r="G73">
      <f>F73*100/19</f>
    </oc>
    <nc r="G73">
      <f>F73*100/19</f>
    </nc>
  </rcc>
  <rcc rId="3140" sId="1">
    <oc r="G74">
      <f>F74*100/19</f>
    </oc>
    <nc r="G74">
      <f>F74*100/19</f>
    </nc>
  </rcc>
  <rcc rId="3141" sId="1">
    <oc r="G75">
      <f>F75*100/19</f>
    </oc>
    <nc r="G75">
      <f>F75*100/19</f>
    </nc>
  </rcc>
  <rcc rId="3142" sId="1">
    <oc r="G76">
      <f>F76*100/19</f>
    </oc>
    <nc r="G76">
      <f>F76*100/19</f>
    </nc>
  </rcc>
  <rcc rId="3143" sId="1">
    <oc r="G77">
      <f>F77*100/19</f>
    </oc>
    <nc r="G77">
      <f>F77*100/19</f>
    </nc>
  </rcc>
  <rcc rId="3144" sId="1">
    <oc r="G78">
      <f>F78*100/19</f>
    </oc>
    <nc r="G78">
      <f>F78*100/19</f>
    </nc>
  </rcc>
  <rcc rId="3145" sId="1">
    <oc r="G79">
      <f>F79*100/19</f>
    </oc>
    <nc r="G79">
      <f>F79*100/19</f>
    </nc>
  </rcc>
  <rcc rId="3146" sId="1">
    <oc r="G80">
      <f>F80*100/19</f>
    </oc>
    <nc r="G80">
      <f>F80*100/19</f>
    </nc>
  </rcc>
  <rcc rId="3147" sId="1">
    <oc r="G81">
      <f>F81*100/19</f>
    </oc>
    <nc r="G81">
      <f>F81*100/19</f>
    </nc>
  </rcc>
  <rcc rId="3148" sId="1">
    <oc r="G82">
      <f>F82*100/19</f>
    </oc>
    <nc r="G82">
      <f>F82*100/19</f>
    </nc>
  </rcc>
  <rcc rId="3149" sId="1">
    <oc r="G83">
      <f>F83*100/19</f>
    </oc>
    <nc r="G83">
      <f>F83*100/19</f>
    </nc>
  </rcc>
  <rcc rId="3150" sId="1">
    <oc r="G84">
      <f>F84*100/19</f>
    </oc>
    <nc r="G84">
      <f>F84*100/19</f>
    </nc>
  </rcc>
  <rcc rId="3151" sId="1">
    <oc r="G85">
      <f>F85*100/19</f>
    </oc>
    <nc r="G85">
      <f>F85*100/19</f>
    </nc>
  </rcc>
  <rcc rId="3152" sId="1">
    <oc r="I68">
      <f>H68*100/31</f>
    </oc>
    <nc r="I68">
      <f>H68*100/31</f>
    </nc>
  </rcc>
  <rcc rId="3153" sId="1">
    <oc r="I69">
      <f>H69*100/31</f>
    </oc>
    <nc r="I69">
      <f>H69*100/31</f>
    </nc>
  </rcc>
  <rcc rId="3154" sId="1">
    <oc r="I70">
      <f>H70*100/31</f>
    </oc>
    <nc r="I70">
      <f>H70*100/31</f>
    </nc>
  </rcc>
  <rcc rId="3155" sId="1">
    <oc r="I71">
      <f>H71*100/31</f>
    </oc>
    <nc r="I71">
      <f>H71*100/31</f>
    </nc>
  </rcc>
  <rcc rId="3156" sId="1">
    <oc r="I72">
      <f>H72*100/31</f>
    </oc>
    <nc r="I72">
      <f>H72*100/31</f>
    </nc>
  </rcc>
  <rcc rId="3157" sId="1">
    <oc r="I73">
      <f>H73*100/31</f>
    </oc>
    <nc r="I73">
      <f>H73*100/31</f>
    </nc>
  </rcc>
  <rcc rId="3158" sId="1">
    <oc r="I74">
      <f>H74*100/31</f>
    </oc>
    <nc r="I74">
      <f>H74*100/31</f>
    </nc>
  </rcc>
  <rcc rId="3159" sId="1">
    <oc r="I75">
      <f>H75*100/31</f>
    </oc>
    <nc r="I75">
      <f>H75*100/31</f>
    </nc>
  </rcc>
  <rcc rId="3160" sId="1">
    <oc r="I76">
      <f>H76*100/31</f>
    </oc>
    <nc r="I76">
      <f>H76*100/31</f>
    </nc>
  </rcc>
  <rcc rId="3161" sId="1">
    <oc r="I77">
      <f>H77*100/31</f>
    </oc>
    <nc r="I77">
      <f>H77*100/31</f>
    </nc>
  </rcc>
  <rcc rId="3162" sId="1">
    <oc r="I78">
      <f>H78*100/31</f>
    </oc>
    <nc r="I78">
      <f>H78*100/31</f>
    </nc>
  </rcc>
  <rcc rId="3163" sId="1">
    <oc r="I79">
      <f>H79*100/31</f>
    </oc>
    <nc r="I79">
      <f>H79*100/31</f>
    </nc>
  </rcc>
  <rcc rId="3164" sId="1">
    <oc r="I80">
      <f>H80*100/31</f>
    </oc>
    <nc r="I80">
      <f>H80*100/31</f>
    </nc>
  </rcc>
  <rcc rId="3165" sId="1">
    <oc r="I81">
      <f>H81*100/31</f>
    </oc>
    <nc r="I81">
      <f>H81*100/31</f>
    </nc>
  </rcc>
  <rcc rId="3166" sId="1">
    <oc r="I82">
      <f>H82*100/31</f>
    </oc>
    <nc r="I82">
      <f>H82*100/31</f>
    </nc>
  </rcc>
  <rcc rId="3167" sId="1">
    <oc r="I83">
      <f>H83*100/31</f>
    </oc>
    <nc r="I83">
      <f>H83*100/31</f>
    </nc>
  </rcc>
  <rcc rId="3168" sId="1">
    <oc r="I84">
      <f>H84*100/31</f>
    </oc>
    <nc r="I84">
      <f>H84*100/31</f>
    </nc>
  </rcc>
  <rcc rId="3169" sId="1">
    <oc r="I85">
      <f>H85*100/31</f>
    </oc>
    <nc r="I85">
      <f>H85*100/31</f>
    </nc>
  </rcc>
  <rcc rId="3170" sId="1">
    <oc r="K68">
      <f>J68*100/25</f>
    </oc>
    <nc r="K68">
      <f>J68*100/25</f>
    </nc>
  </rcc>
  <rcc rId="3171" sId="1">
    <oc r="K69">
      <f>J69*100/25</f>
    </oc>
    <nc r="K69">
      <f>J69*100/25</f>
    </nc>
  </rcc>
  <rcc rId="3172" sId="1">
    <oc r="K70">
      <f>J70*100/25</f>
    </oc>
    <nc r="K70">
      <f>J70*100/25</f>
    </nc>
  </rcc>
  <rcc rId="3173" sId="1">
    <oc r="K71">
      <f>J71*100/25</f>
    </oc>
    <nc r="K71">
      <f>J71*100/25</f>
    </nc>
  </rcc>
  <rcc rId="3174" sId="1">
    <oc r="K72">
      <f>J72*100/25</f>
    </oc>
    <nc r="K72">
      <f>J72*100/25</f>
    </nc>
  </rcc>
  <rcc rId="3175" sId="1">
    <oc r="K73">
      <f>J73*100/25</f>
    </oc>
    <nc r="K73">
      <f>J73*100/25</f>
    </nc>
  </rcc>
  <rcc rId="3176" sId="1">
    <oc r="K74">
      <f>J74*100/25</f>
    </oc>
    <nc r="K74">
      <f>J74*100/25</f>
    </nc>
  </rcc>
  <rcc rId="3177" sId="1">
    <oc r="K75">
      <f>J75*100/25</f>
    </oc>
    <nc r="K75">
      <f>J75*100/25</f>
    </nc>
  </rcc>
  <rcc rId="3178" sId="1">
    <oc r="K76">
      <f>J76*100/25</f>
    </oc>
    <nc r="K76">
      <f>J76*100/25</f>
    </nc>
  </rcc>
  <rcc rId="3179" sId="1">
    <oc r="K77">
      <f>J77*100/25</f>
    </oc>
    <nc r="K77">
      <f>J77*100/25</f>
    </nc>
  </rcc>
  <rcc rId="3180" sId="1">
    <oc r="K78">
      <f>J78*100/25</f>
    </oc>
    <nc r="K78">
      <f>J78*100/25</f>
    </nc>
  </rcc>
  <rcc rId="3181" sId="1">
    <oc r="K79">
      <f>J79*100/25</f>
    </oc>
    <nc r="K79">
      <f>J79*100/25</f>
    </nc>
  </rcc>
  <rcc rId="3182" sId="1">
    <oc r="K80">
      <f>J80*100/25</f>
    </oc>
    <nc r="K80">
      <f>J80*100/25</f>
    </nc>
  </rcc>
  <rcc rId="3183" sId="1">
    <oc r="K81">
      <f>J81*100/25</f>
    </oc>
    <nc r="K81">
      <f>J81*100/25</f>
    </nc>
  </rcc>
  <rcc rId="3184" sId="1">
    <oc r="K82">
      <f>J82*100/25</f>
    </oc>
    <nc r="K82">
      <f>J82*100/25</f>
    </nc>
  </rcc>
  <rcc rId="3185" sId="1">
    <oc r="K83">
      <f>J83*100/25</f>
    </oc>
    <nc r="K83">
      <f>J83*100/25</f>
    </nc>
  </rcc>
  <rcc rId="3186" sId="1">
    <oc r="K84">
      <f>J84*100/25</f>
    </oc>
    <nc r="K84">
      <f>J84*100/25</f>
    </nc>
  </rcc>
  <rcc rId="3187" sId="1">
    <oc r="K85">
      <f>J85*100/25</f>
    </oc>
    <nc r="K85">
      <f>J85*100/25</f>
    </nc>
  </rcc>
  <rcc rId="3188" sId="1">
    <oc r="M68">
      <f>L68*100/24</f>
    </oc>
    <nc r="M68">
      <f>L68*100/24</f>
    </nc>
  </rcc>
  <rcc rId="3189" sId="1">
    <oc r="M69">
      <f>L69*100/24</f>
    </oc>
    <nc r="M69">
      <f>L69*100/24</f>
    </nc>
  </rcc>
  <rcc rId="3190" sId="1">
    <oc r="M70">
      <f>L70*100/24</f>
    </oc>
    <nc r="M70">
      <f>L70*100/24</f>
    </nc>
  </rcc>
  <rcc rId="3191" sId="1">
    <oc r="M71">
      <f>L71*100/24</f>
    </oc>
    <nc r="M71">
      <f>L71*100/24</f>
    </nc>
  </rcc>
  <rcc rId="3192" sId="1">
    <oc r="M72">
      <f>L72*100/24</f>
    </oc>
    <nc r="M72">
      <f>L72*100/24</f>
    </nc>
  </rcc>
  <rcc rId="3193" sId="1">
    <oc r="M73">
      <f>L73*100/24</f>
    </oc>
    <nc r="M73">
      <f>L73*100/24</f>
    </nc>
  </rcc>
  <rcc rId="3194" sId="1">
    <oc r="M74">
      <f>L74*100/24</f>
    </oc>
    <nc r="M74">
      <f>L74*100/24</f>
    </nc>
  </rcc>
  <rcc rId="3195" sId="1">
    <oc r="M75">
      <f>L75*100/24</f>
    </oc>
    <nc r="M75">
      <f>L75*100/24</f>
    </nc>
  </rcc>
  <rcc rId="3196" sId="1">
    <oc r="M76">
      <f>L76*100/24</f>
    </oc>
    <nc r="M76">
      <f>L76*100/24</f>
    </nc>
  </rcc>
  <rcc rId="3197" sId="1">
    <oc r="M77">
      <f>L77*100/24</f>
    </oc>
    <nc r="M77">
      <f>L77*100/24</f>
    </nc>
  </rcc>
  <rcc rId="3198" sId="1">
    <oc r="M78">
      <f>L78*100/24</f>
    </oc>
    <nc r="M78">
      <f>L78*100/24</f>
    </nc>
  </rcc>
  <rcc rId="3199" sId="1">
    <oc r="M79">
      <f>L79*100/24</f>
    </oc>
    <nc r="M79">
      <f>L79*100/24</f>
    </nc>
  </rcc>
  <rcc rId="3200" sId="1">
    <oc r="M80">
      <f>L80*100/24</f>
    </oc>
    <nc r="M80">
      <f>L80*100/24</f>
    </nc>
  </rcc>
  <rcc rId="3201" sId="1">
    <oc r="M81">
      <f>L81*100/24</f>
    </oc>
    <nc r="M81">
      <f>L81*100/24</f>
    </nc>
  </rcc>
  <rcc rId="3202" sId="1">
    <oc r="M82">
      <f>L82*100/24</f>
    </oc>
    <nc r="M82">
      <f>L82*100/24</f>
    </nc>
  </rcc>
  <rcc rId="3203" sId="1">
    <oc r="M83">
      <f>L83*100/24</f>
    </oc>
    <nc r="M83">
      <f>L83*100/24</f>
    </nc>
  </rcc>
  <rcc rId="3204" sId="1">
    <oc r="M84">
      <f>L84*100/24</f>
    </oc>
    <nc r="M84">
      <f>L84*100/24</f>
    </nc>
  </rcc>
  <rcc rId="3205" sId="1">
    <oc r="M85">
      <f>L85*100/24</f>
    </oc>
    <nc r="M85">
      <f>L85*100/24</f>
    </nc>
  </rcc>
  <rcc rId="3206" sId="1">
    <oc r="P68">
      <f>O68*100/9</f>
    </oc>
    <nc r="P68">
      <f>O68*100/9</f>
    </nc>
  </rcc>
  <rcc rId="3207" sId="1">
    <oc r="P69">
      <f>O69*100/9</f>
    </oc>
    <nc r="P69">
      <f>O69*100/9</f>
    </nc>
  </rcc>
  <rcc rId="3208" sId="1">
    <oc r="P70">
      <f>O70*100/9</f>
    </oc>
    <nc r="P70">
      <f>O70*100/9</f>
    </nc>
  </rcc>
  <rcc rId="3209" sId="1">
    <oc r="P71">
      <f>O71*100/9</f>
    </oc>
    <nc r="P71">
      <f>O71*100/9</f>
    </nc>
  </rcc>
  <rcc rId="3210" sId="1">
    <oc r="P72">
      <f>O72*100/9</f>
    </oc>
    <nc r="P72">
      <f>O72*100/9</f>
    </nc>
  </rcc>
  <rcc rId="3211" sId="1">
    <oc r="P73">
      <f>O73*100/9</f>
    </oc>
    <nc r="P73">
      <f>O73*100/9</f>
    </nc>
  </rcc>
  <rcc rId="3212" sId="1">
    <oc r="P74">
      <f>O74*100/9</f>
    </oc>
    <nc r="P74">
      <f>O74*100/9</f>
    </nc>
  </rcc>
  <rcc rId="3213" sId="1">
    <oc r="P75">
      <f>O75*100/9</f>
    </oc>
    <nc r="P75">
      <f>O75*100/9</f>
    </nc>
  </rcc>
  <rcc rId="3214" sId="1">
    <oc r="P76">
      <f>O76*100/9</f>
    </oc>
    <nc r="P76">
      <f>O76*100/9</f>
    </nc>
  </rcc>
  <rcc rId="3215" sId="1">
    <oc r="P77">
      <f>O77*100/9</f>
    </oc>
    <nc r="P77">
      <f>O77*100/9</f>
    </nc>
  </rcc>
  <rcc rId="3216" sId="1">
    <oc r="P78">
      <f>O78*100/9</f>
    </oc>
    <nc r="P78">
      <f>O78*100/9</f>
    </nc>
  </rcc>
  <rcc rId="3217" sId="1">
    <oc r="P79">
      <f>O79*100/9</f>
    </oc>
    <nc r="P79">
      <f>O79*100/9</f>
    </nc>
  </rcc>
  <rcc rId="3218" sId="1">
    <oc r="P80">
      <f>O80*100/9</f>
    </oc>
    <nc r="P80">
      <f>O80*100/9</f>
    </nc>
  </rcc>
  <rcc rId="3219" sId="1">
    <oc r="P81">
      <f>O81*100/9</f>
    </oc>
    <nc r="P81">
      <f>O81*100/9</f>
    </nc>
  </rcc>
  <rcc rId="3220" sId="1">
    <oc r="P82">
      <f>O82*100/9</f>
    </oc>
    <nc r="P82">
      <f>O82*100/9</f>
    </nc>
  </rcc>
  <rcc rId="3221" sId="1">
    <oc r="P83">
      <f>O83*100/9</f>
    </oc>
    <nc r="P83">
      <f>O83*100/9</f>
    </nc>
  </rcc>
  <rcc rId="3222" sId="1">
    <oc r="P84">
      <f>O84*100/9</f>
    </oc>
    <nc r="P84">
      <f>O84*100/9</f>
    </nc>
  </rcc>
  <rcc rId="3223" sId="1">
    <oc r="P85">
      <f>O85*100/9</f>
    </oc>
    <nc r="P85">
      <f>O85*100/9</f>
    </nc>
  </rcc>
  <rcc rId="3224" sId="1">
    <oc r="R68">
      <f>Q68*100/6</f>
    </oc>
    <nc r="R68">
      <f>Q68*100/6</f>
    </nc>
  </rcc>
  <rcc rId="3225" sId="1">
    <oc r="R69">
      <f>Q69*100/6</f>
    </oc>
    <nc r="R69">
      <f>Q69*100/6</f>
    </nc>
  </rcc>
  <rcc rId="3226" sId="1">
    <oc r="R70">
      <f>Q70*100/6</f>
    </oc>
    <nc r="R70">
      <f>Q70*100/6</f>
    </nc>
  </rcc>
  <rcc rId="3227" sId="1">
    <oc r="R71">
      <f>Q71*100/6</f>
    </oc>
    <nc r="R71">
      <f>Q71*100/6</f>
    </nc>
  </rcc>
  <rcc rId="3228" sId="1">
    <oc r="R72">
      <f>Q72*100/6</f>
    </oc>
    <nc r="R72">
      <f>Q72*100/6</f>
    </nc>
  </rcc>
  <rcc rId="3229" sId="1">
    <oc r="R73">
      <f>Q73*100/6</f>
    </oc>
    <nc r="R73">
      <f>Q73*100/6</f>
    </nc>
  </rcc>
  <rcc rId="3230" sId="1">
    <oc r="R74">
      <f>Q74*100/6</f>
    </oc>
    <nc r="R74">
      <f>Q74*100/6</f>
    </nc>
  </rcc>
  <rcc rId="3231" sId="1">
    <oc r="R75">
      <f>Q75*100/6</f>
    </oc>
    <nc r="R75">
      <f>Q75*100/6</f>
    </nc>
  </rcc>
  <rcc rId="3232" sId="1">
    <oc r="R76">
      <f>Q76*100/6</f>
    </oc>
    <nc r="R76">
      <f>Q76*100/6</f>
    </nc>
  </rcc>
  <rcc rId="3233" sId="1">
    <oc r="R77">
      <f>Q77*100/6</f>
    </oc>
    <nc r="R77">
      <f>Q77*100/6</f>
    </nc>
  </rcc>
  <rcc rId="3234" sId="1">
    <oc r="R78">
      <f>Q78*100/6</f>
    </oc>
    <nc r="R78">
      <f>Q78*100/6</f>
    </nc>
  </rcc>
  <rcc rId="3235" sId="1">
    <oc r="R79">
      <f>Q79*100/6</f>
    </oc>
    <nc r="R79">
      <f>Q79*100/6</f>
    </nc>
  </rcc>
  <rcc rId="3236" sId="1">
    <oc r="R80">
      <f>Q80*100/6</f>
    </oc>
    <nc r="R80">
      <f>Q80*100/6</f>
    </nc>
  </rcc>
  <rcc rId="3237" sId="1">
    <oc r="R81">
      <f>Q81*100/6</f>
    </oc>
    <nc r="R81">
      <f>Q81*100/6</f>
    </nc>
  </rcc>
  <rcc rId="3238" sId="1">
    <oc r="R82">
      <f>Q82*100/6</f>
    </oc>
    <nc r="R82">
      <f>Q82*100/6</f>
    </nc>
  </rcc>
  <rcc rId="3239" sId="1">
    <oc r="R83">
      <f>Q83*100/6</f>
    </oc>
    <nc r="R83">
      <f>Q83*100/6</f>
    </nc>
  </rcc>
  <rcc rId="3240" sId="1">
    <oc r="R84">
      <f>Q84*100/6</f>
    </oc>
    <nc r="R84">
      <f>Q84*100/6</f>
    </nc>
  </rcc>
  <rcc rId="3241" sId="1">
    <oc r="R85">
      <f>Q85*100/6</f>
    </oc>
    <nc r="R85">
      <f>Q85*100/6</f>
    </nc>
  </rcc>
  <rcc rId="3242" sId="1">
    <oc r="T68">
      <f>S68*100/12</f>
    </oc>
    <nc r="T68">
      <f>S68*100/12</f>
    </nc>
  </rcc>
  <rcc rId="3243" sId="1">
    <oc r="T69">
      <f>S69*100/12</f>
    </oc>
    <nc r="T69">
      <f>S69*100/12</f>
    </nc>
  </rcc>
  <rcc rId="3244" sId="1">
    <oc r="T70">
      <f>S70*100/12</f>
    </oc>
    <nc r="T70">
      <f>S70*100/12</f>
    </nc>
  </rcc>
  <rcc rId="3245" sId="1">
    <oc r="T71">
      <f>S71*100/12</f>
    </oc>
    <nc r="T71">
      <f>S71*100/12</f>
    </nc>
  </rcc>
  <rcc rId="3246" sId="1">
    <oc r="T72">
      <f>S72*100/12</f>
    </oc>
    <nc r="T72">
      <f>S72*100/12</f>
    </nc>
  </rcc>
  <rcc rId="3247" sId="1">
    <oc r="T73">
      <f>S73*100/12</f>
    </oc>
    <nc r="T73">
      <f>S73*100/12</f>
    </nc>
  </rcc>
  <rcc rId="3248" sId="1">
    <oc r="T74">
      <f>S74*100/12</f>
    </oc>
    <nc r="T74">
      <f>S74*100/12</f>
    </nc>
  </rcc>
  <rcc rId="3249" sId="1">
    <oc r="T75">
      <f>S75*100/12</f>
    </oc>
    <nc r="T75">
      <f>S75*100/12</f>
    </nc>
  </rcc>
  <rcc rId="3250" sId="1">
    <oc r="T76">
      <f>S76*100/12</f>
    </oc>
    <nc r="T76">
      <f>S76*100/12</f>
    </nc>
  </rcc>
  <rcc rId="3251" sId="1">
    <oc r="T77">
      <f>S77*100/12</f>
    </oc>
    <nc r="T77">
      <f>S77*100/12</f>
    </nc>
  </rcc>
  <rcc rId="3252" sId="1">
    <oc r="T78">
      <f>S78*100/12</f>
    </oc>
    <nc r="T78">
      <f>S78*100/12</f>
    </nc>
  </rcc>
  <rcc rId="3253" sId="1">
    <oc r="T79">
      <f>S79*100/12</f>
    </oc>
    <nc r="T79">
      <f>S79*100/12</f>
    </nc>
  </rcc>
  <rcc rId="3254" sId="1">
    <oc r="T80">
      <f>S80*100/12</f>
    </oc>
    <nc r="T80">
      <f>S80*100/12</f>
    </nc>
  </rcc>
  <rcc rId="3255" sId="1">
    <oc r="T81">
      <f>S81*100/12</f>
    </oc>
    <nc r="T81">
      <f>S81*100/12</f>
    </nc>
  </rcc>
  <rcc rId="3256" sId="1">
    <oc r="T82">
      <f>S82*100/12</f>
    </oc>
    <nc r="T82">
      <f>S82*100/12</f>
    </nc>
  </rcc>
  <rcc rId="3257" sId="1">
    <oc r="T83">
      <f>S83*100/12</f>
    </oc>
    <nc r="T83">
      <f>S83*100/12</f>
    </nc>
  </rcc>
  <rcc rId="3258" sId="1">
    <oc r="T84">
      <f>S84*100/12</f>
    </oc>
    <nc r="T84">
      <f>S84*100/12</f>
    </nc>
  </rcc>
  <rcc rId="3259" sId="1">
    <oc r="T85">
      <f>S85*100/12</f>
    </oc>
    <nc r="T85">
      <f>S85*100/12</f>
    </nc>
  </rcc>
  <rcc rId="3260" sId="1">
    <oc r="V68">
      <f>U68*100/7</f>
    </oc>
    <nc r="V68">
      <f>U68*100/7</f>
    </nc>
  </rcc>
  <rcc rId="3261" sId="1">
    <oc r="V69">
      <f>U69*100/7</f>
    </oc>
    <nc r="V69">
      <f>U69*100/7</f>
    </nc>
  </rcc>
  <rcc rId="3262" sId="1">
    <oc r="V70">
      <f>U70*100/7</f>
    </oc>
    <nc r="V70">
      <f>U70*100/7</f>
    </nc>
  </rcc>
  <rcc rId="3263" sId="1">
    <oc r="V71">
      <f>U71*100/7</f>
    </oc>
    <nc r="V71">
      <f>U71*100/7</f>
    </nc>
  </rcc>
  <rcc rId="3264" sId="1">
    <oc r="V72">
      <f>U72*100/7</f>
    </oc>
    <nc r="V72">
      <f>U72*100/7</f>
    </nc>
  </rcc>
  <rcc rId="3265" sId="1">
    <oc r="V73">
      <f>U73*100/7</f>
    </oc>
    <nc r="V73">
      <f>U73*100/7</f>
    </nc>
  </rcc>
  <rcc rId="3266" sId="1">
    <oc r="V74">
      <f>U74*100/7</f>
    </oc>
    <nc r="V74">
      <f>U74*100/7</f>
    </nc>
  </rcc>
  <rcc rId="3267" sId="1">
    <oc r="V75">
      <f>U75*100/7</f>
    </oc>
    <nc r="V75">
      <f>U75*100/7</f>
    </nc>
  </rcc>
  <rcc rId="3268" sId="1">
    <oc r="V76">
      <f>U76*100/7</f>
    </oc>
    <nc r="V76">
      <f>U76*100/7</f>
    </nc>
  </rcc>
  <rcc rId="3269" sId="1">
    <oc r="V77">
      <f>U77*100/7</f>
    </oc>
    <nc r="V77">
      <f>U77*100/7</f>
    </nc>
  </rcc>
  <rcc rId="3270" sId="1">
    <oc r="V78">
      <f>U78*100/7</f>
    </oc>
    <nc r="V78">
      <f>U78*100/7</f>
    </nc>
  </rcc>
  <rcc rId="3271" sId="1">
    <oc r="V79">
      <f>U79*100/7</f>
    </oc>
    <nc r="V79">
      <f>U79*100/7</f>
    </nc>
  </rcc>
  <rcc rId="3272" sId="1">
    <oc r="V80">
      <f>U80*100/7</f>
    </oc>
    <nc r="V80">
      <f>U80*100/7</f>
    </nc>
  </rcc>
  <rcc rId="3273" sId="1">
    <oc r="V81">
      <f>U81*100/7</f>
    </oc>
    <nc r="V81">
      <f>U81*100/7</f>
    </nc>
  </rcc>
  <rcc rId="3274" sId="1">
    <oc r="V82">
      <f>U82*100/7</f>
    </oc>
    <nc r="V82">
      <f>U82*100/7</f>
    </nc>
  </rcc>
  <rcc rId="3275" sId="1">
    <oc r="V83">
      <f>U83*100/7</f>
    </oc>
    <nc r="V83">
      <f>U83*100/7</f>
    </nc>
  </rcc>
  <rcc rId="3276" sId="1">
    <oc r="V84">
      <f>U84*100/7</f>
    </oc>
    <nc r="V84">
      <f>U84*100/7</f>
    </nc>
  </rcc>
  <rcc rId="3277" sId="1">
    <oc r="V85">
      <f>U85*100/7</f>
    </oc>
    <nc r="V85">
      <f>U85*100/7</f>
    </nc>
  </rcc>
  <rcc rId="3278" sId="1">
    <oc r="W68">
      <f>SUM(P68+R68+T68+V68)/4</f>
    </oc>
    <nc r="W68">
      <f>SUM(P68+R68+T68+V68)/4</f>
    </nc>
  </rcc>
  <rcc rId="3279" sId="1">
    <oc r="W69">
      <f>SUM(P69+R69+T69+V69)/4</f>
    </oc>
    <nc r="W69">
      <f>SUM(P69+R69+T69+V69)/4</f>
    </nc>
  </rcc>
  <rcc rId="3280" sId="1">
    <oc r="W70">
      <f>SUM(P70+R70+T70+V70)/4</f>
    </oc>
    <nc r="W70">
      <f>SUM(P70+R70+T70+V70)/4</f>
    </nc>
  </rcc>
  <rcc rId="3281" sId="1">
    <oc r="W71">
      <f>SUM(P71+R71+T71+V71)/4</f>
    </oc>
    <nc r="W71">
      <f>SUM(P71+R71+T71+V71)/4</f>
    </nc>
  </rcc>
  <rcc rId="3282" sId="1">
    <oc r="W72">
      <f>SUM(P72+R72+T72+V72)/4</f>
    </oc>
    <nc r="W72">
      <f>SUM(P72+R72+T72+V72)/4</f>
    </nc>
  </rcc>
  <rcc rId="3283" sId="1">
    <oc r="W73">
      <f>SUM(P73+R73+T73+V73)/4</f>
    </oc>
    <nc r="W73">
      <f>SUM(P73+R73+T73+V73)/4</f>
    </nc>
  </rcc>
  <rcc rId="3284" sId="1">
    <oc r="W74">
      <f>SUM(P74+R74+T74+V74)/4</f>
    </oc>
    <nc r="W74">
      <f>SUM(P74+R74+T74+V74)/4</f>
    </nc>
  </rcc>
  <rcc rId="3285" sId="1">
    <oc r="W75">
      <f>SUM(P75+R75+T75+V75)/4</f>
    </oc>
    <nc r="W75">
      <f>SUM(P75+R75+T75+V75)/4</f>
    </nc>
  </rcc>
  <rcc rId="3286" sId="1">
    <oc r="W76">
      <f>SUM(P76+R76+T76+V76)/4</f>
    </oc>
    <nc r="W76">
      <f>SUM(P76+R76+T76+V76)/4</f>
    </nc>
  </rcc>
  <rcc rId="3287" sId="1">
    <oc r="W77">
      <f>SUM(P77+R77+T77+V77)/4</f>
    </oc>
    <nc r="W77">
      <f>SUM(P77+R77+T77+V77)/4</f>
    </nc>
  </rcc>
  <rcc rId="3288" sId="1">
    <oc r="W78">
      <f>SUM(P78+R78+T78+V78)/4</f>
    </oc>
    <nc r="W78">
      <f>SUM(P78+R78+T78+V78)/4</f>
    </nc>
  </rcc>
  <rcc rId="3289" sId="1">
    <oc r="W79">
      <f>SUM(P79+R79+T79+V79)/4</f>
    </oc>
    <nc r="W79">
      <f>SUM(P79+R79+T79+V79)/4</f>
    </nc>
  </rcc>
  <rcc rId="3290" sId="1">
    <oc r="W80">
      <f>SUM(P80+R80+T80+V80)/4</f>
    </oc>
    <nc r="W80">
      <f>SUM(P80+R80+T80+V80)/4</f>
    </nc>
  </rcc>
  <rcc rId="3291" sId="1">
    <oc r="W81">
      <f>SUM(P81+R81+T81+V81)/4</f>
    </oc>
    <nc r="W81">
      <f>SUM(P81+R81+T81+V81)/4</f>
    </nc>
  </rcc>
  <rcc rId="3292" sId="1">
    <oc r="W82">
      <f>SUM(P82+R82+T82+V82)/4</f>
    </oc>
    <nc r="W82">
      <f>SUM(P82+R82+T82+V82)/4</f>
    </nc>
  </rcc>
  <rcc rId="3293" sId="1">
    <oc r="W83">
      <f>SUM(P83+R83+T83+V83)/4</f>
    </oc>
    <nc r="W83">
      <f>SUM(P83+R83+T83+V83)/4</f>
    </nc>
  </rcc>
  <rcc rId="3294" sId="1">
    <oc r="W84">
      <f>SUM(P84+R84+T84+V84)/4</f>
    </oc>
    <nc r="W84">
      <f>SUM(P84+R84+T84+V84)/4</f>
    </nc>
  </rcc>
  <rcc rId="3295" sId="1">
    <oc r="W85">
      <f>SUM(P85+R85+T85+V85)/4</f>
    </oc>
    <nc r="W85">
      <f>SUM(P85+R85+T85+V85)/4</f>
    </nc>
  </rcc>
  <rcc rId="3296" sId="1">
    <oc r="AB67">
      <f>(Y67+AA67)/2</f>
    </oc>
    <nc r="AB67"/>
  </rcc>
  <rcc rId="3297" sId="1">
    <oc r="AB68">
      <f>(Y68+AA68)/2</f>
    </oc>
    <nc r="AB68"/>
  </rcc>
  <rcc rId="3298" sId="1">
    <oc r="AB69">
      <f>(Y69+AA69)/2</f>
    </oc>
    <nc r="AB69"/>
  </rcc>
  <rcc rId="3299" sId="1">
    <oc r="AB70">
      <f>(Y70+AA70)/2</f>
    </oc>
    <nc r="AB70"/>
  </rcc>
  <rcc rId="3300" sId="1">
    <oc r="AB71">
      <f>(Y71+AA71)/2</f>
    </oc>
    <nc r="AB71"/>
  </rcc>
  <rcc rId="3301" sId="1">
    <oc r="AB72">
      <f>(Y72+AA72)/2</f>
    </oc>
    <nc r="AB72"/>
  </rcc>
  <rcc rId="3302" sId="1">
    <oc r="AB73">
      <f>(Y73+AA73)/2</f>
    </oc>
    <nc r="AB73"/>
  </rcc>
  <rcc rId="3303" sId="1">
    <oc r="AB74">
      <f>(Y74+AA74)/2</f>
    </oc>
    <nc r="AB74"/>
  </rcc>
  <rcc rId="3304" sId="1">
    <oc r="AB75">
      <f>(Y75+AA75)/2</f>
    </oc>
    <nc r="AB75"/>
  </rcc>
  <rcc rId="3305" sId="1">
    <oc r="AB76">
      <f>(Y76+AA76)/2</f>
    </oc>
    <nc r="AB76"/>
  </rcc>
  <rcc rId="3306" sId="1">
    <oc r="AB77">
      <f>(Y77+AA77)/2</f>
    </oc>
    <nc r="AB77"/>
  </rcc>
  <rcc rId="3307" sId="1">
    <oc r="AB78">
      <f>(Y78+AA78)/2</f>
    </oc>
    <nc r="AB78"/>
  </rcc>
  <rcc rId="3308" sId="1">
    <oc r="AB79">
      <f>(Y79+AA79)/2</f>
    </oc>
    <nc r="AB79"/>
  </rcc>
  <rcc rId="3309" sId="1">
    <oc r="AB80">
      <f>(Y80+AA80)/2</f>
    </oc>
    <nc r="AB80"/>
  </rcc>
  <rcc rId="3310" sId="1">
    <oc r="AB81">
      <f>(Y81+AA81)/2</f>
    </oc>
    <nc r="AB81"/>
  </rcc>
  <rcc rId="3311" sId="1">
    <oc r="AB82">
      <f>(Y82+AA82)/2</f>
    </oc>
    <nc r="AB82"/>
  </rcc>
  <rcc rId="3312" sId="1">
    <oc r="AB83">
      <f>(Y83+AA83)/2</f>
    </oc>
    <nc r="AB83"/>
  </rcc>
  <rcc rId="3313" sId="1">
    <oc r="AB84">
      <f>(Y84+AA84)/2</f>
    </oc>
    <nc r="AB84"/>
  </rcc>
  <rcc rId="3314" sId="1">
    <oc r="AB85">
      <f>(Y85+AA85)/2</f>
    </oc>
    <nc r="AB85"/>
  </rcc>
  <rcc rId="3315" sId="1">
    <oc r="AC68">
      <f>SUM(N68+W68)/2</f>
    </oc>
    <nc r="AC68">
      <f>SUM(N68+W68)/2</f>
    </nc>
  </rcc>
  <rcc rId="3316" sId="1">
    <oc r="AC69">
      <f>SUM(N69+W69)/2</f>
    </oc>
    <nc r="AC69">
      <f>SUM(N69+W69)/2</f>
    </nc>
  </rcc>
  <rcc rId="3317" sId="1">
    <oc r="AC70">
      <f>SUM(N70+W70)/2</f>
    </oc>
    <nc r="AC70">
      <f>SUM(N70+W70)/2</f>
    </nc>
  </rcc>
  <rcc rId="3318" sId="1">
    <oc r="AC71">
      <f>SUM(N71+W71)/2</f>
    </oc>
    <nc r="AC71">
      <f>SUM(N71+W71)/2</f>
    </nc>
  </rcc>
  <rcc rId="3319" sId="1">
    <oc r="AC72">
      <f>SUM(N72+W72)/2</f>
    </oc>
    <nc r="AC72">
      <f>SUM(N72+W72)/2</f>
    </nc>
  </rcc>
  <rcc rId="3320" sId="1">
    <oc r="AC73">
      <f>SUM(N73+W73)/2</f>
    </oc>
    <nc r="AC73">
      <f>SUM(N73+W73)/2</f>
    </nc>
  </rcc>
  <rcc rId="3321" sId="1">
    <oc r="AC74">
      <f>SUM(N74+W74)/2</f>
    </oc>
    <nc r="AC74">
      <f>SUM(N74+W74)/2</f>
    </nc>
  </rcc>
  <rcc rId="3322" sId="1">
    <oc r="AC75">
      <f>SUM(N75+W75)/2</f>
    </oc>
    <nc r="AC75">
      <f>SUM(N75+W75)/2</f>
    </nc>
  </rcc>
  <rcc rId="3323" sId="1">
    <oc r="AC76">
      <f>SUM(N76+W76)/2</f>
    </oc>
    <nc r="AC76">
      <f>SUM(N76+W76)/2</f>
    </nc>
  </rcc>
  <rcc rId="3324" sId="1">
    <oc r="AC77">
      <f>SUM(N77+W77)/2</f>
    </oc>
    <nc r="AC77">
      <f>SUM(N77+W77)/2</f>
    </nc>
  </rcc>
  <rcc rId="3325" sId="1">
    <oc r="AC78">
      <f>SUM(N78+W78)/2</f>
    </oc>
    <nc r="AC78">
      <f>SUM(N78+W78)/2</f>
    </nc>
  </rcc>
  <rcc rId="3326" sId="1">
    <oc r="AC79">
      <f>SUM(N79+W79)/2</f>
    </oc>
    <nc r="AC79">
      <f>SUM(N79+W79)/2</f>
    </nc>
  </rcc>
  <rcc rId="3327" sId="1">
    <oc r="AC80">
      <f>SUM(N80+W80)/2</f>
    </oc>
    <nc r="AC80">
      <f>SUM(N80+W80)/2</f>
    </nc>
  </rcc>
  <rcc rId="3328" sId="1">
    <oc r="AC81">
      <f>SUM(N81+W81)/2</f>
    </oc>
    <nc r="AC81">
      <f>SUM(N81+W81)/2</f>
    </nc>
  </rcc>
  <rcc rId="3329" sId="1">
    <oc r="AC82">
      <f>SUM(N82+W82)/2</f>
    </oc>
    <nc r="AC82">
      <f>SUM(N82+W82)/2</f>
    </nc>
  </rcc>
  <rcc rId="3330" sId="1">
    <oc r="AC83">
      <f>SUM(N83+W83)/2</f>
    </oc>
    <nc r="AC83">
      <f>SUM(N83+W83)/2</f>
    </nc>
  </rcc>
  <rcc rId="3331" sId="1">
    <oc r="AC84">
      <f>SUM(N84+W84)/2</f>
    </oc>
    <nc r="AC84">
      <f>SUM(N84+W84)/2</f>
    </nc>
  </rcc>
  <rcc rId="3332" sId="1">
    <oc r="AC85">
      <f>SUM(N85+W85)/2</f>
    </oc>
    <nc r="AC85">
      <f>SUM(N85+W85)/2</f>
    </nc>
  </rcc>
  <rcc rId="3333" sId="1">
    <oc r="AE68">
      <f>AC68+AD68</f>
    </oc>
    <nc r="AE68">
      <f>AC68+AD68</f>
    </nc>
  </rcc>
  <rcc rId="3334" sId="1">
    <oc r="AE69">
      <f>AC69+AD69</f>
    </oc>
    <nc r="AE69">
      <f>AC69+AD69</f>
    </nc>
  </rcc>
  <rcc rId="3335" sId="1">
    <oc r="AE70">
      <f>AC70+AD70</f>
    </oc>
    <nc r="AE70">
      <f>AC70+AD70</f>
    </nc>
  </rcc>
  <rcc rId="3336" sId="1">
    <oc r="AE71">
      <f>AC71+AD71</f>
    </oc>
    <nc r="AE71">
      <f>AC71+AD71</f>
    </nc>
  </rcc>
  <rcc rId="3337" sId="1">
    <oc r="AE72">
      <f>AC72+AD72</f>
    </oc>
    <nc r="AE72">
      <f>AC72+AD72</f>
    </nc>
  </rcc>
  <rcc rId="3338" sId="1">
    <oc r="AE73">
      <f>AC73+AD73</f>
    </oc>
    <nc r="AE73">
      <f>AC73+AD73</f>
    </nc>
  </rcc>
  <rcc rId="3339" sId="1">
    <oc r="AE74">
      <f>AC74+AD74</f>
    </oc>
    <nc r="AE74">
      <f>AC74+AD74</f>
    </nc>
  </rcc>
  <rcc rId="3340" sId="1">
    <oc r="AE75">
      <f>AC75+AD75</f>
    </oc>
    <nc r="AE75">
      <f>AC75+AD75</f>
    </nc>
  </rcc>
  <rcc rId="3341" sId="1">
    <oc r="AE76">
      <f>AC76+AD76</f>
    </oc>
    <nc r="AE76">
      <f>AC76+AD76</f>
    </nc>
  </rcc>
  <rcc rId="3342" sId="1">
    <oc r="AE77">
      <f>AC77+AD77</f>
    </oc>
    <nc r="AE77">
      <f>AC77+AD77</f>
    </nc>
  </rcc>
  <rcc rId="3343" sId="1">
    <oc r="AE78">
      <f>AC78+AD78</f>
    </oc>
    <nc r="AE78">
      <f>AC78+AD78</f>
    </nc>
  </rcc>
  <rcc rId="3344" sId="1">
    <oc r="AE79">
      <f>AC79+AD79</f>
    </oc>
    <nc r="AE79">
      <f>AC79+AD79</f>
    </nc>
  </rcc>
  <rcc rId="3345" sId="1">
    <oc r="AE80">
      <f>AC80+AD80</f>
    </oc>
    <nc r="AE80">
      <f>AC80+AD80</f>
    </nc>
  </rcc>
  <rcc rId="3346" sId="1">
    <oc r="AE81">
      <f>AC81+AD81</f>
    </oc>
    <nc r="AE81">
      <f>AC81+AD81</f>
    </nc>
  </rcc>
  <rcc rId="3347" sId="1">
    <oc r="AE82">
      <f>AC82+AD82</f>
    </oc>
    <nc r="AE82">
      <f>AC82+AD82</f>
    </nc>
  </rcc>
  <rcc rId="3348" sId="1">
    <oc r="AE83">
      <f>AC83+AD83</f>
    </oc>
    <nc r="AE83">
      <f>AC83+AD83</f>
    </nc>
  </rcc>
  <rcc rId="3349" sId="1">
    <oc r="AE84">
      <f>AC84+AD84</f>
    </oc>
    <nc r="AE84">
      <f>AC84+AD84</f>
    </nc>
  </rcc>
  <rcc rId="3350" sId="1">
    <oc r="AE85">
      <f>AC85+AD85</f>
    </oc>
    <nc r="AE85">
      <f>AC85+AD85</f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02"/>
  <sheetViews>
    <sheetView tabSelected="1" view="pageBreakPreview" topLeftCell="A58" zoomScale="84" zoomScaleSheetLayoutView="84" workbookViewId="0">
      <selection activeCell="AE67" sqref="AE67:AE85"/>
    </sheetView>
  </sheetViews>
  <sheetFormatPr defaultColWidth="9.140625" defaultRowHeight="12.75"/>
  <cols>
    <col min="1" max="1" width="6.42578125" style="10" customWidth="1"/>
    <col min="2" max="2" width="3.5703125" style="10" customWidth="1"/>
    <col min="3" max="3" width="24.140625" style="10" customWidth="1"/>
    <col min="4" max="4" width="4.85546875" style="10" customWidth="1"/>
    <col min="5" max="5" width="4.28515625" style="10" customWidth="1"/>
    <col min="6" max="6" width="4.85546875" style="10" customWidth="1"/>
    <col min="7" max="7" width="4.42578125" style="10" customWidth="1"/>
    <col min="8" max="8" width="4.85546875" style="10" customWidth="1"/>
    <col min="9" max="9" width="4" style="10" customWidth="1"/>
    <col min="10" max="10" width="4.7109375" style="10" customWidth="1"/>
    <col min="11" max="11" width="4" style="10" customWidth="1"/>
    <col min="12" max="12" width="4.5703125" style="10" customWidth="1"/>
    <col min="13" max="13" width="4.28515625" style="10" customWidth="1"/>
    <col min="14" max="14" width="5.7109375" style="10" customWidth="1"/>
    <col min="15" max="15" width="5.140625" style="10" customWidth="1"/>
    <col min="16" max="16" width="5.7109375" style="10" customWidth="1"/>
    <col min="17" max="17" width="5.7109375" style="23" customWidth="1"/>
    <col min="18" max="22" width="5.7109375" style="10" customWidth="1"/>
    <col min="23" max="23" width="4.5703125" style="10" customWidth="1"/>
    <col min="24" max="24" width="6" style="10" customWidth="1"/>
    <col min="25" max="25" width="4" style="10" customWidth="1"/>
    <col min="26" max="26" width="5.7109375" style="10" customWidth="1"/>
    <col min="27" max="27" width="4.5703125" style="10" customWidth="1"/>
    <col min="28" max="28" width="5.42578125" style="10" customWidth="1"/>
    <col min="29" max="29" width="5.5703125" style="10" customWidth="1"/>
    <col min="30" max="30" width="4" style="10" customWidth="1"/>
    <col min="31" max="32" width="5.7109375" style="10" customWidth="1"/>
    <col min="33" max="33" width="6.42578125" style="10" customWidth="1"/>
    <col min="34" max="16384" width="9.140625" style="10"/>
  </cols>
  <sheetData>
    <row r="1" spans="1:38" s="3" customFormat="1" ht="18.75" customHeight="1">
      <c r="A1" s="201" t="s">
        <v>14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3"/>
      <c r="AG1" s="85"/>
      <c r="AH1" s="85"/>
      <c r="AI1" s="4"/>
    </row>
    <row r="2" spans="1:38" s="1" customFormat="1" ht="18.75">
      <c r="A2" s="207" t="s">
        <v>140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9"/>
      <c r="AG2" s="24"/>
      <c r="AH2" s="24"/>
    </row>
    <row r="3" spans="1:38" s="1" customFormat="1" ht="18" customHeight="1">
      <c r="A3" s="204" t="s">
        <v>159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6"/>
      <c r="AG3" s="24"/>
      <c r="AH3" s="24"/>
    </row>
    <row r="4" spans="1:38" s="7" customFormat="1" ht="15.75" customHeight="1">
      <c r="A4" s="212" t="s">
        <v>158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86"/>
      <c r="AH4" s="86"/>
      <c r="AI4" s="6"/>
      <c r="AJ4" s="6"/>
      <c r="AK4" s="6"/>
      <c r="AL4" s="6"/>
    </row>
    <row r="5" spans="1:38" s="26" customFormat="1" ht="63" customHeight="1">
      <c r="A5" s="87" t="s">
        <v>3</v>
      </c>
      <c r="B5" s="87" t="s">
        <v>12</v>
      </c>
      <c r="C5" s="87" t="s">
        <v>1</v>
      </c>
      <c r="D5" s="48" t="s">
        <v>145</v>
      </c>
      <c r="E5" s="48" t="s">
        <v>0</v>
      </c>
      <c r="F5" s="48" t="s">
        <v>146</v>
      </c>
      <c r="G5" s="48" t="s">
        <v>0</v>
      </c>
      <c r="H5" s="48" t="s">
        <v>147</v>
      </c>
      <c r="I5" s="48" t="s">
        <v>0</v>
      </c>
      <c r="J5" s="48" t="s">
        <v>148</v>
      </c>
      <c r="K5" s="48" t="s">
        <v>0</v>
      </c>
      <c r="L5" s="48" t="s">
        <v>149</v>
      </c>
      <c r="M5" s="48" t="s">
        <v>0</v>
      </c>
      <c r="N5" s="49" t="s">
        <v>11</v>
      </c>
      <c r="O5" s="48" t="s">
        <v>150</v>
      </c>
      <c r="P5" s="48" t="s">
        <v>0</v>
      </c>
      <c r="Q5" s="2" t="s">
        <v>151</v>
      </c>
      <c r="R5" s="48" t="s">
        <v>0</v>
      </c>
      <c r="S5" s="48" t="s">
        <v>152</v>
      </c>
      <c r="T5" s="48" t="s">
        <v>0</v>
      </c>
      <c r="U5" s="48" t="s">
        <v>153</v>
      </c>
      <c r="V5" s="48" t="s">
        <v>0</v>
      </c>
      <c r="W5" s="49" t="s">
        <v>10</v>
      </c>
      <c r="X5" s="48" t="s">
        <v>160</v>
      </c>
      <c r="Y5" s="48" t="s">
        <v>0</v>
      </c>
      <c r="Z5" s="48" t="s">
        <v>161</v>
      </c>
      <c r="AA5" s="48" t="s">
        <v>0</v>
      </c>
      <c r="AB5" s="49" t="s">
        <v>9</v>
      </c>
      <c r="AC5" s="48" t="s">
        <v>13</v>
      </c>
      <c r="AD5" s="48" t="s">
        <v>157</v>
      </c>
      <c r="AE5" s="48" t="s">
        <v>167</v>
      </c>
      <c r="AF5" s="87"/>
    </row>
    <row r="6" spans="1:38" s="26" customFormat="1" ht="42.75" customHeight="1">
      <c r="A6" s="50"/>
      <c r="B6" s="50"/>
      <c r="C6" s="50"/>
      <c r="D6" s="50" t="s">
        <v>6</v>
      </c>
      <c r="E6" s="50">
        <v>21</v>
      </c>
      <c r="F6" s="50" t="s">
        <v>6</v>
      </c>
      <c r="G6" s="50">
        <v>19</v>
      </c>
      <c r="H6" s="50" t="s">
        <v>6</v>
      </c>
      <c r="I6" s="50">
        <v>31</v>
      </c>
      <c r="J6" s="50" t="s">
        <v>6</v>
      </c>
      <c r="K6" s="50">
        <v>25</v>
      </c>
      <c r="L6" s="50" t="s">
        <v>6</v>
      </c>
      <c r="M6" s="50">
        <v>24</v>
      </c>
      <c r="N6" s="51" t="s">
        <v>0</v>
      </c>
      <c r="O6" s="50" t="s">
        <v>7</v>
      </c>
      <c r="P6" s="50" t="s">
        <v>166</v>
      </c>
      <c r="Q6" s="13" t="s">
        <v>7</v>
      </c>
      <c r="R6" s="50" t="s">
        <v>162</v>
      </c>
      <c r="S6" s="50" t="s">
        <v>7</v>
      </c>
      <c r="T6" s="50" t="s">
        <v>165</v>
      </c>
      <c r="U6" s="50" t="s">
        <v>7</v>
      </c>
      <c r="V6" s="50" t="s">
        <v>163</v>
      </c>
      <c r="W6" s="51" t="s">
        <v>0</v>
      </c>
      <c r="X6" s="50" t="s">
        <v>8</v>
      </c>
      <c r="Y6" s="50" t="s">
        <v>22</v>
      </c>
      <c r="Z6" s="50" t="s">
        <v>8</v>
      </c>
      <c r="AA6" s="50" t="s">
        <v>22</v>
      </c>
      <c r="AB6" s="51" t="s">
        <v>0</v>
      </c>
      <c r="AC6" s="50" t="s">
        <v>0</v>
      </c>
      <c r="AD6" s="51" t="s">
        <v>0</v>
      </c>
      <c r="AE6" s="50" t="s">
        <v>0</v>
      </c>
      <c r="AF6" s="50" t="s">
        <v>143</v>
      </c>
    </row>
    <row r="7" spans="1:38" ht="16.5" customHeight="1">
      <c r="A7" s="54">
        <v>51001</v>
      </c>
      <c r="B7" s="88" t="s">
        <v>19</v>
      </c>
      <c r="C7" s="170" t="s">
        <v>23</v>
      </c>
      <c r="D7" s="62">
        <v>15</v>
      </c>
      <c r="E7" s="52">
        <f>D7*100/21</f>
        <v>71.428571428571431</v>
      </c>
      <c r="F7" s="60">
        <v>15</v>
      </c>
      <c r="G7" s="52">
        <f>F7*100/19</f>
        <v>78.94736842105263</v>
      </c>
      <c r="H7" s="53">
        <v>20</v>
      </c>
      <c r="I7" s="52">
        <f>H7*100/31</f>
        <v>64.516129032258064</v>
      </c>
      <c r="J7" s="93">
        <v>20</v>
      </c>
      <c r="K7" s="52">
        <f>J7*100/25</f>
        <v>80</v>
      </c>
      <c r="L7" s="53">
        <v>17</v>
      </c>
      <c r="M7" s="52">
        <f>L7*100/24</f>
        <v>70.833333333333329</v>
      </c>
      <c r="N7" s="52">
        <f>SUM(E7+G7+I7+K7+M7)/5</f>
        <v>73.145080443043085</v>
      </c>
      <c r="O7" s="57">
        <v>6</v>
      </c>
      <c r="P7" s="52">
        <f>O7*100/12</f>
        <v>50</v>
      </c>
      <c r="Q7" s="127">
        <v>4</v>
      </c>
      <c r="R7" s="54">
        <f>Q7*100/4</f>
        <v>100</v>
      </c>
      <c r="S7" s="58">
        <v>14</v>
      </c>
      <c r="T7" s="52">
        <f>S7*100/16</f>
        <v>87.5</v>
      </c>
      <c r="U7" s="52">
        <v>4</v>
      </c>
      <c r="V7" s="52">
        <f>U7*100/5</f>
        <v>80</v>
      </c>
      <c r="W7" s="52">
        <f>SUM(P7+R7+T7+V7)/4</f>
        <v>79.375</v>
      </c>
      <c r="X7" s="62"/>
      <c r="Y7" s="52"/>
      <c r="Z7" s="52"/>
      <c r="AA7" s="52"/>
      <c r="AB7" s="52"/>
      <c r="AC7" s="52">
        <f>SUM(N7+W7)/2</f>
        <v>76.260040221521535</v>
      </c>
      <c r="AD7" s="52"/>
      <c r="AE7" s="52">
        <f>AC7+AD7</f>
        <v>76.260040221521535</v>
      </c>
      <c r="AF7" s="54"/>
      <c r="AG7" s="25"/>
      <c r="AH7" s="25"/>
    </row>
    <row r="8" spans="1:38" ht="16.5" customHeight="1">
      <c r="A8" s="54">
        <v>51002</v>
      </c>
      <c r="B8" s="61"/>
      <c r="C8" s="170" t="s">
        <v>24</v>
      </c>
      <c r="D8" s="62">
        <v>10</v>
      </c>
      <c r="E8" s="52">
        <f t="shared" ref="E8:E26" si="0">D8*100/21</f>
        <v>47.61904761904762</v>
      </c>
      <c r="F8" s="96">
        <v>11</v>
      </c>
      <c r="G8" s="52">
        <f t="shared" ref="G8:G26" si="1">F8*100/19</f>
        <v>57.89473684210526</v>
      </c>
      <c r="H8" s="53">
        <v>15</v>
      </c>
      <c r="I8" s="52">
        <f t="shared" ref="I8:I26" si="2">H8*100/31</f>
        <v>48.387096774193552</v>
      </c>
      <c r="J8" s="93">
        <v>13</v>
      </c>
      <c r="K8" s="52">
        <f t="shared" ref="K8:K26" si="3">J8*100/25</f>
        <v>52</v>
      </c>
      <c r="L8" s="53">
        <v>12</v>
      </c>
      <c r="M8" s="52">
        <f t="shared" ref="M8:M26" si="4">L8*100/24</f>
        <v>50</v>
      </c>
      <c r="N8" s="52">
        <f t="shared" ref="N8:N26" si="5">SUM(E8+G8+I8+K8+M8)/5</f>
        <v>51.180176247069291</v>
      </c>
      <c r="O8" s="57">
        <v>4</v>
      </c>
      <c r="P8" s="52">
        <f t="shared" ref="P8:P26" si="6">O8*100/12</f>
        <v>33.333333333333336</v>
      </c>
      <c r="Q8" s="128">
        <v>3</v>
      </c>
      <c r="R8" s="54">
        <f t="shared" ref="R8:R26" si="7">Q8*100/4</f>
        <v>75</v>
      </c>
      <c r="S8" s="58">
        <v>11</v>
      </c>
      <c r="T8" s="52">
        <f t="shared" ref="T8:T26" si="8">S8*100/16</f>
        <v>68.75</v>
      </c>
      <c r="U8" s="52">
        <v>2</v>
      </c>
      <c r="V8" s="52">
        <f t="shared" ref="V8:V25" si="9">U8*100/5</f>
        <v>40</v>
      </c>
      <c r="W8" s="52">
        <f t="shared" ref="W8:W26" si="10">SUM(P8+R8+T8+V8)/4</f>
        <v>54.270833333333336</v>
      </c>
      <c r="X8" s="62"/>
      <c r="Y8" s="52"/>
      <c r="Z8" s="52"/>
      <c r="AA8" s="52"/>
      <c r="AB8" s="52"/>
      <c r="AC8" s="52">
        <f t="shared" ref="AC8:AC26" si="11">SUM(N8+W8)/2</f>
        <v>52.725504790201313</v>
      </c>
      <c r="AD8" s="52">
        <v>15</v>
      </c>
      <c r="AE8" s="52">
        <f t="shared" ref="AE8:AE26" si="12">AC8+AD8</f>
        <v>67.725504790201313</v>
      </c>
      <c r="AF8" s="54"/>
      <c r="AG8" s="25"/>
      <c r="AH8" s="25"/>
    </row>
    <row r="9" spans="1:38" ht="16.5" customHeight="1">
      <c r="A9" s="54">
        <v>51003</v>
      </c>
      <c r="B9" s="61"/>
      <c r="C9" s="170" t="s">
        <v>25</v>
      </c>
      <c r="D9" s="62">
        <v>0</v>
      </c>
      <c r="E9" s="52">
        <f t="shared" si="0"/>
        <v>0</v>
      </c>
      <c r="F9" s="60">
        <v>1</v>
      </c>
      <c r="G9" s="52">
        <f t="shared" si="1"/>
        <v>5.2631578947368425</v>
      </c>
      <c r="H9" s="53">
        <v>2</v>
      </c>
      <c r="I9" s="52">
        <f t="shared" si="2"/>
        <v>6.4516129032258061</v>
      </c>
      <c r="J9" s="93">
        <v>0</v>
      </c>
      <c r="K9" s="52">
        <f t="shared" si="3"/>
        <v>0</v>
      </c>
      <c r="L9" s="53">
        <v>0</v>
      </c>
      <c r="M9" s="52">
        <f t="shared" si="4"/>
        <v>0</v>
      </c>
      <c r="N9" s="52">
        <f t="shared" si="5"/>
        <v>2.3429541595925296</v>
      </c>
      <c r="O9" s="57">
        <v>0</v>
      </c>
      <c r="P9" s="52">
        <f t="shared" si="6"/>
        <v>0</v>
      </c>
      <c r="Q9" s="128">
        <v>0</v>
      </c>
      <c r="R9" s="54">
        <f t="shared" si="7"/>
        <v>0</v>
      </c>
      <c r="S9" s="58">
        <v>0</v>
      </c>
      <c r="T9" s="52">
        <f t="shared" si="8"/>
        <v>0</v>
      </c>
      <c r="U9" s="52">
        <v>0</v>
      </c>
      <c r="V9" s="52">
        <f t="shared" si="9"/>
        <v>0</v>
      </c>
      <c r="W9" s="52">
        <f t="shared" si="10"/>
        <v>0</v>
      </c>
      <c r="X9" s="62"/>
      <c r="Y9" s="52"/>
      <c r="Z9" s="52"/>
      <c r="AA9" s="52"/>
      <c r="AB9" s="52"/>
      <c r="AC9" s="52">
        <f t="shared" si="11"/>
        <v>1.1714770797962648</v>
      </c>
      <c r="AD9" s="52"/>
      <c r="AE9" s="52">
        <f t="shared" si="12"/>
        <v>1.1714770797962648</v>
      </c>
      <c r="AF9" s="54"/>
      <c r="AG9" s="25"/>
      <c r="AH9" s="25"/>
    </row>
    <row r="10" spans="1:38" ht="16.5" customHeight="1">
      <c r="A10" s="54">
        <v>51004</v>
      </c>
      <c r="B10" s="61"/>
      <c r="C10" s="171" t="s">
        <v>26</v>
      </c>
      <c r="D10" s="62">
        <v>21</v>
      </c>
      <c r="E10" s="52">
        <f t="shared" si="0"/>
        <v>100</v>
      </c>
      <c r="F10" s="60">
        <v>19</v>
      </c>
      <c r="G10" s="52">
        <f t="shared" si="1"/>
        <v>100</v>
      </c>
      <c r="H10" s="53">
        <v>31</v>
      </c>
      <c r="I10" s="52">
        <f t="shared" si="2"/>
        <v>100</v>
      </c>
      <c r="J10" s="93">
        <v>25</v>
      </c>
      <c r="K10" s="52">
        <f t="shared" si="3"/>
        <v>100</v>
      </c>
      <c r="L10" s="53">
        <v>22</v>
      </c>
      <c r="M10" s="52">
        <f t="shared" si="4"/>
        <v>91.666666666666671</v>
      </c>
      <c r="N10" s="52">
        <f t="shared" si="5"/>
        <v>98.333333333333343</v>
      </c>
      <c r="O10" s="57">
        <v>12</v>
      </c>
      <c r="P10" s="52">
        <f t="shared" si="6"/>
        <v>100</v>
      </c>
      <c r="Q10" s="127">
        <v>4</v>
      </c>
      <c r="R10" s="54">
        <f t="shared" si="7"/>
        <v>100</v>
      </c>
      <c r="S10" s="58">
        <v>15</v>
      </c>
      <c r="T10" s="52">
        <f t="shared" si="8"/>
        <v>93.75</v>
      </c>
      <c r="U10" s="52">
        <v>5</v>
      </c>
      <c r="V10" s="52">
        <f t="shared" si="9"/>
        <v>100</v>
      </c>
      <c r="W10" s="52">
        <f t="shared" si="10"/>
        <v>98.4375</v>
      </c>
      <c r="X10" s="62"/>
      <c r="Y10" s="52"/>
      <c r="Z10" s="52"/>
      <c r="AA10" s="52"/>
      <c r="AB10" s="52"/>
      <c r="AC10" s="52">
        <f t="shared" si="11"/>
        <v>98.385416666666671</v>
      </c>
      <c r="AD10" s="52"/>
      <c r="AE10" s="52">
        <f t="shared" si="12"/>
        <v>98.385416666666671</v>
      </c>
      <c r="AF10" s="54"/>
      <c r="AG10" s="25"/>
      <c r="AH10" s="25"/>
    </row>
    <row r="11" spans="1:38" ht="15.75">
      <c r="A11" s="54">
        <v>51005</v>
      </c>
      <c r="B11" s="61"/>
      <c r="C11" s="170" t="s">
        <v>27</v>
      </c>
      <c r="D11" s="62">
        <v>8</v>
      </c>
      <c r="E11" s="52">
        <f t="shared" si="0"/>
        <v>38.095238095238095</v>
      </c>
      <c r="F11" s="96">
        <v>8</v>
      </c>
      <c r="G11" s="52">
        <f t="shared" si="1"/>
        <v>42.10526315789474</v>
      </c>
      <c r="H11" s="53">
        <v>15</v>
      </c>
      <c r="I11" s="52">
        <f t="shared" si="2"/>
        <v>48.387096774193552</v>
      </c>
      <c r="J11" s="93">
        <v>10</v>
      </c>
      <c r="K11" s="52">
        <f t="shared" si="3"/>
        <v>40</v>
      </c>
      <c r="L11" s="53">
        <v>12</v>
      </c>
      <c r="M11" s="52">
        <f t="shared" si="4"/>
        <v>50</v>
      </c>
      <c r="N11" s="52">
        <f t="shared" si="5"/>
        <v>43.717519605465284</v>
      </c>
      <c r="O11" s="57">
        <v>6</v>
      </c>
      <c r="P11" s="52">
        <f t="shared" si="6"/>
        <v>50</v>
      </c>
      <c r="Q11" s="127">
        <v>3</v>
      </c>
      <c r="R11" s="54">
        <f t="shared" si="7"/>
        <v>75</v>
      </c>
      <c r="S11" s="58">
        <v>7</v>
      </c>
      <c r="T11" s="52">
        <f t="shared" si="8"/>
        <v>43.75</v>
      </c>
      <c r="U11" s="52">
        <v>2</v>
      </c>
      <c r="V11" s="52">
        <f t="shared" si="9"/>
        <v>40</v>
      </c>
      <c r="W11" s="52">
        <f t="shared" si="10"/>
        <v>52.1875</v>
      </c>
      <c r="X11" s="62"/>
      <c r="Y11" s="52"/>
      <c r="Z11" s="52"/>
      <c r="AA11" s="52"/>
      <c r="AB11" s="52"/>
      <c r="AC11" s="52">
        <f t="shared" si="11"/>
        <v>47.952509802732642</v>
      </c>
      <c r="AD11" s="52"/>
      <c r="AE11" s="52">
        <f t="shared" si="12"/>
        <v>47.952509802732642</v>
      </c>
      <c r="AF11" s="54"/>
      <c r="AG11" s="25"/>
      <c r="AH11" s="25"/>
    </row>
    <row r="12" spans="1:38" ht="15.75" customHeight="1">
      <c r="A12" s="54">
        <v>51006</v>
      </c>
      <c r="B12" s="61"/>
      <c r="C12" s="171" t="s">
        <v>28</v>
      </c>
      <c r="D12" s="62">
        <v>1</v>
      </c>
      <c r="E12" s="52">
        <f t="shared" si="0"/>
        <v>4.7619047619047619</v>
      </c>
      <c r="F12" s="96">
        <v>3</v>
      </c>
      <c r="G12" s="52">
        <f t="shared" si="1"/>
        <v>15.789473684210526</v>
      </c>
      <c r="H12" s="53">
        <v>6</v>
      </c>
      <c r="I12" s="52">
        <f t="shared" si="2"/>
        <v>19.35483870967742</v>
      </c>
      <c r="J12" s="93">
        <v>3</v>
      </c>
      <c r="K12" s="52">
        <f t="shared" si="3"/>
        <v>12</v>
      </c>
      <c r="L12" s="53">
        <v>5</v>
      </c>
      <c r="M12" s="52">
        <f t="shared" si="4"/>
        <v>20.833333333333332</v>
      </c>
      <c r="N12" s="52">
        <f t="shared" si="5"/>
        <v>14.547910097825206</v>
      </c>
      <c r="O12" s="57">
        <v>3</v>
      </c>
      <c r="P12" s="52">
        <f t="shared" si="6"/>
        <v>25</v>
      </c>
      <c r="Q12" s="127">
        <v>0</v>
      </c>
      <c r="R12" s="54">
        <f t="shared" si="7"/>
        <v>0</v>
      </c>
      <c r="S12" s="58">
        <v>3</v>
      </c>
      <c r="T12" s="52">
        <f t="shared" si="8"/>
        <v>18.75</v>
      </c>
      <c r="U12" s="52">
        <v>0</v>
      </c>
      <c r="V12" s="52">
        <f t="shared" si="9"/>
        <v>0</v>
      </c>
      <c r="W12" s="52">
        <f t="shared" si="10"/>
        <v>10.9375</v>
      </c>
      <c r="X12" s="62"/>
      <c r="Y12" s="52"/>
      <c r="Z12" s="52"/>
      <c r="AA12" s="52"/>
      <c r="AB12" s="52"/>
      <c r="AC12" s="52">
        <f t="shared" si="11"/>
        <v>12.742705048912603</v>
      </c>
      <c r="AD12" s="52"/>
      <c r="AE12" s="52">
        <f t="shared" si="12"/>
        <v>12.742705048912603</v>
      </c>
      <c r="AF12" s="54"/>
      <c r="AG12" s="25"/>
      <c r="AH12" s="25"/>
    </row>
    <row r="13" spans="1:38" ht="16.5" customHeight="1">
      <c r="A13" s="54">
        <v>51007</v>
      </c>
      <c r="B13" s="61"/>
      <c r="C13" s="170" t="s">
        <v>29</v>
      </c>
      <c r="D13" s="62">
        <v>9</v>
      </c>
      <c r="E13" s="52">
        <f t="shared" si="0"/>
        <v>42.857142857142854</v>
      </c>
      <c r="F13" s="96">
        <v>14</v>
      </c>
      <c r="G13" s="52">
        <f t="shared" si="1"/>
        <v>73.684210526315795</v>
      </c>
      <c r="H13" s="53">
        <v>27</v>
      </c>
      <c r="I13" s="52">
        <f t="shared" si="2"/>
        <v>87.096774193548384</v>
      </c>
      <c r="J13" s="93">
        <v>20</v>
      </c>
      <c r="K13" s="52">
        <f t="shared" si="3"/>
        <v>80</v>
      </c>
      <c r="L13" s="53">
        <v>17</v>
      </c>
      <c r="M13" s="52">
        <f t="shared" si="4"/>
        <v>70.833333333333329</v>
      </c>
      <c r="N13" s="52">
        <f t="shared" si="5"/>
        <v>70.894292182068071</v>
      </c>
      <c r="O13" s="57">
        <v>10</v>
      </c>
      <c r="P13" s="52">
        <f t="shared" si="6"/>
        <v>83.333333333333329</v>
      </c>
      <c r="Q13" s="127">
        <v>4</v>
      </c>
      <c r="R13" s="54">
        <f t="shared" si="7"/>
        <v>100</v>
      </c>
      <c r="S13" s="58">
        <v>14</v>
      </c>
      <c r="T13" s="52">
        <f t="shared" si="8"/>
        <v>87.5</v>
      </c>
      <c r="U13" s="52">
        <v>3</v>
      </c>
      <c r="V13" s="52">
        <f t="shared" si="9"/>
        <v>60</v>
      </c>
      <c r="W13" s="52">
        <f t="shared" si="10"/>
        <v>82.708333333333329</v>
      </c>
      <c r="X13" s="62"/>
      <c r="Y13" s="52"/>
      <c r="Z13" s="52"/>
      <c r="AA13" s="52"/>
      <c r="AB13" s="52"/>
      <c r="AC13" s="52">
        <f t="shared" si="11"/>
        <v>76.8013127577007</v>
      </c>
      <c r="AD13" s="52"/>
      <c r="AE13" s="52">
        <f t="shared" si="12"/>
        <v>76.8013127577007</v>
      </c>
      <c r="AF13" s="54"/>
      <c r="AG13" s="25"/>
      <c r="AH13" s="25"/>
    </row>
    <row r="14" spans="1:38" ht="16.5" customHeight="1">
      <c r="A14" s="54">
        <v>51008</v>
      </c>
      <c r="B14" s="61"/>
      <c r="C14" s="170" t="s">
        <v>30</v>
      </c>
      <c r="D14" s="62">
        <v>14</v>
      </c>
      <c r="E14" s="52">
        <f t="shared" si="0"/>
        <v>66.666666666666671</v>
      </c>
      <c r="F14" s="96">
        <v>18.3</v>
      </c>
      <c r="G14" s="52">
        <f t="shared" si="1"/>
        <v>96.315789473684205</v>
      </c>
      <c r="H14" s="53">
        <v>27</v>
      </c>
      <c r="I14" s="52">
        <f t="shared" si="2"/>
        <v>87.096774193548384</v>
      </c>
      <c r="J14" s="93">
        <v>22</v>
      </c>
      <c r="K14" s="52">
        <f t="shared" si="3"/>
        <v>88</v>
      </c>
      <c r="L14" s="53">
        <v>21</v>
      </c>
      <c r="M14" s="52">
        <f t="shared" si="4"/>
        <v>87.5</v>
      </c>
      <c r="N14" s="52">
        <f t="shared" si="5"/>
        <v>85.115846066779852</v>
      </c>
      <c r="O14" s="57">
        <v>11</v>
      </c>
      <c r="P14" s="52">
        <f t="shared" si="6"/>
        <v>91.666666666666671</v>
      </c>
      <c r="Q14" s="127">
        <v>4</v>
      </c>
      <c r="R14" s="54">
        <f t="shared" si="7"/>
        <v>100</v>
      </c>
      <c r="S14" s="58">
        <v>11</v>
      </c>
      <c r="T14" s="52">
        <f t="shared" si="8"/>
        <v>68.75</v>
      </c>
      <c r="U14" s="52">
        <v>3</v>
      </c>
      <c r="V14" s="52">
        <f t="shared" si="9"/>
        <v>60</v>
      </c>
      <c r="W14" s="52">
        <f t="shared" si="10"/>
        <v>80.104166666666671</v>
      </c>
      <c r="X14" s="62"/>
      <c r="Y14" s="52"/>
      <c r="Z14" s="52"/>
      <c r="AA14" s="52"/>
      <c r="AB14" s="52"/>
      <c r="AC14" s="52">
        <f t="shared" si="11"/>
        <v>82.610006366723269</v>
      </c>
      <c r="AD14" s="52"/>
      <c r="AE14" s="52">
        <f t="shared" si="12"/>
        <v>82.610006366723269</v>
      </c>
      <c r="AF14" s="54"/>
      <c r="AG14" s="25"/>
      <c r="AH14" s="25"/>
    </row>
    <row r="15" spans="1:38" ht="16.5" customHeight="1">
      <c r="A15" s="54">
        <v>51009</v>
      </c>
      <c r="B15" s="61"/>
      <c r="C15" s="171" t="s">
        <v>31</v>
      </c>
      <c r="D15" s="62">
        <v>7</v>
      </c>
      <c r="E15" s="52">
        <f t="shared" si="0"/>
        <v>33.333333333333336</v>
      </c>
      <c r="F15" s="60">
        <v>12</v>
      </c>
      <c r="G15" s="52">
        <f t="shared" si="1"/>
        <v>63.157894736842103</v>
      </c>
      <c r="H15" s="53">
        <v>19</v>
      </c>
      <c r="I15" s="52">
        <f t="shared" si="2"/>
        <v>61.29032258064516</v>
      </c>
      <c r="J15" s="93">
        <v>16</v>
      </c>
      <c r="K15" s="52">
        <f t="shared" si="3"/>
        <v>64</v>
      </c>
      <c r="L15" s="53">
        <v>14</v>
      </c>
      <c r="M15" s="52">
        <f t="shared" si="4"/>
        <v>58.333333333333336</v>
      </c>
      <c r="N15" s="52">
        <f t="shared" si="5"/>
        <v>56.02297679683079</v>
      </c>
      <c r="O15" s="57">
        <v>8</v>
      </c>
      <c r="P15" s="52">
        <f t="shared" si="6"/>
        <v>66.666666666666671</v>
      </c>
      <c r="Q15" s="127">
        <v>2</v>
      </c>
      <c r="R15" s="54">
        <f t="shared" si="7"/>
        <v>50</v>
      </c>
      <c r="S15" s="59">
        <v>12</v>
      </c>
      <c r="T15" s="52">
        <f t="shared" si="8"/>
        <v>75</v>
      </c>
      <c r="U15" s="52">
        <v>3</v>
      </c>
      <c r="V15" s="52">
        <f t="shared" si="9"/>
        <v>60</v>
      </c>
      <c r="W15" s="52">
        <f t="shared" si="10"/>
        <v>62.916666666666671</v>
      </c>
      <c r="X15" s="62"/>
      <c r="Y15" s="52"/>
      <c r="Z15" s="52"/>
      <c r="AA15" s="52"/>
      <c r="AB15" s="52"/>
      <c r="AC15" s="52">
        <f t="shared" si="11"/>
        <v>59.469821731748731</v>
      </c>
      <c r="AD15" s="52"/>
      <c r="AE15" s="52">
        <f t="shared" si="12"/>
        <v>59.469821731748731</v>
      </c>
      <c r="AF15" s="54"/>
      <c r="AG15" s="25"/>
      <c r="AH15" s="25"/>
    </row>
    <row r="16" spans="1:38" ht="15.75">
      <c r="A16" s="54">
        <v>51010</v>
      </c>
      <c r="B16" s="61"/>
      <c r="C16" s="170" t="s">
        <v>32</v>
      </c>
      <c r="D16" s="62">
        <v>11</v>
      </c>
      <c r="E16" s="52">
        <f t="shared" si="0"/>
        <v>52.38095238095238</v>
      </c>
      <c r="F16" s="96">
        <v>14</v>
      </c>
      <c r="G16" s="52">
        <f t="shared" si="1"/>
        <v>73.684210526315795</v>
      </c>
      <c r="H16" s="53">
        <v>23</v>
      </c>
      <c r="I16" s="52">
        <f t="shared" si="2"/>
        <v>74.193548387096769</v>
      </c>
      <c r="J16" s="93">
        <v>18</v>
      </c>
      <c r="K16" s="52">
        <f t="shared" si="3"/>
        <v>72</v>
      </c>
      <c r="L16" s="53">
        <v>17</v>
      </c>
      <c r="M16" s="52">
        <f t="shared" si="4"/>
        <v>70.833333333333329</v>
      </c>
      <c r="N16" s="52">
        <f t="shared" si="5"/>
        <v>68.618408925539654</v>
      </c>
      <c r="O16" s="57">
        <v>9</v>
      </c>
      <c r="P16" s="52">
        <f t="shared" si="6"/>
        <v>75</v>
      </c>
      <c r="Q16" s="127">
        <v>4</v>
      </c>
      <c r="R16" s="54">
        <f t="shared" si="7"/>
        <v>100</v>
      </c>
      <c r="S16" s="58">
        <v>11</v>
      </c>
      <c r="T16" s="52">
        <f t="shared" si="8"/>
        <v>68.75</v>
      </c>
      <c r="U16" s="52">
        <v>3</v>
      </c>
      <c r="V16" s="52">
        <f t="shared" si="9"/>
        <v>60</v>
      </c>
      <c r="W16" s="52">
        <f t="shared" si="10"/>
        <v>75.9375</v>
      </c>
      <c r="X16" s="62"/>
      <c r="Y16" s="52"/>
      <c r="Z16" s="52"/>
      <c r="AA16" s="52"/>
      <c r="AB16" s="52"/>
      <c r="AC16" s="52">
        <f t="shared" si="11"/>
        <v>72.277954462769827</v>
      </c>
      <c r="AD16" s="52">
        <v>15</v>
      </c>
      <c r="AE16" s="52">
        <f t="shared" si="12"/>
        <v>87.277954462769827</v>
      </c>
      <c r="AF16" s="54"/>
      <c r="AG16" s="25"/>
      <c r="AH16" s="25"/>
    </row>
    <row r="17" spans="1:41" ht="15.75" customHeight="1">
      <c r="A17" s="54">
        <v>51011</v>
      </c>
      <c r="B17" s="61"/>
      <c r="C17" s="171" t="s">
        <v>33</v>
      </c>
      <c r="D17" s="62">
        <v>14</v>
      </c>
      <c r="E17" s="52">
        <f t="shared" si="0"/>
        <v>66.666666666666671</v>
      </c>
      <c r="F17" s="96">
        <v>15</v>
      </c>
      <c r="G17" s="52">
        <f t="shared" si="1"/>
        <v>78.94736842105263</v>
      </c>
      <c r="H17" s="53">
        <v>23</v>
      </c>
      <c r="I17" s="52">
        <f t="shared" si="2"/>
        <v>74.193548387096769</v>
      </c>
      <c r="J17" s="93">
        <v>19</v>
      </c>
      <c r="K17" s="52">
        <f t="shared" si="3"/>
        <v>76</v>
      </c>
      <c r="L17" s="53">
        <v>19</v>
      </c>
      <c r="M17" s="52">
        <f t="shared" si="4"/>
        <v>79.166666666666671</v>
      </c>
      <c r="N17" s="52">
        <f t="shared" si="5"/>
        <v>74.994850028296554</v>
      </c>
      <c r="O17" s="57">
        <v>8</v>
      </c>
      <c r="P17" s="52">
        <f t="shared" si="6"/>
        <v>66.666666666666671</v>
      </c>
      <c r="Q17" s="127">
        <v>3</v>
      </c>
      <c r="R17" s="54">
        <f t="shared" si="7"/>
        <v>75</v>
      </c>
      <c r="S17" s="58">
        <v>12</v>
      </c>
      <c r="T17" s="52">
        <f t="shared" si="8"/>
        <v>75</v>
      </c>
      <c r="U17" s="52">
        <v>2</v>
      </c>
      <c r="V17" s="52">
        <f t="shared" si="9"/>
        <v>40</v>
      </c>
      <c r="W17" s="52">
        <f t="shared" si="10"/>
        <v>64.166666666666671</v>
      </c>
      <c r="X17" s="62"/>
      <c r="Y17" s="52"/>
      <c r="Z17" s="52"/>
      <c r="AA17" s="52"/>
      <c r="AB17" s="52"/>
      <c r="AC17" s="52">
        <f t="shared" si="11"/>
        <v>69.580758347481606</v>
      </c>
      <c r="AD17" s="52"/>
      <c r="AE17" s="52">
        <f t="shared" si="12"/>
        <v>69.580758347481606</v>
      </c>
      <c r="AF17" s="54"/>
      <c r="AG17" s="25"/>
      <c r="AH17" s="25"/>
    </row>
    <row r="18" spans="1:41" ht="15.75">
      <c r="A18" s="54">
        <v>51012</v>
      </c>
      <c r="B18" s="61"/>
      <c r="C18" s="170" t="s">
        <v>34</v>
      </c>
      <c r="D18" s="62">
        <v>11</v>
      </c>
      <c r="E18" s="52">
        <f t="shared" si="0"/>
        <v>52.38095238095238</v>
      </c>
      <c r="F18" s="96">
        <v>12</v>
      </c>
      <c r="G18" s="52">
        <f t="shared" si="1"/>
        <v>63.157894736842103</v>
      </c>
      <c r="H18" s="53">
        <v>16</v>
      </c>
      <c r="I18" s="52">
        <f t="shared" si="2"/>
        <v>51.612903225806448</v>
      </c>
      <c r="J18" s="93">
        <v>16</v>
      </c>
      <c r="K18" s="52">
        <f t="shared" si="3"/>
        <v>64</v>
      </c>
      <c r="L18" s="53">
        <v>13</v>
      </c>
      <c r="M18" s="52">
        <f t="shared" si="4"/>
        <v>54.166666666666664</v>
      </c>
      <c r="N18" s="52">
        <f t="shared" si="5"/>
        <v>57.063683402053528</v>
      </c>
      <c r="O18" s="57">
        <v>5</v>
      </c>
      <c r="P18" s="52">
        <f t="shared" si="6"/>
        <v>41.666666666666664</v>
      </c>
      <c r="Q18" s="127">
        <v>3</v>
      </c>
      <c r="R18" s="54">
        <f t="shared" si="7"/>
        <v>75</v>
      </c>
      <c r="S18" s="58">
        <v>11</v>
      </c>
      <c r="T18" s="52">
        <f t="shared" si="8"/>
        <v>68.75</v>
      </c>
      <c r="U18" s="52">
        <v>2</v>
      </c>
      <c r="V18" s="52">
        <f t="shared" si="9"/>
        <v>40</v>
      </c>
      <c r="W18" s="52">
        <f t="shared" si="10"/>
        <v>56.354166666666664</v>
      </c>
      <c r="X18" s="62"/>
      <c r="Y18" s="52"/>
      <c r="Z18" s="52"/>
      <c r="AA18" s="52"/>
      <c r="AB18" s="52"/>
      <c r="AC18" s="52">
        <f t="shared" si="11"/>
        <v>56.708925034360092</v>
      </c>
      <c r="AD18" s="52">
        <v>15</v>
      </c>
      <c r="AE18" s="52">
        <f t="shared" si="12"/>
        <v>71.708925034360092</v>
      </c>
      <c r="AF18" s="54"/>
      <c r="AG18" s="25"/>
      <c r="AH18" s="25"/>
    </row>
    <row r="19" spans="1:41" ht="15.75">
      <c r="A19" s="54">
        <v>51013</v>
      </c>
      <c r="B19" s="61"/>
      <c r="C19" s="170" t="s">
        <v>35</v>
      </c>
      <c r="D19" s="62">
        <v>10</v>
      </c>
      <c r="E19" s="52">
        <f t="shared" si="0"/>
        <v>47.61904761904762</v>
      </c>
      <c r="F19" s="60">
        <v>12</v>
      </c>
      <c r="G19" s="52">
        <f t="shared" si="1"/>
        <v>63.157894736842103</v>
      </c>
      <c r="H19" s="53">
        <v>14</v>
      </c>
      <c r="I19" s="52">
        <f t="shared" si="2"/>
        <v>45.161290322580648</v>
      </c>
      <c r="J19" s="93">
        <v>13</v>
      </c>
      <c r="K19" s="52">
        <f t="shared" si="3"/>
        <v>52</v>
      </c>
      <c r="L19" s="53">
        <v>11</v>
      </c>
      <c r="M19" s="52">
        <f t="shared" si="4"/>
        <v>45.833333333333336</v>
      </c>
      <c r="N19" s="52">
        <f t="shared" si="5"/>
        <v>50.754313202360741</v>
      </c>
      <c r="O19" s="57">
        <v>5</v>
      </c>
      <c r="P19" s="52">
        <f t="shared" si="6"/>
        <v>41.666666666666664</v>
      </c>
      <c r="Q19" s="127">
        <v>2</v>
      </c>
      <c r="R19" s="54">
        <f t="shared" si="7"/>
        <v>50</v>
      </c>
      <c r="S19" s="58">
        <v>8</v>
      </c>
      <c r="T19" s="52">
        <f t="shared" si="8"/>
        <v>50</v>
      </c>
      <c r="U19" s="52">
        <v>2</v>
      </c>
      <c r="V19" s="52">
        <f t="shared" si="9"/>
        <v>40</v>
      </c>
      <c r="W19" s="52">
        <f t="shared" si="10"/>
        <v>45.416666666666664</v>
      </c>
      <c r="X19" s="62"/>
      <c r="Y19" s="52"/>
      <c r="Z19" s="52"/>
      <c r="AA19" s="52"/>
      <c r="AB19" s="52"/>
      <c r="AC19" s="52">
        <f t="shared" si="11"/>
        <v>48.085489934513703</v>
      </c>
      <c r="AD19" s="52">
        <v>15</v>
      </c>
      <c r="AE19" s="52">
        <f t="shared" si="12"/>
        <v>63.085489934513703</v>
      </c>
      <c r="AF19" s="54"/>
      <c r="AG19" s="25"/>
      <c r="AH19" s="25"/>
    </row>
    <row r="20" spans="1:41" ht="15.75">
      <c r="A20" s="54">
        <v>51014</v>
      </c>
      <c r="B20" s="61"/>
      <c r="C20" s="170" t="s">
        <v>36</v>
      </c>
      <c r="D20" s="62">
        <v>8</v>
      </c>
      <c r="E20" s="52">
        <f t="shared" si="0"/>
        <v>38.095238095238095</v>
      </c>
      <c r="F20" s="96">
        <v>10</v>
      </c>
      <c r="G20" s="52">
        <f t="shared" si="1"/>
        <v>52.631578947368418</v>
      </c>
      <c r="H20" s="53">
        <v>12</v>
      </c>
      <c r="I20" s="52">
        <f t="shared" si="2"/>
        <v>38.70967741935484</v>
      </c>
      <c r="J20" s="93">
        <v>13</v>
      </c>
      <c r="K20" s="52">
        <f t="shared" si="3"/>
        <v>52</v>
      </c>
      <c r="L20" s="53">
        <v>10</v>
      </c>
      <c r="M20" s="52">
        <f t="shared" si="4"/>
        <v>41.666666666666664</v>
      </c>
      <c r="N20" s="52">
        <f t="shared" si="5"/>
        <v>44.620632225725601</v>
      </c>
      <c r="O20" s="57">
        <v>3</v>
      </c>
      <c r="P20" s="52">
        <f t="shared" si="6"/>
        <v>25</v>
      </c>
      <c r="Q20" s="127">
        <v>3</v>
      </c>
      <c r="R20" s="54">
        <f t="shared" si="7"/>
        <v>75</v>
      </c>
      <c r="S20" s="58">
        <v>7</v>
      </c>
      <c r="T20" s="52">
        <f t="shared" si="8"/>
        <v>43.75</v>
      </c>
      <c r="U20" s="52">
        <v>2</v>
      </c>
      <c r="V20" s="52">
        <f t="shared" si="9"/>
        <v>40</v>
      </c>
      <c r="W20" s="52">
        <f t="shared" si="10"/>
        <v>45.9375</v>
      </c>
      <c r="X20" s="62"/>
      <c r="Y20" s="52"/>
      <c r="Z20" s="52"/>
      <c r="AA20" s="52"/>
      <c r="AB20" s="52"/>
      <c r="AC20" s="52">
        <f t="shared" si="11"/>
        <v>45.2790661128628</v>
      </c>
      <c r="AD20" s="52">
        <v>15</v>
      </c>
      <c r="AE20" s="52">
        <f t="shared" si="12"/>
        <v>60.2790661128628</v>
      </c>
      <c r="AF20" s="54"/>
      <c r="AG20" s="25"/>
      <c r="AH20" s="25"/>
    </row>
    <row r="21" spans="1:41" ht="15.75">
      <c r="A21" s="54">
        <v>51015</v>
      </c>
      <c r="B21" s="61"/>
      <c r="C21" s="170" t="s">
        <v>37</v>
      </c>
      <c r="D21" s="62">
        <v>7</v>
      </c>
      <c r="E21" s="52">
        <f t="shared" si="0"/>
        <v>33.333333333333336</v>
      </c>
      <c r="F21" s="96">
        <v>9</v>
      </c>
      <c r="G21" s="52">
        <f t="shared" si="1"/>
        <v>47.368421052631582</v>
      </c>
      <c r="H21" s="53">
        <v>11</v>
      </c>
      <c r="I21" s="52">
        <f t="shared" si="2"/>
        <v>35.483870967741936</v>
      </c>
      <c r="J21" s="93">
        <v>10</v>
      </c>
      <c r="K21" s="52">
        <f t="shared" si="3"/>
        <v>40</v>
      </c>
      <c r="L21" s="53">
        <v>8</v>
      </c>
      <c r="M21" s="52">
        <f t="shared" si="4"/>
        <v>33.333333333333336</v>
      </c>
      <c r="N21" s="52">
        <f t="shared" si="5"/>
        <v>37.903791737408042</v>
      </c>
      <c r="O21" s="57">
        <v>4</v>
      </c>
      <c r="P21" s="52">
        <f t="shared" si="6"/>
        <v>33.333333333333336</v>
      </c>
      <c r="Q21" s="127">
        <v>3</v>
      </c>
      <c r="R21" s="54">
        <f t="shared" si="7"/>
        <v>75</v>
      </c>
      <c r="S21" s="58">
        <v>8</v>
      </c>
      <c r="T21" s="52">
        <f t="shared" si="8"/>
        <v>50</v>
      </c>
      <c r="U21" s="52">
        <v>1</v>
      </c>
      <c r="V21" s="52">
        <f t="shared" si="9"/>
        <v>20</v>
      </c>
      <c r="W21" s="52">
        <f t="shared" si="10"/>
        <v>44.583333333333336</v>
      </c>
      <c r="X21" s="62"/>
      <c r="Y21" s="52"/>
      <c r="Z21" s="52"/>
      <c r="AA21" s="52"/>
      <c r="AB21" s="52"/>
      <c r="AC21" s="52">
        <f t="shared" si="11"/>
        <v>41.243562535370685</v>
      </c>
      <c r="AD21" s="52">
        <v>15</v>
      </c>
      <c r="AE21" s="52">
        <f t="shared" si="12"/>
        <v>56.243562535370685</v>
      </c>
      <c r="AF21" s="54"/>
      <c r="AG21" s="25"/>
      <c r="AH21" s="25"/>
    </row>
    <row r="22" spans="1:41" ht="18.75" customHeight="1">
      <c r="A22" s="54">
        <v>51016</v>
      </c>
      <c r="B22" s="61"/>
      <c r="C22" s="170" t="s">
        <v>38</v>
      </c>
      <c r="D22" s="62">
        <v>13</v>
      </c>
      <c r="E22" s="52">
        <f t="shared" si="0"/>
        <v>61.904761904761905</v>
      </c>
      <c r="F22" s="96">
        <v>13</v>
      </c>
      <c r="G22" s="52">
        <f t="shared" si="1"/>
        <v>68.421052631578945</v>
      </c>
      <c r="H22" s="53">
        <v>19</v>
      </c>
      <c r="I22" s="52">
        <f t="shared" si="2"/>
        <v>61.29032258064516</v>
      </c>
      <c r="J22" s="93">
        <v>17</v>
      </c>
      <c r="K22" s="52">
        <f t="shared" si="3"/>
        <v>68</v>
      </c>
      <c r="L22" s="53">
        <v>13</v>
      </c>
      <c r="M22" s="52">
        <f t="shared" si="4"/>
        <v>54.166666666666664</v>
      </c>
      <c r="N22" s="52">
        <f t="shared" si="5"/>
        <v>62.756560756730536</v>
      </c>
      <c r="O22" s="57">
        <v>5</v>
      </c>
      <c r="P22" s="52">
        <f t="shared" si="6"/>
        <v>41.666666666666664</v>
      </c>
      <c r="Q22" s="128">
        <v>4</v>
      </c>
      <c r="R22" s="54">
        <f t="shared" si="7"/>
        <v>100</v>
      </c>
      <c r="S22" s="58">
        <v>12</v>
      </c>
      <c r="T22" s="52">
        <f t="shared" si="8"/>
        <v>75</v>
      </c>
      <c r="U22" s="52">
        <v>3</v>
      </c>
      <c r="V22" s="52">
        <f t="shared" si="9"/>
        <v>60</v>
      </c>
      <c r="W22" s="52">
        <f t="shared" si="10"/>
        <v>69.166666666666657</v>
      </c>
      <c r="X22" s="62"/>
      <c r="Y22" s="52"/>
      <c r="Z22" s="52"/>
      <c r="AA22" s="52"/>
      <c r="AB22" s="52"/>
      <c r="AC22" s="52">
        <f t="shared" si="11"/>
        <v>65.96161371169859</v>
      </c>
      <c r="AD22" s="52">
        <v>15</v>
      </c>
      <c r="AE22" s="52">
        <f t="shared" si="12"/>
        <v>80.96161371169859</v>
      </c>
      <c r="AF22" s="54"/>
      <c r="AG22" s="25"/>
      <c r="AH22" s="25"/>
    </row>
    <row r="23" spans="1:41" ht="15.75">
      <c r="A23" s="54">
        <v>51017</v>
      </c>
      <c r="B23" s="61"/>
      <c r="C23" s="170" t="s">
        <v>39</v>
      </c>
      <c r="D23" s="62">
        <v>4</v>
      </c>
      <c r="E23" s="52">
        <f t="shared" si="0"/>
        <v>19.047619047619047</v>
      </c>
      <c r="F23" s="96">
        <v>6</v>
      </c>
      <c r="G23" s="52">
        <f t="shared" si="1"/>
        <v>31.578947368421051</v>
      </c>
      <c r="H23" s="53">
        <v>5</v>
      </c>
      <c r="I23" s="52">
        <f t="shared" si="2"/>
        <v>16.129032258064516</v>
      </c>
      <c r="J23" s="93">
        <v>3</v>
      </c>
      <c r="K23" s="52">
        <f t="shared" si="3"/>
        <v>12</v>
      </c>
      <c r="L23" s="53">
        <v>4</v>
      </c>
      <c r="M23" s="52">
        <f t="shared" si="4"/>
        <v>16.666666666666668</v>
      </c>
      <c r="N23" s="52">
        <f t="shared" si="5"/>
        <v>19.084453068154257</v>
      </c>
      <c r="O23" s="57">
        <v>2</v>
      </c>
      <c r="P23" s="52">
        <f t="shared" si="6"/>
        <v>16.666666666666668</v>
      </c>
      <c r="Q23" s="128">
        <v>1</v>
      </c>
      <c r="R23" s="54">
        <f t="shared" si="7"/>
        <v>25</v>
      </c>
      <c r="S23" s="58">
        <v>2</v>
      </c>
      <c r="T23" s="52">
        <f t="shared" si="8"/>
        <v>12.5</v>
      </c>
      <c r="U23" s="52">
        <v>1</v>
      </c>
      <c r="V23" s="52">
        <f t="shared" si="9"/>
        <v>20</v>
      </c>
      <c r="W23" s="52">
        <f t="shared" si="10"/>
        <v>18.541666666666668</v>
      </c>
      <c r="X23" s="62"/>
      <c r="Y23" s="52"/>
      <c r="Z23" s="52"/>
      <c r="AA23" s="52"/>
      <c r="AB23" s="52"/>
      <c r="AC23" s="52">
        <f t="shared" si="11"/>
        <v>18.813059867410463</v>
      </c>
      <c r="AD23" s="52"/>
      <c r="AE23" s="52">
        <f t="shared" si="12"/>
        <v>18.813059867410463</v>
      </c>
      <c r="AF23" s="54"/>
      <c r="AG23" s="25"/>
      <c r="AH23" s="25"/>
    </row>
    <row r="24" spans="1:41" ht="16.5" customHeight="1">
      <c r="A24" s="54">
        <v>51018</v>
      </c>
      <c r="B24" s="61"/>
      <c r="C24" s="170" t="s">
        <v>40</v>
      </c>
      <c r="D24" s="62">
        <v>6</v>
      </c>
      <c r="E24" s="52">
        <f t="shared" si="0"/>
        <v>28.571428571428573</v>
      </c>
      <c r="F24" s="96">
        <v>7</v>
      </c>
      <c r="G24" s="52">
        <f t="shared" si="1"/>
        <v>36.842105263157897</v>
      </c>
      <c r="H24" s="53">
        <v>10</v>
      </c>
      <c r="I24" s="52">
        <f t="shared" si="2"/>
        <v>32.258064516129032</v>
      </c>
      <c r="J24" s="93">
        <v>12</v>
      </c>
      <c r="K24" s="52">
        <f t="shared" si="3"/>
        <v>48</v>
      </c>
      <c r="L24" s="53">
        <v>8</v>
      </c>
      <c r="M24" s="52">
        <f t="shared" si="4"/>
        <v>33.333333333333336</v>
      </c>
      <c r="N24" s="52">
        <f t="shared" si="5"/>
        <v>35.800986336809771</v>
      </c>
      <c r="O24" s="57">
        <v>4</v>
      </c>
      <c r="P24" s="52">
        <f t="shared" si="6"/>
        <v>33.333333333333336</v>
      </c>
      <c r="Q24" s="127">
        <v>3</v>
      </c>
      <c r="R24" s="54">
        <f t="shared" si="7"/>
        <v>75</v>
      </c>
      <c r="S24" s="58">
        <v>6</v>
      </c>
      <c r="T24" s="52">
        <f t="shared" si="8"/>
        <v>37.5</v>
      </c>
      <c r="U24" s="52">
        <v>1</v>
      </c>
      <c r="V24" s="52">
        <f t="shared" si="9"/>
        <v>20</v>
      </c>
      <c r="W24" s="52">
        <f t="shared" si="10"/>
        <v>41.458333333333336</v>
      </c>
      <c r="X24" s="62"/>
      <c r="Y24" s="52"/>
      <c r="Z24" s="52"/>
      <c r="AA24" s="52"/>
      <c r="AB24" s="52"/>
      <c r="AC24" s="52">
        <f t="shared" si="11"/>
        <v>38.62965983507155</v>
      </c>
      <c r="AD24" s="52">
        <v>15</v>
      </c>
      <c r="AE24" s="52">
        <f t="shared" si="12"/>
        <v>53.62965983507155</v>
      </c>
      <c r="AF24" s="54"/>
      <c r="AG24" s="25"/>
      <c r="AH24" s="25"/>
    </row>
    <row r="25" spans="1:41" ht="15.75">
      <c r="A25" s="54">
        <v>51019</v>
      </c>
      <c r="B25" s="97"/>
      <c r="C25" s="170" t="s">
        <v>41</v>
      </c>
      <c r="D25" s="62">
        <v>12</v>
      </c>
      <c r="E25" s="52">
        <f t="shared" si="0"/>
        <v>57.142857142857146</v>
      </c>
      <c r="F25" s="96">
        <v>5</v>
      </c>
      <c r="G25" s="52">
        <f t="shared" si="1"/>
        <v>26.315789473684209</v>
      </c>
      <c r="H25" s="53">
        <v>9</v>
      </c>
      <c r="I25" s="52">
        <f t="shared" si="2"/>
        <v>29.032258064516128</v>
      </c>
      <c r="J25" s="93">
        <v>13</v>
      </c>
      <c r="K25" s="52">
        <f t="shared" si="3"/>
        <v>52</v>
      </c>
      <c r="L25" s="53">
        <v>10</v>
      </c>
      <c r="M25" s="52">
        <f t="shared" si="4"/>
        <v>41.666666666666664</v>
      </c>
      <c r="N25" s="52">
        <f t="shared" si="5"/>
        <v>41.231514269544832</v>
      </c>
      <c r="O25" s="57">
        <v>4</v>
      </c>
      <c r="P25" s="52">
        <f t="shared" si="6"/>
        <v>33.333333333333336</v>
      </c>
      <c r="Q25" s="127">
        <v>1</v>
      </c>
      <c r="R25" s="54">
        <f t="shared" si="7"/>
        <v>25</v>
      </c>
      <c r="S25" s="58">
        <v>8</v>
      </c>
      <c r="T25" s="52">
        <f t="shared" si="8"/>
        <v>50</v>
      </c>
      <c r="U25" s="52">
        <v>4</v>
      </c>
      <c r="V25" s="52">
        <f t="shared" si="9"/>
        <v>80</v>
      </c>
      <c r="W25" s="52">
        <f t="shared" si="10"/>
        <v>47.083333333333336</v>
      </c>
      <c r="X25" s="62"/>
      <c r="Y25" s="52"/>
      <c r="Z25" s="52"/>
      <c r="AA25" s="52"/>
      <c r="AB25" s="52"/>
      <c r="AC25" s="52">
        <f t="shared" si="11"/>
        <v>44.15742380143908</v>
      </c>
      <c r="AD25" s="52">
        <v>15</v>
      </c>
      <c r="AE25" s="52">
        <f t="shared" si="12"/>
        <v>59.15742380143908</v>
      </c>
      <c r="AF25" s="55"/>
      <c r="AG25" s="25"/>
      <c r="AH25" s="25"/>
    </row>
    <row r="26" spans="1:41" ht="15.75">
      <c r="A26" s="55">
        <v>51020</v>
      </c>
      <c r="B26" s="98"/>
      <c r="C26" s="172" t="s">
        <v>42</v>
      </c>
      <c r="D26" s="99">
        <v>20</v>
      </c>
      <c r="E26" s="52">
        <f t="shared" si="0"/>
        <v>95.238095238095241</v>
      </c>
      <c r="F26" s="100">
        <v>19</v>
      </c>
      <c r="G26" s="52">
        <f t="shared" si="1"/>
        <v>100</v>
      </c>
      <c r="H26" s="73">
        <v>27</v>
      </c>
      <c r="I26" s="52">
        <f t="shared" si="2"/>
        <v>87.096774193548384</v>
      </c>
      <c r="J26" s="101">
        <v>24</v>
      </c>
      <c r="K26" s="52">
        <f t="shared" si="3"/>
        <v>96</v>
      </c>
      <c r="L26" s="73">
        <v>18</v>
      </c>
      <c r="M26" s="52">
        <f t="shared" si="4"/>
        <v>75</v>
      </c>
      <c r="N26" s="52">
        <f t="shared" si="5"/>
        <v>90.666973886328719</v>
      </c>
      <c r="O26" s="74">
        <v>11</v>
      </c>
      <c r="P26" s="52">
        <f t="shared" si="6"/>
        <v>91.666666666666671</v>
      </c>
      <c r="Q26" s="129">
        <v>4</v>
      </c>
      <c r="R26" s="54">
        <f t="shared" si="7"/>
        <v>100</v>
      </c>
      <c r="S26" s="75">
        <v>14</v>
      </c>
      <c r="T26" s="52">
        <f t="shared" si="8"/>
        <v>87.5</v>
      </c>
      <c r="U26" s="72">
        <v>2</v>
      </c>
      <c r="V26" s="52">
        <f t="shared" ref="V26" si="13">U26*100/5</f>
        <v>40</v>
      </c>
      <c r="W26" s="52">
        <f t="shared" si="10"/>
        <v>79.791666666666671</v>
      </c>
      <c r="X26" s="76"/>
      <c r="Y26" s="72"/>
      <c r="Z26" s="72"/>
      <c r="AA26" s="72"/>
      <c r="AB26" s="52"/>
      <c r="AC26" s="52">
        <f t="shared" si="11"/>
        <v>85.229320276497702</v>
      </c>
      <c r="AD26" s="52"/>
      <c r="AE26" s="52">
        <f t="shared" si="12"/>
        <v>85.229320276497702</v>
      </c>
      <c r="AF26" s="55"/>
      <c r="AG26" s="25"/>
      <c r="AH26" s="25"/>
    </row>
    <row r="27" spans="1:41" ht="15" customHeight="1">
      <c r="A27" s="214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6"/>
    </row>
    <row r="28" spans="1:41" ht="15" customHeight="1">
      <c r="A28" s="217"/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218"/>
    </row>
    <row r="29" spans="1:41" ht="15" customHeight="1">
      <c r="A29" s="15"/>
      <c r="B29" s="15"/>
      <c r="C29" s="211" t="s">
        <v>15</v>
      </c>
      <c r="D29" s="211"/>
      <c r="E29" s="211"/>
      <c r="F29" s="211"/>
      <c r="G29" s="211"/>
      <c r="H29" s="211"/>
      <c r="I29" s="130"/>
      <c r="J29" s="130"/>
      <c r="K29" s="130"/>
      <c r="L29" s="130"/>
      <c r="M29" s="130"/>
      <c r="N29" s="210" t="s">
        <v>5</v>
      </c>
      <c r="O29" s="210"/>
      <c r="P29" s="210"/>
      <c r="Q29" s="210"/>
      <c r="R29" s="210"/>
      <c r="S29" s="68"/>
      <c r="T29" s="68"/>
      <c r="U29" s="68"/>
      <c r="V29" s="68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41" ht="22.5" customHeight="1">
      <c r="A30" s="15"/>
      <c r="B30" s="15"/>
      <c r="C30" s="211" t="s">
        <v>142</v>
      </c>
      <c r="D30" s="211"/>
      <c r="E30" s="211"/>
      <c r="F30" s="211"/>
      <c r="G30" s="211"/>
      <c r="H30" s="130"/>
      <c r="I30" s="130"/>
      <c r="J30" s="130"/>
      <c r="K30" s="130"/>
      <c r="L30" s="130"/>
      <c r="M30" s="130"/>
      <c r="N30" s="211" t="s">
        <v>4</v>
      </c>
      <c r="O30" s="211"/>
      <c r="P30" s="211"/>
      <c r="Q30" s="211"/>
      <c r="R30" s="211"/>
      <c r="S30" s="211"/>
      <c r="T30" s="211"/>
      <c r="U30" s="131"/>
      <c r="V30" s="131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41" s="3" customFormat="1" ht="18.75" customHeight="1">
      <c r="A31" s="219" t="s">
        <v>14</v>
      </c>
      <c r="B31" s="220"/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0"/>
      <c r="Q31" s="220"/>
      <c r="R31" s="220"/>
      <c r="S31" s="220"/>
      <c r="T31" s="220"/>
      <c r="U31" s="220"/>
      <c r="V31" s="220"/>
      <c r="W31" s="220"/>
      <c r="X31" s="220"/>
      <c r="Y31" s="220"/>
      <c r="Z31" s="220"/>
      <c r="AA31" s="220"/>
      <c r="AB31" s="220"/>
      <c r="AC31" s="220"/>
      <c r="AD31" s="220"/>
      <c r="AE31" s="220"/>
      <c r="AF31" s="220"/>
      <c r="AG31" s="163"/>
      <c r="AH31" s="163"/>
      <c r="AI31" s="163"/>
      <c r="AJ31" s="163"/>
      <c r="AK31" s="163"/>
      <c r="AL31" s="163"/>
      <c r="AM31" s="163"/>
      <c r="AN31" s="163"/>
      <c r="AO31" s="163"/>
    </row>
    <row r="32" spans="1:41" s="1" customFormat="1" ht="18.75">
      <c r="A32" s="224" t="s">
        <v>140</v>
      </c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5"/>
      <c r="AE32" s="225"/>
      <c r="AF32" s="226"/>
    </row>
    <row r="33" spans="1:38" s="1" customFormat="1" ht="18" customHeight="1">
      <c r="A33" s="227" t="s">
        <v>174</v>
      </c>
      <c r="B33" s="228"/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  <c r="AA33" s="228"/>
      <c r="AB33" s="228"/>
      <c r="AC33" s="228"/>
      <c r="AD33" s="228"/>
      <c r="AE33" s="228"/>
      <c r="AF33" s="228"/>
    </row>
    <row r="34" spans="1:38" s="7" customFormat="1" ht="15.75" customHeight="1">
      <c r="A34" s="199" t="s">
        <v>175</v>
      </c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  <c r="AF34" s="200"/>
      <c r="AG34" s="86"/>
      <c r="AH34" s="86"/>
      <c r="AI34" s="6"/>
      <c r="AJ34" s="6"/>
      <c r="AK34" s="6"/>
      <c r="AL34" s="6"/>
    </row>
    <row r="35" spans="1:38" s="26" customFormat="1" ht="63.75">
      <c r="A35" s="48" t="s">
        <v>3</v>
      </c>
      <c r="B35" s="48" t="s">
        <v>12</v>
      </c>
      <c r="C35" s="48" t="s">
        <v>1</v>
      </c>
      <c r="D35" s="48" t="s">
        <v>145</v>
      </c>
      <c r="E35" s="48" t="s">
        <v>0</v>
      </c>
      <c r="F35" s="48" t="s">
        <v>146</v>
      </c>
      <c r="G35" s="48" t="s">
        <v>0</v>
      </c>
      <c r="H35" s="48" t="s">
        <v>147</v>
      </c>
      <c r="I35" s="48" t="s">
        <v>0</v>
      </c>
      <c r="J35" s="48" t="s">
        <v>148</v>
      </c>
      <c r="K35" s="48" t="s">
        <v>0</v>
      </c>
      <c r="L35" s="48" t="s">
        <v>149</v>
      </c>
      <c r="M35" s="48" t="s">
        <v>0</v>
      </c>
      <c r="N35" s="49" t="s">
        <v>11</v>
      </c>
      <c r="O35" s="48" t="s">
        <v>150</v>
      </c>
      <c r="P35" s="48" t="s">
        <v>0</v>
      </c>
      <c r="Q35" s="2" t="s">
        <v>151</v>
      </c>
      <c r="R35" s="48" t="s">
        <v>0</v>
      </c>
      <c r="S35" s="48" t="s">
        <v>152</v>
      </c>
      <c r="T35" s="48" t="s">
        <v>0</v>
      </c>
      <c r="U35" s="48" t="s">
        <v>153</v>
      </c>
      <c r="V35" s="48" t="s">
        <v>0</v>
      </c>
      <c r="W35" s="49" t="s">
        <v>10</v>
      </c>
      <c r="X35" s="48" t="s">
        <v>160</v>
      </c>
      <c r="Y35" s="48" t="s">
        <v>0</v>
      </c>
      <c r="Z35" s="48" t="s">
        <v>161</v>
      </c>
      <c r="AA35" s="48" t="s">
        <v>0</v>
      </c>
      <c r="AB35" s="49" t="s">
        <v>9</v>
      </c>
      <c r="AC35" s="48" t="s">
        <v>13</v>
      </c>
      <c r="AD35" s="48" t="s">
        <v>157</v>
      </c>
      <c r="AE35" s="48" t="s">
        <v>167</v>
      </c>
      <c r="AF35" s="48"/>
    </row>
    <row r="36" spans="1:38" s="26" customFormat="1" ht="42.75" customHeight="1">
      <c r="A36" s="50"/>
      <c r="B36" s="50"/>
      <c r="C36" s="50"/>
      <c r="D36" s="50" t="s">
        <v>6</v>
      </c>
      <c r="E36" s="50">
        <v>21</v>
      </c>
      <c r="F36" s="50" t="s">
        <v>6</v>
      </c>
      <c r="G36" s="50">
        <v>19</v>
      </c>
      <c r="H36" s="50" t="s">
        <v>6</v>
      </c>
      <c r="I36" s="50">
        <v>31</v>
      </c>
      <c r="J36" s="50" t="s">
        <v>6</v>
      </c>
      <c r="K36" s="50">
        <v>25</v>
      </c>
      <c r="L36" s="50" t="s">
        <v>6</v>
      </c>
      <c r="M36" s="50">
        <v>24</v>
      </c>
      <c r="N36" s="51" t="s">
        <v>0</v>
      </c>
      <c r="O36" s="50" t="s">
        <v>7</v>
      </c>
      <c r="P36" s="50" t="s">
        <v>166</v>
      </c>
      <c r="Q36" s="13" t="s">
        <v>7</v>
      </c>
      <c r="R36" s="50" t="s">
        <v>162</v>
      </c>
      <c r="S36" s="50" t="s">
        <v>7</v>
      </c>
      <c r="T36" s="50" t="s">
        <v>165</v>
      </c>
      <c r="U36" s="50" t="s">
        <v>7</v>
      </c>
      <c r="V36" s="50" t="s">
        <v>163</v>
      </c>
      <c r="W36" s="51" t="s">
        <v>0</v>
      </c>
      <c r="X36" s="50" t="s">
        <v>8</v>
      </c>
      <c r="Y36" s="50" t="s">
        <v>22</v>
      </c>
      <c r="Z36" s="50" t="s">
        <v>8</v>
      </c>
      <c r="AA36" s="50" t="s">
        <v>22</v>
      </c>
      <c r="AB36" s="51" t="s">
        <v>0</v>
      </c>
      <c r="AC36" s="50"/>
      <c r="AD36" s="50"/>
      <c r="AE36" s="50"/>
      <c r="AF36" s="50" t="s">
        <v>143</v>
      </c>
    </row>
    <row r="37" spans="1:38" ht="15.75">
      <c r="A37" s="173">
        <v>51021</v>
      </c>
      <c r="B37" s="92" t="s">
        <v>20</v>
      </c>
      <c r="C37" s="164" t="s">
        <v>43</v>
      </c>
      <c r="D37" s="62">
        <v>0</v>
      </c>
      <c r="E37" s="56">
        <f>D37*100/21</f>
        <v>0</v>
      </c>
      <c r="F37" s="104">
        <v>0</v>
      </c>
      <c r="G37" s="56">
        <f>F37*100/19</f>
        <v>0</v>
      </c>
      <c r="H37" s="53">
        <v>0</v>
      </c>
      <c r="I37" s="56">
        <f>H37*100/31</f>
        <v>0</v>
      </c>
      <c r="J37" s="93">
        <v>0</v>
      </c>
      <c r="K37" s="56">
        <f>J37*100/25</f>
        <v>0</v>
      </c>
      <c r="L37" s="53">
        <v>1</v>
      </c>
      <c r="M37" s="56">
        <f>L37*100/24</f>
        <v>4.166666666666667</v>
      </c>
      <c r="N37" s="56">
        <f>SUM(E37+G37+I37+K37+M37)/5</f>
        <v>0.83333333333333337</v>
      </c>
      <c r="O37" s="53">
        <v>0</v>
      </c>
      <c r="P37" s="54">
        <f>O37*100/16</f>
        <v>0</v>
      </c>
      <c r="Q37" s="64">
        <v>0</v>
      </c>
      <c r="R37" s="54">
        <f>Q37*100/4</f>
        <v>0</v>
      </c>
      <c r="S37" s="61">
        <v>0</v>
      </c>
      <c r="T37" s="54">
        <f>S37*100/9</f>
        <v>0</v>
      </c>
      <c r="U37" s="56">
        <v>0</v>
      </c>
      <c r="V37" s="54">
        <f>U37*100/6</f>
        <v>0</v>
      </c>
      <c r="W37" s="56">
        <f>SUM(P37+R37+T37+V37)/4</f>
        <v>0</v>
      </c>
      <c r="X37" s="105"/>
      <c r="Y37" s="56"/>
      <c r="Z37" s="56"/>
      <c r="AA37" s="56"/>
      <c r="AB37" s="56"/>
      <c r="AC37" s="56">
        <f>SUM(N37+W37)/2</f>
        <v>0.41666666666666669</v>
      </c>
      <c r="AD37" s="56"/>
      <c r="AE37" s="52">
        <f>AC37+AD37</f>
        <v>0.41666666666666669</v>
      </c>
      <c r="AF37" s="54"/>
    </row>
    <row r="38" spans="1:38" ht="15.75">
      <c r="A38" s="173">
        <v>51022</v>
      </c>
      <c r="B38" s="61"/>
      <c r="C38" s="164" t="s">
        <v>44</v>
      </c>
      <c r="D38" s="62">
        <v>15</v>
      </c>
      <c r="E38" s="56">
        <f t="shared" ref="E38:E56" si="14">D38*100/21</f>
        <v>71.428571428571431</v>
      </c>
      <c r="F38" s="104">
        <v>17</v>
      </c>
      <c r="G38" s="56">
        <f t="shared" ref="G38:G56" si="15">F38*100/19</f>
        <v>89.473684210526315</v>
      </c>
      <c r="H38" s="53">
        <v>30</v>
      </c>
      <c r="I38" s="56">
        <f t="shared" ref="I38:I56" si="16">H38*100/31</f>
        <v>96.774193548387103</v>
      </c>
      <c r="J38" s="93">
        <v>24</v>
      </c>
      <c r="K38" s="56">
        <f t="shared" ref="K38:K56" si="17">J38*100/25</f>
        <v>96</v>
      </c>
      <c r="L38" s="53">
        <v>21</v>
      </c>
      <c r="M38" s="56">
        <f t="shared" ref="M38:M56" si="18">L38*100/24</f>
        <v>87.5</v>
      </c>
      <c r="N38" s="56">
        <f t="shared" ref="N38:N56" si="19">SUM(E38+G38+I38+K38+M38)/5</f>
        <v>88.235289837496978</v>
      </c>
      <c r="O38" s="53">
        <v>15</v>
      </c>
      <c r="P38" s="54">
        <f t="shared" ref="P38:P56" si="20">O38*100/16</f>
        <v>93.75</v>
      </c>
      <c r="Q38" s="64">
        <v>4</v>
      </c>
      <c r="R38" s="54">
        <f t="shared" ref="R38:R56" si="21">Q38*100/4</f>
        <v>100</v>
      </c>
      <c r="S38" s="61">
        <v>7</v>
      </c>
      <c r="T38" s="54">
        <f t="shared" ref="T38:T56" si="22">S38*100/9</f>
        <v>77.777777777777771</v>
      </c>
      <c r="U38" s="56">
        <v>6</v>
      </c>
      <c r="V38" s="54">
        <f t="shared" ref="V38:V56" si="23">U38*100/6</f>
        <v>100</v>
      </c>
      <c r="W38" s="56">
        <f t="shared" ref="W38:W56" si="24">SUM(P38+R38+T38+V38)/4</f>
        <v>92.881944444444443</v>
      </c>
      <c r="X38" s="105"/>
      <c r="Y38" s="56"/>
      <c r="Z38" s="56"/>
      <c r="AA38" s="56"/>
      <c r="AB38" s="56"/>
      <c r="AC38" s="56">
        <f t="shared" ref="AC38:AC56" si="25">SUM(N38+W38)/2</f>
        <v>90.558617140970711</v>
      </c>
      <c r="AD38" s="56"/>
      <c r="AE38" s="52">
        <f t="shared" ref="AE38:AE56" si="26">AC38+AD38</f>
        <v>90.558617140970711</v>
      </c>
      <c r="AF38" s="54"/>
    </row>
    <row r="39" spans="1:38" ht="15.75">
      <c r="A39" s="173">
        <v>51023</v>
      </c>
      <c r="B39" s="61"/>
      <c r="C39" s="164" t="s">
        <v>45</v>
      </c>
      <c r="D39" s="62">
        <v>0</v>
      </c>
      <c r="E39" s="56">
        <f t="shared" si="14"/>
        <v>0</v>
      </c>
      <c r="F39" s="104">
        <v>1</v>
      </c>
      <c r="G39" s="56">
        <f t="shared" si="15"/>
        <v>5.2631578947368425</v>
      </c>
      <c r="H39" s="53">
        <v>2</v>
      </c>
      <c r="I39" s="56">
        <f t="shared" si="16"/>
        <v>6.4516129032258061</v>
      </c>
      <c r="J39" s="93">
        <v>0</v>
      </c>
      <c r="K39" s="56">
        <f t="shared" si="17"/>
        <v>0</v>
      </c>
      <c r="L39" s="53">
        <v>0</v>
      </c>
      <c r="M39" s="56">
        <f t="shared" si="18"/>
        <v>0</v>
      </c>
      <c r="N39" s="56">
        <f t="shared" si="19"/>
        <v>2.3429541595925296</v>
      </c>
      <c r="O39" s="53">
        <v>0</v>
      </c>
      <c r="P39" s="54">
        <f t="shared" si="20"/>
        <v>0</v>
      </c>
      <c r="Q39" s="64"/>
      <c r="R39" s="54">
        <f t="shared" si="21"/>
        <v>0</v>
      </c>
      <c r="S39" s="61">
        <v>0</v>
      </c>
      <c r="T39" s="54">
        <f t="shared" si="22"/>
        <v>0</v>
      </c>
      <c r="U39" s="56">
        <v>0</v>
      </c>
      <c r="V39" s="54">
        <f t="shared" si="23"/>
        <v>0</v>
      </c>
      <c r="W39" s="56">
        <f t="shared" si="24"/>
        <v>0</v>
      </c>
      <c r="X39" s="105"/>
      <c r="Y39" s="56"/>
      <c r="Z39" s="56"/>
      <c r="AA39" s="56"/>
      <c r="AB39" s="56"/>
      <c r="AC39" s="56">
        <f t="shared" si="25"/>
        <v>1.1714770797962648</v>
      </c>
      <c r="AD39" s="56"/>
      <c r="AE39" s="52">
        <f t="shared" si="26"/>
        <v>1.1714770797962648</v>
      </c>
      <c r="AF39" s="54"/>
    </row>
    <row r="40" spans="1:38" ht="15.75">
      <c r="A40" s="173">
        <v>51024</v>
      </c>
      <c r="B40" s="61"/>
      <c r="C40" s="164" t="s">
        <v>46</v>
      </c>
      <c r="D40" s="62">
        <v>7</v>
      </c>
      <c r="E40" s="56">
        <f t="shared" si="14"/>
        <v>33.333333333333336</v>
      </c>
      <c r="F40" s="104">
        <v>11</v>
      </c>
      <c r="G40" s="56">
        <f t="shared" si="15"/>
        <v>57.89473684210526</v>
      </c>
      <c r="H40" s="53">
        <v>15</v>
      </c>
      <c r="I40" s="56">
        <f t="shared" si="16"/>
        <v>48.387096774193552</v>
      </c>
      <c r="J40" s="93">
        <v>14</v>
      </c>
      <c r="K40" s="56">
        <f t="shared" si="17"/>
        <v>56</v>
      </c>
      <c r="L40" s="53">
        <v>8</v>
      </c>
      <c r="M40" s="56">
        <f t="shared" si="18"/>
        <v>33.333333333333336</v>
      </c>
      <c r="N40" s="56">
        <f t="shared" si="19"/>
        <v>45.789700056593105</v>
      </c>
      <c r="O40" s="53">
        <v>11</v>
      </c>
      <c r="P40" s="54">
        <f t="shared" si="20"/>
        <v>68.75</v>
      </c>
      <c r="Q40" s="64">
        <v>3</v>
      </c>
      <c r="R40" s="54">
        <f t="shared" si="21"/>
        <v>75</v>
      </c>
      <c r="S40" s="61">
        <v>5</v>
      </c>
      <c r="T40" s="54">
        <f t="shared" si="22"/>
        <v>55.555555555555557</v>
      </c>
      <c r="U40" s="56">
        <v>1</v>
      </c>
      <c r="V40" s="54">
        <f t="shared" si="23"/>
        <v>16.666666666666668</v>
      </c>
      <c r="W40" s="56">
        <f t="shared" si="24"/>
        <v>53.99305555555555</v>
      </c>
      <c r="X40" s="106"/>
      <c r="Y40" s="56"/>
      <c r="Z40" s="56"/>
      <c r="AA40" s="56"/>
      <c r="AB40" s="56"/>
      <c r="AC40" s="56">
        <f t="shared" si="25"/>
        <v>49.891377806074331</v>
      </c>
      <c r="AD40" s="56"/>
      <c r="AE40" s="52">
        <f t="shared" si="26"/>
        <v>49.891377806074331</v>
      </c>
      <c r="AF40" s="54"/>
    </row>
    <row r="41" spans="1:38" ht="15.75">
      <c r="A41" s="173">
        <v>51025</v>
      </c>
      <c r="B41" s="61"/>
      <c r="C41" s="164" t="s">
        <v>47</v>
      </c>
      <c r="D41" s="62">
        <v>9</v>
      </c>
      <c r="E41" s="56">
        <f t="shared" si="14"/>
        <v>42.857142857142854</v>
      </c>
      <c r="F41" s="104">
        <v>12</v>
      </c>
      <c r="G41" s="56">
        <f t="shared" si="15"/>
        <v>63.157894736842103</v>
      </c>
      <c r="H41" s="53">
        <v>16</v>
      </c>
      <c r="I41" s="56">
        <f t="shared" si="16"/>
        <v>51.612903225806448</v>
      </c>
      <c r="J41" s="93">
        <v>14</v>
      </c>
      <c r="K41" s="56">
        <f t="shared" si="17"/>
        <v>56</v>
      </c>
      <c r="L41" s="53">
        <v>10</v>
      </c>
      <c r="M41" s="56">
        <f t="shared" si="18"/>
        <v>41.666666666666664</v>
      </c>
      <c r="N41" s="56">
        <f t="shared" si="19"/>
        <v>51.058921497291614</v>
      </c>
      <c r="O41" s="53">
        <v>7</v>
      </c>
      <c r="P41" s="54">
        <f t="shared" si="20"/>
        <v>43.75</v>
      </c>
      <c r="Q41" s="64">
        <v>3</v>
      </c>
      <c r="R41" s="54">
        <f t="shared" si="21"/>
        <v>75</v>
      </c>
      <c r="S41" s="61">
        <v>2</v>
      </c>
      <c r="T41" s="54">
        <f t="shared" si="22"/>
        <v>22.222222222222221</v>
      </c>
      <c r="U41" s="56">
        <v>3</v>
      </c>
      <c r="V41" s="54">
        <f t="shared" si="23"/>
        <v>50</v>
      </c>
      <c r="W41" s="56">
        <f t="shared" si="24"/>
        <v>47.743055555555557</v>
      </c>
      <c r="X41" s="106"/>
      <c r="Y41" s="56"/>
      <c r="Z41" s="56"/>
      <c r="AA41" s="56"/>
      <c r="AB41" s="56"/>
      <c r="AC41" s="56">
        <f t="shared" si="25"/>
        <v>49.400988526423589</v>
      </c>
      <c r="AD41" s="56">
        <v>15</v>
      </c>
      <c r="AE41" s="52">
        <f t="shared" si="26"/>
        <v>64.400988526423589</v>
      </c>
      <c r="AF41" s="54"/>
    </row>
    <row r="42" spans="1:38" ht="15.75">
      <c r="A42" s="173">
        <v>51026</v>
      </c>
      <c r="B42" s="61"/>
      <c r="C42" s="164" t="s">
        <v>48</v>
      </c>
      <c r="D42" s="62">
        <v>11</v>
      </c>
      <c r="E42" s="56">
        <f t="shared" si="14"/>
        <v>52.38095238095238</v>
      </c>
      <c r="F42" s="104">
        <v>13</v>
      </c>
      <c r="G42" s="56">
        <f t="shared" si="15"/>
        <v>68.421052631578945</v>
      </c>
      <c r="H42" s="53">
        <v>20</v>
      </c>
      <c r="I42" s="56">
        <f t="shared" si="16"/>
        <v>64.516129032258064</v>
      </c>
      <c r="J42" s="93">
        <v>19</v>
      </c>
      <c r="K42" s="56">
        <f t="shared" si="17"/>
        <v>76</v>
      </c>
      <c r="L42" s="53">
        <v>12</v>
      </c>
      <c r="M42" s="56">
        <f t="shared" si="18"/>
        <v>50</v>
      </c>
      <c r="N42" s="56">
        <f t="shared" si="19"/>
        <v>62.263626808957881</v>
      </c>
      <c r="O42" s="53">
        <v>13</v>
      </c>
      <c r="P42" s="54">
        <f t="shared" si="20"/>
        <v>81.25</v>
      </c>
      <c r="Q42" s="64">
        <v>3</v>
      </c>
      <c r="R42" s="54">
        <f t="shared" si="21"/>
        <v>75</v>
      </c>
      <c r="S42" s="61">
        <v>5</v>
      </c>
      <c r="T42" s="54">
        <f t="shared" si="22"/>
        <v>55.555555555555557</v>
      </c>
      <c r="U42" s="56">
        <v>3</v>
      </c>
      <c r="V42" s="54">
        <f t="shared" si="23"/>
        <v>50</v>
      </c>
      <c r="W42" s="56">
        <f t="shared" si="24"/>
        <v>65.451388888888886</v>
      </c>
      <c r="X42" s="105"/>
      <c r="Y42" s="56"/>
      <c r="Z42" s="56"/>
      <c r="AA42" s="56"/>
      <c r="AB42" s="56"/>
      <c r="AC42" s="56">
        <f t="shared" si="25"/>
        <v>63.857507848923383</v>
      </c>
      <c r="AD42" s="56"/>
      <c r="AE42" s="52">
        <f t="shared" si="26"/>
        <v>63.857507848923383</v>
      </c>
      <c r="AF42" s="54"/>
    </row>
    <row r="43" spans="1:38" ht="15.75" customHeight="1">
      <c r="A43" s="173">
        <v>51027</v>
      </c>
      <c r="B43" s="61"/>
      <c r="C43" s="164" t="s">
        <v>49</v>
      </c>
      <c r="D43" s="62">
        <v>8</v>
      </c>
      <c r="E43" s="56">
        <f t="shared" si="14"/>
        <v>38.095238095238095</v>
      </c>
      <c r="F43" s="104">
        <v>10</v>
      </c>
      <c r="G43" s="56">
        <f t="shared" si="15"/>
        <v>52.631578947368418</v>
      </c>
      <c r="H43" s="53">
        <v>16</v>
      </c>
      <c r="I43" s="56">
        <f t="shared" si="16"/>
        <v>51.612903225806448</v>
      </c>
      <c r="J43" s="93">
        <v>12</v>
      </c>
      <c r="K43" s="56">
        <f t="shared" si="17"/>
        <v>48</v>
      </c>
      <c r="L43" s="53">
        <v>10</v>
      </c>
      <c r="M43" s="56">
        <f t="shared" si="18"/>
        <v>41.666666666666664</v>
      </c>
      <c r="N43" s="56">
        <f t="shared" si="19"/>
        <v>46.401277387015924</v>
      </c>
      <c r="O43" s="53">
        <v>12</v>
      </c>
      <c r="P43" s="54">
        <f t="shared" si="20"/>
        <v>75</v>
      </c>
      <c r="Q43" s="64">
        <v>3</v>
      </c>
      <c r="R43" s="54">
        <f t="shared" si="21"/>
        <v>75</v>
      </c>
      <c r="S43" s="61">
        <v>3</v>
      </c>
      <c r="T43" s="54">
        <f t="shared" si="22"/>
        <v>33.333333333333336</v>
      </c>
      <c r="U43" s="56">
        <v>3</v>
      </c>
      <c r="V43" s="54">
        <f t="shared" si="23"/>
        <v>50</v>
      </c>
      <c r="W43" s="56">
        <f t="shared" si="24"/>
        <v>58.333333333333336</v>
      </c>
      <c r="X43" s="106"/>
      <c r="Y43" s="56"/>
      <c r="Z43" s="56"/>
      <c r="AA43" s="56"/>
      <c r="AB43" s="56"/>
      <c r="AC43" s="56">
        <f t="shared" si="25"/>
        <v>52.367305360174626</v>
      </c>
      <c r="AD43" s="56"/>
      <c r="AE43" s="52">
        <f t="shared" si="26"/>
        <v>52.367305360174626</v>
      </c>
      <c r="AF43" s="54"/>
    </row>
    <row r="44" spans="1:38" ht="15.75">
      <c r="A44" s="173">
        <v>51028</v>
      </c>
      <c r="B44" s="61"/>
      <c r="C44" s="164" t="s">
        <v>50</v>
      </c>
      <c r="D44" s="62">
        <v>7</v>
      </c>
      <c r="E44" s="56">
        <f t="shared" si="14"/>
        <v>33.333333333333336</v>
      </c>
      <c r="F44" s="104">
        <v>4</v>
      </c>
      <c r="G44" s="56">
        <f t="shared" si="15"/>
        <v>21.05263157894737</v>
      </c>
      <c r="H44" s="53">
        <v>13</v>
      </c>
      <c r="I44" s="56">
        <f t="shared" si="16"/>
        <v>41.935483870967744</v>
      </c>
      <c r="J44" s="93">
        <v>10</v>
      </c>
      <c r="K44" s="56">
        <f t="shared" si="17"/>
        <v>40</v>
      </c>
      <c r="L44" s="53">
        <v>7</v>
      </c>
      <c r="M44" s="56">
        <f t="shared" si="18"/>
        <v>29.166666666666668</v>
      </c>
      <c r="N44" s="56">
        <f t="shared" si="19"/>
        <v>33.097623089983024</v>
      </c>
      <c r="O44" s="53">
        <v>6</v>
      </c>
      <c r="P44" s="54">
        <f t="shared" si="20"/>
        <v>37.5</v>
      </c>
      <c r="Q44" s="64">
        <v>1</v>
      </c>
      <c r="R44" s="54">
        <f t="shared" si="21"/>
        <v>25</v>
      </c>
      <c r="S44" s="61">
        <v>2</v>
      </c>
      <c r="T44" s="54">
        <f t="shared" si="22"/>
        <v>22.222222222222221</v>
      </c>
      <c r="U44" s="56">
        <v>2</v>
      </c>
      <c r="V44" s="54">
        <f t="shared" si="23"/>
        <v>33.333333333333336</v>
      </c>
      <c r="W44" s="56">
        <f t="shared" si="24"/>
        <v>29.513888888888893</v>
      </c>
      <c r="X44" s="106"/>
      <c r="Y44" s="56"/>
      <c r="Z44" s="56"/>
      <c r="AA44" s="56"/>
      <c r="AB44" s="56"/>
      <c r="AC44" s="56">
        <f t="shared" si="25"/>
        <v>31.305755989435958</v>
      </c>
      <c r="AD44" s="56">
        <v>15</v>
      </c>
      <c r="AE44" s="52">
        <f t="shared" si="26"/>
        <v>46.305755989435958</v>
      </c>
      <c r="AF44" s="54"/>
    </row>
    <row r="45" spans="1:38" ht="18" customHeight="1">
      <c r="A45" s="173">
        <v>51029</v>
      </c>
      <c r="B45" s="61"/>
      <c r="C45" s="164" t="s">
        <v>51</v>
      </c>
      <c r="D45" s="62">
        <v>9</v>
      </c>
      <c r="E45" s="56">
        <f t="shared" si="14"/>
        <v>42.857142857142854</v>
      </c>
      <c r="F45" s="104">
        <v>5</v>
      </c>
      <c r="G45" s="56">
        <f t="shared" si="15"/>
        <v>26.315789473684209</v>
      </c>
      <c r="H45" s="53">
        <v>5</v>
      </c>
      <c r="I45" s="56">
        <f t="shared" si="16"/>
        <v>16.129032258064516</v>
      </c>
      <c r="J45" s="93">
        <v>7</v>
      </c>
      <c r="K45" s="56">
        <f t="shared" si="17"/>
        <v>28</v>
      </c>
      <c r="L45" s="53">
        <v>7</v>
      </c>
      <c r="M45" s="56">
        <f t="shared" si="18"/>
        <v>29.166666666666668</v>
      </c>
      <c r="N45" s="56">
        <f t="shared" si="19"/>
        <v>28.493726251111649</v>
      </c>
      <c r="O45" s="53">
        <v>7</v>
      </c>
      <c r="P45" s="54">
        <f t="shared" si="20"/>
        <v>43.75</v>
      </c>
      <c r="Q45" s="64">
        <v>3</v>
      </c>
      <c r="R45" s="54">
        <f t="shared" si="21"/>
        <v>75</v>
      </c>
      <c r="S45" s="61">
        <v>2</v>
      </c>
      <c r="T45" s="54">
        <f t="shared" si="22"/>
        <v>22.222222222222221</v>
      </c>
      <c r="U45" s="56">
        <v>4</v>
      </c>
      <c r="V45" s="54">
        <f t="shared" si="23"/>
        <v>66.666666666666671</v>
      </c>
      <c r="W45" s="56">
        <f t="shared" si="24"/>
        <v>51.909722222222229</v>
      </c>
      <c r="X45" s="106"/>
      <c r="Y45" s="56"/>
      <c r="Z45" s="56"/>
      <c r="AA45" s="56"/>
      <c r="AB45" s="56"/>
      <c r="AC45" s="56">
        <f t="shared" si="25"/>
        <v>40.201724236666941</v>
      </c>
      <c r="AD45" s="56"/>
      <c r="AE45" s="52">
        <f t="shared" si="26"/>
        <v>40.201724236666941</v>
      </c>
      <c r="AF45" s="54"/>
    </row>
    <row r="46" spans="1:38" ht="16.5" customHeight="1">
      <c r="A46" s="173">
        <v>51030</v>
      </c>
      <c r="B46" s="61"/>
      <c r="C46" s="166" t="s">
        <v>52</v>
      </c>
      <c r="D46" s="62">
        <v>13</v>
      </c>
      <c r="E46" s="56">
        <f t="shared" si="14"/>
        <v>61.904761904761905</v>
      </c>
      <c r="F46" s="104">
        <v>12</v>
      </c>
      <c r="G46" s="56">
        <f t="shared" si="15"/>
        <v>63.157894736842103</v>
      </c>
      <c r="H46" s="53">
        <v>17</v>
      </c>
      <c r="I46" s="56">
        <f t="shared" si="16"/>
        <v>54.838709677419352</v>
      </c>
      <c r="J46" s="93">
        <v>16</v>
      </c>
      <c r="K46" s="56">
        <f t="shared" si="17"/>
        <v>64</v>
      </c>
      <c r="L46" s="53">
        <v>10</v>
      </c>
      <c r="M46" s="56">
        <f t="shared" si="18"/>
        <v>41.666666666666664</v>
      </c>
      <c r="N46" s="56">
        <f t="shared" si="19"/>
        <v>57.113606597138002</v>
      </c>
      <c r="O46" s="53">
        <v>14</v>
      </c>
      <c r="P46" s="54">
        <f t="shared" si="20"/>
        <v>87.5</v>
      </c>
      <c r="Q46" s="64">
        <v>3</v>
      </c>
      <c r="R46" s="54">
        <f t="shared" si="21"/>
        <v>75</v>
      </c>
      <c r="S46" s="61">
        <v>3</v>
      </c>
      <c r="T46" s="54">
        <f t="shared" si="22"/>
        <v>33.333333333333336</v>
      </c>
      <c r="U46" s="56">
        <v>1</v>
      </c>
      <c r="V46" s="54">
        <f t="shared" si="23"/>
        <v>16.666666666666668</v>
      </c>
      <c r="W46" s="56">
        <f t="shared" si="24"/>
        <v>53.125</v>
      </c>
      <c r="X46" s="106"/>
      <c r="Y46" s="56"/>
      <c r="Z46" s="56"/>
      <c r="AA46" s="56"/>
      <c r="AB46" s="56"/>
      <c r="AC46" s="56">
        <f t="shared" si="25"/>
        <v>55.119303298569001</v>
      </c>
      <c r="AD46" s="56"/>
      <c r="AE46" s="52">
        <f t="shared" si="26"/>
        <v>55.119303298569001</v>
      </c>
      <c r="AF46" s="54"/>
    </row>
    <row r="47" spans="1:38" ht="15.75">
      <c r="A47" s="173">
        <v>51031</v>
      </c>
      <c r="B47" s="61"/>
      <c r="C47" s="164" t="s">
        <v>53</v>
      </c>
      <c r="D47" s="62">
        <v>5</v>
      </c>
      <c r="E47" s="56">
        <f t="shared" si="14"/>
        <v>23.80952380952381</v>
      </c>
      <c r="F47" s="104">
        <v>10</v>
      </c>
      <c r="G47" s="56">
        <f t="shared" si="15"/>
        <v>52.631578947368418</v>
      </c>
      <c r="H47" s="53">
        <v>10</v>
      </c>
      <c r="I47" s="56">
        <f t="shared" si="16"/>
        <v>32.258064516129032</v>
      </c>
      <c r="J47" s="93">
        <v>13</v>
      </c>
      <c r="K47" s="56">
        <f t="shared" si="17"/>
        <v>52</v>
      </c>
      <c r="L47" s="53">
        <v>7</v>
      </c>
      <c r="M47" s="56">
        <f t="shared" si="18"/>
        <v>29.166666666666668</v>
      </c>
      <c r="N47" s="56">
        <f t="shared" si="19"/>
        <v>37.973166787937586</v>
      </c>
      <c r="O47" s="53">
        <v>7</v>
      </c>
      <c r="P47" s="54">
        <f t="shared" si="20"/>
        <v>43.75</v>
      </c>
      <c r="Q47" s="64">
        <v>2</v>
      </c>
      <c r="R47" s="54">
        <f t="shared" si="21"/>
        <v>50</v>
      </c>
      <c r="S47" s="61">
        <v>2</v>
      </c>
      <c r="T47" s="54">
        <f t="shared" si="22"/>
        <v>22.222222222222221</v>
      </c>
      <c r="U47" s="56">
        <v>2</v>
      </c>
      <c r="V47" s="54">
        <f t="shared" si="23"/>
        <v>33.333333333333336</v>
      </c>
      <c r="W47" s="56">
        <f t="shared" si="24"/>
        <v>37.326388888888893</v>
      </c>
      <c r="X47" s="106"/>
      <c r="Y47" s="56"/>
      <c r="Z47" s="56"/>
      <c r="AA47" s="56"/>
      <c r="AB47" s="56"/>
      <c r="AC47" s="56">
        <f t="shared" si="25"/>
        <v>37.649777838413243</v>
      </c>
      <c r="AD47" s="56"/>
      <c r="AE47" s="52">
        <f t="shared" si="26"/>
        <v>37.649777838413243</v>
      </c>
      <c r="AF47" s="54"/>
    </row>
    <row r="48" spans="1:38" ht="15.75">
      <c r="A48" s="173">
        <v>51032</v>
      </c>
      <c r="B48" s="61"/>
      <c r="C48" s="164" t="s">
        <v>54</v>
      </c>
      <c r="D48" s="62">
        <v>19</v>
      </c>
      <c r="E48" s="56">
        <f t="shared" si="14"/>
        <v>90.476190476190482</v>
      </c>
      <c r="F48" s="104">
        <v>18</v>
      </c>
      <c r="G48" s="56">
        <f t="shared" si="15"/>
        <v>94.736842105263165</v>
      </c>
      <c r="H48" s="53">
        <v>28</v>
      </c>
      <c r="I48" s="56">
        <f t="shared" si="16"/>
        <v>90.322580645161295</v>
      </c>
      <c r="J48" s="93">
        <v>24</v>
      </c>
      <c r="K48" s="56">
        <f t="shared" si="17"/>
        <v>96</v>
      </c>
      <c r="L48" s="53">
        <v>21</v>
      </c>
      <c r="M48" s="56">
        <f t="shared" si="18"/>
        <v>87.5</v>
      </c>
      <c r="N48" s="56">
        <f t="shared" si="19"/>
        <v>91.807122645322991</v>
      </c>
      <c r="O48" s="53">
        <v>14</v>
      </c>
      <c r="P48" s="54">
        <f t="shared" si="20"/>
        <v>87.5</v>
      </c>
      <c r="Q48" s="64">
        <v>4</v>
      </c>
      <c r="R48" s="54">
        <f t="shared" si="21"/>
        <v>100</v>
      </c>
      <c r="S48" s="61">
        <v>8</v>
      </c>
      <c r="T48" s="54">
        <f t="shared" si="22"/>
        <v>88.888888888888886</v>
      </c>
      <c r="U48" s="56">
        <v>4</v>
      </c>
      <c r="V48" s="54">
        <f t="shared" si="23"/>
        <v>66.666666666666671</v>
      </c>
      <c r="W48" s="56">
        <f t="shared" si="24"/>
        <v>85.7638888888889</v>
      </c>
      <c r="X48" s="105"/>
      <c r="Y48" s="56"/>
      <c r="Z48" s="56"/>
      <c r="AA48" s="56"/>
      <c r="AB48" s="56"/>
      <c r="AC48" s="56">
        <f t="shared" si="25"/>
        <v>88.785505767105946</v>
      </c>
      <c r="AD48" s="56"/>
      <c r="AE48" s="52">
        <f t="shared" si="26"/>
        <v>88.785505767105946</v>
      </c>
      <c r="AF48" s="54"/>
    </row>
    <row r="49" spans="1:38" ht="15.75">
      <c r="A49" s="173">
        <v>51033</v>
      </c>
      <c r="B49" s="61"/>
      <c r="C49" s="166" t="s">
        <v>55</v>
      </c>
      <c r="D49" s="62">
        <v>6</v>
      </c>
      <c r="E49" s="56">
        <f t="shared" si="14"/>
        <v>28.571428571428573</v>
      </c>
      <c r="F49" s="104">
        <v>12</v>
      </c>
      <c r="G49" s="56">
        <f t="shared" si="15"/>
        <v>63.157894736842103</v>
      </c>
      <c r="H49" s="53">
        <v>15</v>
      </c>
      <c r="I49" s="56">
        <f t="shared" si="16"/>
        <v>48.387096774193552</v>
      </c>
      <c r="J49" s="93">
        <v>14</v>
      </c>
      <c r="K49" s="56">
        <f t="shared" si="17"/>
        <v>56</v>
      </c>
      <c r="L49" s="53">
        <v>8</v>
      </c>
      <c r="M49" s="56">
        <f t="shared" si="18"/>
        <v>33.333333333333336</v>
      </c>
      <c r="N49" s="56">
        <f t="shared" si="19"/>
        <v>45.889950683159512</v>
      </c>
      <c r="O49" s="53">
        <v>9</v>
      </c>
      <c r="P49" s="54">
        <f t="shared" si="20"/>
        <v>56.25</v>
      </c>
      <c r="Q49" s="64">
        <v>3</v>
      </c>
      <c r="R49" s="54">
        <f t="shared" si="21"/>
        <v>75</v>
      </c>
      <c r="S49" s="61">
        <v>3</v>
      </c>
      <c r="T49" s="54">
        <f t="shared" si="22"/>
        <v>33.333333333333336</v>
      </c>
      <c r="U49" s="56">
        <v>4</v>
      </c>
      <c r="V49" s="54">
        <f t="shared" si="23"/>
        <v>66.666666666666671</v>
      </c>
      <c r="W49" s="56">
        <f t="shared" si="24"/>
        <v>57.8125</v>
      </c>
      <c r="X49" s="105"/>
      <c r="Y49" s="56"/>
      <c r="Z49" s="56"/>
      <c r="AA49" s="56"/>
      <c r="AB49" s="56"/>
      <c r="AC49" s="56">
        <f t="shared" si="25"/>
        <v>51.851225341579756</v>
      </c>
      <c r="AD49" s="56"/>
      <c r="AE49" s="52">
        <f t="shared" si="26"/>
        <v>51.851225341579756</v>
      </c>
      <c r="AF49" s="54"/>
    </row>
    <row r="50" spans="1:38" ht="15.75">
      <c r="A50" s="173">
        <v>51034</v>
      </c>
      <c r="B50" s="61"/>
      <c r="C50" s="164" t="s">
        <v>56</v>
      </c>
      <c r="D50" s="62">
        <v>7</v>
      </c>
      <c r="E50" s="56">
        <f t="shared" si="14"/>
        <v>33.333333333333336</v>
      </c>
      <c r="F50" s="104">
        <v>12</v>
      </c>
      <c r="G50" s="56">
        <f t="shared" si="15"/>
        <v>63.157894736842103</v>
      </c>
      <c r="H50" s="53">
        <v>19</v>
      </c>
      <c r="I50" s="56">
        <f t="shared" si="16"/>
        <v>61.29032258064516</v>
      </c>
      <c r="J50" s="93">
        <v>15</v>
      </c>
      <c r="K50" s="56">
        <f t="shared" si="17"/>
        <v>60</v>
      </c>
      <c r="L50" s="53">
        <v>11</v>
      </c>
      <c r="M50" s="56">
        <f t="shared" si="18"/>
        <v>45.833333333333336</v>
      </c>
      <c r="N50" s="56">
        <f t="shared" si="19"/>
        <v>52.722976796830793</v>
      </c>
      <c r="O50" s="53">
        <v>10</v>
      </c>
      <c r="P50" s="54">
        <f t="shared" si="20"/>
        <v>62.5</v>
      </c>
      <c r="Q50" s="64">
        <v>3</v>
      </c>
      <c r="R50" s="54">
        <f t="shared" si="21"/>
        <v>75</v>
      </c>
      <c r="S50" s="61">
        <v>3</v>
      </c>
      <c r="T50" s="54">
        <f t="shared" si="22"/>
        <v>33.333333333333336</v>
      </c>
      <c r="U50" s="56">
        <v>3</v>
      </c>
      <c r="V50" s="54">
        <f t="shared" si="23"/>
        <v>50</v>
      </c>
      <c r="W50" s="56">
        <f t="shared" si="24"/>
        <v>55.208333333333336</v>
      </c>
      <c r="X50" s="106"/>
      <c r="Y50" s="56"/>
      <c r="Z50" s="56"/>
      <c r="AA50" s="56"/>
      <c r="AB50" s="56"/>
      <c r="AC50" s="56">
        <f t="shared" si="25"/>
        <v>53.965655065082061</v>
      </c>
      <c r="AD50" s="56"/>
      <c r="AE50" s="52">
        <f t="shared" si="26"/>
        <v>53.965655065082061</v>
      </c>
      <c r="AF50" s="54"/>
    </row>
    <row r="51" spans="1:38" ht="15.75" customHeight="1">
      <c r="A51" s="173">
        <v>51035</v>
      </c>
      <c r="B51" s="61"/>
      <c r="C51" s="164" t="s">
        <v>57</v>
      </c>
      <c r="D51" s="62">
        <v>0</v>
      </c>
      <c r="E51" s="56">
        <f t="shared" si="14"/>
        <v>0</v>
      </c>
      <c r="F51" s="104">
        <v>0</v>
      </c>
      <c r="G51" s="56">
        <f t="shared" si="15"/>
        <v>0</v>
      </c>
      <c r="H51" s="53">
        <v>0</v>
      </c>
      <c r="I51" s="56">
        <f t="shared" si="16"/>
        <v>0</v>
      </c>
      <c r="J51" s="93">
        <v>0</v>
      </c>
      <c r="K51" s="56">
        <f t="shared" si="17"/>
        <v>0</v>
      </c>
      <c r="L51" s="53">
        <v>0</v>
      </c>
      <c r="M51" s="56">
        <f t="shared" si="18"/>
        <v>0</v>
      </c>
      <c r="N51" s="56">
        <f t="shared" si="19"/>
        <v>0</v>
      </c>
      <c r="O51" s="53">
        <v>0</v>
      </c>
      <c r="P51" s="54">
        <f t="shared" si="20"/>
        <v>0</v>
      </c>
      <c r="Q51" s="64"/>
      <c r="R51" s="54">
        <f t="shared" si="21"/>
        <v>0</v>
      </c>
      <c r="S51" s="61">
        <v>0</v>
      </c>
      <c r="T51" s="54">
        <f t="shared" si="22"/>
        <v>0</v>
      </c>
      <c r="U51" s="56">
        <v>0</v>
      </c>
      <c r="V51" s="54">
        <f t="shared" si="23"/>
        <v>0</v>
      </c>
      <c r="W51" s="56">
        <f t="shared" si="24"/>
        <v>0</v>
      </c>
      <c r="X51" s="105"/>
      <c r="Y51" s="56"/>
      <c r="Z51" s="56"/>
      <c r="AA51" s="56"/>
      <c r="AB51" s="56"/>
      <c r="AC51" s="56">
        <f t="shared" si="25"/>
        <v>0</v>
      </c>
      <c r="AD51" s="56"/>
      <c r="AE51" s="52">
        <f t="shared" si="26"/>
        <v>0</v>
      </c>
      <c r="AF51" s="54"/>
    </row>
    <row r="52" spans="1:38" ht="15.75">
      <c r="A52" s="173">
        <v>51036</v>
      </c>
      <c r="B52" s="61"/>
      <c r="C52" s="164" t="s">
        <v>58</v>
      </c>
      <c r="D52" s="62">
        <v>10</v>
      </c>
      <c r="E52" s="56">
        <f t="shared" si="14"/>
        <v>47.61904761904762</v>
      </c>
      <c r="F52" s="104">
        <v>16</v>
      </c>
      <c r="G52" s="56">
        <f t="shared" si="15"/>
        <v>84.21052631578948</v>
      </c>
      <c r="H52" s="53">
        <v>27</v>
      </c>
      <c r="I52" s="56">
        <f t="shared" si="16"/>
        <v>87.096774193548384</v>
      </c>
      <c r="J52" s="93">
        <v>21</v>
      </c>
      <c r="K52" s="56">
        <f t="shared" si="17"/>
        <v>84</v>
      </c>
      <c r="L52" s="53">
        <v>14</v>
      </c>
      <c r="M52" s="56">
        <f t="shared" si="18"/>
        <v>58.333333333333336</v>
      </c>
      <c r="N52" s="56">
        <f t="shared" si="19"/>
        <v>72.251936292343757</v>
      </c>
      <c r="O52" s="53">
        <v>12</v>
      </c>
      <c r="P52" s="54">
        <f t="shared" si="20"/>
        <v>75</v>
      </c>
      <c r="Q52" s="64">
        <v>3</v>
      </c>
      <c r="R52" s="54">
        <f t="shared" si="21"/>
        <v>75</v>
      </c>
      <c r="S52" s="61">
        <v>7</v>
      </c>
      <c r="T52" s="54">
        <f t="shared" si="22"/>
        <v>77.777777777777771</v>
      </c>
      <c r="U52" s="56">
        <v>4</v>
      </c>
      <c r="V52" s="54">
        <f t="shared" si="23"/>
        <v>66.666666666666671</v>
      </c>
      <c r="W52" s="56">
        <f t="shared" si="24"/>
        <v>73.611111111111114</v>
      </c>
      <c r="X52" s="106"/>
      <c r="Y52" s="56"/>
      <c r="Z52" s="56"/>
      <c r="AA52" s="56"/>
      <c r="AB52" s="56"/>
      <c r="AC52" s="56">
        <f t="shared" si="25"/>
        <v>72.931523701727428</v>
      </c>
      <c r="AD52" s="56"/>
      <c r="AE52" s="52">
        <f t="shared" si="26"/>
        <v>72.931523701727428</v>
      </c>
      <c r="AF52" s="54"/>
    </row>
    <row r="53" spans="1:38" ht="15.75">
      <c r="A53" s="173">
        <v>51037</v>
      </c>
      <c r="B53" s="61"/>
      <c r="C53" s="164" t="s">
        <v>59</v>
      </c>
      <c r="D53" s="62">
        <v>13</v>
      </c>
      <c r="E53" s="56">
        <f t="shared" si="14"/>
        <v>61.904761904761905</v>
      </c>
      <c r="F53" s="104">
        <v>12</v>
      </c>
      <c r="G53" s="56">
        <f t="shared" si="15"/>
        <v>63.157894736842103</v>
      </c>
      <c r="H53" s="53">
        <v>16</v>
      </c>
      <c r="I53" s="56">
        <f t="shared" si="16"/>
        <v>51.612903225806448</v>
      </c>
      <c r="J53" s="93">
        <v>16</v>
      </c>
      <c r="K53" s="56">
        <f t="shared" si="17"/>
        <v>64</v>
      </c>
      <c r="L53" s="53">
        <v>10</v>
      </c>
      <c r="M53" s="56">
        <f t="shared" si="18"/>
        <v>41.666666666666664</v>
      </c>
      <c r="N53" s="56">
        <f t="shared" si="19"/>
        <v>56.468445306815433</v>
      </c>
      <c r="O53" s="53">
        <v>14</v>
      </c>
      <c r="P53" s="54">
        <f t="shared" si="20"/>
        <v>87.5</v>
      </c>
      <c r="Q53" s="64">
        <v>3</v>
      </c>
      <c r="R53" s="54">
        <f t="shared" si="21"/>
        <v>75</v>
      </c>
      <c r="S53" s="61">
        <v>3</v>
      </c>
      <c r="T53" s="54">
        <f t="shared" si="22"/>
        <v>33.333333333333336</v>
      </c>
      <c r="U53" s="56">
        <v>1</v>
      </c>
      <c r="V53" s="54">
        <f t="shared" si="23"/>
        <v>16.666666666666668</v>
      </c>
      <c r="W53" s="56">
        <f t="shared" si="24"/>
        <v>53.125</v>
      </c>
      <c r="X53" s="105"/>
      <c r="Y53" s="56"/>
      <c r="Z53" s="56"/>
      <c r="AA53" s="56"/>
      <c r="AB53" s="56"/>
      <c r="AC53" s="56">
        <f t="shared" si="25"/>
        <v>54.796722653407713</v>
      </c>
      <c r="AD53" s="56"/>
      <c r="AE53" s="52">
        <f t="shared" si="26"/>
        <v>54.796722653407713</v>
      </c>
      <c r="AF53" s="54"/>
    </row>
    <row r="54" spans="1:38" ht="15.75">
      <c r="A54" s="173">
        <v>51038</v>
      </c>
      <c r="B54" s="61"/>
      <c r="C54" s="164" t="s">
        <v>60</v>
      </c>
      <c r="D54" s="62">
        <v>10</v>
      </c>
      <c r="E54" s="56">
        <f t="shared" si="14"/>
        <v>47.61904761904762</v>
      </c>
      <c r="F54" s="104">
        <v>10</v>
      </c>
      <c r="G54" s="56">
        <f t="shared" si="15"/>
        <v>52.631578947368418</v>
      </c>
      <c r="H54" s="53">
        <v>16</v>
      </c>
      <c r="I54" s="56">
        <f t="shared" si="16"/>
        <v>51.612903225806448</v>
      </c>
      <c r="J54" s="93">
        <v>10</v>
      </c>
      <c r="K54" s="56">
        <f t="shared" si="17"/>
        <v>40</v>
      </c>
      <c r="L54" s="53">
        <v>12</v>
      </c>
      <c r="M54" s="56">
        <f t="shared" si="18"/>
        <v>50</v>
      </c>
      <c r="N54" s="56">
        <f t="shared" si="19"/>
        <v>48.372705958444499</v>
      </c>
      <c r="O54" s="53">
        <v>11</v>
      </c>
      <c r="P54" s="54">
        <f t="shared" si="20"/>
        <v>68.75</v>
      </c>
      <c r="Q54" s="64">
        <v>3</v>
      </c>
      <c r="R54" s="54">
        <f t="shared" si="21"/>
        <v>75</v>
      </c>
      <c r="S54" s="61">
        <v>4</v>
      </c>
      <c r="T54" s="54">
        <f t="shared" si="22"/>
        <v>44.444444444444443</v>
      </c>
      <c r="U54" s="56">
        <v>4</v>
      </c>
      <c r="V54" s="54">
        <f t="shared" si="23"/>
        <v>66.666666666666671</v>
      </c>
      <c r="W54" s="56">
        <f t="shared" si="24"/>
        <v>63.715277777777786</v>
      </c>
      <c r="X54" s="105"/>
      <c r="Y54" s="56"/>
      <c r="Z54" s="56"/>
      <c r="AA54" s="56"/>
      <c r="AB54" s="56"/>
      <c r="AC54" s="56">
        <f t="shared" si="25"/>
        <v>56.043991868111142</v>
      </c>
      <c r="AD54" s="56">
        <v>15</v>
      </c>
      <c r="AE54" s="52">
        <f t="shared" si="26"/>
        <v>71.043991868111135</v>
      </c>
      <c r="AF54" s="54"/>
    </row>
    <row r="55" spans="1:38" ht="15.75">
      <c r="A55" s="173">
        <v>51039</v>
      </c>
      <c r="B55" s="61"/>
      <c r="C55" s="164" t="s">
        <v>61</v>
      </c>
      <c r="D55" s="62">
        <v>11</v>
      </c>
      <c r="E55" s="56">
        <f t="shared" si="14"/>
        <v>52.38095238095238</v>
      </c>
      <c r="F55" s="104">
        <v>18</v>
      </c>
      <c r="G55" s="56">
        <f t="shared" si="15"/>
        <v>94.736842105263165</v>
      </c>
      <c r="H55" s="53">
        <v>26</v>
      </c>
      <c r="I55" s="56">
        <f t="shared" si="16"/>
        <v>83.870967741935488</v>
      </c>
      <c r="J55" s="93">
        <v>22</v>
      </c>
      <c r="K55" s="56">
        <f t="shared" si="17"/>
        <v>88</v>
      </c>
      <c r="L55" s="53">
        <v>15</v>
      </c>
      <c r="M55" s="56">
        <f t="shared" si="18"/>
        <v>62.5</v>
      </c>
      <c r="N55" s="56">
        <f t="shared" si="19"/>
        <v>76.297752445630209</v>
      </c>
      <c r="O55" s="53">
        <v>13</v>
      </c>
      <c r="P55" s="54">
        <f t="shared" si="20"/>
        <v>81.25</v>
      </c>
      <c r="Q55" s="64">
        <v>3</v>
      </c>
      <c r="R55" s="54">
        <f t="shared" si="21"/>
        <v>75</v>
      </c>
      <c r="S55" s="63">
        <v>7</v>
      </c>
      <c r="T55" s="54">
        <f t="shared" si="22"/>
        <v>77.777777777777771</v>
      </c>
      <c r="U55" s="56">
        <v>4</v>
      </c>
      <c r="V55" s="54">
        <f t="shared" si="23"/>
        <v>66.666666666666671</v>
      </c>
      <c r="W55" s="56">
        <f t="shared" si="24"/>
        <v>75.173611111111114</v>
      </c>
      <c r="X55" s="106"/>
      <c r="Y55" s="56"/>
      <c r="Z55" s="56"/>
      <c r="AA55" s="56"/>
      <c r="AB55" s="56"/>
      <c r="AC55" s="56">
        <f t="shared" si="25"/>
        <v>75.735681778370662</v>
      </c>
      <c r="AD55" s="56"/>
      <c r="AE55" s="52">
        <f t="shared" si="26"/>
        <v>75.735681778370662</v>
      </c>
      <c r="AF55" s="54"/>
    </row>
    <row r="56" spans="1:38" ht="15.75">
      <c r="A56" s="173">
        <v>51040</v>
      </c>
      <c r="B56" s="107"/>
      <c r="C56" s="165" t="s">
        <v>62</v>
      </c>
      <c r="D56" s="64">
        <v>8</v>
      </c>
      <c r="E56" s="56">
        <f t="shared" si="14"/>
        <v>38.095238095238095</v>
      </c>
      <c r="F56" s="104">
        <v>6</v>
      </c>
      <c r="G56" s="56">
        <f t="shared" si="15"/>
        <v>31.578947368421051</v>
      </c>
      <c r="H56" s="21">
        <v>14</v>
      </c>
      <c r="I56" s="56">
        <f t="shared" si="16"/>
        <v>45.161290322580648</v>
      </c>
      <c r="J56" s="108">
        <v>12</v>
      </c>
      <c r="K56" s="56">
        <f t="shared" si="17"/>
        <v>48</v>
      </c>
      <c r="L56" s="21">
        <v>9</v>
      </c>
      <c r="M56" s="56">
        <f t="shared" si="18"/>
        <v>37.5</v>
      </c>
      <c r="N56" s="56">
        <f t="shared" si="19"/>
        <v>40.067095157247955</v>
      </c>
      <c r="O56" s="53">
        <v>7</v>
      </c>
      <c r="P56" s="54">
        <f t="shared" si="20"/>
        <v>43.75</v>
      </c>
      <c r="Q56" s="64">
        <v>2</v>
      </c>
      <c r="R56" s="54">
        <f t="shared" si="21"/>
        <v>50</v>
      </c>
      <c r="S56" s="65">
        <v>3</v>
      </c>
      <c r="T56" s="54">
        <f t="shared" si="22"/>
        <v>33.333333333333336</v>
      </c>
      <c r="U56" s="56">
        <v>1</v>
      </c>
      <c r="V56" s="54">
        <f t="shared" si="23"/>
        <v>16.666666666666668</v>
      </c>
      <c r="W56" s="56">
        <f t="shared" si="24"/>
        <v>35.9375</v>
      </c>
      <c r="X56" s="106"/>
      <c r="Y56" s="14"/>
      <c r="Z56" s="14"/>
      <c r="AA56" s="14"/>
      <c r="AB56" s="56"/>
      <c r="AC56" s="56">
        <f t="shared" si="25"/>
        <v>38.002297578623981</v>
      </c>
      <c r="AD56" s="56"/>
      <c r="AE56" s="52">
        <f t="shared" si="26"/>
        <v>38.002297578623981</v>
      </c>
      <c r="AF56" s="109"/>
    </row>
    <row r="57" spans="1:38" ht="15" customHeight="1">
      <c r="A57" s="194"/>
      <c r="B57" s="195"/>
      <c r="C57" s="195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6"/>
    </row>
    <row r="58" spans="1:38" ht="15" customHeight="1">
      <c r="A58" s="194"/>
      <c r="B58" s="195"/>
      <c r="C58" s="195"/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6"/>
    </row>
    <row r="59" spans="1:38" ht="15" customHeight="1">
      <c r="A59" s="16"/>
      <c r="B59" s="15"/>
      <c r="C59" s="198" t="s">
        <v>15</v>
      </c>
      <c r="D59" s="198"/>
      <c r="E59" s="198"/>
      <c r="F59" s="198"/>
      <c r="G59" s="198"/>
      <c r="H59" s="103"/>
      <c r="I59" s="70"/>
      <c r="J59" s="70"/>
      <c r="K59" s="70"/>
      <c r="L59" s="70"/>
      <c r="M59" s="70"/>
      <c r="N59" s="210" t="s">
        <v>5</v>
      </c>
      <c r="O59" s="210"/>
      <c r="P59" s="210"/>
      <c r="Q59" s="210"/>
      <c r="R59" s="210"/>
      <c r="S59" s="210"/>
      <c r="T59" s="210"/>
      <c r="U59" s="132"/>
      <c r="V59" s="132"/>
      <c r="W59" s="15"/>
      <c r="X59" s="15"/>
      <c r="Y59" s="15"/>
      <c r="Z59" s="15"/>
      <c r="AA59" s="15"/>
      <c r="AB59" s="15"/>
      <c r="AC59" s="15"/>
      <c r="AD59" s="15"/>
      <c r="AE59" s="15"/>
      <c r="AF59" s="17"/>
    </row>
    <row r="60" spans="1:38" ht="15" customHeight="1" thickBot="1">
      <c r="A60" s="18"/>
      <c r="B60" s="19"/>
      <c r="C60" s="197" t="s">
        <v>141</v>
      </c>
      <c r="D60" s="197"/>
      <c r="E60" s="197"/>
      <c r="F60" s="197"/>
      <c r="G60" s="197"/>
      <c r="H60" s="71"/>
      <c r="I60" s="71"/>
      <c r="J60" s="71"/>
      <c r="K60" s="71"/>
      <c r="L60" s="71"/>
      <c r="M60" s="71"/>
      <c r="N60" s="197" t="s">
        <v>4</v>
      </c>
      <c r="O60" s="197"/>
      <c r="P60" s="197"/>
      <c r="Q60" s="197"/>
      <c r="R60" s="197"/>
      <c r="S60" s="197"/>
      <c r="T60" s="197"/>
      <c r="U60" s="133"/>
      <c r="V60" s="133"/>
      <c r="W60" s="19"/>
      <c r="X60" s="19"/>
      <c r="Y60" s="19"/>
      <c r="Z60" s="19"/>
      <c r="AA60" s="19"/>
      <c r="AB60" s="19"/>
      <c r="AC60" s="19"/>
      <c r="AD60" s="19"/>
      <c r="AE60" s="19"/>
      <c r="AF60" s="20"/>
    </row>
    <row r="61" spans="1:38" s="3" customFormat="1" ht="18.75" customHeight="1">
      <c r="A61" s="219" t="s">
        <v>14</v>
      </c>
      <c r="B61" s="220"/>
      <c r="C61" s="220"/>
      <c r="D61" s="220"/>
      <c r="E61" s="220"/>
      <c r="F61" s="220"/>
      <c r="G61" s="220"/>
      <c r="H61" s="220"/>
      <c r="I61" s="220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20"/>
      <c r="X61" s="220"/>
      <c r="Y61" s="220"/>
      <c r="Z61" s="220"/>
      <c r="AA61" s="220"/>
      <c r="AB61" s="220"/>
      <c r="AC61" s="220"/>
      <c r="AD61" s="220"/>
      <c r="AE61" s="220"/>
      <c r="AF61" s="221"/>
    </row>
    <row r="62" spans="1:38" s="1" customFormat="1" ht="18.75">
      <c r="A62" s="224" t="s">
        <v>140</v>
      </c>
      <c r="B62" s="225"/>
      <c r="C62" s="225"/>
      <c r="D62" s="225"/>
      <c r="E62" s="225"/>
      <c r="F62" s="225"/>
      <c r="G62" s="225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25"/>
      <c r="U62" s="225"/>
      <c r="V62" s="225"/>
      <c r="W62" s="225"/>
      <c r="X62" s="225"/>
      <c r="Y62" s="225"/>
      <c r="Z62" s="225"/>
      <c r="AA62" s="225"/>
      <c r="AB62" s="225"/>
      <c r="AC62" s="225"/>
      <c r="AD62" s="225"/>
      <c r="AE62" s="225"/>
      <c r="AF62" s="226"/>
    </row>
    <row r="63" spans="1:38" s="1" customFormat="1" ht="18" customHeight="1">
      <c r="A63" s="227" t="s">
        <v>159</v>
      </c>
      <c r="B63" s="228"/>
      <c r="C63" s="228"/>
      <c r="D63" s="228"/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8"/>
      <c r="Z63" s="228"/>
      <c r="AA63" s="228"/>
      <c r="AB63" s="228"/>
      <c r="AC63" s="228"/>
      <c r="AD63" s="228"/>
      <c r="AE63" s="228"/>
      <c r="AF63" s="229"/>
    </row>
    <row r="64" spans="1:38" s="7" customFormat="1" ht="15.75" customHeight="1">
      <c r="A64" s="199" t="s">
        <v>176</v>
      </c>
      <c r="B64" s="200"/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  <c r="AF64" s="200"/>
      <c r="AG64" s="86"/>
      <c r="AH64" s="86"/>
      <c r="AI64" s="6"/>
      <c r="AJ64" s="6"/>
      <c r="AK64" s="6"/>
      <c r="AL64" s="6"/>
    </row>
    <row r="65" spans="1:32" ht="42">
      <c r="A65" s="8" t="s">
        <v>3</v>
      </c>
      <c r="B65" s="9" t="s">
        <v>12</v>
      </c>
      <c r="C65" s="8" t="s">
        <v>1</v>
      </c>
      <c r="D65" s="48" t="s">
        <v>145</v>
      </c>
      <c r="E65" s="48" t="s">
        <v>0</v>
      </c>
      <c r="F65" s="48" t="s">
        <v>146</v>
      </c>
      <c r="G65" s="48" t="s">
        <v>0</v>
      </c>
      <c r="H65" s="48" t="s">
        <v>147</v>
      </c>
      <c r="I65" s="48" t="s">
        <v>0</v>
      </c>
      <c r="J65" s="48" t="s">
        <v>148</v>
      </c>
      <c r="K65" s="48" t="s">
        <v>0</v>
      </c>
      <c r="L65" s="48" t="s">
        <v>149</v>
      </c>
      <c r="M65" s="48" t="s">
        <v>0</v>
      </c>
      <c r="N65" s="49" t="s">
        <v>11</v>
      </c>
      <c r="O65" s="48" t="s">
        <v>150</v>
      </c>
      <c r="P65" s="48" t="s">
        <v>0</v>
      </c>
      <c r="Q65" s="2" t="s">
        <v>151</v>
      </c>
      <c r="R65" s="48" t="s">
        <v>0</v>
      </c>
      <c r="S65" s="48" t="s">
        <v>152</v>
      </c>
      <c r="T65" s="48" t="s">
        <v>0</v>
      </c>
      <c r="U65" s="48" t="s">
        <v>153</v>
      </c>
      <c r="V65" s="48" t="s">
        <v>0</v>
      </c>
      <c r="W65" s="49" t="s">
        <v>10</v>
      </c>
      <c r="X65" s="48" t="s">
        <v>160</v>
      </c>
      <c r="Y65" s="48" t="s">
        <v>0</v>
      </c>
      <c r="Z65" s="48" t="s">
        <v>161</v>
      </c>
      <c r="AA65" s="48" t="s">
        <v>0</v>
      </c>
      <c r="AB65" s="49" t="s">
        <v>9</v>
      </c>
      <c r="AC65" s="48" t="s">
        <v>13</v>
      </c>
      <c r="AD65" s="48" t="s">
        <v>157</v>
      </c>
      <c r="AE65" s="48" t="s">
        <v>167</v>
      </c>
      <c r="AF65" s="48"/>
    </row>
    <row r="66" spans="1:32" s="26" customFormat="1" ht="42.75" customHeight="1">
      <c r="A66" s="13"/>
      <c r="B66" s="13"/>
      <c r="C66" s="13"/>
      <c r="D66" s="50" t="s">
        <v>6</v>
      </c>
      <c r="E66" s="50">
        <v>21</v>
      </c>
      <c r="F66" s="50" t="s">
        <v>6</v>
      </c>
      <c r="G66" s="50">
        <v>19</v>
      </c>
      <c r="H66" s="50" t="s">
        <v>6</v>
      </c>
      <c r="I66" s="50">
        <v>31</v>
      </c>
      <c r="J66" s="50" t="s">
        <v>6</v>
      </c>
      <c r="K66" s="50">
        <v>25</v>
      </c>
      <c r="L66" s="50" t="s">
        <v>6</v>
      </c>
      <c r="M66" s="50">
        <v>24</v>
      </c>
      <c r="N66" s="51" t="s">
        <v>0</v>
      </c>
      <c r="O66" s="50" t="s">
        <v>7</v>
      </c>
      <c r="P66" s="50" t="s">
        <v>166</v>
      </c>
      <c r="Q66" s="13" t="s">
        <v>7</v>
      </c>
      <c r="R66" s="50" t="s">
        <v>162</v>
      </c>
      <c r="S66" s="50" t="s">
        <v>7</v>
      </c>
      <c r="T66" s="50" t="s">
        <v>165</v>
      </c>
      <c r="U66" s="50" t="s">
        <v>7</v>
      </c>
      <c r="V66" s="50" t="s">
        <v>163</v>
      </c>
      <c r="W66" s="51" t="s">
        <v>0</v>
      </c>
      <c r="X66" s="50" t="s">
        <v>8</v>
      </c>
      <c r="Y66" s="50" t="s">
        <v>22</v>
      </c>
      <c r="Z66" s="50" t="s">
        <v>8</v>
      </c>
      <c r="AA66" s="50" t="s">
        <v>22</v>
      </c>
      <c r="AB66" s="51" t="s">
        <v>0</v>
      </c>
      <c r="AC66" s="51" t="s">
        <v>0</v>
      </c>
      <c r="AD66" s="51"/>
      <c r="AE66" s="51"/>
      <c r="AF66" s="50" t="s">
        <v>143</v>
      </c>
    </row>
    <row r="67" spans="1:32" ht="15.75">
      <c r="A67" s="178">
        <v>51041</v>
      </c>
      <c r="B67" s="110" t="s">
        <v>21</v>
      </c>
      <c r="C67" s="174" t="s">
        <v>63</v>
      </c>
      <c r="D67" s="64">
        <v>3</v>
      </c>
      <c r="E67" s="14">
        <f>D67*100/21</f>
        <v>14.285714285714286</v>
      </c>
      <c r="F67" s="21">
        <v>2</v>
      </c>
      <c r="G67" s="14">
        <f>F67*100/19</f>
        <v>10.526315789473685</v>
      </c>
      <c r="H67" s="21">
        <v>3</v>
      </c>
      <c r="I67" s="14">
        <f>H67*100/31</f>
        <v>9.67741935483871</v>
      </c>
      <c r="J67" s="108">
        <v>3</v>
      </c>
      <c r="K67" s="14">
        <f>J67*100/25</f>
        <v>12</v>
      </c>
      <c r="L67" s="21">
        <v>3</v>
      </c>
      <c r="M67" s="14">
        <f>L67*100/24</f>
        <v>12.5</v>
      </c>
      <c r="N67" s="14">
        <f>SUM(E67+G67+I67+K67+M67)/5</f>
        <v>11.797889886005336</v>
      </c>
      <c r="O67" s="104">
        <v>0</v>
      </c>
      <c r="P67" s="14">
        <f>O67*100/9</f>
        <v>0</v>
      </c>
      <c r="Q67" s="140">
        <v>2</v>
      </c>
      <c r="R67" s="14">
        <f>Q67*100/6</f>
        <v>33.333333333333336</v>
      </c>
      <c r="S67" s="65">
        <v>0</v>
      </c>
      <c r="T67" s="14">
        <f>S67*100/12</f>
        <v>0</v>
      </c>
      <c r="U67" s="14">
        <v>1</v>
      </c>
      <c r="V67" s="14">
        <f>U67*100/7</f>
        <v>14.285714285714286</v>
      </c>
      <c r="W67" s="14">
        <f>SUM(P67+R67+T67+V67)/4</f>
        <v>11.904761904761905</v>
      </c>
      <c r="X67" s="104"/>
      <c r="Y67" s="14"/>
      <c r="Z67" s="14"/>
      <c r="AA67" s="14"/>
      <c r="AB67" s="14"/>
      <c r="AC67" s="14">
        <f>SUM(N67+W67)/2</f>
        <v>11.851325895383621</v>
      </c>
      <c r="AD67" s="14"/>
      <c r="AE67" s="52">
        <f t="shared" ref="AE67:AE85" si="27">AC67+AD67</f>
        <v>11.851325895383621</v>
      </c>
      <c r="AF67" s="109"/>
    </row>
    <row r="68" spans="1:32" ht="15" customHeight="1">
      <c r="A68" s="178">
        <v>51042</v>
      </c>
      <c r="B68" s="107"/>
      <c r="C68" s="174" t="s">
        <v>64</v>
      </c>
      <c r="D68" s="64">
        <v>0</v>
      </c>
      <c r="E68" s="14">
        <f t="shared" ref="E68:E85" si="28">D68*100/21</f>
        <v>0</v>
      </c>
      <c r="F68" s="21">
        <v>1</v>
      </c>
      <c r="G68" s="14">
        <f t="shared" ref="G68:G85" si="29">F68*100/19</f>
        <v>5.2631578947368425</v>
      </c>
      <c r="H68" s="21">
        <v>2</v>
      </c>
      <c r="I68" s="14">
        <f t="shared" ref="I68:I85" si="30">H68*100/31</f>
        <v>6.4516129032258061</v>
      </c>
      <c r="J68" s="108">
        <v>0</v>
      </c>
      <c r="K68" s="14">
        <f t="shared" ref="K68:K85" si="31">J68*100/25</f>
        <v>0</v>
      </c>
      <c r="L68" s="21">
        <v>0</v>
      </c>
      <c r="M68" s="14">
        <f t="shared" ref="M68:M85" si="32">L68*100/24</f>
        <v>0</v>
      </c>
      <c r="N68" s="14">
        <f t="shared" ref="N68:N85" si="33">SUM(E68+G68+I68+K68+M68)/5</f>
        <v>2.3429541595925296</v>
      </c>
      <c r="O68" s="104">
        <v>2</v>
      </c>
      <c r="P68" s="14">
        <f t="shared" ref="P68:P85" si="34">O68*100/9</f>
        <v>22.222222222222221</v>
      </c>
      <c r="Q68" s="140">
        <v>0</v>
      </c>
      <c r="R68" s="14">
        <f t="shared" ref="R68:R85" si="35">Q68*100/6</f>
        <v>0</v>
      </c>
      <c r="S68" s="65">
        <v>0</v>
      </c>
      <c r="T68" s="14">
        <f t="shared" ref="T68:T85" si="36">S68*100/12</f>
        <v>0</v>
      </c>
      <c r="U68" s="14">
        <v>0</v>
      </c>
      <c r="V68" s="14">
        <f t="shared" ref="V68:V85" si="37">U68*100/7</f>
        <v>0</v>
      </c>
      <c r="W68" s="14">
        <f t="shared" ref="W68:W85" si="38">SUM(P68+R68+T68+V68)/4</f>
        <v>5.5555555555555554</v>
      </c>
      <c r="X68" s="104"/>
      <c r="Y68" s="14"/>
      <c r="Z68" s="14"/>
      <c r="AA68" s="14"/>
      <c r="AB68" s="14"/>
      <c r="AC68" s="14">
        <f t="shared" ref="AC68:AC85" si="39">SUM(N68+W68)/2</f>
        <v>3.9492548575740427</v>
      </c>
      <c r="AD68" s="14"/>
      <c r="AE68" s="52">
        <f t="shared" si="27"/>
        <v>3.9492548575740427</v>
      </c>
      <c r="AF68" s="109"/>
    </row>
    <row r="69" spans="1:32" ht="15.75">
      <c r="A69" s="178">
        <v>51043</v>
      </c>
      <c r="B69" s="107"/>
      <c r="C69" s="174" t="s">
        <v>65</v>
      </c>
      <c r="D69" s="64">
        <v>14</v>
      </c>
      <c r="E69" s="14">
        <f t="shared" si="28"/>
        <v>66.666666666666671</v>
      </c>
      <c r="F69" s="21">
        <v>14</v>
      </c>
      <c r="G69" s="14">
        <f t="shared" si="29"/>
        <v>73.684210526315795</v>
      </c>
      <c r="H69" s="21">
        <v>19</v>
      </c>
      <c r="I69" s="14">
        <f t="shared" si="30"/>
        <v>61.29032258064516</v>
      </c>
      <c r="J69" s="108">
        <v>19</v>
      </c>
      <c r="K69" s="14">
        <f t="shared" si="31"/>
        <v>76</v>
      </c>
      <c r="L69" s="21">
        <v>14</v>
      </c>
      <c r="M69" s="14">
        <f t="shared" si="32"/>
        <v>58.333333333333336</v>
      </c>
      <c r="N69" s="14">
        <f t="shared" si="33"/>
        <v>67.194906621392178</v>
      </c>
      <c r="O69" s="104">
        <v>7</v>
      </c>
      <c r="P69" s="14">
        <f t="shared" si="34"/>
        <v>77.777777777777771</v>
      </c>
      <c r="Q69" s="140">
        <v>4</v>
      </c>
      <c r="R69" s="14">
        <f t="shared" si="35"/>
        <v>66.666666666666671</v>
      </c>
      <c r="S69" s="65">
        <v>9</v>
      </c>
      <c r="T69" s="14">
        <f t="shared" si="36"/>
        <v>75</v>
      </c>
      <c r="U69" s="14">
        <v>7</v>
      </c>
      <c r="V69" s="14">
        <f t="shared" si="37"/>
        <v>100</v>
      </c>
      <c r="W69" s="14">
        <f t="shared" si="38"/>
        <v>79.861111111111114</v>
      </c>
      <c r="X69" s="104"/>
      <c r="Y69" s="14"/>
      <c r="Z69" s="14"/>
      <c r="AA69" s="14"/>
      <c r="AB69" s="14"/>
      <c r="AC69" s="14">
        <f t="shared" si="39"/>
        <v>73.528008866251639</v>
      </c>
      <c r="AD69" s="14">
        <v>15</v>
      </c>
      <c r="AE69" s="52">
        <f t="shared" si="27"/>
        <v>88.528008866251639</v>
      </c>
      <c r="AF69" s="109"/>
    </row>
    <row r="70" spans="1:32" ht="15.75">
      <c r="A70" s="178">
        <v>51044</v>
      </c>
      <c r="B70" s="107"/>
      <c r="C70" s="174" t="s">
        <v>66</v>
      </c>
      <c r="D70" s="64">
        <v>11</v>
      </c>
      <c r="E70" s="14">
        <f t="shared" si="28"/>
        <v>52.38095238095238</v>
      </c>
      <c r="F70" s="21">
        <v>9</v>
      </c>
      <c r="G70" s="14">
        <f t="shared" si="29"/>
        <v>47.368421052631582</v>
      </c>
      <c r="H70" s="21">
        <v>20</v>
      </c>
      <c r="I70" s="14">
        <f t="shared" si="30"/>
        <v>64.516129032258064</v>
      </c>
      <c r="J70" s="108">
        <v>17</v>
      </c>
      <c r="K70" s="14">
        <f t="shared" si="31"/>
        <v>68</v>
      </c>
      <c r="L70" s="21">
        <v>11</v>
      </c>
      <c r="M70" s="14">
        <f t="shared" si="32"/>
        <v>45.833333333333336</v>
      </c>
      <c r="N70" s="14">
        <f t="shared" si="33"/>
        <v>55.619767159835064</v>
      </c>
      <c r="O70" s="104">
        <v>4</v>
      </c>
      <c r="P70" s="14">
        <f t="shared" si="34"/>
        <v>44.444444444444443</v>
      </c>
      <c r="Q70" s="140">
        <v>4</v>
      </c>
      <c r="R70" s="14">
        <f t="shared" si="35"/>
        <v>66.666666666666671</v>
      </c>
      <c r="S70" s="65">
        <v>8</v>
      </c>
      <c r="T70" s="14">
        <f t="shared" si="36"/>
        <v>66.666666666666671</v>
      </c>
      <c r="U70" s="14">
        <v>4</v>
      </c>
      <c r="V70" s="14">
        <f t="shared" si="37"/>
        <v>57.142857142857146</v>
      </c>
      <c r="W70" s="14">
        <f t="shared" si="38"/>
        <v>58.730158730158728</v>
      </c>
      <c r="X70" s="104"/>
      <c r="Y70" s="14"/>
      <c r="Z70" s="14"/>
      <c r="AA70" s="14"/>
      <c r="AB70" s="14"/>
      <c r="AC70" s="14">
        <f t="shared" si="39"/>
        <v>57.174962944996892</v>
      </c>
      <c r="AD70" s="14"/>
      <c r="AE70" s="52">
        <f t="shared" si="27"/>
        <v>57.174962944996892</v>
      </c>
      <c r="AF70" s="109"/>
    </row>
    <row r="71" spans="1:32" ht="15" customHeight="1">
      <c r="A71" s="178">
        <v>51045</v>
      </c>
      <c r="B71" s="107"/>
      <c r="C71" s="175" t="s">
        <v>67</v>
      </c>
      <c r="D71" s="64">
        <v>1</v>
      </c>
      <c r="E71" s="14">
        <f t="shared" si="28"/>
        <v>4.7619047619047619</v>
      </c>
      <c r="F71" s="21">
        <v>7</v>
      </c>
      <c r="G71" s="14">
        <f t="shared" si="29"/>
        <v>36.842105263157897</v>
      </c>
      <c r="H71" s="21">
        <v>9</v>
      </c>
      <c r="I71" s="14">
        <f t="shared" si="30"/>
        <v>29.032258064516128</v>
      </c>
      <c r="J71" s="108">
        <v>7</v>
      </c>
      <c r="K71" s="14">
        <f t="shared" si="31"/>
        <v>28</v>
      </c>
      <c r="L71" s="21">
        <v>4</v>
      </c>
      <c r="M71" s="14">
        <f t="shared" si="32"/>
        <v>16.666666666666668</v>
      </c>
      <c r="N71" s="14">
        <f t="shared" si="33"/>
        <v>23.060586951249089</v>
      </c>
      <c r="O71" s="104">
        <v>1</v>
      </c>
      <c r="P71" s="14">
        <f t="shared" si="34"/>
        <v>11.111111111111111</v>
      </c>
      <c r="Q71" s="140">
        <v>1</v>
      </c>
      <c r="R71" s="14">
        <f t="shared" si="35"/>
        <v>16.666666666666668</v>
      </c>
      <c r="S71" s="65">
        <v>4</v>
      </c>
      <c r="T71" s="14">
        <f t="shared" si="36"/>
        <v>33.333333333333336</v>
      </c>
      <c r="U71" s="14">
        <v>1</v>
      </c>
      <c r="V71" s="14">
        <f t="shared" si="37"/>
        <v>14.285714285714286</v>
      </c>
      <c r="W71" s="14">
        <f t="shared" si="38"/>
        <v>18.849206349206352</v>
      </c>
      <c r="X71" s="104"/>
      <c r="Y71" s="14"/>
      <c r="Z71" s="14"/>
      <c r="AA71" s="14"/>
      <c r="AB71" s="14"/>
      <c r="AC71" s="14">
        <f t="shared" si="39"/>
        <v>20.95489665022772</v>
      </c>
      <c r="AD71" s="14"/>
      <c r="AE71" s="52">
        <f t="shared" si="27"/>
        <v>20.95489665022772</v>
      </c>
      <c r="AF71" s="109"/>
    </row>
    <row r="72" spans="1:32" ht="15.75">
      <c r="A72" s="178">
        <v>51046</v>
      </c>
      <c r="B72" s="107"/>
      <c r="C72" s="175" t="s">
        <v>68</v>
      </c>
      <c r="D72" s="64">
        <v>9</v>
      </c>
      <c r="E72" s="14">
        <f t="shared" si="28"/>
        <v>42.857142857142854</v>
      </c>
      <c r="F72" s="21">
        <v>11</v>
      </c>
      <c r="G72" s="14">
        <f t="shared" si="29"/>
        <v>57.89473684210526</v>
      </c>
      <c r="H72" s="21">
        <v>21</v>
      </c>
      <c r="I72" s="14">
        <f t="shared" si="30"/>
        <v>67.741935483870961</v>
      </c>
      <c r="J72" s="108">
        <v>17</v>
      </c>
      <c r="K72" s="14">
        <f t="shared" si="31"/>
        <v>68</v>
      </c>
      <c r="L72" s="21">
        <v>13</v>
      </c>
      <c r="M72" s="14">
        <f t="shared" si="32"/>
        <v>54.166666666666664</v>
      </c>
      <c r="N72" s="14">
        <f t="shared" si="33"/>
        <v>58.132096369957154</v>
      </c>
      <c r="O72" s="104">
        <v>4</v>
      </c>
      <c r="P72" s="14">
        <f t="shared" si="34"/>
        <v>44.444444444444443</v>
      </c>
      <c r="Q72" s="140">
        <v>4</v>
      </c>
      <c r="R72" s="14">
        <f t="shared" si="35"/>
        <v>66.666666666666671</v>
      </c>
      <c r="S72" s="65">
        <v>8</v>
      </c>
      <c r="T72" s="14">
        <f t="shared" si="36"/>
        <v>66.666666666666671</v>
      </c>
      <c r="U72" s="14">
        <v>4</v>
      </c>
      <c r="V72" s="14">
        <f t="shared" si="37"/>
        <v>57.142857142857146</v>
      </c>
      <c r="W72" s="14">
        <f t="shared" si="38"/>
        <v>58.730158730158728</v>
      </c>
      <c r="X72" s="104"/>
      <c r="Y72" s="14"/>
      <c r="Z72" s="14"/>
      <c r="AA72" s="14"/>
      <c r="AB72" s="14"/>
      <c r="AC72" s="14">
        <f t="shared" si="39"/>
        <v>58.431127550057937</v>
      </c>
      <c r="AD72" s="14"/>
      <c r="AE72" s="52">
        <f t="shared" si="27"/>
        <v>58.431127550057937</v>
      </c>
      <c r="AF72" s="109"/>
    </row>
    <row r="73" spans="1:32" ht="15.75">
      <c r="A73" s="178">
        <v>51047</v>
      </c>
      <c r="B73" s="107"/>
      <c r="C73" s="176" t="s">
        <v>144</v>
      </c>
      <c r="D73" s="64">
        <v>13</v>
      </c>
      <c r="E73" s="14">
        <f t="shared" si="28"/>
        <v>61.904761904761905</v>
      </c>
      <c r="F73" s="21">
        <v>15</v>
      </c>
      <c r="G73" s="14">
        <f t="shared" si="29"/>
        <v>78.94736842105263</v>
      </c>
      <c r="H73" s="21">
        <v>20</v>
      </c>
      <c r="I73" s="14">
        <f t="shared" si="30"/>
        <v>64.516129032258064</v>
      </c>
      <c r="J73" s="108">
        <v>15</v>
      </c>
      <c r="K73" s="14">
        <f t="shared" si="31"/>
        <v>60</v>
      </c>
      <c r="L73" s="21">
        <v>15</v>
      </c>
      <c r="M73" s="14">
        <f t="shared" si="32"/>
        <v>62.5</v>
      </c>
      <c r="N73" s="14">
        <f t="shared" si="33"/>
        <v>65.573651871614516</v>
      </c>
      <c r="O73" s="104">
        <v>5</v>
      </c>
      <c r="P73" s="14">
        <f t="shared" si="34"/>
        <v>55.555555555555557</v>
      </c>
      <c r="Q73" s="140">
        <v>4</v>
      </c>
      <c r="R73" s="14">
        <f t="shared" si="35"/>
        <v>66.666666666666671</v>
      </c>
      <c r="S73" s="65">
        <v>7</v>
      </c>
      <c r="T73" s="14">
        <f t="shared" si="36"/>
        <v>58.333333333333336</v>
      </c>
      <c r="U73" s="14">
        <v>4</v>
      </c>
      <c r="V73" s="14">
        <f t="shared" si="37"/>
        <v>57.142857142857146</v>
      </c>
      <c r="W73" s="14">
        <f t="shared" si="38"/>
        <v>59.424603174603178</v>
      </c>
      <c r="X73" s="104"/>
      <c r="Y73" s="14"/>
      <c r="Z73" s="14"/>
      <c r="AA73" s="14"/>
      <c r="AB73" s="14"/>
      <c r="AC73" s="14">
        <f t="shared" si="39"/>
        <v>62.499127523108847</v>
      </c>
      <c r="AD73" s="14">
        <v>15</v>
      </c>
      <c r="AE73" s="52">
        <f t="shared" si="27"/>
        <v>77.499127523108854</v>
      </c>
      <c r="AF73" s="109"/>
    </row>
    <row r="74" spans="1:32" ht="15.75">
      <c r="A74" s="178">
        <v>51048</v>
      </c>
      <c r="B74" s="107"/>
      <c r="C74" s="175" t="s">
        <v>69</v>
      </c>
      <c r="D74" s="64">
        <v>0</v>
      </c>
      <c r="E74" s="14">
        <f t="shared" si="28"/>
        <v>0</v>
      </c>
      <c r="F74" s="81">
        <v>3</v>
      </c>
      <c r="G74" s="14">
        <f t="shared" si="29"/>
        <v>15.789473684210526</v>
      </c>
      <c r="H74" s="21">
        <v>6</v>
      </c>
      <c r="I74" s="14">
        <f t="shared" si="30"/>
        <v>19.35483870967742</v>
      </c>
      <c r="J74" s="108">
        <v>6</v>
      </c>
      <c r="K74" s="14">
        <f t="shared" si="31"/>
        <v>24</v>
      </c>
      <c r="L74" s="21">
        <v>3</v>
      </c>
      <c r="M74" s="14">
        <f t="shared" si="32"/>
        <v>12.5</v>
      </c>
      <c r="N74" s="14">
        <f t="shared" si="33"/>
        <v>14.328862478777589</v>
      </c>
      <c r="O74" s="104">
        <v>1</v>
      </c>
      <c r="P74" s="14">
        <f t="shared" si="34"/>
        <v>11.111111111111111</v>
      </c>
      <c r="Q74" s="140">
        <v>2</v>
      </c>
      <c r="R74" s="14">
        <f t="shared" si="35"/>
        <v>33.333333333333336</v>
      </c>
      <c r="S74" s="65">
        <v>1</v>
      </c>
      <c r="T74" s="14">
        <f t="shared" si="36"/>
        <v>8.3333333333333339</v>
      </c>
      <c r="U74" s="14">
        <v>1</v>
      </c>
      <c r="V74" s="14">
        <f t="shared" si="37"/>
        <v>14.285714285714286</v>
      </c>
      <c r="W74" s="14">
        <f t="shared" si="38"/>
        <v>16.765873015873016</v>
      </c>
      <c r="X74" s="104"/>
      <c r="Y74" s="14"/>
      <c r="Z74" s="14"/>
      <c r="AA74" s="14"/>
      <c r="AB74" s="14"/>
      <c r="AC74" s="14">
        <f t="shared" si="39"/>
        <v>15.547367747325303</v>
      </c>
      <c r="AD74" s="14"/>
      <c r="AE74" s="52">
        <f t="shared" si="27"/>
        <v>15.547367747325303</v>
      </c>
      <c r="AF74" s="109"/>
    </row>
    <row r="75" spans="1:32" ht="15.75">
      <c r="A75" s="178">
        <v>51049</v>
      </c>
      <c r="B75" s="107"/>
      <c r="C75" s="174" t="s">
        <v>70</v>
      </c>
      <c r="D75" s="64">
        <v>3</v>
      </c>
      <c r="E75" s="14">
        <f t="shared" si="28"/>
        <v>14.285714285714286</v>
      </c>
      <c r="F75" s="21">
        <v>6</v>
      </c>
      <c r="G75" s="14">
        <f t="shared" si="29"/>
        <v>31.578947368421051</v>
      </c>
      <c r="H75" s="21">
        <v>4</v>
      </c>
      <c r="I75" s="14">
        <f t="shared" si="30"/>
        <v>12.903225806451612</v>
      </c>
      <c r="J75" s="108">
        <v>2</v>
      </c>
      <c r="K75" s="14">
        <f t="shared" si="31"/>
        <v>8</v>
      </c>
      <c r="L75" s="21">
        <v>6</v>
      </c>
      <c r="M75" s="14">
        <f t="shared" si="32"/>
        <v>25</v>
      </c>
      <c r="N75" s="14">
        <f t="shared" si="33"/>
        <v>18.353577492117388</v>
      </c>
      <c r="O75" s="104">
        <v>0</v>
      </c>
      <c r="P75" s="14">
        <f t="shared" si="34"/>
        <v>0</v>
      </c>
      <c r="Q75" s="140">
        <v>2</v>
      </c>
      <c r="R75" s="14">
        <f t="shared" si="35"/>
        <v>33.333333333333336</v>
      </c>
      <c r="S75" s="65">
        <v>0</v>
      </c>
      <c r="T75" s="14">
        <f t="shared" si="36"/>
        <v>0</v>
      </c>
      <c r="U75" s="14">
        <v>0</v>
      </c>
      <c r="V75" s="14">
        <f t="shared" si="37"/>
        <v>0</v>
      </c>
      <c r="W75" s="14">
        <f t="shared" si="38"/>
        <v>8.3333333333333339</v>
      </c>
      <c r="X75" s="104"/>
      <c r="Y75" s="14"/>
      <c r="Z75" s="14"/>
      <c r="AA75" s="14"/>
      <c r="AB75" s="14"/>
      <c r="AC75" s="14">
        <f t="shared" si="39"/>
        <v>13.343455412725362</v>
      </c>
      <c r="AD75" s="14"/>
      <c r="AE75" s="52">
        <f t="shared" si="27"/>
        <v>13.343455412725362</v>
      </c>
      <c r="AF75" s="109"/>
    </row>
    <row r="76" spans="1:32" ht="15.75">
      <c r="A76" s="178">
        <v>51050</v>
      </c>
      <c r="B76" s="107"/>
      <c r="C76" s="174" t="s">
        <v>71</v>
      </c>
      <c r="D76" s="64">
        <v>8</v>
      </c>
      <c r="E76" s="14">
        <f t="shared" si="28"/>
        <v>38.095238095238095</v>
      </c>
      <c r="F76" s="21">
        <v>12</v>
      </c>
      <c r="G76" s="14">
        <f t="shared" si="29"/>
        <v>63.157894736842103</v>
      </c>
      <c r="H76" s="21">
        <v>16</v>
      </c>
      <c r="I76" s="14">
        <f t="shared" si="30"/>
        <v>51.612903225806448</v>
      </c>
      <c r="J76" s="108">
        <v>14</v>
      </c>
      <c r="K76" s="14">
        <f t="shared" si="31"/>
        <v>56</v>
      </c>
      <c r="L76" s="21">
        <v>12</v>
      </c>
      <c r="M76" s="14">
        <f t="shared" si="32"/>
        <v>50</v>
      </c>
      <c r="N76" s="14">
        <f t="shared" si="33"/>
        <v>51.773207211577322</v>
      </c>
      <c r="O76" s="104">
        <v>7</v>
      </c>
      <c r="P76" s="14">
        <f t="shared" si="34"/>
        <v>77.777777777777771</v>
      </c>
      <c r="Q76" s="140">
        <v>3</v>
      </c>
      <c r="R76" s="14">
        <f t="shared" si="35"/>
        <v>50</v>
      </c>
      <c r="S76" s="65">
        <v>5</v>
      </c>
      <c r="T76" s="14">
        <f t="shared" si="36"/>
        <v>41.666666666666664</v>
      </c>
      <c r="U76" s="14">
        <v>3</v>
      </c>
      <c r="V76" s="14">
        <f t="shared" si="37"/>
        <v>42.857142857142854</v>
      </c>
      <c r="W76" s="14">
        <f t="shared" si="38"/>
        <v>53.075396825396822</v>
      </c>
      <c r="X76" s="104"/>
      <c r="Y76" s="14"/>
      <c r="Z76" s="14"/>
      <c r="AA76" s="14"/>
      <c r="AB76" s="14"/>
      <c r="AC76" s="14">
        <f t="shared" si="39"/>
        <v>52.424302018487069</v>
      </c>
      <c r="AD76" s="14">
        <v>15</v>
      </c>
      <c r="AE76" s="52">
        <f t="shared" si="27"/>
        <v>67.424302018487069</v>
      </c>
      <c r="AF76" s="109"/>
    </row>
    <row r="77" spans="1:32" ht="15.75">
      <c r="A77" s="178">
        <v>51051</v>
      </c>
      <c r="B77" s="107"/>
      <c r="C77" s="175" t="s">
        <v>72</v>
      </c>
      <c r="D77" s="64">
        <v>6</v>
      </c>
      <c r="E77" s="14">
        <f t="shared" si="28"/>
        <v>28.571428571428573</v>
      </c>
      <c r="F77" s="81">
        <v>11</v>
      </c>
      <c r="G77" s="14">
        <f t="shared" si="29"/>
        <v>57.89473684210526</v>
      </c>
      <c r="H77" s="21">
        <v>11</v>
      </c>
      <c r="I77" s="14">
        <f t="shared" si="30"/>
        <v>35.483870967741936</v>
      </c>
      <c r="J77" s="108">
        <v>16</v>
      </c>
      <c r="K77" s="14">
        <f t="shared" si="31"/>
        <v>64</v>
      </c>
      <c r="L77" s="21">
        <v>10</v>
      </c>
      <c r="M77" s="14">
        <f t="shared" si="32"/>
        <v>41.666666666666664</v>
      </c>
      <c r="N77" s="14">
        <f t="shared" si="33"/>
        <v>45.523340609588487</v>
      </c>
      <c r="O77" s="104">
        <v>4</v>
      </c>
      <c r="P77" s="14">
        <f t="shared" si="34"/>
        <v>44.444444444444443</v>
      </c>
      <c r="Q77" s="140">
        <v>4</v>
      </c>
      <c r="R77" s="14">
        <f t="shared" si="35"/>
        <v>66.666666666666671</v>
      </c>
      <c r="S77" s="65">
        <v>7</v>
      </c>
      <c r="T77" s="14">
        <f t="shared" si="36"/>
        <v>58.333333333333336</v>
      </c>
      <c r="U77" s="14">
        <v>5</v>
      </c>
      <c r="V77" s="14">
        <f t="shared" si="37"/>
        <v>71.428571428571431</v>
      </c>
      <c r="W77" s="14">
        <f t="shared" si="38"/>
        <v>60.218253968253975</v>
      </c>
      <c r="X77" s="104"/>
      <c r="Y77" s="14"/>
      <c r="Z77" s="14"/>
      <c r="AA77" s="14"/>
      <c r="AB77" s="14"/>
      <c r="AC77" s="14">
        <f t="shared" si="39"/>
        <v>52.870797288921231</v>
      </c>
      <c r="AD77" s="14"/>
      <c r="AE77" s="52">
        <f t="shared" si="27"/>
        <v>52.870797288921231</v>
      </c>
      <c r="AF77" s="109"/>
    </row>
    <row r="78" spans="1:32" s="11" customFormat="1" ht="17.25" customHeight="1">
      <c r="A78" s="178">
        <v>51052</v>
      </c>
      <c r="B78" s="107"/>
      <c r="C78" s="174" t="s">
        <v>73</v>
      </c>
      <c r="D78" s="64">
        <v>0</v>
      </c>
      <c r="E78" s="14">
        <f t="shared" si="28"/>
        <v>0</v>
      </c>
      <c r="F78" s="64">
        <v>0</v>
      </c>
      <c r="G78" s="14">
        <f t="shared" si="29"/>
        <v>0</v>
      </c>
      <c r="H78" s="21">
        <v>0</v>
      </c>
      <c r="I78" s="14">
        <f t="shared" si="30"/>
        <v>0</v>
      </c>
      <c r="J78" s="108">
        <v>0</v>
      </c>
      <c r="K78" s="14">
        <f t="shared" si="31"/>
        <v>0</v>
      </c>
      <c r="L78" s="64">
        <v>0</v>
      </c>
      <c r="M78" s="14">
        <f t="shared" si="32"/>
        <v>0</v>
      </c>
      <c r="N78" s="14">
        <f t="shared" si="33"/>
        <v>0</v>
      </c>
      <c r="O78" s="107">
        <v>0</v>
      </c>
      <c r="P78" s="14">
        <f t="shared" si="34"/>
        <v>0</v>
      </c>
      <c r="Q78" s="141">
        <v>0</v>
      </c>
      <c r="R78" s="14">
        <f t="shared" si="35"/>
        <v>0</v>
      </c>
      <c r="S78" s="65">
        <v>0</v>
      </c>
      <c r="T78" s="14">
        <f t="shared" si="36"/>
        <v>0</v>
      </c>
      <c r="U78" s="14">
        <v>0</v>
      </c>
      <c r="V78" s="14">
        <f t="shared" si="37"/>
        <v>0</v>
      </c>
      <c r="W78" s="14">
        <f t="shared" si="38"/>
        <v>0</v>
      </c>
      <c r="X78" s="107"/>
      <c r="Y78" s="14"/>
      <c r="Z78" s="14"/>
      <c r="AA78" s="14"/>
      <c r="AB78" s="14"/>
      <c r="AC78" s="14">
        <f t="shared" si="39"/>
        <v>0</v>
      </c>
      <c r="AD78" s="14"/>
      <c r="AE78" s="52">
        <f t="shared" si="27"/>
        <v>0</v>
      </c>
      <c r="AF78" s="107"/>
    </row>
    <row r="79" spans="1:32" s="11" customFormat="1" ht="17.25" customHeight="1">
      <c r="A79" s="178">
        <v>51053</v>
      </c>
      <c r="B79" s="107"/>
      <c r="C79" s="175" t="s">
        <v>74</v>
      </c>
      <c r="D79" s="64">
        <v>8</v>
      </c>
      <c r="E79" s="14">
        <f t="shared" si="28"/>
        <v>38.095238095238095</v>
      </c>
      <c r="F79" s="64">
        <v>4</v>
      </c>
      <c r="G79" s="14">
        <f t="shared" si="29"/>
        <v>21.05263157894737</v>
      </c>
      <c r="H79" s="21">
        <v>10</v>
      </c>
      <c r="I79" s="14">
        <f t="shared" si="30"/>
        <v>32.258064516129032</v>
      </c>
      <c r="J79" s="108">
        <v>9</v>
      </c>
      <c r="K79" s="14">
        <f t="shared" si="31"/>
        <v>36</v>
      </c>
      <c r="L79" s="64">
        <v>8</v>
      </c>
      <c r="M79" s="14">
        <f t="shared" si="32"/>
        <v>33.333333333333336</v>
      </c>
      <c r="N79" s="14">
        <f t="shared" si="33"/>
        <v>32.147853504729568</v>
      </c>
      <c r="O79" s="107">
        <v>0</v>
      </c>
      <c r="P79" s="14">
        <f t="shared" si="34"/>
        <v>0</v>
      </c>
      <c r="Q79" s="141">
        <v>3</v>
      </c>
      <c r="R79" s="14">
        <f t="shared" si="35"/>
        <v>50</v>
      </c>
      <c r="S79" s="65">
        <v>5</v>
      </c>
      <c r="T79" s="14">
        <f t="shared" si="36"/>
        <v>41.666666666666664</v>
      </c>
      <c r="U79" s="14">
        <v>3</v>
      </c>
      <c r="V79" s="14">
        <f t="shared" si="37"/>
        <v>42.857142857142854</v>
      </c>
      <c r="W79" s="14">
        <f t="shared" si="38"/>
        <v>33.63095238095238</v>
      </c>
      <c r="X79" s="107"/>
      <c r="Y79" s="14"/>
      <c r="Z79" s="14"/>
      <c r="AA79" s="14"/>
      <c r="AB79" s="14"/>
      <c r="AC79" s="14">
        <f t="shared" si="39"/>
        <v>32.889402942840974</v>
      </c>
      <c r="AD79" s="14"/>
      <c r="AE79" s="52">
        <f t="shared" si="27"/>
        <v>32.889402942840974</v>
      </c>
      <c r="AF79" s="107"/>
    </row>
    <row r="80" spans="1:32" s="11" customFormat="1" ht="17.25" customHeight="1">
      <c r="A80" s="178">
        <v>51054</v>
      </c>
      <c r="B80" s="107"/>
      <c r="C80" s="174" t="s">
        <v>75</v>
      </c>
      <c r="D80" s="64">
        <v>13</v>
      </c>
      <c r="E80" s="14">
        <f t="shared" si="28"/>
        <v>61.904761904761905</v>
      </c>
      <c r="F80" s="64">
        <v>13</v>
      </c>
      <c r="G80" s="14">
        <f t="shared" si="29"/>
        <v>68.421052631578945</v>
      </c>
      <c r="H80" s="21">
        <v>20</v>
      </c>
      <c r="I80" s="14">
        <f t="shared" si="30"/>
        <v>64.516129032258064</v>
      </c>
      <c r="J80" s="108">
        <v>17</v>
      </c>
      <c r="K80" s="14">
        <f t="shared" si="31"/>
        <v>68</v>
      </c>
      <c r="L80" s="64">
        <v>19</v>
      </c>
      <c r="M80" s="14">
        <f t="shared" si="32"/>
        <v>79.166666666666671</v>
      </c>
      <c r="N80" s="14">
        <f t="shared" si="33"/>
        <v>68.401722047053127</v>
      </c>
      <c r="O80" s="107">
        <v>4</v>
      </c>
      <c r="P80" s="14">
        <f t="shared" si="34"/>
        <v>44.444444444444443</v>
      </c>
      <c r="Q80" s="141">
        <v>4</v>
      </c>
      <c r="R80" s="14">
        <f t="shared" si="35"/>
        <v>66.666666666666671</v>
      </c>
      <c r="S80" s="65">
        <v>9</v>
      </c>
      <c r="T80" s="14">
        <f t="shared" si="36"/>
        <v>75</v>
      </c>
      <c r="U80" s="14">
        <v>4</v>
      </c>
      <c r="V80" s="14">
        <f t="shared" si="37"/>
        <v>57.142857142857146</v>
      </c>
      <c r="W80" s="14">
        <f t="shared" si="38"/>
        <v>60.813492063492063</v>
      </c>
      <c r="X80" s="107"/>
      <c r="Y80" s="14"/>
      <c r="Z80" s="14"/>
      <c r="AA80" s="14"/>
      <c r="AB80" s="14"/>
      <c r="AC80" s="14">
        <f t="shared" si="39"/>
        <v>64.607607055272595</v>
      </c>
      <c r="AD80" s="14"/>
      <c r="AE80" s="52">
        <f t="shared" si="27"/>
        <v>64.607607055272595</v>
      </c>
      <c r="AF80" s="107"/>
    </row>
    <row r="81" spans="1:32" s="11" customFormat="1" ht="15.75" customHeight="1">
      <c r="A81" s="178">
        <v>51055</v>
      </c>
      <c r="B81" s="107"/>
      <c r="C81" s="174" t="s">
        <v>76</v>
      </c>
      <c r="D81" s="64">
        <v>8</v>
      </c>
      <c r="E81" s="14">
        <f t="shared" si="28"/>
        <v>38.095238095238095</v>
      </c>
      <c r="F81" s="64">
        <v>13</v>
      </c>
      <c r="G81" s="14">
        <f t="shared" si="29"/>
        <v>68.421052631578945</v>
      </c>
      <c r="H81" s="21">
        <v>24</v>
      </c>
      <c r="I81" s="14">
        <f t="shared" si="30"/>
        <v>77.41935483870968</v>
      </c>
      <c r="J81" s="108">
        <v>18</v>
      </c>
      <c r="K81" s="14">
        <f t="shared" si="31"/>
        <v>72</v>
      </c>
      <c r="L81" s="64">
        <v>12</v>
      </c>
      <c r="M81" s="14">
        <f t="shared" si="32"/>
        <v>50</v>
      </c>
      <c r="N81" s="14">
        <f t="shared" si="33"/>
        <v>61.187129113105343</v>
      </c>
      <c r="O81" s="107">
        <v>7</v>
      </c>
      <c r="P81" s="14">
        <f t="shared" si="34"/>
        <v>77.777777777777771</v>
      </c>
      <c r="Q81" s="141">
        <v>4</v>
      </c>
      <c r="R81" s="14">
        <f t="shared" si="35"/>
        <v>66.666666666666671</v>
      </c>
      <c r="S81" s="65">
        <v>9</v>
      </c>
      <c r="T81" s="14">
        <f t="shared" si="36"/>
        <v>75</v>
      </c>
      <c r="U81" s="14">
        <v>5</v>
      </c>
      <c r="V81" s="14">
        <f t="shared" si="37"/>
        <v>71.428571428571431</v>
      </c>
      <c r="W81" s="14">
        <f t="shared" si="38"/>
        <v>72.718253968253975</v>
      </c>
      <c r="X81" s="107"/>
      <c r="Y81" s="14"/>
      <c r="Z81" s="14"/>
      <c r="AA81" s="14"/>
      <c r="AB81" s="14"/>
      <c r="AC81" s="14">
        <f t="shared" si="39"/>
        <v>66.952691540679666</v>
      </c>
      <c r="AD81" s="14"/>
      <c r="AE81" s="52">
        <f t="shared" si="27"/>
        <v>66.952691540679666</v>
      </c>
      <c r="AF81" s="107"/>
    </row>
    <row r="82" spans="1:32" ht="15.75">
      <c r="A82" s="178">
        <v>51056</v>
      </c>
      <c r="B82" s="107"/>
      <c r="C82" s="174" t="s">
        <v>77</v>
      </c>
      <c r="D82" s="64">
        <v>0</v>
      </c>
      <c r="E82" s="14">
        <f t="shared" si="28"/>
        <v>0</v>
      </c>
      <c r="F82" s="64">
        <v>1</v>
      </c>
      <c r="G82" s="14">
        <f t="shared" si="29"/>
        <v>5.2631578947368425</v>
      </c>
      <c r="H82" s="21">
        <v>1</v>
      </c>
      <c r="I82" s="14">
        <f t="shared" si="30"/>
        <v>3.225806451612903</v>
      </c>
      <c r="J82" s="108">
        <v>1</v>
      </c>
      <c r="K82" s="14">
        <f t="shared" si="31"/>
        <v>4</v>
      </c>
      <c r="L82" s="64">
        <v>1</v>
      </c>
      <c r="M82" s="14">
        <f t="shared" si="32"/>
        <v>4.166666666666667</v>
      </c>
      <c r="N82" s="14">
        <f t="shared" si="33"/>
        <v>3.3311262026032828</v>
      </c>
      <c r="O82" s="104">
        <v>1</v>
      </c>
      <c r="P82" s="14">
        <f t="shared" si="34"/>
        <v>11.111111111111111</v>
      </c>
      <c r="Q82" s="141">
        <v>0</v>
      </c>
      <c r="R82" s="14">
        <f t="shared" si="35"/>
        <v>0</v>
      </c>
      <c r="S82" s="65">
        <v>0</v>
      </c>
      <c r="T82" s="14">
        <f t="shared" si="36"/>
        <v>0</v>
      </c>
      <c r="U82" s="14">
        <v>0</v>
      </c>
      <c r="V82" s="14">
        <f t="shared" si="37"/>
        <v>0</v>
      </c>
      <c r="W82" s="14">
        <f t="shared" si="38"/>
        <v>2.7777777777777777</v>
      </c>
      <c r="X82" s="104"/>
      <c r="Y82" s="14"/>
      <c r="Z82" s="14"/>
      <c r="AA82" s="14"/>
      <c r="AB82" s="14"/>
      <c r="AC82" s="14">
        <f t="shared" si="39"/>
        <v>3.0544519901905303</v>
      </c>
      <c r="AD82" s="14"/>
      <c r="AE82" s="52">
        <f t="shared" si="27"/>
        <v>3.0544519901905303</v>
      </c>
      <c r="AF82" s="109"/>
    </row>
    <row r="83" spans="1:32" ht="15.75">
      <c r="A83" s="178">
        <v>51057</v>
      </c>
      <c r="B83" s="107"/>
      <c r="C83" s="174" t="s">
        <v>78</v>
      </c>
      <c r="D83" s="64">
        <v>2</v>
      </c>
      <c r="E83" s="14">
        <f t="shared" si="28"/>
        <v>9.5238095238095237</v>
      </c>
      <c r="F83" s="64">
        <v>2</v>
      </c>
      <c r="G83" s="14">
        <f t="shared" si="29"/>
        <v>10.526315789473685</v>
      </c>
      <c r="H83" s="21">
        <v>4</v>
      </c>
      <c r="I83" s="14">
        <f t="shared" si="30"/>
        <v>12.903225806451612</v>
      </c>
      <c r="J83" s="108">
        <v>1</v>
      </c>
      <c r="K83" s="14">
        <f t="shared" si="31"/>
        <v>4</v>
      </c>
      <c r="L83" s="64">
        <v>2</v>
      </c>
      <c r="M83" s="14">
        <f t="shared" si="32"/>
        <v>8.3333333333333339</v>
      </c>
      <c r="N83" s="14">
        <f t="shared" si="33"/>
        <v>9.0573368906136302</v>
      </c>
      <c r="O83" s="104">
        <v>4</v>
      </c>
      <c r="P83" s="14">
        <f t="shared" si="34"/>
        <v>44.444444444444443</v>
      </c>
      <c r="Q83" s="141">
        <v>1</v>
      </c>
      <c r="R83" s="14">
        <f t="shared" si="35"/>
        <v>16.666666666666668</v>
      </c>
      <c r="S83" s="65">
        <v>2</v>
      </c>
      <c r="T83" s="14">
        <f t="shared" si="36"/>
        <v>16.666666666666668</v>
      </c>
      <c r="U83" s="14">
        <v>0</v>
      </c>
      <c r="V83" s="14">
        <f t="shared" si="37"/>
        <v>0</v>
      </c>
      <c r="W83" s="14">
        <f t="shared" si="38"/>
        <v>19.444444444444446</v>
      </c>
      <c r="X83" s="104"/>
      <c r="Y83" s="14"/>
      <c r="Z83" s="14"/>
      <c r="AA83" s="14"/>
      <c r="AB83" s="14"/>
      <c r="AC83" s="14">
        <f t="shared" si="39"/>
        <v>14.250890667529038</v>
      </c>
      <c r="AD83" s="14"/>
      <c r="AE83" s="52">
        <f t="shared" si="27"/>
        <v>14.250890667529038</v>
      </c>
      <c r="AF83" s="109"/>
    </row>
    <row r="84" spans="1:32" ht="15.75">
      <c r="A84" s="178">
        <v>51058</v>
      </c>
      <c r="B84" s="107"/>
      <c r="C84" s="174" t="s">
        <v>79</v>
      </c>
      <c r="D84" s="64">
        <v>6</v>
      </c>
      <c r="E84" s="14">
        <f t="shared" si="28"/>
        <v>28.571428571428573</v>
      </c>
      <c r="F84" s="64">
        <v>9</v>
      </c>
      <c r="G84" s="14">
        <f t="shared" si="29"/>
        <v>47.368421052631582</v>
      </c>
      <c r="H84" s="21">
        <v>14</v>
      </c>
      <c r="I84" s="14">
        <f t="shared" si="30"/>
        <v>45.161290322580648</v>
      </c>
      <c r="J84" s="108">
        <v>14</v>
      </c>
      <c r="K84" s="14">
        <f t="shared" si="31"/>
        <v>56</v>
      </c>
      <c r="L84" s="111">
        <v>10</v>
      </c>
      <c r="M84" s="14">
        <f t="shared" si="32"/>
        <v>41.666666666666664</v>
      </c>
      <c r="N84" s="14">
        <f t="shared" si="33"/>
        <v>43.753561322661497</v>
      </c>
      <c r="O84" s="104">
        <v>5</v>
      </c>
      <c r="P84" s="14">
        <f t="shared" si="34"/>
        <v>55.555555555555557</v>
      </c>
      <c r="Q84" s="142">
        <v>4</v>
      </c>
      <c r="R84" s="14">
        <f t="shared" si="35"/>
        <v>66.666666666666671</v>
      </c>
      <c r="S84" s="65">
        <v>7</v>
      </c>
      <c r="T84" s="14">
        <f t="shared" si="36"/>
        <v>58.333333333333336</v>
      </c>
      <c r="U84" s="14">
        <v>5</v>
      </c>
      <c r="V84" s="14">
        <f t="shared" si="37"/>
        <v>71.428571428571431</v>
      </c>
      <c r="W84" s="14">
        <f t="shared" si="38"/>
        <v>62.996031746031747</v>
      </c>
      <c r="X84" s="104"/>
      <c r="Y84" s="14"/>
      <c r="Z84" s="14"/>
      <c r="AA84" s="14"/>
      <c r="AB84" s="14"/>
      <c r="AC84" s="14">
        <f t="shared" si="39"/>
        <v>53.374796534346622</v>
      </c>
      <c r="AD84" s="14"/>
      <c r="AE84" s="52">
        <f t="shared" si="27"/>
        <v>53.374796534346622</v>
      </c>
      <c r="AF84" s="112"/>
    </row>
    <row r="85" spans="1:32" ht="15.75">
      <c r="A85" s="179">
        <v>51059</v>
      </c>
      <c r="B85" s="113"/>
      <c r="C85" s="177" t="s">
        <v>80</v>
      </c>
      <c r="D85" s="76">
        <v>8</v>
      </c>
      <c r="E85" s="14">
        <f t="shared" si="28"/>
        <v>38.095238095238095</v>
      </c>
      <c r="F85" s="76">
        <v>9</v>
      </c>
      <c r="G85" s="14">
        <f t="shared" si="29"/>
        <v>47.368421052631582</v>
      </c>
      <c r="H85" s="81">
        <v>14</v>
      </c>
      <c r="I85" s="14">
        <f t="shared" si="30"/>
        <v>45.161290322580648</v>
      </c>
      <c r="J85" s="114">
        <v>11</v>
      </c>
      <c r="K85" s="14">
        <f t="shared" si="31"/>
        <v>44</v>
      </c>
      <c r="L85" s="76">
        <v>9</v>
      </c>
      <c r="M85" s="14">
        <f t="shared" si="32"/>
        <v>37.5</v>
      </c>
      <c r="N85" s="14">
        <f t="shared" si="33"/>
        <v>42.424989894090068</v>
      </c>
      <c r="O85" s="115">
        <v>3</v>
      </c>
      <c r="P85" s="14">
        <f t="shared" si="34"/>
        <v>33.333333333333336</v>
      </c>
      <c r="Q85" s="141">
        <v>3</v>
      </c>
      <c r="R85" s="14">
        <f t="shared" si="35"/>
        <v>50</v>
      </c>
      <c r="S85" s="82">
        <v>5</v>
      </c>
      <c r="T85" s="14">
        <f t="shared" si="36"/>
        <v>41.666666666666664</v>
      </c>
      <c r="U85" s="14">
        <v>4</v>
      </c>
      <c r="V85" s="14">
        <f t="shared" si="37"/>
        <v>57.142857142857146</v>
      </c>
      <c r="W85" s="14">
        <f t="shared" si="38"/>
        <v>45.535714285714285</v>
      </c>
      <c r="X85" s="115"/>
      <c r="Y85" s="80"/>
      <c r="Z85" s="80"/>
      <c r="AA85" s="80"/>
      <c r="AB85" s="14"/>
      <c r="AC85" s="14">
        <f t="shared" si="39"/>
        <v>43.980352089902176</v>
      </c>
      <c r="AD85" s="14">
        <v>15</v>
      </c>
      <c r="AE85" s="52">
        <f t="shared" si="27"/>
        <v>58.980352089902176</v>
      </c>
      <c r="AF85" s="112"/>
    </row>
    <row r="86" spans="1:32" ht="27" customHeight="1">
      <c r="A86" s="214"/>
      <c r="B86" s="215"/>
      <c r="C86" s="215"/>
      <c r="D86" s="215"/>
      <c r="E86" s="215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  <c r="AA86" s="215"/>
      <c r="AB86" s="215"/>
      <c r="AC86" s="215"/>
      <c r="AD86" s="215"/>
      <c r="AE86" s="215"/>
      <c r="AF86" s="216"/>
    </row>
    <row r="87" spans="1:32" ht="15.75" customHeight="1">
      <c r="A87" s="83"/>
      <c r="B87" s="69"/>
      <c r="C87" s="210" t="s">
        <v>2</v>
      </c>
      <c r="D87" s="210"/>
      <c r="E87" s="210"/>
      <c r="F87" s="210"/>
      <c r="G87" s="210"/>
      <c r="H87" s="210"/>
      <c r="I87" s="70"/>
      <c r="J87" s="70"/>
      <c r="K87" s="70"/>
      <c r="L87" s="210" t="s">
        <v>16</v>
      </c>
      <c r="M87" s="210"/>
      <c r="N87" s="210"/>
      <c r="O87" s="210"/>
      <c r="P87" s="210"/>
      <c r="Q87" s="210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182"/>
      <c r="AE87" s="182"/>
      <c r="AF87" s="84"/>
    </row>
    <row r="88" spans="1:32" ht="15" customHeight="1">
      <c r="A88" s="77"/>
      <c r="B88" s="78"/>
      <c r="C88" s="213" t="s">
        <v>141</v>
      </c>
      <c r="D88" s="213"/>
      <c r="E88" s="213"/>
      <c r="F88" s="213"/>
      <c r="G88" s="213"/>
      <c r="H88" s="213"/>
      <c r="I88" s="102"/>
      <c r="J88" s="102"/>
      <c r="K88" s="102"/>
      <c r="L88" s="213" t="s">
        <v>17</v>
      </c>
      <c r="M88" s="213"/>
      <c r="N88" s="213"/>
      <c r="O88" s="213"/>
      <c r="P88" s="213"/>
      <c r="Q88" s="213"/>
      <c r="R88" s="223"/>
      <c r="S88" s="223"/>
      <c r="T88" s="223"/>
      <c r="U88" s="223"/>
      <c r="V88" s="223"/>
      <c r="W88" s="223"/>
      <c r="X88" s="223"/>
      <c r="Y88" s="223"/>
      <c r="Z88" s="223"/>
      <c r="AA88" s="223"/>
      <c r="AB88" s="223"/>
      <c r="AC88" s="223"/>
      <c r="AD88" s="183"/>
      <c r="AE88" s="183"/>
      <c r="AF88" s="79"/>
    </row>
    <row r="89" spans="1:32" s="12" customFormat="1">
      <c r="Q89" s="22"/>
    </row>
    <row r="90" spans="1:32" s="12" customFormat="1">
      <c r="C90" s="5"/>
      <c r="Q90" s="22"/>
    </row>
    <row r="91" spans="1:32" s="12" customFormat="1">
      <c r="C91" s="5"/>
      <c r="Q91" s="22"/>
    </row>
    <row r="92" spans="1:32" s="12" customFormat="1">
      <c r="C92" s="5"/>
      <c r="Q92" s="22"/>
    </row>
    <row r="93" spans="1:32" s="12" customFormat="1">
      <c r="C93" s="5"/>
      <c r="Q93" s="22"/>
    </row>
    <row r="94" spans="1:32" s="12" customFormat="1">
      <c r="C94" s="5"/>
      <c r="Q94" s="22"/>
    </row>
    <row r="95" spans="1:32" s="12" customFormat="1">
      <c r="C95" s="5"/>
      <c r="Q95" s="22"/>
    </row>
    <row r="96" spans="1:32" s="12" customFormat="1">
      <c r="C96" s="5"/>
      <c r="Q96" s="22"/>
    </row>
    <row r="97" spans="3:17" s="12" customFormat="1">
      <c r="C97" s="5"/>
      <c r="Q97" s="22"/>
    </row>
    <row r="98" spans="3:17" s="12" customFormat="1">
      <c r="C98" s="5"/>
      <c r="Q98" s="22"/>
    </row>
    <row r="99" spans="3:17" s="12" customFormat="1">
      <c r="C99" s="5"/>
      <c r="Q99" s="22"/>
    </row>
    <row r="100" spans="3:17" s="12" customFormat="1">
      <c r="C100" s="5"/>
      <c r="Q100" s="22"/>
    </row>
    <row r="101" spans="3:17" s="12" customFormat="1">
      <c r="C101" s="5"/>
      <c r="Q101" s="22"/>
    </row>
    <row r="102" spans="3:17" s="12" customFormat="1">
      <c r="C102" s="5"/>
      <c r="Q102" s="22"/>
    </row>
    <row r="103" spans="3:17" s="12" customFormat="1">
      <c r="C103" s="5"/>
      <c r="Q103" s="22"/>
    </row>
    <row r="104" spans="3:17" s="12" customFormat="1">
      <c r="C104" s="5"/>
      <c r="Q104" s="22"/>
    </row>
    <row r="105" spans="3:17" s="12" customFormat="1">
      <c r="C105" s="5"/>
      <c r="Q105" s="22"/>
    </row>
    <row r="106" spans="3:17" s="12" customFormat="1">
      <c r="C106" s="5"/>
      <c r="Q106" s="22"/>
    </row>
    <row r="107" spans="3:17" s="12" customFormat="1">
      <c r="C107" s="5"/>
      <c r="Q107" s="22"/>
    </row>
    <row r="108" spans="3:17" s="12" customFormat="1">
      <c r="C108" s="5"/>
      <c r="Q108" s="22"/>
    </row>
    <row r="109" spans="3:17" s="12" customFormat="1">
      <c r="C109" s="5"/>
      <c r="Q109" s="22"/>
    </row>
    <row r="110" spans="3:17" s="12" customFormat="1">
      <c r="C110" s="5"/>
      <c r="Q110" s="22"/>
    </row>
    <row r="111" spans="3:17" s="12" customFormat="1">
      <c r="C111" s="5"/>
      <c r="Q111" s="22"/>
    </row>
    <row r="112" spans="3:17" s="12" customFormat="1">
      <c r="C112" s="5"/>
      <c r="Q112" s="22"/>
    </row>
    <row r="113" spans="3:17" s="12" customFormat="1">
      <c r="C113" s="5"/>
      <c r="Q113" s="22"/>
    </row>
    <row r="114" spans="3:17" s="12" customFormat="1">
      <c r="C114" s="5"/>
      <c r="Q114" s="22"/>
    </row>
    <row r="115" spans="3:17" s="12" customFormat="1">
      <c r="C115" s="5"/>
      <c r="Q115" s="22"/>
    </row>
    <row r="116" spans="3:17" s="12" customFormat="1">
      <c r="C116" s="5"/>
      <c r="Q116" s="22"/>
    </row>
    <row r="117" spans="3:17" s="12" customFormat="1">
      <c r="C117" s="5"/>
      <c r="Q117" s="22"/>
    </row>
    <row r="118" spans="3:17" s="12" customFormat="1">
      <c r="C118" s="5"/>
      <c r="Q118" s="22"/>
    </row>
    <row r="119" spans="3:17" s="12" customFormat="1">
      <c r="C119" s="5"/>
      <c r="Q119" s="22"/>
    </row>
    <row r="120" spans="3:17" s="12" customFormat="1">
      <c r="C120" s="5"/>
      <c r="Q120" s="22"/>
    </row>
    <row r="121" spans="3:17" s="12" customFormat="1">
      <c r="C121" s="5"/>
      <c r="Q121" s="22"/>
    </row>
    <row r="122" spans="3:17" s="12" customFormat="1">
      <c r="C122" s="5"/>
      <c r="Q122" s="22"/>
    </row>
    <row r="123" spans="3:17" s="12" customFormat="1">
      <c r="C123" s="5"/>
      <c r="Q123" s="22"/>
    </row>
    <row r="124" spans="3:17" s="12" customFormat="1">
      <c r="C124" s="5"/>
      <c r="Q124" s="22"/>
    </row>
    <row r="125" spans="3:17" s="12" customFormat="1">
      <c r="C125" s="5"/>
      <c r="Q125" s="22"/>
    </row>
    <row r="126" spans="3:17" s="12" customFormat="1">
      <c r="C126" s="5"/>
      <c r="Q126" s="22"/>
    </row>
    <row r="127" spans="3:17" s="12" customFormat="1">
      <c r="C127" s="5"/>
      <c r="Q127" s="22"/>
    </row>
    <row r="128" spans="3:17" s="12" customFormat="1">
      <c r="C128" s="5"/>
      <c r="Q128" s="22"/>
    </row>
    <row r="129" spans="3:17" s="12" customFormat="1">
      <c r="C129" s="5"/>
      <c r="Q129" s="22"/>
    </row>
    <row r="130" spans="3:17" s="12" customFormat="1">
      <c r="C130" s="5"/>
      <c r="Q130" s="22"/>
    </row>
    <row r="131" spans="3:17" s="12" customFormat="1">
      <c r="C131" s="5"/>
      <c r="Q131" s="22"/>
    </row>
    <row r="132" spans="3:17" s="12" customFormat="1">
      <c r="C132" s="5"/>
      <c r="Q132" s="22"/>
    </row>
    <row r="133" spans="3:17" s="12" customFormat="1">
      <c r="C133" s="5"/>
      <c r="Q133" s="22"/>
    </row>
    <row r="134" spans="3:17" s="12" customFormat="1">
      <c r="C134" s="5"/>
      <c r="Q134" s="22"/>
    </row>
    <row r="135" spans="3:17" s="12" customFormat="1">
      <c r="C135" s="5"/>
      <c r="Q135" s="22"/>
    </row>
    <row r="136" spans="3:17" s="12" customFormat="1">
      <c r="C136" s="5"/>
      <c r="Q136" s="22"/>
    </row>
    <row r="137" spans="3:17" s="12" customFormat="1">
      <c r="C137" s="5"/>
      <c r="Q137" s="22"/>
    </row>
    <row r="138" spans="3:17" s="12" customFormat="1">
      <c r="C138" s="5"/>
      <c r="Q138" s="22"/>
    </row>
    <row r="139" spans="3:17" s="12" customFormat="1">
      <c r="C139" s="5"/>
      <c r="Q139" s="22"/>
    </row>
    <row r="140" spans="3:17" s="12" customFormat="1">
      <c r="C140" s="5"/>
      <c r="Q140" s="22"/>
    </row>
    <row r="141" spans="3:17" s="12" customFormat="1">
      <c r="C141" s="5"/>
      <c r="Q141" s="22"/>
    </row>
    <row r="142" spans="3:17" s="12" customFormat="1">
      <c r="C142" s="5"/>
      <c r="Q142" s="22"/>
    </row>
    <row r="143" spans="3:17" s="12" customFormat="1">
      <c r="C143" s="5"/>
      <c r="Q143" s="22"/>
    </row>
    <row r="144" spans="3:17" s="12" customFormat="1">
      <c r="C144" s="5"/>
      <c r="Q144" s="22"/>
    </row>
    <row r="145" spans="17:17" s="12" customFormat="1">
      <c r="Q145" s="22"/>
    </row>
    <row r="146" spans="17:17" s="12" customFormat="1">
      <c r="Q146" s="22"/>
    </row>
    <row r="147" spans="17:17" s="12" customFormat="1">
      <c r="Q147" s="22"/>
    </row>
    <row r="148" spans="17:17" s="12" customFormat="1">
      <c r="Q148" s="22"/>
    </row>
    <row r="149" spans="17:17" s="12" customFormat="1">
      <c r="Q149" s="22"/>
    </row>
    <row r="150" spans="17:17" s="12" customFormat="1">
      <c r="Q150" s="22"/>
    </row>
    <row r="151" spans="17:17" s="12" customFormat="1">
      <c r="Q151" s="22"/>
    </row>
    <row r="152" spans="17:17" s="12" customFormat="1">
      <c r="Q152" s="22"/>
    </row>
    <row r="153" spans="17:17" s="12" customFormat="1">
      <c r="Q153" s="22"/>
    </row>
    <row r="154" spans="17:17" s="12" customFormat="1">
      <c r="Q154" s="22"/>
    </row>
    <row r="155" spans="17:17" s="12" customFormat="1">
      <c r="Q155" s="22"/>
    </row>
    <row r="156" spans="17:17" s="12" customFormat="1">
      <c r="Q156" s="22"/>
    </row>
    <row r="157" spans="17:17" s="12" customFormat="1">
      <c r="Q157" s="22"/>
    </row>
    <row r="158" spans="17:17" s="12" customFormat="1">
      <c r="Q158" s="22"/>
    </row>
    <row r="159" spans="17:17" s="12" customFormat="1">
      <c r="Q159" s="22"/>
    </row>
    <row r="160" spans="17:17" s="12" customFormat="1">
      <c r="Q160" s="22"/>
    </row>
    <row r="161" spans="17:17" s="12" customFormat="1">
      <c r="Q161" s="22"/>
    </row>
    <row r="162" spans="17:17" s="12" customFormat="1">
      <c r="Q162" s="22"/>
    </row>
    <row r="163" spans="17:17" s="12" customFormat="1">
      <c r="Q163" s="22"/>
    </row>
    <row r="164" spans="17:17" s="12" customFormat="1">
      <c r="Q164" s="22"/>
    </row>
    <row r="165" spans="17:17" s="12" customFormat="1">
      <c r="Q165" s="22"/>
    </row>
    <row r="166" spans="17:17" s="12" customFormat="1">
      <c r="Q166" s="22"/>
    </row>
    <row r="167" spans="17:17" s="12" customFormat="1">
      <c r="Q167" s="22"/>
    </row>
    <row r="168" spans="17:17" s="12" customFormat="1">
      <c r="Q168" s="22"/>
    </row>
    <row r="169" spans="17:17" s="12" customFormat="1">
      <c r="Q169" s="22"/>
    </row>
    <row r="170" spans="17:17" s="12" customFormat="1">
      <c r="Q170" s="22"/>
    </row>
    <row r="171" spans="17:17" s="12" customFormat="1">
      <c r="Q171" s="22"/>
    </row>
    <row r="172" spans="17:17" s="12" customFormat="1">
      <c r="Q172" s="22"/>
    </row>
    <row r="173" spans="17:17" s="12" customFormat="1">
      <c r="Q173" s="22"/>
    </row>
    <row r="174" spans="17:17" s="12" customFormat="1">
      <c r="Q174" s="22"/>
    </row>
    <row r="175" spans="17:17" s="12" customFormat="1">
      <c r="Q175" s="22"/>
    </row>
    <row r="176" spans="17:17" s="12" customFormat="1">
      <c r="Q176" s="22"/>
    </row>
    <row r="177" spans="17:17" s="12" customFormat="1">
      <c r="Q177" s="22"/>
    </row>
    <row r="178" spans="17:17" s="12" customFormat="1">
      <c r="Q178" s="22"/>
    </row>
    <row r="179" spans="17:17" s="12" customFormat="1">
      <c r="Q179" s="22"/>
    </row>
    <row r="180" spans="17:17" s="12" customFormat="1">
      <c r="Q180" s="22"/>
    </row>
    <row r="181" spans="17:17" s="12" customFormat="1">
      <c r="Q181" s="22"/>
    </row>
    <row r="182" spans="17:17" s="12" customFormat="1">
      <c r="Q182" s="22"/>
    </row>
    <row r="183" spans="17:17" s="12" customFormat="1">
      <c r="Q183" s="22"/>
    </row>
    <row r="184" spans="17:17" s="12" customFormat="1">
      <c r="Q184" s="22"/>
    </row>
    <row r="185" spans="17:17" s="12" customFormat="1">
      <c r="Q185" s="22"/>
    </row>
    <row r="186" spans="17:17" s="12" customFormat="1">
      <c r="Q186" s="22"/>
    </row>
    <row r="187" spans="17:17" s="12" customFormat="1">
      <c r="Q187" s="22"/>
    </row>
    <row r="188" spans="17:17" s="12" customFormat="1">
      <c r="Q188" s="22"/>
    </row>
    <row r="189" spans="17:17" s="12" customFormat="1">
      <c r="Q189" s="22"/>
    </row>
    <row r="190" spans="17:17" s="12" customFormat="1">
      <c r="Q190" s="22"/>
    </row>
    <row r="191" spans="17:17" s="12" customFormat="1">
      <c r="Q191" s="22"/>
    </row>
    <row r="192" spans="17:17" s="12" customFormat="1">
      <c r="Q192" s="22"/>
    </row>
    <row r="193" spans="17:17" s="12" customFormat="1">
      <c r="Q193" s="22"/>
    </row>
    <row r="194" spans="17:17" s="12" customFormat="1">
      <c r="Q194" s="22"/>
    </row>
    <row r="195" spans="17:17" s="12" customFormat="1">
      <c r="Q195" s="22"/>
    </row>
    <row r="196" spans="17:17" s="12" customFormat="1">
      <c r="Q196" s="22"/>
    </row>
    <row r="197" spans="17:17" s="12" customFormat="1">
      <c r="Q197" s="22"/>
    </row>
    <row r="198" spans="17:17" s="12" customFormat="1">
      <c r="Q198" s="22"/>
    </row>
    <row r="199" spans="17:17" s="12" customFormat="1">
      <c r="Q199" s="22"/>
    </row>
    <row r="200" spans="17:17" s="12" customFormat="1">
      <c r="Q200" s="22"/>
    </row>
    <row r="201" spans="17:17" s="12" customFormat="1">
      <c r="Q201" s="22"/>
    </row>
    <row r="202" spans="17:17" s="12" customFormat="1">
      <c r="Q202" s="22"/>
    </row>
    <row r="203" spans="17:17" s="12" customFormat="1">
      <c r="Q203" s="22"/>
    </row>
    <row r="204" spans="17:17" s="12" customFormat="1">
      <c r="Q204" s="22"/>
    </row>
    <row r="205" spans="17:17" s="12" customFormat="1">
      <c r="Q205" s="22"/>
    </row>
    <row r="206" spans="17:17" s="12" customFormat="1">
      <c r="Q206" s="22"/>
    </row>
    <row r="207" spans="17:17" s="12" customFormat="1">
      <c r="Q207" s="22"/>
    </row>
    <row r="208" spans="17:17" s="12" customFormat="1">
      <c r="Q208" s="22"/>
    </row>
    <row r="209" spans="17:17" s="12" customFormat="1">
      <c r="Q209" s="22"/>
    </row>
    <row r="210" spans="17:17" s="12" customFormat="1">
      <c r="Q210" s="22"/>
    </row>
    <row r="211" spans="17:17" s="12" customFormat="1">
      <c r="Q211" s="22"/>
    </row>
    <row r="212" spans="17:17" s="12" customFormat="1">
      <c r="Q212" s="22"/>
    </row>
    <row r="213" spans="17:17" s="12" customFormat="1">
      <c r="Q213" s="22"/>
    </row>
    <row r="214" spans="17:17" s="12" customFormat="1">
      <c r="Q214" s="22"/>
    </row>
    <row r="215" spans="17:17" s="12" customFormat="1">
      <c r="Q215" s="22"/>
    </row>
    <row r="216" spans="17:17" s="12" customFormat="1">
      <c r="Q216" s="22"/>
    </row>
    <row r="217" spans="17:17" s="12" customFormat="1">
      <c r="Q217" s="22"/>
    </row>
    <row r="218" spans="17:17" s="12" customFormat="1">
      <c r="Q218" s="22"/>
    </row>
    <row r="219" spans="17:17" s="12" customFormat="1">
      <c r="Q219" s="22"/>
    </row>
    <row r="220" spans="17:17" s="12" customFormat="1">
      <c r="Q220" s="22"/>
    </row>
    <row r="221" spans="17:17" s="12" customFormat="1">
      <c r="Q221" s="22"/>
    </row>
    <row r="222" spans="17:17" s="12" customFormat="1">
      <c r="Q222" s="22"/>
    </row>
    <row r="223" spans="17:17" s="12" customFormat="1">
      <c r="Q223" s="22"/>
    </row>
    <row r="224" spans="17:17" s="12" customFormat="1">
      <c r="Q224" s="22"/>
    </row>
    <row r="225" spans="17:17" s="12" customFormat="1">
      <c r="Q225" s="22"/>
    </row>
    <row r="226" spans="17:17" s="12" customFormat="1">
      <c r="Q226" s="22"/>
    </row>
    <row r="227" spans="17:17" s="12" customFormat="1">
      <c r="Q227" s="22"/>
    </row>
    <row r="228" spans="17:17" s="12" customFormat="1">
      <c r="Q228" s="22"/>
    </row>
    <row r="229" spans="17:17" s="12" customFormat="1">
      <c r="Q229" s="22"/>
    </row>
    <row r="230" spans="17:17" s="12" customFormat="1">
      <c r="Q230" s="22"/>
    </row>
    <row r="231" spans="17:17" s="12" customFormat="1">
      <c r="Q231" s="22"/>
    </row>
    <row r="232" spans="17:17" s="12" customFormat="1">
      <c r="Q232" s="22"/>
    </row>
    <row r="233" spans="17:17" s="12" customFormat="1">
      <c r="Q233" s="22"/>
    </row>
    <row r="234" spans="17:17" s="12" customFormat="1">
      <c r="Q234" s="22"/>
    </row>
    <row r="235" spans="17:17" s="12" customFormat="1">
      <c r="Q235" s="22"/>
    </row>
    <row r="236" spans="17:17" s="12" customFormat="1">
      <c r="Q236" s="22"/>
    </row>
    <row r="237" spans="17:17" s="12" customFormat="1">
      <c r="Q237" s="22"/>
    </row>
    <row r="238" spans="17:17" s="12" customFormat="1">
      <c r="Q238" s="22"/>
    </row>
    <row r="239" spans="17:17" s="12" customFormat="1">
      <c r="Q239" s="22"/>
    </row>
    <row r="240" spans="17:17" s="12" customFormat="1">
      <c r="Q240" s="22"/>
    </row>
    <row r="241" spans="17:17" s="12" customFormat="1">
      <c r="Q241" s="22"/>
    </row>
    <row r="242" spans="17:17" s="12" customFormat="1">
      <c r="Q242" s="22"/>
    </row>
    <row r="243" spans="17:17" s="12" customFormat="1">
      <c r="Q243" s="22"/>
    </row>
    <row r="244" spans="17:17" s="12" customFormat="1">
      <c r="Q244" s="22"/>
    </row>
    <row r="245" spans="17:17" s="12" customFormat="1">
      <c r="Q245" s="22"/>
    </row>
    <row r="246" spans="17:17" s="12" customFormat="1">
      <c r="Q246" s="22"/>
    </row>
    <row r="247" spans="17:17" s="12" customFormat="1">
      <c r="Q247" s="22"/>
    </row>
    <row r="248" spans="17:17" s="12" customFormat="1">
      <c r="Q248" s="22"/>
    </row>
    <row r="249" spans="17:17" s="12" customFormat="1">
      <c r="Q249" s="22"/>
    </row>
    <row r="250" spans="17:17" s="12" customFormat="1">
      <c r="Q250" s="22"/>
    </row>
    <row r="251" spans="17:17" s="12" customFormat="1">
      <c r="Q251" s="22"/>
    </row>
    <row r="252" spans="17:17" s="12" customFormat="1">
      <c r="Q252" s="22"/>
    </row>
    <row r="253" spans="17:17" s="12" customFormat="1">
      <c r="Q253" s="22"/>
    </row>
    <row r="254" spans="17:17" s="12" customFormat="1">
      <c r="Q254" s="22"/>
    </row>
    <row r="255" spans="17:17" s="12" customFormat="1">
      <c r="Q255" s="22"/>
    </row>
    <row r="256" spans="17:17" s="12" customFormat="1">
      <c r="Q256" s="22"/>
    </row>
    <row r="257" spans="17:17" s="12" customFormat="1">
      <c r="Q257" s="22"/>
    </row>
    <row r="258" spans="17:17" s="12" customFormat="1">
      <c r="Q258" s="22"/>
    </row>
    <row r="259" spans="17:17" s="12" customFormat="1">
      <c r="Q259" s="22"/>
    </row>
    <row r="260" spans="17:17" s="12" customFormat="1">
      <c r="Q260" s="22"/>
    </row>
    <row r="261" spans="17:17" s="12" customFormat="1">
      <c r="Q261" s="22"/>
    </row>
    <row r="262" spans="17:17" s="12" customFormat="1">
      <c r="Q262" s="22"/>
    </row>
    <row r="263" spans="17:17" s="12" customFormat="1">
      <c r="Q263" s="22"/>
    </row>
    <row r="264" spans="17:17" s="12" customFormat="1">
      <c r="Q264" s="22"/>
    </row>
    <row r="265" spans="17:17" s="12" customFormat="1">
      <c r="Q265" s="22"/>
    </row>
    <row r="266" spans="17:17" s="12" customFormat="1">
      <c r="Q266" s="22"/>
    </row>
    <row r="267" spans="17:17" s="12" customFormat="1">
      <c r="Q267" s="22"/>
    </row>
    <row r="268" spans="17:17" s="12" customFormat="1">
      <c r="Q268" s="22"/>
    </row>
    <row r="269" spans="17:17" s="12" customFormat="1">
      <c r="Q269" s="22"/>
    </row>
    <row r="270" spans="17:17" s="12" customFormat="1">
      <c r="Q270" s="22"/>
    </row>
    <row r="271" spans="17:17" s="12" customFormat="1">
      <c r="Q271" s="22"/>
    </row>
    <row r="272" spans="17:17" s="12" customFormat="1">
      <c r="Q272" s="22"/>
    </row>
    <row r="273" spans="17:17" s="12" customFormat="1">
      <c r="Q273" s="22"/>
    </row>
    <row r="274" spans="17:17" s="12" customFormat="1">
      <c r="Q274" s="22"/>
    </row>
    <row r="275" spans="17:17" s="12" customFormat="1">
      <c r="Q275" s="22"/>
    </row>
    <row r="276" spans="17:17" s="12" customFormat="1">
      <c r="Q276" s="22"/>
    </row>
    <row r="277" spans="17:17" s="12" customFormat="1">
      <c r="Q277" s="22"/>
    </row>
    <row r="278" spans="17:17" s="12" customFormat="1">
      <c r="Q278" s="22"/>
    </row>
    <row r="279" spans="17:17" s="12" customFormat="1">
      <c r="Q279" s="22"/>
    </row>
    <row r="280" spans="17:17" s="12" customFormat="1">
      <c r="Q280" s="22"/>
    </row>
    <row r="281" spans="17:17" s="12" customFormat="1">
      <c r="Q281" s="22"/>
    </row>
    <row r="282" spans="17:17" s="12" customFormat="1">
      <c r="Q282" s="22"/>
    </row>
    <row r="283" spans="17:17" s="12" customFormat="1">
      <c r="Q283" s="22"/>
    </row>
    <row r="284" spans="17:17" s="12" customFormat="1">
      <c r="Q284" s="22"/>
    </row>
    <row r="285" spans="17:17" s="12" customFormat="1">
      <c r="Q285" s="22"/>
    </row>
    <row r="286" spans="17:17" s="12" customFormat="1">
      <c r="Q286" s="22"/>
    </row>
    <row r="287" spans="17:17" s="12" customFormat="1">
      <c r="Q287" s="22"/>
    </row>
    <row r="288" spans="17:17" s="12" customFormat="1">
      <c r="Q288" s="22"/>
    </row>
    <row r="289" spans="17:17" s="12" customFormat="1">
      <c r="Q289" s="22"/>
    </row>
    <row r="290" spans="17:17" s="12" customFormat="1">
      <c r="Q290" s="22"/>
    </row>
    <row r="291" spans="17:17" s="12" customFormat="1">
      <c r="Q291" s="22"/>
    </row>
    <row r="292" spans="17:17" s="12" customFormat="1">
      <c r="Q292" s="22"/>
    </row>
    <row r="293" spans="17:17" s="12" customFormat="1">
      <c r="Q293" s="22"/>
    </row>
    <row r="294" spans="17:17" s="12" customFormat="1">
      <c r="Q294" s="22"/>
    </row>
    <row r="295" spans="17:17" s="12" customFormat="1">
      <c r="Q295" s="22"/>
    </row>
    <row r="296" spans="17:17" s="12" customFormat="1">
      <c r="Q296" s="22"/>
    </row>
    <row r="297" spans="17:17" s="12" customFormat="1">
      <c r="Q297" s="22"/>
    </row>
    <row r="298" spans="17:17" s="12" customFormat="1">
      <c r="Q298" s="22"/>
    </row>
    <row r="299" spans="17:17" s="12" customFormat="1">
      <c r="Q299" s="22"/>
    </row>
    <row r="300" spans="17:17" s="12" customFormat="1">
      <c r="Q300" s="22"/>
    </row>
    <row r="301" spans="17:17" s="12" customFormat="1">
      <c r="Q301" s="22"/>
    </row>
    <row r="302" spans="17:17" s="12" customFormat="1">
      <c r="Q302" s="22"/>
    </row>
    <row r="303" spans="17:17" s="12" customFormat="1">
      <c r="Q303" s="22"/>
    </row>
    <row r="304" spans="17:17" s="12" customFormat="1">
      <c r="Q304" s="22"/>
    </row>
    <row r="305" spans="17:17" s="12" customFormat="1">
      <c r="Q305" s="22"/>
    </row>
    <row r="306" spans="17:17" s="12" customFormat="1">
      <c r="Q306" s="22"/>
    </row>
    <row r="307" spans="17:17" s="12" customFormat="1">
      <c r="Q307" s="22"/>
    </row>
    <row r="308" spans="17:17" s="12" customFormat="1">
      <c r="Q308" s="22"/>
    </row>
    <row r="309" spans="17:17" s="12" customFormat="1">
      <c r="Q309" s="22"/>
    </row>
    <row r="310" spans="17:17" s="12" customFormat="1">
      <c r="Q310" s="22"/>
    </row>
    <row r="311" spans="17:17" s="12" customFormat="1">
      <c r="Q311" s="22"/>
    </row>
    <row r="312" spans="17:17" s="12" customFormat="1">
      <c r="Q312" s="22"/>
    </row>
    <row r="313" spans="17:17" s="12" customFormat="1">
      <c r="Q313" s="22"/>
    </row>
    <row r="314" spans="17:17" s="12" customFormat="1">
      <c r="Q314" s="22"/>
    </row>
    <row r="315" spans="17:17" s="12" customFormat="1">
      <c r="Q315" s="22"/>
    </row>
    <row r="316" spans="17:17" s="12" customFormat="1">
      <c r="Q316" s="22"/>
    </row>
    <row r="317" spans="17:17" s="12" customFormat="1">
      <c r="Q317" s="22"/>
    </row>
    <row r="318" spans="17:17" s="12" customFormat="1">
      <c r="Q318" s="22"/>
    </row>
    <row r="319" spans="17:17" s="12" customFormat="1">
      <c r="Q319" s="22"/>
    </row>
    <row r="320" spans="17:17" s="12" customFormat="1">
      <c r="Q320" s="22"/>
    </row>
    <row r="321" spans="17:17" s="12" customFormat="1">
      <c r="Q321" s="22"/>
    </row>
    <row r="322" spans="17:17" s="12" customFormat="1">
      <c r="Q322" s="22"/>
    </row>
    <row r="323" spans="17:17" s="12" customFormat="1">
      <c r="Q323" s="22"/>
    </row>
    <row r="324" spans="17:17" s="12" customFormat="1">
      <c r="Q324" s="22"/>
    </row>
    <row r="325" spans="17:17" s="12" customFormat="1">
      <c r="Q325" s="22"/>
    </row>
    <row r="326" spans="17:17" s="12" customFormat="1">
      <c r="Q326" s="22"/>
    </row>
    <row r="327" spans="17:17" s="12" customFormat="1">
      <c r="Q327" s="22"/>
    </row>
    <row r="328" spans="17:17" s="12" customFormat="1">
      <c r="Q328" s="22"/>
    </row>
    <row r="329" spans="17:17" s="12" customFormat="1">
      <c r="Q329" s="22"/>
    </row>
    <row r="330" spans="17:17" s="12" customFormat="1">
      <c r="Q330" s="22"/>
    </row>
    <row r="331" spans="17:17" s="12" customFormat="1">
      <c r="Q331" s="22"/>
    </row>
    <row r="332" spans="17:17" s="12" customFormat="1">
      <c r="Q332" s="22"/>
    </row>
    <row r="333" spans="17:17" s="12" customFormat="1">
      <c r="Q333" s="22"/>
    </row>
    <row r="334" spans="17:17" s="12" customFormat="1">
      <c r="Q334" s="22"/>
    </row>
    <row r="335" spans="17:17" s="12" customFormat="1">
      <c r="Q335" s="22"/>
    </row>
    <row r="336" spans="17:17" s="12" customFormat="1">
      <c r="Q336" s="22"/>
    </row>
    <row r="337" spans="17:17" s="12" customFormat="1">
      <c r="Q337" s="22"/>
    </row>
    <row r="338" spans="17:17" s="12" customFormat="1">
      <c r="Q338" s="22"/>
    </row>
    <row r="339" spans="17:17" s="12" customFormat="1">
      <c r="Q339" s="22"/>
    </row>
    <row r="340" spans="17:17" s="12" customFormat="1">
      <c r="Q340" s="22"/>
    </row>
    <row r="341" spans="17:17" s="12" customFormat="1">
      <c r="Q341" s="22"/>
    </row>
    <row r="342" spans="17:17" s="12" customFormat="1">
      <c r="Q342" s="22"/>
    </row>
    <row r="343" spans="17:17" s="12" customFormat="1">
      <c r="Q343" s="22"/>
    </row>
    <row r="344" spans="17:17" s="12" customFormat="1">
      <c r="Q344" s="22"/>
    </row>
    <row r="345" spans="17:17" s="12" customFormat="1">
      <c r="Q345" s="22"/>
    </row>
    <row r="346" spans="17:17" s="12" customFormat="1">
      <c r="Q346" s="22"/>
    </row>
    <row r="347" spans="17:17" s="12" customFormat="1">
      <c r="Q347" s="22"/>
    </row>
    <row r="348" spans="17:17" s="12" customFormat="1">
      <c r="Q348" s="22"/>
    </row>
    <row r="349" spans="17:17" s="12" customFormat="1">
      <c r="Q349" s="22"/>
    </row>
    <row r="350" spans="17:17" s="12" customFormat="1">
      <c r="Q350" s="22"/>
    </row>
    <row r="351" spans="17:17" s="12" customFormat="1">
      <c r="Q351" s="22"/>
    </row>
    <row r="352" spans="17:17" s="12" customFormat="1">
      <c r="Q352" s="22"/>
    </row>
    <row r="353" spans="17:17" s="12" customFormat="1">
      <c r="Q353" s="22"/>
    </row>
    <row r="354" spans="17:17" s="12" customFormat="1">
      <c r="Q354" s="22"/>
    </row>
    <row r="355" spans="17:17" s="12" customFormat="1">
      <c r="Q355" s="22"/>
    </row>
    <row r="356" spans="17:17" s="12" customFormat="1">
      <c r="Q356" s="22"/>
    </row>
    <row r="357" spans="17:17" s="12" customFormat="1">
      <c r="Q357" s="22"/>
    </row>
    <row r="358" spans="17:17" s="12" customFormat="1">
      <c r="Q358" s="22"/>
    </row>
    <row r="359" spans="17:17" s="12" customFormat="1">
      <c r="Q359" s="22"/>
    </row>
    <row r="360" spans="17:17" s="12" customFormat="1">
      <c r="Q360" s="22"/>
    </row>
    <row r="361" spans="17:17" s="12" customFormat="1">
      <c r="Q361" s="22"/>
    </row>
    <row r="362" spans="17:17" s="12" customFormat="1">
      <c r="Q362" s="22"/>
    </row>
    <row r="363" spans="17:17" s="12" customFormat="1">
      <c r="Q363" s="22"/>
    </row>
    <row r="364" spans="17:17" s="12" customFormat="1">
      <c r="Q364" s="22"/>
    </row>
    <row r="365" spans="17:17" s="12" customFormat="1">
      <c r="Q365" s="22"/>
    </row>
    <row r="366" spans="17:17" s="12" customFormat="1">
      <c r="Q366" s="22"/>
    </row>
    <row r="367" spans="17:17" s="12" customFormat="1">
      <c r="Q367" s="22"/>
    </row>
    <row r="368" spans="17:17" s="12" customFormat="1">
      <c r="Q368" s="22"/>
    </row>
    <row r="369" spans="17:17" s="12" customFormat="1">
      <c r="Q369" s="22"/>
    </row>
    <row r="370" spans="17:17" s="12" customFormat="1">
      <c r="Q370" s="22"/>
    </row>
    <row r="371" spans="17:17" s="12" customFormat="1">
      <c r="Q371" s="22"/>
    </row>
    <row r="372" spans="17:17" s="12" customFormat="1">
      <c r="Q372" s="22"/>
    </row>
    <row r="373" spans="17:17" s="12" customFormat="1">
      <c r="Q373" s="22"/>
    </row>
    <row r="374" spans="17:17" s="12" customFormat="1">
      <c r="Q374" s="22"/>
    </row>
    <row r="375" spans="17:17" s="12" customFormat="1">
      <c r="Q375" s="22"/>
    </row>
    <row r="376" spans="17:17" s="12" customFormat="1">
      <c r="Q376" s="22"/>
    </row>
    <row r="377" spans="17:17" s="12" customFormat="1">
      <c r="Q377" s="22"/>
    </row>
    <row r="378" spans="17:17" s="12" customFormat="1">
      <c r="Q378" s="22"/>
    </row>
    <row r="379" spans="17:17" s="12" customFormat="1">
      <c r="Q379" s="22"/>
    </row>
    <row r="380" spans="17:17" s="12" customFormat="1">
      <c r="Q380" s="22"/>
    </row>
    <row r="381" spans="17:17" s="12" customFormat="1">
      <c r="Q381" s="22"/>
    </row>
    <row r="382" spans="17:17" s="12" customFormat="1">
      <c r="Q382" s="22"/>
    </row>
    <row r="383" spans="17:17" s="12" customFormat="1">
      <c r="Q383" s="22"/>
    </row>
    <row r="384" spans="17:17" s="12" customFormat="1">
      <c r="Q384" s="22"/>
    </row>
    <row r="385" spans="17:17" s="12" customFormat="1">
      <c r="Q385" s="22"/>
    </row>
    <row r="386" spans="17:17" s="12" customFormat="1">
      <c r="Q386" s="22"/>
    </row>
    <row r="387" spans="17:17" s="12" customFormat="1">
      <c r="Q387" s="22"/>
    </row>
    <row r="388" spans="17:17" s="12" customFormat="1">
      <c r="Q388" s="22"/>
    </row>
    <row r="389" spans="17:17" s="12" customFormat="1">
      <c r="Q389" s="22"/>
    </row>
    <row r="390" spans="17:17" s="12" customFormat="1">
      <c r="Q390" s="22"/>
    </row>
    <row r="391" spans="17:17" s="12" customFormat="1">
      <c r="Q391" s="22"/>
    </row>
    <row r="392" spans="17:17" s="12" customFormat="1">
      <c r="Q392" s="22"/>
    </row>
    <row r="393" spans="17:17" s="12" customFormat="1">
      <c r="Q393" s="22"/>
    </row>
    <row r="394" spans="17:17" s="12" customFormat="1">
      <c r="Q394" s="22"/>
    </row>
    <row r="395" spans="17:17" s="12" customFormat="1">
      <c r="Q395" s="22"/>
    </row>
    <row r="396" spans="17:17" s="12" customFormat="1">
      <c r="Q396" s="22"/>
    </row>
    <row r="397" spans="17:17" s="12" customFormat="1">
      <c r="Q397" s="22"/>
    </row>
    <row r="398" spans="17:17" s="12" customFormat="1">
      <c r="Q398" s="22"/>
    </row>
    <row r="399" spans="17:17" s="12" customFormat="1">
      <c r="Q399" s="22"/>
    </row>
    <row r="400" spans="17:17" s="12" customFormat="1">
      <c r="Q400" s="22"/>
    </row>
    <row r="401" spans="17:17" s="12" customFormat="1">
      <c r="Q401" s="22"/>
    </row>
    <row r="402" spans="17:17" s="12" customFormat="1">
      <c r="Q402" s="22"/>
    </row>
    <row r="403" spans="17:17" s="12" customFormat="1">
      <c r="Q403" s="22"/>
    </row>
    <row r="404" spans="17:17" s="12" customFormat="1">
      <c r="Q404" s="22"/>
    </row>
    <row r="405" spans="17:17" s="12" customFormat="1">
      <c r="Q405" s="22"/>
    </row>
    <row r="406" spans="17:17" s="12" customFormat="1">
      <c r="Q406" s="22"/>
    </row>
    <row r="407" spans="17:17" s="12" customFormat="1">
      <c r="Q407" s="22"/>
    </row>
    <row r="408" spans="17:17" s="12" customFormat="1">
      <c r="Q408" s="22"/>
    </row>
    <row r="409" spans="17:17" s="12" customFormat="1">
      <c r="Q409" s="22"/>
    </row>
    <row r="410" spans="17:17" s="12" customFormat="1">
      <c r="Q410" s="22"/>
    </row>
    <row r="411" spans="17:17" s="12" customFormat="1">
      <c r="Q411" s="22"/>
    </row>
    <row r="412" spans="17:17" s="12" customFormat="1">
      <c r="Q412" s="22"/>
    </row>
    <row r="413" spans="17:17" s="12" customFormat="1">
      <c r="Q413" s="22"/>
    </row>
    <row r="414" spans="17:17" s="12" customFormat="1">
      <c r="Q414" s="22"/>
    </row>
    <row r="415" spans="17:17" s="12" customFormat="1">
      <c r="Q415" s="22"/>
    </row>
    <row r="416" spans="17:17" s="12" customFormat="1">
      <c r="Q416" s="22"/>
    </row>
    <row r="417" spans="17:17" s="12" customFormat="1">
      <c r="Q417" s="22"/>
    </row>
    <row r="418" spans="17:17" s="12" customFormat="1">
      <c r="Q418" s="22"/>
    </row>
    <row r="419" spans="17:17" s="12" customFormat="1">
      <c r="Q419" s="22"/>
    </row>
    <row r="420" spans="17:17" s="12" customFormat="1">
      <c r="Q420" s="22"/>
    </row>
    <row r="421" spans="17:17" s="12" customFormat="1">
      <c r="Q421" s="22"/>
    </row>
    <row r="422" spans="17:17" s="12" customFormat="1">
      <c r="Q422" s="22"/>
    </row>
    <row r="423" spans="17:17" s="12" customFormat="1">
      <c r="Q423" s="22"/>
    </row>
    <row r="424" spans="17:17" s="12" customFormat="1">
      <c r="Q424" s="22"/>
    </row>
    <row r="425" spans="17:17" s="12" customFormat="1">
      <c r="Q425" s="22"/>
    </row>
    <row r="426" spans="17:17" s="12" customFormat="1">
      <c r="Q426" s="22"/>
    </row>
    <row r="427" spans="17:17" s="12" customFormat="1">
      <c r="Q427" s="22"/>
    </row>
    <row r="428" spans="17:17" s="12" customFormat="1">
      <c r="Q428" s="22"/>
    </row>
    <row r="429" spans="17:17" s="12" customFormat="1">
      <c r="Q429" s="22"/>
    </row>
    <row r="430" spans="17:17" s="12" customFormat="1">
      <c r="Q430" s="22"/>
    </row>
    <row r="431" spans="17:17" s="12" customFormat="1">
      <c r="Q431" s="22"/>
    </row>
    <row r="432" spans="17:17" s="12" customFormat="1">
      <c r="Q432" s="22"/>
    </row>
    <row r="433" spans="17:17" s="12" customFormat="1">
      <c r="Q433" s="22"/>
    </row>
    <row r="434" spans="17:17" s="12" customFormat="1">
      <c r="Q434" s="22"/>
    </row>
    <row r="435" spans="17:17" s="12" customFormat="1">
      <c r="Q435" s="22"/>
    </row>
    <row r="436" spans="17:17" s="12" customFormat="1">
      <c r="Q436" s="22"/>
    </row>
    <row r="437" spans="17:17" s="12" customFormat="1">
      <c r="Q437" s="22"/>
    </row>
    <row r="438" spans="17:17" s="12" customFormat="1">
      <c r="Q438" s="22"/>
    </row>
    <row r="439" spans="17:17" s="12" customFormat="1">
      <c r="Q439" s="22"/>
    </row>
    <row r="440" spans="17:17" s="12" customFormat="1">
      <c r="Q440" s="22"/>
    </row>
    <row r="441" spans="17:17" s="12" customFormat="1">
      <c r="Q441" s="22"/>
    </row>
    <row r="442" spans="17:17" s="12" customFormat="1">
      <c r="Q442" s="22"/>
    </row>
    <row r="443" spans="17:17" s="12" customFormat="1">
      <c r="Q443" s="22"/>
    </row>
    <row r="444" spans="17:17" s="12" customFormat="1">
      <c r="Q444" s="22"/>
    </row>
    <row r="445" spans="17:17" s="12" customFormat="1">
      <c r="Q445" s="22"/>
    </row>
    <row r="446" spans="17:17" s="12" customFormat="1">
      <c r="Q446" s="22"/>
    </row>
    <row r="447" spans="17:17" s="12" customFormat="1">
      <c r="Q447" s="22"/>
    </row>
    <row r="448" spans="17:17" s="12" customFormat="1">
      <c r="Q448" s="22"/>
    </row>
    <row r="449" spans="17:17" s="12" customFormat="1">
      <c r="Q449" s="22"/>
    </row>
    <row r="450" spans="17:17" s="12" customFormat="1">
      <c r="Q450" s="22"/>
    </row>
    <row r="451" spans="17:17" s="12" customFormat="1">
      <c r="Q451" s="22"/>
    </row>
    <row r="452" spans="17:17" s="12" customFormat="1">
      <c r="Q452" s="22"/>
    </row>
    <row r="453" spans="17:17" s="12" customFormat="1">
      <c r="Q453" s="22"/>
    </row>
    <row r="454" spans="17:17" s="12" customFormat="1">
      <c r="Q454" s="22"/>
    </row>
    <row r="455" spans="17:17" s="12" customFormat="1">
      <c r="Q455" s="22"/>
    </row>
    <row r="456" spans="17:17" s="12" customFormat="1">
      <c r="Q456" s="22"/>
    </row>
    <row r="457" spans="17:17" s="12" customFormat="1">
      <c r="Q457" s="22"/>
    </row>
    <row r="458" spans="17:17" s="12" customFormat="1">
      <c r="Q458" s="22"/>
    </row>
    <row r="459" spans="17:17" s="12" customFormat="1">
      <c r="Q459" s="22"/>
    </row>
    <row r="460" spans="17:17" s="12" customFormat="1">
      <c r="Q460" s="22"/>
    </row>
    <row r="461" spans="17:17" s="12" customFormat="1">
      <c r="Q461" s="22"/>
    </row>
    <row r="462" spans="17:17" s="12" customFormat="1">
      <c r="Q462" s="22"/>
    </row>
    <row r="463" spans="17:17" s="12" customFormat="1">
      <c r="Q463" s="22"/>
    </row>
    <row r="464" spans="17:17" s="12" customFormat="1">
      <c r="Q464" s="22"/>
    </row>
    <row r="465" spans="17:17" s="12" customFormat="1">
      <c r="Q465" s="22"/>
    </row>
    <row r="466" spans="17:17" s="12" customFormat="1">
      <c r="Q466" s="22"/>
    </row>
    <row r="467" spans="17:17" s="12" customFormat="1">
      <c r="Q467" s="22"/>
    </row>
    <row r="468" spans="17:17" s="12" customFormat="1">
      <c r="Q468" s="22"/>
    </row>
    <row r="469" spans="17:17" s="12" customFormat="1">
      <c r="Q469" s="22"/>
    </row>
    <row r="470" spans="17:17" s="12" customFormat="1">
      <c r="Q470" s="22"/>
    </row>
    <row r="471" spans="17:17" s="12" customFormat="1">
      <c r="Q471" s="22"/>
    </row>
    <row r="472" spans="17:17" s="12" customFormat="1">
      <c r="Q472" s="22"/>
    </row>
    <row r="473" spans="17:17" s="12" customFormat="1">
      <c r="Q473" s="22"/>
    </row>
    <row r="474" spans="17:17" s="12" customFormat="1">
      <c r="Q474" s="22"/>
    </row>
    <row r="475" spans="17:17" s="12" customFormat="1">
      <c r="Q475" s="22"/>
    </row>
    <row r="476" spans="17:17" s="12" customFormat="1">
      <c r="Q476" s="22"/>
    </row>
    <row r="477" spans="17:17" s="12" customFormat="1">
      <c r="Q477" s="22"/>
    </row>
    <row r="478" spans="17:17" s="12" customFormat="1">
      <c r="Q478" s="22"/>
    </row>
    <row r="479" spans="17:17" s="12" customFormat="1">
      <c r="Q479" s="22"/>
    </row>
    <row r="480" spans="17:17" s="12" customFormat="1">
      <c r="Q480" s="22"/>
    </row>
    <row r="481" spans="17:17" s="12" customFormat="1">
      <c r="Q481" s="22"/>
    </row>
    <row r="482" spans="17:17" s="12" customFormat="1">
      <c r="Q482" s="22"/>
    </row>
    <row r="483" spans="17:17" s="12" customFormat="1">
      <c r="Q483" s="22"/>
    </row>
    <row r="484" spans="17:17" s="12" customFormat="1">
      <c r="Q484" s="22"/>
    </row>
    <row r="485" spans="17:17" s="12" customFormat="1">
      <c r="Q485" s="22"/>
    </row>
    <row r="486" spans="17:17" s="12" customFormat="1">
      <c r="Q486" s="22"/>
    </row>
    <row r="487" spans="17:17" s="12" customFormat="1">
      <c r="Q487" s="22"/>
    </row>
    <row r="488" spans="17:17" s="12" customFormat="1">
      <c r="Q488" s="22"/>
    </row>
    <row r="489" spans="17:17" s="12" customFormat="1">
      <c r="Q489" s="22"/>
    </row>
    <row r="490" spans="17:17" s="12" customFormat="1">
      <c r="Q490" s="22"/>
    </row>
    <row r="491" spans="17:17" s="12" customFormat="1">
      <c r="Q491" s="22"/>
    </row>
    <row r="492" spans="17:17" s="12" customFormat="1">
      <c r="Q492" s="22"/>
    </row>
    <row r="493" spans="17:17" s="12" customFormat="1">
      <c r="Q493" s="22"/>
    </row>
    <row r="494" spans="17:17" s="12" customFormat="1">
      <c r="Q494" s="22"/>
    </row>
    <row r="495" spans="17:17" s="12" customFormat="1">
      <c r="Q495" s="22"/>
    </row>
    <row r="496" spans="17:17" s="12" customFormat="1">
      <c r="Q496" s="22"/>
    </row>
    <row r="497" spans="17:17" s="12" customFormat="1">
      <c r="Q497" s="22"/>
    </row>
    <row r="498" spans="17:17" s="12" customFormat="1">
      <c r="Q498" s="22"/>
    </row>
    <row r="499" spans="17:17" s="12" customFormat="1">
      <c r="Q499" s="22"/>
    </row>
    <row r="500" spans="17:17" s="12" customFormat="1">
      <c r="Q500" s="22"/>
    </row>
    <row r="501" spans="17:17" s="12" customFormat="1">
      <c r="Q501" s="22"/>
    </row>
    <row r="502" spans="17:17" s="12" customFormat="1">
      <c r="Q502" s="22"/>
    </row>
    <row r="503" spans="17:17" s="12" customFormat="1">
      <c r="Q503" s="22"/>
    </row>
    <row r="504" spans="17:17" s="12" customFormat="1">
      <c r="Q504" s="22"/>
    </row>
    <row r="505" spans="17:17" s="12" customFormat="1">
      <c r="Q505" s="22"/>
    </row>
    <row r="506" spans="17:17" s="12" customFormat="1">
      <c r="Q506" s="22"/>
    </row>
    <row r="507" spans="17:17" s="12" customFormat="1">
      <c r="Q507" s="22"/>
    </row>
    <row r="508" spans="17:17" s="12" customFormat="1">
      <c r="Q508" s="22"/>
    </row>
    <row r="509" spans="17:17" s="12" customFormat="1">
      <c r="Q509" s="22"/>
    </row>
    <row r="510" spans="17:17" s="12" customFormat="1">
      <c r="Q510" s="22"/>
    </row>
    <row r="511" spans="17:17" s="12" customFormat="1">
      <c r="Q511" s="22"/>
    </row>
    <row r="512" spans="17:17" s="12" customFormat="1">
      <c r="Q512" s="22"/>
    </row>
    <row r="513" spans="17:17" s="12" customFormat="1">
      <c r="Q513" s="22"/>
    </row>
    <row r="514" spans="17:17" s="12" customFormat="1">
      <c r="Q514" s="22"/>
    </row>
    <row r="515" spans="17:17" s="12" customFormat="1">
      <c r="Q515" s="22"/>
    </row>
    <row r="516" spans="17:17" s="12" customFormat="1">
      <c r="Q516" s="22"/>
    </row>
    <row r="517" spans="17:17" s="12" customFormat="1">
      <c r="Q517" s="22"/>
    </row>
    <row r="518" spans="17:17" s="12" customFormat="1">
      <c r="Q518" s="22"/>
    </row>
    <row r="519" spans="17:17" s="12" customFormat="1">
      <c r="Q519" s="22"/>
    </row>
    <row r="520" spans="17:17" s="12" customFormat="1">
      <c r="Q520" s="22"/>
    </row>
    <row r="521" spans="17:17" s="12" customFormat="1">
      <c r="Q521" s="22"/>
    </row>
    <row r="522" spans="17:17" s="12" customFormat="1">
      <c r="Q522" s="22"/>
    </row>
    <row r="523" spans="17:17" s="12" customFormat="1">
      <c r="Q523" s="22"/>
    </row>
    <row r="524" spans="17:17" s="12" customFormat="1">
      <c r="Q524" s="22"/>
    </row>
    <row r="525" spans="17:17" s="12" customFormat="1">
      <c r="Q525" s="22"/>
    </row>
    <row r="526" spans="17:17" s="12" customFormat="1">
      <c r="Q526" s="22"/>
    </row>
    <row r="527" spans="17:17" s="12" customFormat="1">
      <c r="Q527" s="22"/>
    </row>
    <row r="528" spans="17:17" s="12" customFormat="1">
      <c r="Q528" s="22"/>
    </row>
    <row r="529" spans="17:17" s="12" customFormat="1">
      <c r="Q529" s="22"/>
    </row>
    <row r="530" spans="17:17" s="12" customFormat="1">
      <c r="Q530" s="22"/>
    </row>
    <row r="531" spans="17:17" s="12" customFormat="1">
      <c r="Q531" s="22"/>
    </row>
    <row r="532" spans="17:17" s="12" customFormat="1">
      <c r="Q532" s="22"/>
    </row>
    <row r="533" spans="17:17" s="12" customFormat="1">
      <c r="Q533" s="22"/>
    </row>
    <row r="534" spans="17:17" s="12" customFormat="1">
      <c r="Q534" s="22"/>
    </row>
    <row r="535" spans="17:17" s="12" customFormat="1">
      <c r="Q535" s="22"/>
    </row>
    <row r="536" spans="17:17" s="12" customFormat="1">
      <c r="Q536" s="22"/>
    </row>
    <row r="537" spans="17:17" s="12" customFormat="1">
      <c r="Q537" s="22"/>
    </row>
    <row r="538" spans="17:17" s="12" customFormat="1">
      <c r="Q538" s="22"/>
    </row>
    <row r="539" spans="17:17" s="12" customFormat="1">
      <c r="Q539" s="22"/>
    </row>
    <row r="540" spans="17:17" s="12" customFormat="1">
      <c r="Q540" s="22"/>
    </row>
    <row r="541" spans="17:17" s="12" customFormat="1">
      <c r="Q541" s="22"/>
    </row>
    <row r="542" spans="17:17" s="12" customFormat="1">
      <c r="Q542" s="22"/>
    </row>
    <row r="543" spans="17:17" s="12" customFormat="1">
      <c r="Q543" s="22"/>
    </row>
    <row r="544" spans="17:17" s="12" customFormat="1">
      <c r="Q544" s="22"/>
    </row>
    <row r="545" spans="17:17" s="12" customFormat="1">
      <c r="Q545" s="22"/>
    </row>
    <row r="546" spans="17:17" s="12" customFormat="1">
      <c r="Q546" s="22"/>
    </row>
    <row r="547" spans="17:17" s="12" customFormat="1">
      <c r="Q547" s="22"/>
    </row>
    <row r="548" spans="17:17" s="12" customFormat="1">
      <c r="Q548" s="22"/>
    </row>
    <row r="549" spans="17:17" s="12" customFormat="1">
      <c r="Q549" s="22"/>
    </row>
    <row r="550" spans="17:17" s="12" customFormat="1">
      <c r="Q550" s="22"/>
    </row>
    <row r="551" spans="17:17" s="12" customFormat="1">
      <c r="Q551" s="22"/>
    </row>
    <row r="552" spans="17:17" s="12" customFormat="1">
      <c r="Q552" s="22"/>
    </row>
    <row r="553" spans="17:17" s="12" customFormat="1">
      <c r="Q553" s="22"/>
    </row>
    <row r="554" spans="17:17" s="12" customFormat="1">
      <c r="Q554" s="22"/>
    </row>
    <row r="555" spans="17:17" s="12" customFormat="1">
      <c r="Q555" s="22"/>
    </row>
    <row r="556" spans="17:17" s="12" customFormat="1">
      <c r="Q556" s="22"/>
    </row>
    <row r="557" spans="17:17" s="12" customFormat="1">
      <c r="Q557" s="22"/>
    </row>
    <row r="558" spans="17:17" s="12" customFormat="1">
      <c r="Q558" s="22"/>
    </row>
    <row r="559" spans="17:17" s="12" customFormat="1">
      <c r="Q559" s="22"/>
    </row>
    <row r="560" spans="17:17" s="12" customFormat="1">
      <c r="Q560" s="22"/>
    </row>
    <row r="561" spans="17:17" s="12" customFormat="1">
      <c r="Q561" s="22"/>
    </row>
    <row r="562" spans="17:17" s="12" customFormat="1">
      <c r="Q562" s="22"/>
    </row>
    <row r="563" spans="17:17" s="12" customFormat="1">
      <c r="Q563" s="22"/>
    </row>
    <row r="564" spans="17:17" s="12" customFormat="1">
      <c r="Q564" s="22"/>
    </row>
    <row r="565" spans="17:17" s="12" customFormat="1">
      <c r="Q565" s="22"/>
    </row>
    <row r="566" spans="17:17" s="12" customFormat="1">
      <c r="Q566" s="22"/>
    </row>
    <row r="567" spans="17:17" s="12" customFormat="1">
      <c r="Q567" s="22"/>
    </row>
    <row r="568" spans="17:17" s="12" customFormat="1">
      <c r="Q568" s="22"/>
    </row>
    <row r="569" spans="17:17" s="12" customFormat="1">
      <c r="Q569" s="22"/>
    </row>
    <row r="570" spans="17:17" s="12" customFormat="1">
      <c r="Q570" s="22"/>
    </row>
    <row r="571" spans="17:17" s="12" customFormat="1">
      <c r="Q571" s="22"/>
    </row>
    <row r="572" spans="17:17" s="12" customFormat="1">
      <c r="Q572" s="22"/>
    </row>
    <row r="573" spans="17:17" s="12" customFormat="1">
      <c r="Q573" s="22"/>
    </row>
    <row r="574" spans="17:17" s="12" customFormat="1">
      <c r="Q574" s="22"/>
    </row>
    <row r="575" spans="17:17" s="12" customFormat="1">
      <c r="Q575" s="22"/>
    </row>
    <row r="576" spans="17:17" s="12" customFormat="1">
      <c r="Q576" s="22"/>
    </row>
    <row r="577" spans="17:17" s="12" customFormat="1">
      <c r="Q577" s="22"/>
    </row>
    <row r="578" spans="17:17" s="12" customFormat="1">
      <c r="Q578" s="22"/>
    </row>
    <row r="579" spans="17:17" s="12" customFormat="1">
      <c r="Q579" s="22"/>
    </row>
    <row r="580" spans="17:17" s="12" customFormat="1">
      <c r="Q580" s="22"/>
    </row>
    <row r="581" spans="17:17" s="12" customFormat="1">
      <c r="Q581" s="22"/>
    </row>
    <row r="582" spans="17:17" s="12" customFormat="1">
      <c r="Q582" s="22"/>
    </row>
    <row r="583" spans="17:17" s="12" customFormat="1">
      <c r="Q583" s="22"/>
    </row>
    <row r="584" spans="17:17" s="12" customFormat="1">
      <c r="Q584" s="22"/>
    </row>
    <row r="585" spans="17:17" s="12" customFormat="1">
      <c r="Q585" s="22"/>
    </row>
    <row r="586" spans="17:17" s="12" customFormat="1">
      <c r="Q586" s="22"/>
    </row>
    <row r="587" spans="17:17" s="12" customFormat="1">
      <c r="Q587" s="22"/>
    </row>
    <row r="588" spans="17:17" s="12" customFormat="1">
      <c r="Q588" s="22"/>
    </row>
    <row r="589" spans="17:17" s="12" customFormat="1">
      <c r="Q589" s="22"/>
    </row>
    <row r="590" spans="17:17" s="12" customFormat="1">
      <c r="Q590" s="22"/>
    </row>
    <row r="591" spans="17:17" s="12" customFormat="1">
      <c r="Q591" s="22"/>
    </row>
    <row r="592" spans="17:17" s="12" customFormat="1">
      <c r="Q592" s="22"/>
    </row>
    <row r="593" spans="17:17" s="12" customFormat="1">
      <c r="Q593" s="22"/>
    </row>
    <row r="594" spans="17:17" s="12" customFormat="1">
      <c r="Q594" s="22"/>
    </row>
    <row r="595" spans="17:17" s="12" customFormat="1">
      <c r="Q595" s="22"/>
    </row>
    <row r="596" spans="17:17" s="12" customFormat="1">
      <c r="Q596" s="22"/>
    </row>
    <row r="597" spans="17:17" s="12" customFormat="1">
      <c r="Q597" s="22"/>
    </row>
    <row r="598" spans="17:17" s="12" customFormat="1">
      <c r="Q598" s="22"/>
    </row>
    <row r="599" spans="17:17" s="12" customFormat="1">
      <c r="Q599" s="22"/>
    </row>
    <row r="600" spans="17:17" s="12" customFormat="1">
      <c r="Q600" s="22"/>
    </row>
    <row r="601" spans="17:17" s="12" customFormat="1">
      <c r="Q601" s="22"/>
    </row>
    <row r="602" spans="17:17" s="12" customFormat="1">
      <c r="Q602" s="22"/>
    </row>
    <row r="603" spans="17:17" s="12" customFormat="1">
      <c r="Q603" s="22"/>
    </row>
    <row r="604" spans="17:17" s="12" customFormat="1">
      <c r="Q604" s="22"/>
    </row>
    <row r="605" spans="17:17" s="12" customFormat="1">
      <c r="Q605" s="22"/>
    </row>
    <row r="606" spans="17:17" s="12" customFormat="1">
      <c r="Q606" s="22"/>
    </row>
    <row r="607" spans="17:17" s="12" customFormat="1">
      <c r="Q607" s="22"/>
    </row>
    <row r="608" spans="17:17" s="12" customFormat="1">
      <c r="Q608" s="22"/>
    </row>
    <row r="609" spans="17:17" s="12" customFormat="1">
      <c r="Q609" s="22"/>
    </row>
    <row r="610" spans="17:17" s="12" customFormat="1">
      <c r="Q610" s="22"/>
    </row>
    <row r="611" spans="17:17" s="12" customFormat="1">
      <c r="Q611" s="22"/>
    </row>
    <row r="612" spans="17:17" s="12" customFormat="1">
      <c r="Q612" s="22"/>
    </row>
    <row r="613" spans="17:17" s="12" customFormat="1">
      <c r="Q613" s="22"/>
    </row>
    <row r="614" spans="17:17" s="12" customFormat="1">
      <c r="Q614" s="22"/>
    </row>
    <row r="615" spans="17:17" s="12" customFormat="1">
      <c r="Q615" s="22"/>
    </row>
    <row r="616" spans="17:17" s="12" customFormat="1">
      <c r="Q616" s="22"/>
    </row>
    <row r="617" spans="17:17" s="12" customFormat="1">
      <c r="Q617" s="22"/>
    </row>
    <row r="618" spans="17:17" s="12" customFormat="1">
      <c r="Q618" s="22"/>
    </row>
    <row r="619" spans="17:17" s="12" customFormat="1">
      <c r="Q619" s="22"/>
    </row>
    <row r="620" spans="17:17" s="12" customFormat="1">
      <c r="Q620" s="22"/>
    </row>
    <row r="621" spans="17:17" s="12" customFormat="1">
      <c r="Q621" s="22"/>
    </row>
    <row r="622" spans="17:17" s="12" customFormat="1">
      <c r="Q622" s="22"/>
    </row>
    <row r="623" spans="17:17" s="12" customFormat="1">
      <c r="Q623" s="22"/>
    </row>
    <row r="624" spans="17:17" s="12" customFormat="1">
      <c r="Q624" s="22"/>
    </row>
    <row r="625" spans="17:17" s="12" customFormat="1">
      <c r="Q625" s="22"/>
    </row>
    <row r="626" spans="17:17" s="12" customFormat="1">
      <c r="Q626" s="22"/>
    </row>
    <row r="627" spans="17:17" s="12" customFormat="1">
      <c r="Q627" s="22"/>
    </row>
    <row r="628" spans="17:17" s="12" customFormat="1">
      <c r="Q628" s="22"/>
    </row>
    <row r="629" spans="17:17" s="12" customFormat="1">
      <c r="Q629" s="22"/>
    </row>
    <row r="630" spans="17:17" s="12" customFormat="1">
      <c r="Q630" s="22"/>
    </row>
    <row r="631" spans="17:17" s="12" customFormat="1">
      <c r="Q631" s="22"/>
    </row>
    <row r="632" spans="17:17" s="12" customFormat="1">
      <c r="Q632" s="22"/>
    </row>
    <row r="633" spans="17:17" s="12" customFormat="1">
      <c r="Q633" s="22"/>
    </row>
    <row r="634" spans="17:17" s="12" customFormat="1">
      <c r="Q634" s="22"/>
    </row>
    <row r="635" spans="17:17" s="12" customFormat="1">
      <c r="Q635" s="22"/>
    </row>
    <row r="636" spans="17:17" s="12" customFormat="1">
      <c r="Q636" s="22"/>
    </row>
    <row r="637" spans="17:17" s="12" customFormat="1">
      <c r="Q637" s="22"/>
    </row>
    <row r="638" spans="17:17" s="12" customFormat="1">
      <c r="Q638" s="22"/>
    </row>
    <row r="639" spans="17:17" s="12" customFormat="1">
      <c r="Q639" s="22"/>
    </row>
    <row r="640" spans="17:17" s="12" customFormat="1">
      <c r="Q640" s="22"/>
    </row>
    <row r="641" spans="17:17" s="12" customFormat="1">
      <c r="Q641" s="22"/>
    </row>
    <row r="642" spans="17:17" s="12" customFormat="1">
      <c r="Q642" s="22"/>
    </row>
    <row r="643" spans="17:17" s="12" customFormat="1">
      <c r="Q643" s="22"/>
    </row>
    <row r="644" spans="17:17" s="12" customFormat="1">
      <c r="Q644" s="22"/>
    </row>
    <row r="645" spans="17:17" s="12" customFormat="1">
      <c r="Q645" s="22"/>
    </row>
    <row r="646" spans="17:17" s="12" customFormat="1">
      <c r="Q646" s="22"/>
    </row>
    <row r="647" spans="17:17" s="12" customFormat="1">
      <c r="Q647" s="22"/>
    </row>
    <row r="648" spans="17:17" s="12" customFormat="1">
      <c r="Q648" s="22"/>
    </row>
    <row r="649" spans="17:17" s="12" customFormat="1">
      <c r="Q649" s="22"/>
    </row>
    <row r="650" spans="17:17" s="12" customFormat="1">
      <c r="Q650" s="22"/>
    </row>
    <row r="651" spans="17:17" s="12" customFormat="1">
      <c r="Q651" s="22"/>
    </row>
    <row r="652" spans="17:17" s="12" customFormat="1">
      <c r="Q652" s="22"/>
    </row>
    <row r="653" spans="17:17" s="12" customFormat="1">
      <c r="Q653" s="22"/>
    </row>
    <row r="654" spans="17:17" s="12" customFormat="1">
      <c r="Q654" s="22"/>
    </row>
    <row r="655" spans="17:17" s="12" customFormat="1">
      <c r="Q655" s="22"/>
    </row>
    <row r="656" spans="17:17" s="12" customFormat="1">
      <c r="Q656" s="22"/>
    </row>
    <row r="657" spans="17:17" s="12" customFormat="1">
      <c r="Q657" s="22"/>
    </row>
    <row r="658" spans="17:17" s="12" customFormat="1">
      <c r="Q658" s="22"/>
    </row>
    <row r="659" spans="17:17" s="12" customFormat="1">
      <c r="Q659" s="22"/>
    </row>
    <row r="660" spans="17:17" s="12" customFormat="1">
      <c r="Q660" s="22"/>
    </row>
    <row r="661" spans="17:17" s="12" customFormat="1">
      <c r="Q661" s="22"/>
    </row>
    <row r="662" spans="17:17" s="12" customFormat="1">
      <c r="Q662" s="22"/>
    </row>
    <row r="663" spans="17:17" s="12" customFormat="1">
      <c r="Q663" s="22"/>
    </row>
    <row r="664" spans="17:17" s="12" customFormat="1">
      <c r="Q664" s="22"/>
    </row>
    <row r="665" spans="17:17" s="12" customFormat="1">
      <c r="Q665" s="22"/>
    </row>
    <row r="666" spans="17:17" s="12" customFormat="1">
      <c r="Q666" s="22"/>
    </row>
    <row r="667" spans="17:17" s="12" customFormat="1">
      <c r="Q667" s="22"/>
    </row>
    <row r="668" spans="17:17" s="12" customFormat="1">
      <c r="Q668" s="22"/>
    </row>
    <row r="669" spans="17:17" s="12" customFormat="1">
      <c r="Q669" s="22"/>
    </row>
    <row r="670" spans="17:17" s="12" customFormat="1">
      <c r="Q670" s="22"/>
    </row>
    <row r="671" spans="17:17" s="12" customFormat="1">
      <c r="Q671" s="22"/>
    </row>
    <row r="672" spans="17:17" s="12" customFormat="1">
      <c r="Q672" s="22"/>
    </row>
    <row r="673" spans="17:17" s="12" customFormat="1">
      <c r="Q673" s="22"/>
    </row>
    <row r="674" spans="17:17" s="12" customFormat="1">
      <c r="Q674" s="22"/>
    </row>
    <row r="675" spans="17:17" s="12" customFormat="1">
      <c r="Q675" s="22"/>
    </row>
    <row r="676" spans="17:17" s="12" customFormat="1">
      <c r="Q676" s="22"/>
    </row>
    <row r="677" spans="17:17" s="12" customFormat="1">
      <c r="Q677" s="22"/>
    </row>
    <row r="678" spans="17:17" s="12" customFormat="1">
      <c r="Q678" s="22"/>
    </row>
    <row r="679" spans="17:17" s="12" customFormat="1">
      <c r="Q679" s="22"/>
    </row>
    <row r="680" spans="17:17" s="12" customFormat="1">
      <c r="Q680" s="22"/>
    </row>
    <row r="681" spans="17:17" s="12" customFormat="1">
      <c r="Q681" s="22"/>
    </row>
    <row r="682" spans="17:17" s="12" customFormat="1">
      <c r="Q682" s="22"/>
    </row>
    <row r="683" spans="17:17" s="12" customFormat="1">
      <c r="Q683" s="22"/>
    </row>
    <row r="684" spans="17:17" s="12" customFormat="1">
      <c r="Q684" s="22"/>
    </row>
    <row r="685" spans="17:17" s="12" customFormat="1">
      <c r="Q685" s="22"/>
    </row>
    <row r="686" spans="17:17" s="12" customFormat="1">
      <c r="Q686" s="22"/>
    </row>
    <row r="687" spans="17:17" s="12" customFormat="1">
      <c r="Q687" s="22"/>
    </row>
    <row r="688" spans="17:17" s="12" customFormat="1">
      <c r="Q688" s="22"/>
    </row>
    <row r="689" spans="17:17" s="12" customFormat="1">
      <c r="Q689" s="22"/>
    </row>
    <row r="690" spans="17:17" s="12" customFormat="1">
      <c r="Q690" s="22"/>
    </row>
    <row r="691" spans="17:17" s="12" customFormat="1">
      <c r="Q691" s="22"/>
    </row>
    <row r="692" spans="17:17" s="12" customFormat="1">
      <c r="Q692" s="22"/>
    </row>
    <row r="693" spans="17:17" s="12" customFormat="1">
      <c r="Q693" s="22"/>
    </row>
    <row r="694" spans="17:17" s="12" customFormat="1">
      <c r="Q694" s="22"/>
    </row>
    <row r="695" spans="17:17" s="12" customFormat="1">
      <c r="Q695" s="22"/>
    </row>
    <row r="696" spans="17:17" s="12" customFormat="1">
      <c r="Q696" s="22"/>
    </row>
    <row r="697" spans="17:17" s="12" customFormat="1">
      <c r="Q697" s="22"/>
    </row>
    <row r="698" spans="17:17" s="12" customFormat="1">
      <c r="Q698" s="22"/>
    </row>
    <row r="699" spans="17:17" s="12" customFormat="1">
      <c r="Q699" s="22"/>
    </row>
    <row r="700" spans="17:17" s="12" customFormat="1">
      <c r="Q700" s="22"/>
    </row>
    <row r="701" spans="17:17" s="12" customFormat="1">
      <c r="Q701" s="22"/>
    </row>
    <row r="702" spans="17:17" s="12" customFormat="1">
      <c r="Q702" s="22"/>
    </row>
    <row r="703" spans="17:17" s="12" customFormat="1">
      <c r="Q703" s="22"/>
    </row>
    <row r="704" spans="17:17" s="12" customFormat="1">
      <c r="Q704" s="22"/>
    </row>
    <row r="705" spans="17:17" s="12" customFormat="1">
      <c r="Q705" s="22"/>
    </row>
    <row r="706" spans="17:17" s="12" customFormat="1">
      <c r="Q706" s="22"/>
    </row>
    <row r="707" spans="17:17" s="12" customFormat="1">
      <c r="Q707" s="22"/>
    </row>
    <row r="708" spans="17:17" s="12" customFormat="1">
      <c r="Q708" s="22"/>
    </row>
    <row r="709" spans="17:17" s="12" customFormat="1">
      <c r="Q709" s="22"/>
    </row>
    <row r="710" spans="17:17" s="12" customFormat="1">
      <c r="Q710" s="22"/>
    </row>
    <row r="711" spans="17:17" s="12" customFormat="1">
      <c r="Q711" s="22"/>
    </row>
    <row r="712" spans="17:17" s="12" customFormat="1">
      <c r="Q712" s="22"/>
    </row>
    <row r="713" spans="17:17" s="12" customFormat="1">
      <c r="Q713" s="22"/>
    </row>
    <row r="714" spans="17:17" s="12" customFormat="1">
      <c r="Q714" s="22"/>
    </row>
    <row r="715" spans="17:17" s="12" customFormat="1">
      <c r="Q715" s="22"/>
    </row>
    <row r="716" spans="17:17" s="12" customFormat="1">
      <c r="Q716" s="22"/>
    </row>
    <row r="717" spans="17:17" s="12" customFormat="1">
      <c r="Q717" s="22"/>
    </row>
    <row r="718" spans="17:17" s="12" customFormat="1">
      <c r="Q718" s="22"/>
    </row>
    <row r="719" spans="17:17" s="12" customFormat="1">
      <c r="Q719" s="22"/>
    </row>
    <row r="720" spans="17:17" s="12" customFormat="1">
      <c r="Q720" s="22"/>
    </row>
    <row r="721" spans="17:17" s="12" customFormat="1">
      <c r="Q721" s="22"/>
    </row>
    <row r="722" spans="17:17" s="12" customFormat="1">
      <c r="Q722" s="22"/>
    </row>
    <row r="723" spans="17:17" s="12" customFormat="1">
      <c r="Q723" s="22"/>
    </row>
    <row r="724" spans="17:17" s="12" customFormat="1">
      <c r="Q724" s="22"/>
    </row>
    <row r="725" spans="17:17" s="12" customFormat="1">
      <c r="Q725" s="22"/>
    </row>
    <row r="726" spans="17:17" s="12" customFormat="1">
      <c r="Q726" s="22"/>
    </row>
    <row r="727" spans="17:17" s="12" customFormat="1">
      <c r="Q727" s="22"/>
    </row>
    <row r="728" spans="17:17" s="12" customFormat="1">
      <c r="Q728" s="22"/>
    </row>
    <row r="729" spans="17:17" s="12" customFormat="1">
      <c r="Q729" s="22"/>
    </row>
    <row r="730" spans="17:17" s="12" customFormat="1">
      <c r="Q730" s="22"/>
    </row>
    <row r="731" spans="17:17" s="12" customFormat="1">
      <c r="Q731" s="22"/>
    </row>
    <row r="732" spans="17:17" s="12" customFormat="1">
      <c r="Q732" s="22"/>
    </row>
    <row r="733" spans="17:17" s="12" customFormat="1">
      <c r="Q733" s="22"/>
    </row>
    <row r="734" spans="17:17" s="12" customFormat="1">
      <c r="Q734" s="22"/>
    </row>
    <row r="735" spans="17:17" s="12" customFormat="1">
      <c r="Q735" s="22"/>
    </row>
    <row r="736" spans="17:17" s="12" customFormat="1">
      <c r="Q736" s="22"/>
    </row>
    <row r="737" spans="17:17" s="12" customFormat="1">
      <c r="Q737" s="22"/>
    </row>
    <row r="738" spans="17:17" s="12" customFormat="1">
      <c r="Q738" s="22"/>
    </row>
    <row r="739" spans="17:17" s="12" customFormat="1">
      <c r="Q739" s="22"/>
    </row>
    <row r="740" spans="17:17" s="12" customFormat="1">
      <c r="Q740" s="22"/>
    </row>
    <row r="741" spans="17:17" s="12" customFormat="1">
      <c r="Q741" s="22"/>
    </row>
    <row r="742" spans="17:17" s="12" customFormat="1">
      <c r="Q742" s="22"/>
    </row>
    <row r="743" spans="17:17" s="12" customFormat="1">
      <c r="Q743" s="22"/>
    </row>
    <row r="744" spans="17:17" s="12" customFormat="1">
      <c r="Q744" s="22"/>
    </row>
    <row r="745" spans="17:17" s="12" customFormat="1">
      <c r="Q745" s="22"/>
    </row>
    <row r="746" spans="17:17" s="12" customFormat="1">
      <c r="Q746" s="22"/>
    </row>
    <row r="747" spans="17:17" s="12" customFormat="1">
      <c r="Q747" s="22"/>
    </row>
    <row r="748" spans="17:17" s="12" customFormat="1">
      <c r="Q748" s="22"/>
    </row>
    <row r="749" spans="17:17" s="12" customFormat="1">
      <c r="Q749" s="22"/>
    </row>
    <row r="750" spans="17:17" s="12" customFormat="1">
      <c r="Q750" s="22"/>
    </row>
    <row r="751" spans="17:17" s="12" customFormat="1">
      <c r="Q751" s="22"/>
    </row>
    <row r="752" spans="17:17" s="12" customFormat="1">
      <c r="Q752" s="22"/>
    </row>
    <row r="753" spans="17:17" s="12" customFormat="1">
      <c r="Q753" s="22"/>
    </row>
    <row r="754" spans="17:17" s="12" customFormat="1">
      <c r="Q754" s="22"/>
    </row>
    <row r="755" spans="17:17" s="12" customFormat="1">
      <c r="Q755" s="22"/>
    </row>
    <row r="756" spans="17:17" s="12" customFormat="1">
      <c r="Q756" s="22"/>
    </row>
    <row r="757" spans="17:17" s="12" customFormat="1">
      <c r="Q757" s="22"/>
    </row>
    <row r="758" spans="17:17" s="12" customFormat="1">
      <c r="Q758" s="22"/>
    </row>
    <row r="759" spans="17:17" s="12" customFormat="1">
      <c r="Q759" s="22"/>
    </row>
    <row r="760" spans="17:17" s="12" customFormat="1">
      <c r="Q760" s="22"/>
    </row>
    <row r="761" spans="17:17" s="12" customFormat="1">
      <c r="Q761" s="22"/>
    </row>
    <row r="762" spans="17:17" s="12" customFormat="1">
      <c r="Q762" s="22"/>
    </row>
    <row r="763" spans="17:17" s="12" customFormat="1">
      <c r="Q763" s="22"/>
    </row>
    <row r="764" spans="17:17" s="12" customFormat="1">
      <c r="Q764" s="22"/>
    </row>
    <row r="765" spans="17:17" s="12" customFormat="1">
      <c r="Q765" s="22"/>
    </row>
    <row r="766" spans="17:17" s="12" customFormat="1">
      <c r="Q766" s="22"/>
    </row>
    <row r="767" spans="17:17" s="12" customFormat="1">
      <c r="Q767" s="22"/>
    </row>
    <row r="768" spans="17:17" s="12" customFormat="1">
      <c r="Q768" s="22"/>
    </row>
    <row r="769" spans="17:17" s="12" customFormat="1">
      <c r="Q769" s="22"/>
    </row>
    <row r="770" spans="17:17" s="12" customFormat="1">
      <c r="Q770" s="22"/>
    </row>
    <row r="771" spans="17:17" s="12" customFormat="1">
      <c r="Q771" s="22"/>
    </row>
    <row r="772" spans="17:17" s="12" customFormat="1">
      <c r="Q772" s="22"/>
    </row>
    <row r="773" spans="17:17" s="12" customFormat="1">
      <c r="Q773" s="22"/>
    </row>
    <row r="774" spans="17:17" s="12" customFormat="1">
      <c r="Q774" s="22"/>
    </row>
    <row r="775" spans="17:17" s="12" customFormat="1">
      <c r="Q775" s="22"/>
    </row>
    <row r="776" spans="17:17" s="12" customFormat="1">
      <c r="Q776" s="22"/>
    </row>
    <row r="777" spans="17:17" s="12" customFormat="1">
      <c r="Q777" s="22"/>
    </row>
    <row r="778" spans="17:17" s="12" customFormat="1">
      <c r="Q778" s="22"/>
    </row>
    <row r="779" spans="17:17" s="12" customFormat="1">
      <c r="Q779" s="22"/>
    </row>
    <row r="780" spans="17:17" s="12" customFormat="1">
      <c r="Q780" s="22"/>
    </row>
    <row r="781" spans="17:17" s="12" customFormat="1">
      <c r="Q781" s="22"/>
    </row>
    <row r="782" spans="17:17" s="12" customFormat="1">
      <c r="Q782" s="22"/>
    </row>
    <row r="783" spans="17:17" s="12" customFormat="1">
      <c r="Q783" s="22"/>
    </row>
    <row r="784" spans="17:17" s="12" customFormat="1">
      <c r="Q784" s="22"/>
    </row>
    <row r="785" spans="17:17" s="12" customFormat="1">
      <c r="Q785" s="22"/>
    </row>
    <row r="786" spans="17:17" s="12" customFormat="1">
      <c r="Q786" s="22"/>
    </row>
    <row r="787" spans="17:17" s="12" customFormat="1">
      <c r="Q787" s="22"/>
    </row>
    <row r="788" spans="17:17" s="12" customFormat="1">
      <c r="Q788" s="22"/>
    </row>
    <row r="789" spans="17:17" s="12" customFormat="1">
      <c r="Q789" s="22"/>
    </row>
    <row r="790" spans="17:17" s="12" customFormat="1">
      <c r="Q790" s="22"/>
    </row>
    <row r="791" spans="17:17" s="12" customFormat="1">
      <c r="Q791" s="22"/>
    </row>
    <row r="792" spans="17:17" s="12" customFormat="1">
      <c r="Q792" s="22"/>
    </row>
    <row r="793" spans="17:17" s="12" customFormat="1">
      <c r="Q793" s="22"/>
    </row>
    <row r="794" spans="17:17" s="12" customFormat="1">
      <c r="Q794" s="22"/>
    </row>
    <row r="795" spans="17:17" s="12" customFormat="1">
      <c r="Q795" s="22"/>
    </row>
    <row r="796" spans="17:17" s="12" customFormat="1">
      <c r="Q796" s="22"/>
    </row>
    <row r="797" spans="17:17" s="12" customFormat="1">
      <c r="Q797" s="22"/>
    </row>
    <row r="798" spans="17:17" s="12" customFormat="1">
      <c r="Q798" s="22"/>
    </row>
    <row r="799" spans="17:17" s="12" customFormat="1">
      <c r="Q799" s="22"/>
    </row>
    <row r="800" spans="17:17" s="12" customFormat="1">
      <c r="Q800" s="22"/>
    </row>
    <row r="801" spans="17:17" s="12" customFormat="1">
      <c r="Q801" s="22"/>
    </row>
    <row r="802" spans="17:17" s="12" customFormat="1">
      <c r="Q802" s="22"/>
    </row>
    <row r="803" spans="17:17" s="12" customFormat="1">
      <c r="Q803" s="22"/>
    </row>
    <row r="804" spans="17:17" s="12" customFormat="1">
      <c r="Q804" s="22"/>
    </row>
    <row r="805" spans="17:17" s="12" customFormat="1">
      <c r="Q805" s="22"/>
    </row>
    <row r="806" spans="17:17" s="12" customFormat="1">
      <c r="Q806" s="22"/>
    </row>
    <row r="807" spans="17:17" s="12" customFormat="1">
      <c r="Q807" s="22"/>
    </row>
    <row r="808" spans="17:17" s="12" customFormat="1">
      <c r="Q808" s="22"/>
    </row>
    <row r="809" spans="17:17" s="12" customFormat="1">
      <c r="Q809" s="22"/>
    </row>
    <row r="810" spans="17:17" s="12" customFormat="1">
      <c r="Q810" s="22"/>
    </row>
    <row r="811" spans="17:17" s="12" customFormat="1">
      <c r="Q811" s="22"/>
    </row>
    <row r="812" spans="17:17" s="12" customFormat="1">
      <c r="Q812" s="22"/>
    </row>
    <row r="813" spans="17:17" s="12" customFormat="1">
      <c r="Q813" s="22"/>
    </row>
    <row r="814" spans="17:17" s="12" customFormat="1">
      <c r="Q814" s="22"/>
    </row>
    <row r="815" spans="17:17" s="12" customFormat="1">
      <c r="Q815" s="22"/>
    </row>
    <row r="816" spans="17:17" s="12" customFormat="1">
      <c r="Q816" s="22"/>
    </row>
    <row r="817" spans="17:17" s="12" customFormat="1">
      <c r="Q817" s="22"/>
    </row>
    <row r="818" spans="17:17" s="12" customFormat="1">
      <c r="Q818" s="22"/>
    </row>
    <row r="819" spans="17:17" s="12" customFormat="1">
      <c r="Q819" s="22"/>
    </row>
    <row r="820" spans="17:17" s="12" customFormat="1">
      <c r="Q820" s="22"/>
    </row>
    <row r="821" spans="17:17" s="12" customFormat="1">
      <c r="Q821" s="22"/>
    </row>
    <row r="822" spans="17:17" s="12" customFormat="1">
      <c r="Q822" s="22"/>
    </row>
    <row r="823" spans="17:17" s="12" customFormat="1">
      <c r="Q823" s="22"/>
    </row>
    <row r="824" spans="17:17" s="12" customFormat="1">
      <c r="Q824" s="22"/>
    </row>
    <row r="825" spans="17:17" s="12" customFormat="1">
      <c r="Q825" s="22"/>
    </row>
    <row r="826" spans="17:17" s="12" customFormat="1">
      <c r="Q826" s="22"/>
    </row>
    <row r="827" spans="17:17" s="12" customFormat="1">
      <c r="Q827" s="22"/>
    </row>
    <row r="828" spans="17:17" s="12" customFormat="1">
      <c r="Q828" s="22"/>
    </row>
    <row r="829" spans="17:17" s="12" customFormat="1">
      <c r="Q829" s="22"/>
    </row>
    <row r="830" spans="17:17" s="12" customFormat="1">
      <c r="Q830" s="22"/>
    </row>
    <row r="831" spans="17:17" s="12" customFormat="1">
      <c r="Q831" s="22"/>
    </row>
    <row r="832" spans="17:17" s="12" customFormat="1">
      <c r="Q832" s="22"/>
    </row>
    <row r="833" spans="17:17" s="12" customFormat="1">
      <c r="Q833" s="22"/>
    </row>
    <row r="834" spans="17:17" s="12" customFormat="1">
      <c r="Q834" s="22"/>
    </row>
    <row r="835" spans="17:17" s="12" customFormat="1">
      <c r="Q835" s="22"/>
    </row>
    <row r="836" spans="17:17" s="12" customFormat="1">
      <c r="Q836" s="22"/>
    </row>
    <row r="837" spans="17:17" s="12" customFormat="1">
      <c r="Q837" s="22"/>
    </row>
    <row r="838" spans="17:17" s="12" customFormat="1">
      <c r="Q838" s="22"/>
    </row>
    <row r="839" spans="17:17" s="12" customFormat="1">
      <c r="Q839" s="22"/>
    </row>
    <row r="840" spans="17:17" s="12" customFormat="1">
      <c r="Q840" s="22"/>
    </row>
    <row r="841" spans="17:17" s="12" customFormat="1">
      <c r="Q841" s="22"/>
    </row>
    <row r="842" spans="17:17" s="12" customFormat="1">
      <c r="Q842" s="22"/>
    </row>
    <row r="843" spans="17:17" s="12" customFormat="1">
      <c r="Q843" s="22"/>
    </row>
    <row r="844" spans="17:17" s="12" customFormat="1">
      <c r="Q844" s="22"/>
    </row>
    <row r="845" spans="17:17" s="12" customFormat="1">
      <c r="Q845" s="22"/>
    </row>
    <row r="846" spans="17:17" s="12" customFormat="1">
      <c r="Q846" s="22"/>
    </row>
    <row r="847" spans="17:17" s="12" customFormat="1">
      <c r="Q847" s="22"/>
    </row>
    <row r="848" spans="17:17" s="12" customFormat="1">
      <c r="Q848" s="22"/>
    </row>
    <row r="849" spans="17:17" s="12" customFormat="1">
      <c r="Q849" s="22"/>
    </row>
    <row r="850" spans="17:17" s="12" customFormat="1">
      <c r="Q850" s="22"/>
    </row>
    <row r="851" spans="17:17" s="12" customFormat="1">
      <c r="Q851" s="22"/>
    </row>
    <row r="852" spans="17:17" s="12" customFormat="1">
      <c r="Q852" s="22"/>
    </row>
    <row r="853" spans="17:17" s="12" customFormat="1">
      <c r="Q853" s="22"/>
    </row>
    <row r="854" spans="17:17" s="12" customFormat="1">
      <c r="Q854" s="22"/>
    </row>
    <row r="855" spans="17:17" s="12" customFormat="1">
      <c r="Q855" s="22"/>
    </row>
    <row r="856" spans="17:17" s="12" customFormat="1">
      <c r="Q856" s="22"/>
    </row>
    <row r="857" spans="17:17" s="12" customFormat="1">
      <c r="Q857" s="22"/>
    </row>
    <row r="858" spans="17:17" s="12" customFormat="1">
      <c r="Q858" s="22"/>
    </row>
    <row r="859" spans="17:17" s="12" customFormat="1">
      <c r="Q859" s="22"/>
    </row>
    <row r="860" spans="17:17" s="12" customFormat="1">
      <c r="Q860" s="22"/>
    </row>
    <row r="861" spans="17:17" s="12" customFormat="1">
      <c r="Q861" s="22"/>
    </row>
    <row r="862" spans="17:17" s="12" customFormat="1">
      <c r="Q862" s="22"/>
    </row>
    <row r="863" spans="17:17" s="12" customFormat="1">
      <c r="Q863" s="22"/>
    </row>
    <row r="864" spans="17:17" s="12" customFormat="1">
      <c r="Q864" s="22"/>
    </row>
    <row r="865" spans="17:17" s="12" customFormat="1">
      <c r="Q865" s="22"/>
    </row>
    <row r="866" spans="17:17" s="12" customFormat="1">
      <c r="Q866" s="22"/>
    </row>
    <row r="867" spans="17:17" s="12" customFormat="1">
      <c r="Q867" s="22"/>
    </row>
    <row r="868" spans="17:17" s="12" customFormat="1">
      <c r="Q868" s="22"/>
    </row>
    <row r="869" spans="17:17" s="12" customFormat="1">
      <c r="Q869" s="22"/>
    </row>
    <row r="870" spans="17:17" s="12" customFormat="1">
      <c r="Q870" s="22"/>
    </row>
    <row r="871" spans="17:17" s="12" customFormat="1">
      <c r="Q871" s="22"/>
    </row>
    <row r="872" spans="17:17" s="12" customFormat="1">
      <c r="Q872" s="22"/>
    </row>
    <row r="873" spans="17:17" s="12" customFormat="1">
      <c r="Q873" s="22"/>
    </row>
    <row r="874" spans="17:17" s="12" customFormat="1">
      <c r="Q874" s="22"/>
    </row>
    <row r="875" spans="17:17" s="12" customFormat="1">
      <c r="Q875" s="22"/>
    </row>
    <row r="876" spans="17:17" s="12" customFormat="1">
      <c r="Q876" s="22"/>
    </row>
    <row r="877" spans="17:17" s="12" customFormat="1">
      <c r="Q877" s="22"/>
    </row>
    <row r="878" spans="17:17" s="12" customFormat="1">
      <c r="Q878" s="22"/>
    </row>
    <row r="879" spans="17:17" s="12" customFormat="1">
      <c r="Q879" s="22"/>
    </row>
    <row r="880" spans="17:17" s="12" customFormat="1">
      <c r="Q880" s="22"/>
    </row>
    <row r="881" spans="17:17" s="12" customFormat="1">
      <c r="Q881" s="22"/>
    </row>
    <row r="882" spans="17:17" s="12" customFormat="1">
      <c r="Q882" s="22"/>
    </row>
    <row r="883" spans="17:17" s="12" customFormat="1">
      <c r="Q883" s="22"/>
    </row>
    <row r="884" spans="17:17" s="12" customFormat="1">
      <c r="Q884" s="22"/>
    </row>
    <row r="885" spans="17:17" s="12" customFormat="1">
      <c r="Q885" s="22"/>
    </row>
    <row r="886" spans="17:17" s="12" customFormat="1">
      <c r="Q886" s="22"/>
    </row>
    <row r="887" spans="17:17" s="12" customFormat="1">
      <c r="Q887" s="22"/>
    </row>
    <row r="888" spans="17:17" s="12" customFormat="1">
      <c r="Q888" s="22"/>
    </row>
    <row r="889" spans="17:17" s="12" customFormat="1">
      <c r="Q889" s="22"/>
    </row>
    <row r="890" spans="17:17" s="12" customFormat="1">
      <c r="Q890" s="22"/>
    </row>
    <row r="891" spans="17:17" s="12" customFormat="1">
      <c r="Q891" s="22"/>
    </row>
    <row r="892" spans="17:17" s="12" customFormat="1">
      <c r="Q892" s="22"/>
    </row>
    <row r="893" spans="17:17" s="12" customFormat="1">
      <c r="Q893" s="22"/>
    </row>
    <row r="894" spans="17:17" s="12" customFormat="1">
      <c r="Q894" s="22"/>
    </row>
    <row r="895" spans="17:17" s="12" customFormat="1">
      <c r="Q895" s="22"/>
    </row>
    <row r="896" spans="17:17" s="12" customFormat="1">
      <c r="Q896" s="22"/>
    </row>
    <row r="897" spans="17:17" s="12" customFormat="1">
      <c r="Q897" s="22"/>
    </row>
    <row r="898" spans="17:17" s="12" customFormat="1">
      <c r="Q898" s="22"/>
    </row>
    <row r="899" spans="17:17" s="12" customFormat="1">
      <c r="Q899" s="22"/>
    </row>
    <row r="900" spans="17:17" s="12" customFormat="1">
      <c r="Q900" s="22"/>
    </row>
    <row r="901" spans="17:17" s="12" customFormat="1">
      <c r="Q901" s="22"/>
    </row>
    <row r="902" spans="17:17" s="12" customFormat="1">
      <c r="Q902" s="22"/>
    </row>
    <row r="903" spans="17:17" s="12" customFormat="1">
      <c r="Q903" s="22"/>
    </row>
    <row r="904" spans="17:17" s="12" customFormat="1">
      <c r="Q904" s="22"/>
    </row>
    <row r="905" spans="17:17" s="12" customFormat="1">
      <c r="Q905" s="22"/>
    </row>
    <row r="906" spans="17:17" s="12" customFormat="1">
      <c r="Q906" s="22"/>
    </row>
    <row r="907" spans="17:17" s="12" customFormat="1">
      <c r="Q907" s="22"/>
    </row>
    <row r="908" spans="17:17" s="12" customFormat="1">
      <c r="Q908" s="22"/>
    </row>
    <row r="909" spans="17:17" s="12" customFormat="1">
      <c r="Q909" s="22"/>
    </row>
    <row r="910" spans="17:17" s="12" customFormat="1">
      <c r="Q910" s="22"/>
    </row>
    <row r="911" spans="17:17" s="12" customFormat="1">
      <c r="Q911" s="22"/>
    </row>
    <row r="912" spans="17:17" s="12" customFormat="1">
      <c r="Q912" s="22"/>
    </row>
    <row r="913" spans="17:17" s="12" customFormat="1">
      <c r="Q913" s="22"/>
    </row>
    <row r="914" spans="17:17" s="12" customFormat="1">
      <c r="Q914" s="22"/>
    </row>
    <row r="915" spans="17:17" s="12" customFormat="1">
      <c r="Q915" s="22"/>
    </row>
    <row r="916" spans="17:17" s="12" customFormat="1">
      <c r="Q916" s="22"/>
    </row>
    <row r="917" spans="17:17" s="12" customFormat="1">
      <c r="Q917" s="22"/>
    </row>
    <row r="918" spans="17:17" s="12" customFormat="1">
      <c r="Q918" s="22"/>
    </row>
    <row r="919" spans="17:17" s="12" customFormat="1">
      <c r="Q919" s="22"/>
    </row>
    <row r="920" spans="17:17" s="12" customFormat="1">
      <c r="Q920" s="22"/>
    </row>
    <row r="921" spans="17:17" s="12" customFormat="1">
      <c r="Q921" s="22"/>
    </row>
    <row r="922" spans="17:17" s="12" customFormat="1">
      <c r="Q922" s="22"/>
    </row>
    <row r="923" spans="17:17" s="12" customFormat="1">
      <c r="Q923" s="22"/>
    </row>
    <row r="924" spans="17:17" s="12" customFormat="1">
      <c r="Q924" s="22"/>
    </row>
    <row r="925" spans="17:17" s="12" customFormat="1">
      <c r="Q925" s="22"/>
    </row>
    <row r="926" spans="17:17" s="12" customFormat="1">
      <c r="Q926" s="22"/>
    </row>
    <row r="927" spans="17:17" s="12" customFormat="1">
      <c r="Q927" s="22"/>
    </row>
    <row r="928" spans="17:17" s="12" customFormat="1">
      <c r="Q928" s="22"/>
    </row>
    <row r="929" spans="17:17" s="12" customFormat="1">
      <c r="Q929" s="22"/>
    </row>
    <row r="930" spans="17:17" s="12" customFormat="1">
      <c r="Q930" s="22"/>
    </row>
    <row r="931" spans="17:17" s="12" customFormat="1">
      <c r="Q931" s="22"/>
    </row>
    <row r="932" spans="17:17" s="12" customFormat="1">
      <c r="Q932" s="22"/>
    </row>
    <row r="933" spans="17:17" s="12" customFormat="1">
      <c r="Q933" s="22"/>
    </row>
    <row r="934" spans="17:17" s="12" customFormat="1">
      <c r="Q934" s="22"/>
    </row>
    <row r="935" spans="17:17" s="12" customFormat="1">
      <c r="Q935" s="22"/>
    </row>
    <row r="936" spans="17:17" s="12" customFormat="1">
      <c r="Q936" s="22"/>
    </row>
    <row r="937" spans="17:17" s="12" customFormat="1">
      <c r="Q937" s="22"/>
    </row>
    <row r="938" spans="17:17" s="12" customFormat="1">
      <c r="Q938" s="22"/>
    </row>
    <row r="939" spans="17:17" s="12" customFormat="1">
      <c r="Q939" s="22"/>
    </row>
    <row r="940" spans="17:17" s="12" customFormat="1">
      <c r="Q940" s="22"/>
    </row>
    <row r="941" spans="17:17" s="12" customFormat="1">
      <c r="Q941" s="22"/>
    </row>
    <row r="942" spans="17:17" s="12" customFormat="1">
      <c r="Q942" s="22"/>
    </row>
    <row r="943" spans="17:17" s="12" customFormat="1">
      <c r="Q943" s="22"/>
    </row>
    <row r="944" spans="17:17" s="12" customFormat="1">
      <c r="Q944" s="22"/>
    </row>
    <row r="945" spans="17:17" s="12" customFormat="1">
      <c r="Q945" s="22"/>
    </row>
    <row r="946" spans="17:17" s="12" customFormat="1">
      <c r="Q946" s="22"/>
    </row>
    <row r="947" spans="17:17" s="12" customFormat="1">
      <c r="Q947" s="22"/>
    </row>
    <row r="948" spans="17:17" s="12" customFormat="1">
      <c r="Q948" s="22"/>
    </row>
    <row r="949" spans="17:17" s="12" customFormat="1">
      <c r="Q949" s="22"/>
    </row>
    <row r="950" spans="17:17" s="12" customFormat="1">
      <c r="Q950" s="22"/>
    </row>
    <row r="951" spans="17:17" s="12" customFormat="1">
      <c r="Q951" s="22"/>
    </row>
    <row r="952" spans="17:17" s="12" customFormat="1">
      <c r="Q952" s="22"/>
    </row>
    <row r="953" spans="17:17" s="12" customFormat="1">
      <c r="Q953" s="22"/>
    </row>
    <row r="954" spans="17:17" s="12" customFormat="1">
      <c r="Q954" s="22"/>
    </row>
    <row r="955" spans="17:17" s="12" customFormat="1">
      <c r="Q955" s="22"/>
    </row>
    <row r="956" spans="17:17" s="12" customFormat="1">
      <c r="Q956" s="22"/>
    </row>
    <row r="957" spans="17:17" s="12" customFormat="1">
      <c r="Q957" s="22"/>
    </row>
    <row r="958" spans="17:17" s="12" customFormat="1">
      <c r="Q958" s="22"/>
    </row>
    <row r="959" spans="17:17" s="12" customFormat="1">
      <c r="Q959" s="22"/>
    </row>
    <row r="960" spans="17:17" s="12" customFormat="1">
      <c r="Q960" s="22"/>
    </row>
    <row r="961" spans="17:17" s="12" customFormat="1">
      <c r="Q961" s="22"/>
    </row>
    <row r="962" spans="17:17" s="12" customFormat="1">
      <c r="Q962" s="22"/>
    </row>
    <row r="963" spans="17:17" s="12" customFormat="1">
      <c r="Q963" s="22"/>
    </row>
    <row r="964" spans="17:17" s="12" customFormat="1">
      <c r="Q964" s="22"/>
    </row>
    <row r="965" spans="17:17" s="12" customFormat="1">
      <c r="Q965" s="22"/>
    </row>
    <row r="966" spans="17:17" s="12" customFormat="1">
      <c r="Q966" s="22"/>
    </row>
    <row r="967" spans="17:17" s="12" customFormat="1">
      <c r="Q967" s="22"/>
    </row>
    <row r="968" spans="17:17" s="12" customFormat="1">
      <c r="Q968" s="22"/>
    </row>
    <row r="969" spans="17:17" s="12" customFormat="1">
      <c r="Q969" s="22"/>
    </row>
    <row r="970" spans="17:17" s="12" customFormat="1">
      <c r="Q970" s="22"/>
    </row>
    <row r="971" spans="17:17" s="12" customFormat="1">
      <c r="Q971" s="22"/>
    </row>
    <row r="972" spans="17:17" s="12" customFormat="1">
      <c r="Q972" s="22"/>
    </row>
    <row r="973" spans="17:17" s="12" customFormat="1">
      <c r="Q973" s="22"/>
    </row>
    <row r="974" spans="17:17" s="12" customFormat="1">
      <c r="Q974" s="22"/>
    </row>
    <row r="975" spans="17:17" s="12" customFormat="1">
      <c r="Q975" s="22"/>
    </row>
    <row r="976" spans="17:17" s="12" customFormat="1">
      <c r="Q976" s="22"/>
    </row>
    <row r="977" spans="17:17" s="12" customFormat="1">
      <c r="Q977" s="22"/>
    </row>
    <row r="978" spans="17:17" s="12" customFormat="1">
      <c r="Q978" s="22"/>
    </row>
    <row r="979" spans="17:17" s="12" customFormat="1">
      <c r="Q979" s="22"/>
    </row>
    <row r="980" spans="17:17" s="12" customFormat="1">
      <c r="Q980" s="22"/>
    </row>
    <row r="981" spans="17:17" s="12" customFormat="1">
      <c r="Q981" s="22"/>
    </row>
    <row r="982" spans="17:17" s="12" customFormat="1">
      <c r="Q982" s="22"/>
    </row>
    <row r="983" spans="17:17" s="12" customFormat="1">
      <c r="Q983" s="22"/>
    </row>
    <row r="984" spans="17:17" s="12" customFormat="1">
      <c r="Q984" s="22"/>
    </row>
    <row r="985" spans="17:17" s="12" customFormat="1">
      <c r="Q985" s="22"/>
    </row>
    <row r="986" spans="17:17" s="12" customFormat="1">
      <c r="Q986" s="22"/>
    </row>
    <row r="987" spans="17:17" s="12" customFormat="1">
      <c r="Q987" s="22"/>
    </row>
    <row r="988" spans="17:17" s="12" customFormat="1">
      <c r="Q988" s="22"/>
    </row>
    <row r="989" spans="17:17" s="12" customFormat="1">
      <c r="Q989" s="22"/>
    </row>
    <row r="990" spans="17:17" s="12" customFormat="1">
      <c r="Q990" s="22"/>
    </row>
    <row r="991" spans="17:17" s="12" customFormat="1">
      <c r="Q991" s="22"/>
    </row>
    <row r="992" spans="17:17" s="12" customFormat="1">
      <c r="Q992" s="22"/>
    </row>
    <row r="993" spans="17:17" s="12" customFormat="1">
      <c r="Q993" s="22"/>
    </row>
    <row r="994" spans="17:17" s="12" customFormat="1">
      <c r="Q994" s="22"/>
    </row>
    <row r="995" spans="17:17" s="12" customFormat="1">
      <c r="Q995" s="22"/>
    </row>
    <row r="996" spans="17:17" s="12" customFormat="1">
      <c r="Q996" s="22"/>
    </row>
    <row r="997" spans="17:17" s="12" customFormat="1">
      <c r="Q997" s="22"/>
    </row>
    <row r="998" spans="17:17" s="12" customFormat="1">
      <c r="Q998" s="22"/>
    </row>
    <row r="999" spans="17:17" s="12" customFormat="1">
      <c r="Q999" s="22"/>
    </row>
    <row r="1000" spans="17:17" s="12" customFormat="1">
      <c r="Q1000" s="22"/>
    </row>
    <row r="1001" spans="17:17" s="12" customFormat="1">
      <c r="Q1001" s="22"/>
    </row>
    <row r="1002" spans="17:17" s="12" customFormat="1">
      <c r="Q1002" s="22"/>
    </row>
    <row r="1003" spans="17:17" s="12" customFormat="1">
      <c r="Q1003" s="22"/>
    </row>
    <row r="1004" spans="17:17" s="12" customFormat="1">
      <c r="Q1004" s="22"/>
    </row>
    <row r="1005" spans="17:17" s="12" customFormat="1">
      <c r="Q1005" s="22"/>
    </row>
    <row r="1006" spans="17:17" s="12" customFormat="1">
      <c r="Q1006" s="22"/>
    </row>
    <row r="1007" spans="17:17" s="12" customFormat="1">
      <c r="Q1007" s="22"/>
    </row>
    <row r="1008" spans="17:17" s="12" customFormat="1">
      <c r="Q1008" s="22"/>
    </row>
    <row r="1009" spans="17:17" s="12" customFormat="1">
      <c r="Q1009" s="22"/>
    </row>
    <row r="1010" spans="17:17" s="12" customFormat="1">
      <c r="Q1010" s="22"/>
    </row>
    <row r="1011" spans="17:17" s="12" customFormat="1">
      <c r="Q1011" s="22"/>
    </row>
    <row r="1012" spans="17:17" s="12" customFormat="1">
      <c r="Q1012" s="22"/>
    </row>
    <row r="1013" spans="17:17" s="12" customFormat="1">
      <c r="Q1013" s="22"/>
    </row>
    <row r="1014" spans="17:17" s="12" customFormat="1">
      <c r="Q1014" s="22"/>
    </row>
    <row r="1015" spans="17:17" s="12" customFormat="1">
      <c r="Q1015" s="22"/>
    </row>
    <row r="1016" spans="17:17" s="12" customFormat="1">
      <c r="Q1016" s="22"/>
    </row>
    <row r="1017" spans="17:17" s="12" customFormat="1">
      <c r="Q1017" s="22"/>
    </row>
    <row r="1018" spans="17:17" s="12" customFormat="1">
      <c r="Q1018" s="22"/>
    </row>
    <row r="1019" spans="17:17" s="12" customFormat="1">
      <c r="Q1019" s="22"/>
    </row>
    <row r="1020" spans="17:17" s="12" customFormat="1">
      <c r="Q1020" s="22"/>
    </row>
    <row r="1021" spans="17:17" s="12" customFormat="1">
      <c r="Q1021" s="22"/>
    </row>
    <row r="1022" spans="17:17" s="12" customFormat="1">
      <c r="Q1022" s="22"/>
    </row>
    <row r="1023" spans="17:17" s="12" customFormat="1">
      <c r="Q1023" s="22"/>
    </row>
    <row r="1024" spans="17:17" s="12" customFormat="1">
      <c r="Q1024" s="22"/>
    </row>
    <row r="1025" spans="17:17" s="12" customFormat="1">
      <c r="Q1025" s="22"/>
    </row>
    <row r="1026" spans="17:17" s="12" customFormat="1">
      <c r="Q1026" s="22"/>
    </row>
    <row r="1027" spans="17:17" s="12" customFormat="1">
      <c r="Q1027" s="22"/>
    </row>
    <row r="1028" spans="17:17" s="12" customFormat="1">
      <c r="Q1028" s="22"/>
    </row>
    <row r="1029" spans="17:17" s="12" customFormat="1">
      <c r="Q1029" s="22"/>
    </row>
    <row r="1030" spans="17:17" s="12" customFormat="1">
      <c r="Q1030" s="22"/>
    </row>
    <row r="1031" spans="17:17" s="12" customFormat="1">
      <c r="Q1031" s="22"/>
    </row>
    <row r="1032" spans="17:17" s="12" customFormat="1">
      <c r="Q1032" s="22"/>
    </row>
    <row r="1033" spans="17:17" s="12" customFormat="1">
      <c r="Q1033" s="22"/>
    </row>
    <row r="1034" spans="17:17" s="12" customFormat="1">
      <c r="Q1034" s="22"/>
    </row>
    <row r="1035" spans="17:17" s="12" customFormat="1">
      <c r="Q1035" s="22"/>
    </row>
    <row r="1036" spans="17:17" s="12" customFormat="1">
      <c r="Q1036" s="22"/>
    </row>
    <row r="1037" spans="17:17" s="12" customFormat="1">
      <c r="Q1037" s="22"/>
    </row>
    <row r="1038" spans="17:17" s="12" customFormat="1">
      <c r="Q1038" s="22"/>
    </row>
    <row r="1039" spans="17:17" s="12" customFormat="1">
      <c r="Q1039" s="22"/>
    </row>
    <row r="1040" spans="17:17" s="12" customFormat="1">
      <c r="Q1040" s="22"/>
    </row>
    <row r="1041" spans="17:17" s="12" customFormat="1">
      <c r="Q1041" s="22"/>
    </row>
    <row r="1042" spans="17:17" s="12" customFormat="1">
      <c r="Q1042" s="22"/>
    </row>
    <row r="1043" spans="17:17" s="12" customFormat="1">
      <c r="Q1043" s="22"/>
    </row>
    <row r="1044" spans="17:17" s="12" customFormat="1">
      <c r="Q1044" s="22"/>
    </row>
    <row r="1045" spans="17:17" s="12" customFormat="1">
      <c r="Q1045" s="22"/>
    </row>
    <row r="1046" spans="17:17" s="12" customFormat="1">
      <c r="Q1046" s="22"/>
    </row>
    <row r="1047" spans="17:17" s="12" customFormat="1">
      <c r="Q1047" s="22"/>
    </row>
    <row r="1048" spans="17:17" s="12" customFormat="1">
      <c r="Q1048" s="22"/>
    </row>
    <row r="1049" spans="17:17" s="12" customFormat="1">
      <c r="Q1049" s="22"/>
    </row>
    <row r="1050" spans="17:17" s="12" customFormat="1">
      <c r="Q1050" s="22"/>
    </row>
    <row r="1051" spans="17:17" s="12" customFormat="1">
      <c r="Q1051" s="22"/>
    </row>
    <row r="1052" spans="17:17" s="12" customFormat="1">
      <c r="Q1052" s="22"/>
    </row>
    <row r="1053" spans="17:17" s="12" customFormat="1">
      <c r="Q1053" s="22"/>
    </row>
    <row r="1054" spans="17:17" s="12" customFormat="1">
      <c r="Q1054" s="22"/>
    </row>
    <row r="1055" spans="17:17" s="12" customFormat="1">
      <c r="Q1055" s="22"/>
    </row>
    <row r="1056" spans="17:17" s="12" customFormat="1">
      <c r="Q1056" s="22"/>
    </row>
    <row r="1057" spans="17:17" s="12" customFormat="1">
      <c r="Q1057" s="22"/>
    </row>
    <row r="1058" spans="17:17" s="12" customFormat="1">
      <c r="Q1058" s="22"/>
    </row>
    <row r="1059" spans="17:17" s="12" customFormat="1">
      <c r="Q1059" s="22"/>
    </row>
    <row r="1060" spans="17:17" s="12" customFormat="1">
      <c r="Q1060" s="22"/>
    </row>
    <row r="1061" spans="17:17" s="12" customFormat="1">
      <c r="Q1061" s="22"/>
    </row>
    <row r="1062" spans="17:17" s="12" customFormat="1">
      <c r="Q1062" s="22"/>
    </row>
    <row r="1063" spans="17:17" s="12" customFormat="1">
      <c r="Q1063" s="22"/>
    </row>
    <row r="1064" spans="17:17" s="12" customFormat="1">
      <c r="Q1064" s="22"/>
    </row>
    <row r="1065" spans="17:17" s="12" customFormat="1">
      <c r="Q1065" s="22"/>
    </row>
    <row r="1066" spans="17:17" s="12" customFormat="1">
      <c r="Q1066" s="22"/>
    </row>
    <row r="1067" spans="17:17" s="12" customFormat="1">
      <c r="Q1067" s="22"/>
    </row>
    <row r="1068" spans="17:17" s="12" customFormat="1">
      <c r="Q1068" s="22"/>
    </row>
    <row r="1069" spans="17:17" s="12" customFormat="1">
      <c r="Q1069" s="22"/>
    </row>
    <row r="1070" spans="17:17" s="12" customFormat="1">
      <c r="Q1070" s="22"/>
    </row>
    <row r="1071" spans="17:17" s="12" customFormat="1">
      <c r="Q1071" s="22"/>
    </row>
    <row r="1072" spans="17:17" s="12" customFormat="1">
      <c r="Q1072" s="22"/>
    </row>
    <row r="1073" spans="17:17" s="12" customFormat="1">
      <c r="Q1073" s="22"/>
    </row>
    <row r="1074" spans="17:17" s="12" customFormat="1">
      <c r="Q1074" s="22"/>
    </row>
    <row r="1075" spans="17:17" s="12" customFormat="1">
      <c r="Q1075" s="22"/>
    </row>
    <row r="1076" spans="17:17" s="12" customFormat="1">
      <c r="Q1076" s="22"/>
    </row>
    <row r="1077" spans="17:17" s="12" customFormat="1">
      <c r="Q1077" s="22"/>
    </row>
    <row r="1078" spans="17:17" s="12" customFormat="1">
      <c r="Q1078" s="22"/>
    </row>
    <row r="1079" spans="17:17" s="12" customFormat="1">
      <c r="Q1079" s="22"/>
    </row>
    <row r="1080" spans="17:17" s="12" customFormat="1">
      <c r="Q1080" s="22"/>
    </row>
    <row r="1081" spans="17:17" s="12" customFormat="1">
      <c r="Q1081" s="22"/>
    </row>
    <row r="1082" spans="17:17" s="12" customFormat="1">
      <c r="Q1082" s="22"/>
    </row>
    <row r="1083" spans="17:17" s="12" customFormat="1">
      <c r="Q1083" s="22"/>
    </row>
    <row r="1084" spans="17:17" s="12" customFormat="1">
      <c r="Q1084" s="22"/>
    </row>
    <row r="1085" spans="17:17" s="12" customFormat="1">
      <c r="Q1085" s="22"/>
    </row>
    <row r="1086" spans="17:17" s="12" customFormat="1">
      <c r="Q1086" s="22"/>
    </row>
    <row r="1087" spans="17:17" s="12" customFormat="1">
      <c r="Q1087" s="22"/>
    </row>
    <row r="1088" spans="17:17" s="12" customFormat="1">
      <c r="Q1088" s="22"/>
    </row>
    <row r="1089" spans="17:17" s="12" customFormat="1">
      <c r="Q1089" s="22"/>
    </row>
    <row r="1090" spans="17:17" s="12" customFormat="1">
      <c r="Q1090" s="22"/>
    </row>
    <row r="1091" spans="17:17" s="12" customFormat="1">
      <c r="Q1091" s="22"/>
    </row>
    <row r="1092" spans="17:17" s="12" customFormat="1">
      <c r="Q1092" s="22"/>
    </row>
    <row r="1093" spans="17:17" s="12" customFormat="1">
      <c r="Q1093" s="22"/>
    </row>
    <row r="1094" spans="17:17" s="12" customFormat="1">
      <c r="Q1094" s="22"/>
    </row>
    <row r="1095" spans="17:17" s="12" customFormat="1">
      <c r="Q1095" s="22"/>
    </row>
    <row r="1096" spans="17:17" s="12" customFormat="1">
      <c r="Q1096" s="22"/>
    </row>
    <row r="1097" spans="17:17" s="12" customFormat="1">
      <c r="Q1097" s="22"/>
    </row>
    <row r="1098" spans="17:17" s="12" customFormat="1">
      <c r="Q1098" s="22"/>
    </row>
    <row r="1099" spans="17:17" s="12" customFormat="1">
      <c r="Q1099" s="22"/>
    </row>
    <row r="1100" spans="17:17" s="12" customFormat="1">
      <c r="Q1100" s="22"/>
    </row>
    <row r="1101" spans="17:17" s="12" customFormat="1">
      <c r="Q1101" s="22"/>
    </row>
    <row r="1102" spans="17:17" s="12" customFormat="1">
      <c r="Q1102" s="22"/>
    </row>
  </sheetData>
  <customSheetViews>
    <customSheetView guid="{2620F8AF-66E2-4760-B6F0-204E848E0D02}" scale="84" topLeftCell="A58">
      <selection activeCell="AE67" sqref="AE67:AE85"/>
      <rowBreaks count="3" manualBreakCount="3">
        <brk id="30" max="16383" man="1"/>
        <brk id="60" max="16383" man="1"/>
        <brk id="88" max="16383" man="1"/>
      </rowBreaks>
      <colBreaks count="1" manualBreakCount="1">
        <brk id="32" max="1048575" man="1"/>
      </colBreaks>
      <pageMargins left="0.75" right="0.75" top="0.75" bottom="0.75" header="0.5" footer="0.5"/>
      <printOptions horizontalCentered="1" verticalCentered="1"/>
      <pageSetup paperSize="9" scale="70" orientation="landscape" r:id="rId1"/>
    </customSheetView>
    <customSheetView guid="{AF811A35-C827-4E0B-82FF-347E2E3F159E}" scale="84" showPageBreaks="1" printArea="1" view="pageBreakPreview" topLeftCell="A58">
      <selection activeCell="AE67" sqref="AE67:AE85"/>
      <rowBreaks count="3" manualBreakCount="3">
        <brk id="30" max="16383" man="1"/>
        <brk id="60" max="16383" man="1"/>
        <brk id="88" max="16383" man="1"/>
      </rowBreaks>
      <colBreaks count="1" manualBreakCount="1">
        <brk id="32" max="1048575" man="1"/>
      </colBreaks>
      <pageMargins left="0.75" right="0.75" top="0.75" bottom="0.75" header="0.5" footer="0.5"/>
      <printOptions horizontalCentered="1" verticalCentered="1"/>
      <pageSetup paperSize="9" scale="70" orientation="landscape" r:id="rId2"/>
    </customSheetView>
  </customSheetViews>
  <mergeCells count="28">
    <mergeCell ref="C88:H88"/>
    <mergeCell ref="C87:H87"/>
    <mergeCell ref="N60:T60"/>
    <mergeCell ref="A27:AF28"/>
    <mergeCell ref="A61:AF61"/>
    <mergeCell ref="N59:T59"/>
    <mergeCell ref="L87:Q87"/>
    <mergeCell ref="A86:AF86"/>
    <mergeCell ref="R87:AC88"/>
    <mergeCell ref="A31:AF31"/>
    <mergeCell ref="A32:AF32"/>
    <mergeCell ref="A33:AF33"/>
    <mergeCell ref="L88:Q88"/>
    <mergeCell ref="A62:AF62"/>
    <mergeCell ref="A34:AF34"/>
    <mergeCell ref="A63:AF63"/>
    <mergeCell ref="A57:AF58"/>
    <mergeCell ref="C60:G60"/>
    <mergeCell ref="C59:G59"/>
    <mergeCell ref="A64:AF64"/>
    <mergeCell ref="A1:AF1"/>
    <mergeCell ref="A3:AF3"/>
    <mergeCell ref="A2:AF2"/>
    <mergeCell ref="N29:R29"/>
    <mergeCell ref="C30:G30"/>
    <mergeCell ref="C29:H29"/>
    <mergeCell ref="A4:AF4"/>
    <mergeCell ref="N30:T30"/>
  </mergeCells>
  <conditionalFormatting sqref="F82:F85 F67:F77 L88 I87:K87 D7:G26 I7:K26 M7:Q26 D37:E56 G37:G56 I37:K56 M37:N56 P37:P56 D67:E85 G67:G85 I67:K85 M67:N85 Q67:R85 T67:W85 S7:AB26 AD7:AD26 Y67:AE85 W37:AE56">
    <cfRule type="cellIs" dxfId="109" priority="115" operator="lessThan">
      <formula>75</formula>
    </cfRule>
  </conditionalFormatting>
  <conditionalFormatting sqref="F82:F85 F67:F77 L88 I87:K87 D7:G26 I7:K26 M7:M26 O7:Q26 D37:E56 G37:G56 I37:K56 M37:M56 P37:P56 D67:E85 G67:G85 I67:K85 M67:M85 Q67:R85 T67:W85 S7:AB26 AD7:AD26 Y67:AE85 W37:AE56">
    <cfRule type="cellIs" dxfId="108" priority="114" operator="greaterThanOrEqual">
      <formula>75</formula>
    </cfRule>
  </conditionalFormatting>
  <conditionalFormatting sqref="N7:N26 N37:N56 N67:N85">
    <cfRule type="cellIs" dxfId="107" priority="111" operator="lessThan">
      <formula>75</formula>
    </cfRule>
    <cfRule type="cellIs" dxfId="106" priority="112" operator="greaterThan">
      <formula>64</formula>
    </cfRule>
    <cfRule type="cellIs" dxfId="105" priority="113" operator="lessThan">
      <formula>64</formula>
    </cfRule>
  </conditionalFormatting>
  <conditionalFormatting sqref="Q7:Q26 W67:W85 W7:AB26 AD7:AD26 Y67:AE85 W37:AE56">
    <cfRule type="cellIs" dxfId="104" priority="108" operator="lessThan">
      <formula>75</formula>
    </cfRule>
    <cfRule type="cellIs" dxfId="103" priority="109" operator="greaterThan">
      <formula>64</formula>
    </cfRule>
    <cfRule type="cellIs" dxfId="102" priority="110" operator="lessThan">
      <formula>64</formula>
    </cfRule>
  </conditionalFormatting>
  <conditionalFormatting sqref="Q7:Q26 W67:W85 W7:AB26 AD7:AD26 Y67:AE85 W37:AE56">
    <cfRule type="cellIs" dxfId="101" priority="100" operator="lessThan">
      <formula>76</formula>
    </cfRule>
    <cfRule type="cellIs" dxfId="100" priority="101" operator="lessThan">
      <formula>74</formula>
    </cfRule>
    <cfRule type="cellIs" dxfId="99" priority="102" operator="lessThan">
      <formula>43</formula>
    </cfRule>
    <cfRule type="cellIs" dxfId="98" priority="103" operator="lessThan">
      <formula>74</formula>
    </cfRule>
    <cfRule type="cellIs" dxfId="97" priority="104" operator="lessThan">
      <formula>74</formula>
    </cfRule>
    <cfRule type="cellIs" dxfId="96" priority="105" operator="lessThan">
      <formula>75</formula>
    </cfRule>
    <cfRule type="cellIs" dxfId="95" priority="106" operator="lessThan">
      <formula>11</formula>
    </cfRule>
    <cfRule type="cellIs" dxfId="94" priority="107" operator="lessThan">
      <formula>10</formula>
    </cfRule>
  </conditionalFormatting>
  <conditionalFormatting sqref="F82:F85 F67:F77 D7:K26 M7:Q26 D37:E56 G37:K56 M37:P56 D67:E85 G67:K85 M67:N85 Q67:R85 T67:W85 S7:AB26 AD7:AD26 Y67:AE85 W37:AE56">
    <cfRule type="cellIs" dxfId="93" priority="99" operator="greaterThan">
      <formula>74</formula>
    </cfRule>
  </conditionalFormatting>
  <conditionalFormatting sqref="AK4:AL4">
    <cfRule type="cellIs" dxfId="92" priority="96" operator="lessThan">
      <formula>75</formula>
    </cfRule>
  </conditionalFormatting>
  <conditionalFormatting sqref="AK4:AL4">
    <cfRule type="cellIs" dxfId="91" priority="95" operator="greaterThanOrEqual">
      <formula>75</formula>
    </cfRule>
  </conditionalFormatting>
  <conditionalFormatting sqref="N30 G30 I29:K30 M29:M30">
    <cfRule type="cellIs" dxfId="90" priority="74" operator="lessThan">
      <formula>75</formula>
    </cfRule>
  </conditionalFormatting>
  <conditionalFormatting sqref="N30 G30 I29:K30 M29:M30">
    <cfRule type="cellIs" dxfId="89" priority="73" operator="greaterThanOrEqual">
      <formula>75</formula>
    </cfRule>
  </conditionalFormatting>
  <conditionalFormatting sqref="I59:K59 M59">
    <cfRule type="cellIs" dxfId="88" priority="70" operator="lessThan">
      <formula>75</formula>
    </cfRule>
  </conditionalFormatting>
  <conditionalFormatting sqref="I59:K59 M59">
    <cfRule type="cellIs" dxfId="87" priority="69" operator="greaterThanOrEqual">
      <formula>75</formula>
    </cfRule>
  </conditionalFormatting>
  <conditionalFormatting sqref="P67:P85">
    <cfRule type="cellIs" dxfId="86" priority="68" operator="lessThan">
      <formula>75</formula>
    </cfRule>
  </conditionalFormatting>
  <conditionalFormatting sqref="P67:P85">
    <cfRule type="cellIs" dxfId="85" priority="67" operator="greaterThanOrEqual">
      <formula>75</formula>
    </cfRule>
  </conditionalFormatting>
  <conditionalFormatting sqref="P67:P85">
    <cfRule type="cellIs" dxfId="84" priority="66" operator="greaterThan">
      <formula>74</formula>
    </cfRule>
  </conditionalFormatting>
  <conditionalFormatting sqref="R37:R56 T37:V56">
    <cfRule type="cellIs" dxfId="83" priority="62" operator="lessThan">
      <formula>75</formula>
    </cfRule>
  </conditionalFormatting>
  <conditionalFormatting sqref="R37:R56 T37:V56">
    <cfRule type="cellIs" dxfId="82" priority="61" operator="greaterThanOrEqual">
      <formula>75</formula>
    </cfRule>
  </conditionalFormatting>
  <conditionalFormatting sqref="R37:R56 T37:V56">
    <cfRule type="cellIs" dxfId="81" priority="60" operator="greaterThan">
      <formula>74</formula>
    </cfRule>
  </conditionalFormatting>
  <conditionalFormatting sqref="L7:L26">
    <cfRule type="cellIs" dxfId="80" priority="53" operator="lessThan">
      <formula>75</formula>
    </cfRule>
  </conditionalFormatting>
  <conditionalFormatting sqref="L7:L26">
    <cfRule type="cellIs" dxfId="79" priority="52" operator="greaterThanOrEqual">
      <formula>75</formula>
    </cfRule>
  </conditionalFormatting>
  <conditionalFormatting sqref="L7:L26">
    <cfRule type="cellIs" dxfId="78" priority="51" operator="greaterThan">
      <formula>74</formula>
    </cfRule>
  </conditionalFormatting>
  <conditionalFormatting sqref="L67:L85">
    <cfRule type="cellIs" dxfId="77" priority="59" operator="lessThan">
      <formula>75</formula>
    </cfRule>
  </conditionalFormatting>
  <conditionalFormatting sqref="L67:L85">
    <cfRule type="cellIs" dxfId="76" priority="58" operator="greaterThanOrEqual">
      <formula>75</formula>
    </cfRule>
  </conditionalFormatting>
  <conditionalFormatting sqref="L67:L85">
    <cfRule type="cellIs" dxfId="75" priority="57" operator="greaterThan">
      <formula>74</formula>
    </cfRule>
  </conditionalFormatting>
  <conditionalFormatting sqref="L37:L56">
    <cfRule type="cellIs" dxfId="74" priority="56" operator="lessThan">
      <formula>75</formula>
    </cfRule>
  </conditionalFormatting>
  <conditionalFormatting sqref="L37:L56">
    <cfRule type="cellIs" dxfId="73" priority="55" operator="greaterThanOrEqual">
      <formula>75</formula>
    </cfRule>
  </conditionalFormatting>
  <conditionalFormatting sqref="L37:L56">
    <cfRule type="cellIs" dxfId="72" priority="54" operator="greaterThan">
      <formula>74</formula>
    </cfRule>
  </conditionalFormatting>
  <conditionalFormatting sqref="AC7:AC26 AE7:AE26">
    <cfRule type="cellIs" dxfId="71" priority="36" operator="lessThan">
      <formula>75</formula>
    </cfRule>
  </conditionalFormatting>
  <conditionalFormatting sqref="AC7:AC26 AE7:AE26">
    <cfRule type="cellIs" dxfId="70" priority="35" operator="greaterThanOrEqual">
      <formula>75</formula>
    </cfRule>
  </conditionalFormatting>
  <conditionalFormatting sqref="AC7:AC26 AE7:AE26">
    <cfRule type="cellIs" dxfId="69" priority="32" operator="lessThan">
      <formula>75</formula>
    </cfRule>
    <cfRule type="cellIs" dxfId="68" priority="33" operator="greaterThan">
      <formula>64</formula>
    </cfRule>
    <cfRule type="cellIs" dxfId="67" priority="34" operator="lessThan">
      <formula>64</formula>
    </cfRule>
  </conditionalFormatting>
  <conditionalFormatting sqref="AC7:AC26 AE7:AE26">
    <cfRule type="cellIs" dxfId="66" priority="24" operator="lessThan">
      <formula>76</formula>
    </cfRule>
    <cfRule type="cellIs" dxfId="65" priority="25" operator="lessThan">
      <formula>74</formula>
    </cfRule>
    <cfRule type="cellIs" dxfId="64" priority="26" operator="lessThan">
      <formula>43</formula>
    </cfRule>
    <cfRule type="cellIs" dxfId="63" priority="27" operator="lessThan">
      <formula>74</formula>
    </cfRule>
    <cfRule type="cellIs" dxfId="62" priority="28" operator="lessThan">
      <formula>74</formula>
    </cfRule>
    <cfRule type="cellIs" dxfId="61" priority="29" operator="lessThan">
      <formula>75</formula>
    </cfRule>
    <cfRule type="cellIs" dxfId="60" priority="30" operator="lessThan">
      <formula>11</formula>
    </cfRule>
    <cfRule type="cellIs" dxfId="59" priority="31" operator="lessThan">
      <formula>10</formula>
    </cfRule>
  </conditionalFormatting>
  <conditionalFormatting sqref="AC7:AC26 AE7:AE26">
    <cfRule type="cellIs" dxfId="58" priority="23" operator="greaterThan">
      <formula>74</formula>
    </cfRule>
  </conditionalFormatting>
  <conditionalFormatting sqref="G60 I60:K60 M60:N60">
    <cfRule type="cellIs" dxfId="57" priority="22" operator="lessThan">
      <formula>75</formula>
    </cfRule>
  </conditionalFormatting>
  <conditionalFormatting sqref="G60 I60:K60 M60:N60">
    <cfRule type="cellIs" dxfId="56" priority="21" operator="greaterThanOrEqual">
      <formula>75</formula>
    </cfRule>
  </conditionalFormatting>
  <conditionalFormatting sqref="R88:V88 I88:K88">
    <cfRule type="cellIs" dxfId="55" priority="20" operator="lessThan">
      <formula>75</formula>
    </cfRule>
  </conditionalFormatting>
  <conditionalFormatting sqref="R88:V88 I88:K88">
    <cfRule type="cellIs" dxfId="54" priority="19" operator="greaterThanOrEqual">
      <formula>75</formula>
    </cfRule>
  </conditionalFormatting>
  <conditionalFormatting sqref="AK34:AL34">
    <cfRule type="cellIs" dxfId="53" priority="18" operator="lessThan">
      <formula>75</formula>
    </cfRule>
  </conditionalFormatting>
  <conditionalFormatting sqref="AK34:AL34">
    <cfRule type="cellIs" dxfId="52" priority="17" operator="greaterThanOrEqual">
      <formula>75</formula>
    </cfRule>
  </conditionalFormatting>
  <conditionalFormatting sqref="AK64:AL64">
    <cfRule type="cellIs" dxfId="51" priority="16" operator="lessThan">
      <formula>75</formula>
    </cfRule>
  </conditionalFormatting>
  <conditionalFormatting sqref="AK64:AL64">
    <cfRule type="cellIs" dxfId="50" priority="15" operator="greaterThanOrEqual">
      <formula>75</formula>
    </cfRule>
  </conditionalFormatting>
  <conditionalFormatting sqref="Q37:Q56">
    <cfRule type="cellIs" dxfId="49" priority="14" operator="lessThan">
      <formula>75</formula>
    </cfRule>
  </conditionalFormatting>
  <conditionalFormatting sqref="Q37:Q56">
    <cfRule type="cellIs" dxfId="48" priority="13" operator="greaterThanOrEqual">
      <formula>75</formula>
    </cfRule>
  </conditionalFormatting>
  <conditionalFormatting sqref="Q37:Q56">
    <cfRule type="cellIs" dxfId="47" priority="10" operator="lessThan">
      <formula>75</formula>
    </cfRule>
    <cfRule type="cellIs" dxfId="46" priority="11" operator="greaterThan">
      <formula>64</formula>
    </cfRule>
    <cfRule type="cellIs" dxfId="45" priority="12" operator="lessThan">
      <formula>64</formula>
    </cfRule>
  </conditionalFormatting>
  <conditionalFormatting sqref="Q37:Q56">
    <cfRule type="cellIs" dxfId="44" priority="2" operator="lessThan">
      <formula>76</formula>
    </cfRule>
    <cfRule type="cellIs" dxfId="43" priority="3" operator="lessThan">
      <formula>74</formula>
    </cfRule>
    <cfRule type="cellIs" dxfId="42" priority="4" operator="lessThan">
      <formula>43</formula>
    </cfRule>
    <cfRule type="cellIs" dxfId="41" priority="5" operator="lessThan">
      <formula>74</formula>
    </cfRule>
    <cfRule type="cellIs" dxfId="40" priority="6" operator="lessThan">
      <formula>74</formula>
    </cfRule>
    <cfRule type="cellIs" dxfId="39" priority="7" operator="lessThan">
      <formula>75</formula>
    </cfRule>
    <cfRule type="cellIs" dxfId="38" priority="8" operator="lessThan">
      <formula>11</formula>
    </cfRule>
    <cfRule type="cellIs" dxfId="37" priority="9" operator="lessThan">
      <formula>10</formula>
    </cfRule>
  </conditionalFormatting>
  <conditionalFormatting sqref="Q37:Q56">
    <cfRule type="cellIs" dxfId="36" priority="1" operator="greaterThan">
      <formula>74</formula>
    </cfRule>
  </conditionalFormatting>
  <printOptions horizontalCentered="1" verticalCentered="1"/>
  <pageMargins left="0.75" right="0.75" top="0.75" bottom="0.75" header="0.5" footer="0.5"/>
  <pageSetup paperSize="9" scale="70" orientation="landscape" r:id="rId3"/>
  <rowBreaks count="3" manualBreakCount="3">
    <brk id="30" max="16383" man="1"/>
    <brk id="60" max="16383" man="1"/>
    <brk id="88" max="16383" man="1"/>
  </rowBreaks>
  <colBreaks count="1" manualBreakCount="1">
    <brk id="32" max="1048575" man="1"/>
  </col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01"/>
  <sheetViews>
    <sheetView view="pageBreakPreview" topLeftCell="A55" zoomScale="84" zoomScaleNormal="73" zoomScaleSheetLayoutView="84" workbookViewId="0">
      <selection activeCell="A61" sqref="A61:AE61"/>
    </sheetView>
  </sheetViews>
  <sheetFormatPr defaultColWidth="9.140625" defaultRowHeight="20.25"/>
  <cols>
    <col min="1" max="1" width="6.5703125" style="32" customWidth="1"/>
    <col min="2" max="2" width="3.7109375" style="32" customWidth="1"/>
    <col min="3" max="3" width="22.7109375" style="32" customWidth="1"/>
    <col min="4" max="4" width="5.140625" style="32" customWidth="1"/>
    <col min="5" max="5" width="3.7109375" style="32" customWidth="1"/>
    <col min="6" max="6" width="4.7109375" style="32" customWidth="1"/>
    <col min="7" max="7" width="4.28515625" style="32" customWidth="1"/>
    <col min="8" max="8" width="4.5703125" style="32" customWidth="1"/>
    <col min="9" max="9" width="4.140625" style="32" customWidth="1"/>
    <col min="10" max="10" width="4.85546875" style="32" customWidth="1"/>
    <col min="11" max="11" width="4.42578125" style="32" customWidth="1"/>
    <col min="12" max="12" width="5" style="32" customWidth="1"/>
    <col min="13" max="13" width="4" style="32" customWidth="1"/>
    <col min="14" max="14" width="5.42578125" style="32" customWidth="1"/>
    <col min="15" max="15" width="4.7109375" style="32" customWidth="1"/>
    <col min="16" max="16" width="6" style="32" customWidth="1"/>
    <col min="17" max="17" width="5.140625" style="32" customWidth="1"/>
    <col min="18" max="18" width="5" style="32" customWidth="1"/>
    <col min="19" max="19" width="5.140625" style="32" customWidth="1"/>
    <col min="20" max="20" width="5.5703125" style="32" customWidth="1"/>
    <col min="21" max="21" width="4.85546875" style="32" customWidth="1"/>
    <col min="22" max="22" width="5.28515625" style="32" customWidth="1"/>
    <col min="23" max="24" width="5.140625" style="32" customWidth="1"/>
    <col min="25" max="25" width="4" style="32" customWidth="1"/>
    <col min="26" max="26" width="4.85546875" style="32" customWidth="1"/>
    <col min="27" max="27" width="3.7109375" style="32" customWidth="1"/>
    <col min="28" max="28" width="6.7109375" style="32" customWidth="1"/>
    <col min="29" max="30" width="5.28515625" style="32" customWidth="1"/>
    <col min="31" max="31" width="7" style="32" customWidth="1"/>
    <col min="32" max="32" width="4.42578125" style="32" customWidth="1"/>
    <col min="33" max="33" width="9.140625" style="32" hidden="1" customWidth="1"/>
    <col min="34" max="16384" width="9.140625" style="32"/>
  </cols>
  <sheetData>
    <row r="1" spans="1:37" s="28" customFormat="1">
      <c r="A1" s="230" t="s">
        <v>14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2"/>
      <c r="AF1" s="27"/>
    </row>
    <row r="2" spans="1:37" s="29" customFormat="1">
      <c r="A2" s="233" t="s">
        <v>139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5"/>
    </row>
    <row r="3" spans="1:37" s="29" customFormat="1">
      <c r="A3" s="236" t="s">
        <v>159</v>
      </c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8"/>
    </row>
    <row r="4" spans="1:37" s="31" customFormat="1">
      <c r="A4" s="239" t="s">
        <v>173</v>
      </c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/>
      <c r="AE4" s="241"/>
      <c r="AF4" s="30"/>
      <c r="AG4" s="30"/>
      <c r="AH4" s="30"/>
      <c r="AI4" s="30"/>
      <c r="AJ4" s="30"/>
      <c r="AK4" s="30"/>
    </row>
    <row r="5" spans="1:37" ht="46.5" customHeight="1">
      <c r="A5" s="48" t="s">
        <v>3</v>
      </c>
      <c r="B5" s="48" t="s">
        <v>12</v>
      </c>
      <c r="C5" s="48" t="s">
        <v>1</v>
      </c>
      <c r="D5" s="48" t="s">
        <v>145</v>
      </c>
      <c r="E5" s="48" t="s">
        <v>0</v>
      </c>
      <c r="F5" s="48" t="s">
        <v>146</v>
      </c>
      <c r="G5" s="48" t="s">
        <v>0</v>
      </c>
      <c r="H5" s="48" t="s">
        <v>147</v>
      </c>
      <c r="I5" s="48" t="s">
        <v>0</v>
      </c>
      <c r="J5" s="48" t="s">
        <v>148</v>
      </c>
      <c r="K5" s="48" t="s">
        <v>0</v>
      </c>
      <c r="L5" s="48" t="s">
        <v>149</v>
      </c>
      <c r="M5" s="48" t="s">
        <v>0</v>
      </c>
      <c r="N5" s="49" t="s">
        <v>11</v>
      </c>
      <c r="O5" s="48" t="s">
        <v>150</v>
      </c>
      <c r="P5" s="48" t="s">
        <v>0</v>
      </c>
      <c r="Q5" s="2" t="s">
        <v>151</v>
      </c>
      <c r="R5" s="48" t="s">
        <v>0</v>
      </c>
      <c r="S5" s="48" t="s">
        <v>152</v>
      </c>
      <c r="T5" s="48" t="s">
        <v>0</v>
      </c>
      <c r="U5" s="48" t="s">
        <v>153</v>
      </c>
      <c r="V5" s="48"/>
      <c r="W5" s="49" t="s">
        <v>154</v>
      </c>
      <c r="X5" s="48" t="s">
        <v>155</v>
      </c>
      <c r="Y5" s="49" t="s">
        <v>0</v>
      </c>
      <c r="Z5" s="48" t="s">
        <v>156</v>
      </c>
      <c r="AA5" s="49"/>
      <c r="AB5" s="87" t="s">
        <v>13</v>
      </c>
      <c r="AC5" s="48" t="s">
        <v>157</v>
      </c>
      <c r="AD5" s="48" t="s">
        <v>167</v>
      </c>
      <c r="AE5" s="67"/>
    </row>
    <row r="6" spans="1:37" ht="45.75" customHeight="1">
      <c r="A6" s="48"/>
      <c r="B6" s="48"/>
      <c r="C6" s="48"/>
      <c r="D6" s="89" t="s">
        <v>6</v>
      </c>
      <c r="E6" s="150">
        <v>16</v>
      </c>
      <c r="F6" s="89" t="s">
        <v>6</v>
      </c>
      <c r="G6" s="150">
        <v>23</v>
      </c>
      <c r="H6" s="89" t="s">
        <v>6</v>
      </c>
      <c r="I6" s="150">
        <v>26</v>
      </c>
      <c r="J6" s="89" t="s">
        <v>6</v>
      </c>
      <c r="K6" s="150">
        <v>26</v>
      </c>
      <c r="L6" s="89" t="s">
        <v>6</v>
      </c>
      <c r="M6" s="150">
        <v>17</v>
      </c>
      <c r="N6" s="151" t="s">
        <v>0</v>
      </c>
      <c r="O6" s="89" t="s">
        <v>7</v>
      </c>
      <c r="P6" s="48" t="s">
        <v>171</v>
      </c>
      <c r="Q6" s="90" t="s">
        <v>7</v>
      </c>
      <c r="R6" s="50" t="s">
        <v>164</v>
      </c>
      <c r="S6" s="89" t="s">
        <v>7</v>
      </c>
      <c r="T6" s="48" t="s">
        <v>170</v>
      </c>
      <c r="U6" s="89" t="s">
        <v>7</v>
      </c>
      <c r="V6" s="48" t="s">
        <v>168</v>
      </c>
      <c r="W6" s="151" t="s">
        <v>0</v>
      </c>
      <c r="X6" s="89" t="s">
        <v>7</v>
      </c>
      <c r="Y6" s="48" t="s">
        <v>22</v>
      </c>
      <c r="Z6" s="89" t="s">
        <v>7</v>
      </c>
      <c r="AA6" s="48" t="s">
        <v>22</v>
      </c>
      <c r="AB6" s="48"/>
      <c r="AC6" s="151"/>
      <c r="AD6" s="151"/>
      <c r="AE6" s="67" t="s">
        <v>143</v>
      </c>
    </row>
    <row r="7" spans="1:37" ht="20.25" customHeight="1">
      <c r="A7" s="134">
        <v>51101</v>
      </c>
      <c r="B7" s="135" t="s">
        <v>19</v>
      </c>
      <c r="C7" s="168" t="s">
        <v>81</v>
      </c>
      <c r="D7" s="152">
        <v>8</v>
      </c>
      <c r="E7" s="153">
        <f>D7*100/16</f>
        <v>50</v>
      </c>
      <c r="F7" s="154">
        <v>8</v>
      </c>
      <c r="G7" s="153">
        <f>F7*100/23</f>
        <v>34.782608695652172</v>
      </c>
      <c r="H7" s="180">
        <v>11</v>
      </c>
      <c r="I7" s="153">
        <f>H7*100/26</f>
        <v>42.307692307692307</v>
      </c>
      <c r="J7" s="154">
        <v>12</v>
      </c>
      <c r="K7" s="153">
        <f>J7*100/26</f>
        <v>46.153846153846153</v>
      </c>
      <c r="L7" s="156">
        <v>10</v>
      </c>
      <c r="M7" s="153">
        <f>L7*100/17</f>
        <v>58.823529411764703</v>
      </c>
      <c r="N7" s="153">
        <f>SUM(E7+G7+I7+K7+M7)/5</f>
        <v>46.413535313791066</v>
      </c>
      <c r="O7" s="157">
        <v>3</v>
      </c>
      <c r="P7" s="153">
        <f>O7*100/12</f>
        <v>25</v>
      </c>
      <c r="Q7" s="154">
        <v>1</v>
      </c>
      <c r="R7" s="153">
        <f>Q7*100/6</f>
        <v>16.666666666666668</v>
      </c>
      <c r="S7" s="158">
        <v>6</v>
      </c>
      <c r="T7" s="153">
        <f>S7*100/10</f>
        <v>60</v>
      </c>
      <c r="U7" s="153">
        <v>4</v>
      </c>
      <c r="V7" s="153">
        <f>U7*100/5</f>
        <v>80</v>
      </c>
      <c r="W7" s="153">
        <f>(P7+R7+T7+V7)/4</f>
        <v>45.416666666666671</v>
      </c>
      <c r="X7" s="153"/>
      <c r="Y7" s="153"/>
      <c r="Z7" s="153"/>
      <c r="AA7" s="153"/>
      <c r="AB7" s="153">
        <f>SUM(N7+W7)/2</f>
        <v>45.915100990228865</v>
      </c>
      <c r="AC7" s="153"/>
      <c r="AD7" s="153">
        <f>AB7+AC7</f>
        <v>45.915100990228865</v>
      </c>
      <c r="AE7" s="54"/>
    </row>
    <row r="8" spans="1:37" ht="20.25" customHeight="1">
      <c r="A8" s="134">
        <v>51102</v>
      </c>
      <c r="B8" s="136"/>
      <c r="C8" s="168" t="s">
        <v>82</v>
      </c>
      <c r="D8" s="152">
        <v>11</v>
      </c>
      <c r="E8" s="153">
        <f t="shared" ref="E8:E26" si="0">D8*100/16</f>
        <v>68.75</v>
      </c>
      <c r="F8" s="154">
        <v>13</v>
      </c>
      <c r="G8" s="153">
        <f t="shared" ref="G8:G26" si="1">F8*100/23</f>
        <v>56.521739130434781</v>
      </c>
      <c r="H8" s="181">
        <v>17</v>
      </c>
      <c r="I8" s="153">
        <f t="shared" ref="I8:I26" si="2">H8*100/26</f>
        <v>65.384615384615387</v>
      </c>
      <c r="J8" s="154">
        <v>16</v>
      </c>
      <c r="K8" s="153">
        <f t="shared" ref="K8:K26" si="3">J8*100/26</f>
        <v>61.53846153846154</v>
      </c>
      <c r="L8" s="156">
        <v>11</v>
      </c>
      <c r="M8" s="153">
        <f t="shared" ref="M8:M26" si="4">L8*100/17</f>
        <v>64.705882352941174</v>
      </c>
      <c r="N8" s="153">
        <f t="shared" ref="N8:N26" si="5">SUM(E8+G8+I8+K8+M8)/5</f>
        <v>63.380139681290572</v>
      </c>
      <c r="O8" s="155">
        <v>8</v>
      </c>
      <c r="P8" s="153">
        <f t="shared" ref="P8:P26" si="6">O8*100/12</f>
        <v>66.666666666666671</v>
      </c>
      <c r="Q8" s="154">
        <v>4</v>
      </c>
      <c r="R8" s="153">
        <f t="shared" ref="R8:R26" si="7">Q8*100/6</f>
        <v>66.666666666666671</v>
      </c>
      <c r="S8" s="158">
        <v>5</v>
      </c>
      <c r="T8" s="153">
        <f t="shared" ref="T8:T26" si="8">S8*100/10</f>
        <v>50</v>
      </c>
      <c r="U8" s="153">
        <v>2</v>
      </c>
      <c r="V8" s="153">
        <f t="shared" ref="V8:V26" si="9">U8*100/5</f>
        <v>40</v>
      </c>
      <c r="W8" s="153">
        <f t="shared" ref="W8:W26" si="10">(P8+R8+T8+V8)/4</f>
        <v>55.833333333333336</v>
      </c>
      <c r="X8" s="153"/>
      <c r="Y8" s="153"/>
      <c r="Z8" s="153"/>
      <c r="AA8" s="153"/>
      <c r="AB8" s="153">
        <f t="shared" ref="AB8:AB26" si="11">SUM(N8+W8)/2</f>
        <v>59.60673650731195</v>
      </c>
      <c r="AC8" s="153"/>
      <c r="AD8" s="153">
        <f t="shared" ref="AD8:AD26" si="12">AB8+AC8</f>
        <v>59.60673650731195</v>
      </c>
      <c r="AE8" s="54"/>
    </row>
    <row r="9" spans="1:37" ht="20.25" customHeight="1">
      <c r="A9" s="134">
        <v>51103</v>
      </c>
      <c r="B9" s="136"/>
      <c r="C9" s="168" t="s">
        <v>83</v>
      </c>
      <c r="D9" s="152">
        <v>11</v>
      </c>
      <c r="E9" s="153">
        <f t="shared" si="0"/>
        <v>68.75</v>
      </c>
      <c r="F9" s="154">
        <v>16</v>
      </c>
      <c r="G9" s="153">
        <f t="shared" si="1"/>
        <v>69.565217391304344</v>
      </c>
      <c r="H9" s="180">
        <v>18</v>
      </c>
      <c r="I9" s="153">
        <f t="shared" si="2"/>
        <v>69.230769230769226</v>
      </c>
      <c r="J9" s="154"/>
      <c r="K9" s="153">
        <f t="shared" si="3"/>
        <v>0</v>
      </c>
      <c r="L9" s="156">
        <v>12</v>
      </c>
      <c r="M9" s="153">
        <f t="shared" si="4"/>
        <v>70.588235294117652</v>
      </c>
      <c r="N9" s="153">
        <f t="shared" si="5"/>
        <v>55.626844383238243</v>
      </c>
      <c r="O9" s="155">
        <v>9</v>
      </c>
      <c r="P9" s="153">
        <f t="shared" si="6"/>
        <v>75</v>
      </c>
      <c r="Q9" s="154">
        <v>5</v>
      </c>
      <c r="R9" s="153">
        <f t="shared" si="7"/>
        <v>83.333333333333329</v>
      </c>
      <c r="S9" s="158">
        <v>9</v>
      </c>
      <c r="T9" s="153">
        <f t="shared" si="8"/>
        <v>90</v>
      </c>
      <c r="U9" s="153">
        <v>4</v>
      </c>
      <c r="V9" s="153">
        <f t="shared" si="9"/>
        <v>80</v>
      </c>
      <c r="W9" s="153">
        <f t="shared" si="10"/>
        <v>82.083333333333329</v>
      </c>
      <c r="X9" s="153"/>
      <c r="Y9" s="153"/>
      <c r="Z9" s="153"/>
      <c r="AA9" s="153"/>
      <c r="AB9" s="153">
        <f t="shared" si="11"/>
        <v>68.855088858285782</v>
      </c>
      <c r="AC9" s="153"/>
      <c r="AD9" s="153">
        <f t="shared" si="12"/>
        <v>68.855088858285782</v>
      </c>
      <c r="AE9" s="54"/>
    </row>
    <row r="10" spans="1:37" ht="16.5" customHeight="1">
      <c r="A10" s="134">
        <v>51104</v>
      </c>
      <c r="B10" s="136"/>
      <c r="C10" s="168" t="s">
        <v>84</v>
      </c>
      <c r="D10" s="152">
        <v>1</v>
      </c>
      <c r="E10" s="153">
        <f t="shared" si="0"/>
        <v>6.25</v>
      </c>
      <c r="F10" s="154">
        <v>0</v>
      </c>
      <c r="G10" s="153">
        <f t="shared" si="1"/>
        <v>0</v>
      </c>
      <c r="H10" s="181">
        <v>0</v>
      </c>
      <c r="I10" s="153">
        <f t="shared" si="2"/>
        <v>0</v>
      </c>
      <c r="J10" s="154">
        <v>1</v>
      </c>
      <c r="K10" s="153">
        <f t="shared" si="3"/>
        <v>3.8461538461538463</v>
      </c>
      <c r="L10" s="156">
        <v>0</v>
      </c>
      <c r="M10" s="153">
        <f t="shared" si="4"/>
        <v>0</v>
      </c>
      <c r="N10" s="153">
        <f t="shared" si="5"/>
        <v>2.0192307692307692</v>
      </c>
      <c r="O10" s="155">
        <v>0</v>
      </c>
      <c r="P10" s="153">
        <f t="shared" si="6"/>
        <v>0</v>
      </c>
      <c r="Q10" s="154">
        <v>1</v>
      </c>
      <c r="R10" s="153">
        <f t="shared" si="7"/>
        <v>16.666666666666668</v>
      </c>
      <c r="S10" s="158">
        <v>1</v>
      </c>
      <c r="T10" s="153">
        <f t="shared" si="8"/>
        <v>10</v>
      </c>
      <c r="U10" s="153">
        <v>0</v>
      </c>
      <c r="V10" s="153">
        <f t="shared" si="9"/>
        <v>0</v>
      </c>
      <c r="W10" s="153">
        <f t="shared" si="10"/>
        <v>6.666666666666667</v>
      </c>
      <c r="X10" s="153"/>
      <c r="Y10" s="153"/>
      <c r="Z10" s="153"/>
      <c r="AA10" s="153"/>
      <c r="AB10" s="153">
        <f t="shared" si="11"/>
        <v>4.3429487179487181</v>
      </c>
      <c r="AC10" s="153"/>
      <c r="AD10" s="153">
        <f t="shared" si="12"/>
        <v>4.3429487179487181</v>
      </c>
      <c r="AE10" s="54"/>
    </row>
    <row r="11" spans="1:37" ht="20.25" customHeight="1">
      <c r="A11" s="134">
        <v>51105</v>
      </c>
      <c r="B11" s="136"/>
      <c r="C11" s="168" t="s">
        <v>85</v>
      </c>
      <c r="D11" s="152">
        <v>4</v>
      </c>
      <c r="E11" s="153">
        <f t="shared" si="0"/>
        <v>25</v>
      </c>
      <c r="F11" s="154">
        <v>3</v>
      </c>
      <c r="G11" s="153">
        <f t="shared" si="1"/>
        <v>13.043478260869565</v>
      </c>
      <c r="H11" s="181">
        <v>1</v>
      </c>
      <c r="I11" s="153">
        <f t="shared" si="2"/>
        <v>3.8461538461538463</v>
      </c>
      <c r="J11" s="154">
        <v>3</v>
      </c>
      <c r="K11" s="153">
        <f t="shared" si="3"/>
        <v>11.538461538461538</v>
      </c>
      <c r="L11" s="156">
        <v>2</v>
      </c>
      <c r="M11" s="153">
        <f t="shared" si="4"/>
        <v>11.764705882352942</v>
      </c>
      <c r="N11" s="153">
        <f t="shared" si="5"/>
        <v>13.038559905567578</v>
      </c>
      <c r="O11" s="155">
        <v>3</v>
      </c>
      <c r="P11" s="153">
        <f t="shared" si="6"/>
        <v>25</v>
      </c>
      <c r="Q11" s="154">
        <v>0</v>
      </c>
      <c r="R11" s="153">
        <f t="shared" si="7"/>
        <v>0</v>
      </c>
      <c r="S11" s="158">
        <v>1</v>
      </c>
      <c r="T11" s="153">
        <f t="shared" si="8"/>
        <v>10</v>
      </c>
      <c r="U11" s="153">
        <v>1</v>
      </c>
      <c r="V11" s="153">
        <f t="shared" si="9"/>
        <v>20</v>
      </c>
      <c r="W11" s="153">
        <f t="shared" si="10"/>
        <v>13.75</v>
      </c>
      <c r="X11" s="153"/>
      <c r="Y11" s="153"/>
      <c r="Z11" s="153"/>
      <c r="AA11" s="153"/>
      <c r="AB11" s="153">
        <f t="shared" si="11"/>
        <v>13.394279952783789</v>
      </c>
      <c r="AC11" s="153">
        <v>15</v>
      </c>
      <c r="AD11" s="153">
        <f t="shared" si="12"/>
        <v>28.394279952783791</v>
      </c>
      <c r="AE11" s="54"/>
    </row>
    <row r="12" spans="1:37" ht="20.25" customHeight="1">
      <c r="A12" s="134">
        <v>51106</v>
      </c>
      <c r="B12" s="136"/>
      <c r="C12" s="168" t="s">
        <v>86</v>
      </c>
      <c r="D12" s="152">
        <v>0</v>
      </c>
      <c r="E12" s="153">
        <f t="shared" si="0"/>
        <v>0</v>
      </c>
      <c r="F12" s="154">
        <v>0</v>
      </c>
      <c r="G12" s="153">
        <f t="shared" si="1"/>
        <v>0</v>
      </c>
      <c r="H12" s="180">
        <v>0</v>
      </c>
      <c r="I12" s="153">
        <f t="shared" si="2"/>
        <v>0</v>
      </c>
      <c r="J12" s="154">
        <v>0</v>
      </c>
      <c r="K12" s="153">
        <f t="shared" si="3"/>
        <v>0</v>
      </c>
      <c r="L12" s="156">
        <v>0</v>
      </c>
      <c r="M12" s="153">
        <f t="shared" si="4"/>
        <v>0</v>
      </c>
      <c r="N12" s="153">
        <f t="shared" si="5"/>
        <v>0</v>
      </c>
      <c r="O12" s="155">
        <v>0</v>
      </c>
      <c r="P12" s="153">
        <f t="shared" si="6"/>
        <v>0</v>
      </c>
      <c r="Q12" s="154">
        <v>0</v>
      </c>
      <c r="R12" s="153">
        <f t="shared" si="7"/>
        <v>0</v>
      </c>
      <c r="S12" s="158">
        <v>0</v>
      </c>
      <c r="T12" s="153">
        <f t="shared" si="8"/>
        <v>0</v>
      </c>
      <c r="U12" s="153">
        <v>0</v>
      </c>
      <c r="V12" s="153">
        <f t="shared" si="9"/>
        <v>0</v>
      </c>
      <c r="W12" s="153">
        <f t="shared" si="10"/>
        <v>0</v>
      </c>
      <c r="X12" s="153"/>
      <c r="Y12" s="153"/>
      <c r="Z12" s="153"/>
      <c r="AA12" s="153"/>
      <c r="AB12" s="153">
        <f t="shared" si="11"/>
        <v>0</v>
      </c>
      <c r="AC12" s="153"/>
      <c r="AD12" s="153">
        <f t="shared" si="12"/>
        <v>0</v>
      </c>
      <c r="AE12" s="54"/>
    </row>
    <row r="13" spans="1:37" ht="20.25" customHeight="1">
      <c r="A13" s="134">
        <v>51107</v>
      </c>
      <c r="B13" s="136"/>
      <c r="C13" s="168" t="s">
        <v>87</v>
      </c>
      <c r="D13" s="152">
        <v>6</v>
      </c>
      <c r="E13" s="153">
        <f t="shared" si="0"/>
        <v>37.5</v>
      </c>
      <c r="F13" s="154">
        <v>3</v>
      </c>
      <c r="G13" s="153">
        <f t="shared" si="1"/>
        <v>13.043478260869565</v>
      </c>
      <c r="H13" s="181">
        <v>3</v>
      </c>
      <c r="I13" s="153">
        <f t="shared" si="2"/>
        <v>11.538461538461538</v>
      </c>
      <c r="J13" s="154">
        <v>4</v>
      </c>
      <c r="K13" s="153">
        <f t="shared" si="3"/>
        <v>15.384615384615385</v>
      </c>
      <c r="L13" s="156">
        <v>3</v>
      </c>
      <c r="M13" s="153">
        <f t="shared" si="4"/>
        <v>17.647058823529413</v>
      </c>
      <c r="N13" s="153">
        <f t="shared" si="5"/>
        <v>19.022722801495178</v>
      </c>
      <c r="O13" s="155">
        <v>0</v>
      </c>
      <c r="P13" s="153">
        <f t="shared" si="6"/>
        <v>0</v>
      </c>
      <c r="Q13" s="154">
        <v>0</v>
      </c>
      <c r="R13" s="153">
        <f t="shared" si="7"/>
        <v>0</v>
      </c>
      <c r="S13" s="158">
        <v>2</v>
      </c>
      <c r="T13" s="153">
        <f t="shared" si="8"/>
        <v>20</v>
      </c>
      <c r="U13" s="153">
        <v>2</v>
      </c>
      <c r="V13" s="153">
        <f t="shared" si="9"/>
        <v>40</v>
      </c>
      <c r="W13" s="153">
        <f t="shared" si="10"/>
        <v>15</v>
      </c>
      <c r="X13" s="153"/>
      <c r="Y13" s="153"/>
      <c r="Z13" s="153"/>
      <c r="AA13" s="153"/>
      <c r="AB13" s="153">
        <f t="shared" si="11"/>
        <v>17.011361400747589</v>
      </c>
      <c r="AC13" s="153"/>
      <c r="AD13" s="153">
        <f t="shared" si="12"/>
        <v>17.011361400747589</v>
      </c>
      <c r="AE13" s="54"/>
    </row>
    <row r="14" spans="1:37" ht="20.25" customHeight="1">
      <c r="A14" s="134">
        <v>51108</v>
      </c>
      <c r="B14" s="136"/>
      <c r="C14" s="168" t="s">
        <v>88</v>
      </c>
      <c r="D14" s="152">
        <v>11</v>
      </c>
      <c r="E14" s="153">
        <f t="shared" si="0"/>
        <v>68.75</v>
      </c>
      <c r="F14" s="154">
        <v>11</v>
      </c>
      <c r="G14" s="153">
        <f t="shared" si="1"/>
        <v>47.826086956521742</v>
      </c>
      <c r="H14" s="181">
        <v>9</v>
      </c>
      <c r="I14" s="153">
        <f t="shared" si="2"/>
        <v>34.615384615384613</v>
      </c>
      <c r="J14" s="154">
        <v>16</v>
      </c>
      <c r="K14" s="153">
        <f t="shared" si="3"/>
        <v>61.53846153846154</v>
      </c>
      <c r="L14" s="156">
        <v>4</v>
      </c>
      <c r="M14" s="153">
        <f t="shared" si="4"/>
        <v>23.529411764705884</v>
      </c>
      <c r="N14" s="153">
        <f t="shared" si="5"/>
        <v>47.251868975014759</v>
      </c>
      <c r="O14" s="155">
        <v>8</v>
      </c>
      <c r="P14" s="153">
        <f t="shared" si="6"/>
        <v>66.666666666666671</v>
      </c>
      <c r="Q14" s="154">
        <v>3</v>
      </c>
      <c r="R14" s="153">
        <f t="shared" si="7"/>
        <v>50</v>
      </c>
      <c r="S14" s="158">
        <v>5</v>
      </c>
      <c r="T14" s="153">
        <f t="shared" si="8"/>
        <v>50</v>
      </c>
      <c r="U14" s="153">
        <v>3</v>
      </c>
      <c r="V14" s="153">
        <f t="shared" si="9"/>
        <v>60</v>
      </c>
      <c r="W14" s="153">
        <f t="shared" si="10"/>
        <v>56.666666666666671</v>
      </c>
      <c r="X14" s="153"/>
      <c r="Y14" s="153"/>
      <c r="Z14" s="153"/>
      <c r="AA14" s="153"/>
      <c r="AB14" s="153">
        <f t="shared" si="11"/>
        <v>51.959267820840715</v>
      </c>
      <c r="AC14" s="153">
        <v>15</v>
      </c>
      <c r="AD14" s="153">
        <f t="shared" si="12"/>
        <v>66.959267820840722</v>
      </c>
      <c r="AE14" s="54"/>
    </row>
    <row r="15" spans="1:37" ht="20.25" customHeight="1">
      <c r="A15" s="134">
        <v>51109</v>
      </c>
      <c r="B15" s="136"/>
      <c r="C15" s="168" t="s">
        <v>89</v>
      </c>
      <c r="D15" s="152">
        <v>9</v>
      </c>
      <c r="E15" s="153">
        <f t="shared" si="0"/>
        <v>56.25</v>
      </c>
      <c r="F15" s="154">
        <v>10</v>
      </c>
      <c r="G15" s="153">
        <f t="shared" si="1"/>
        <v>43.478260869565219</v>
      </c>
      <c r="H15" s="181">
        <v>12</v>
      </c>
      <c r="I15" s="153">
        <f t="shared" si="2"/>
        <v>46.153846153846153</v>
      </c>
      <c r="J15" s="154">
        <v>11</v>
      </c>
      <c r="K15" s="153">
        <f t="shared" si="3"/>
        <v>42.307692307692307</v>
      </c>
      <c r="L15" s="156">
        <v>9</v>
      </c>
      <c r="M15" s="153">
        <f t="shared" si="4"/>
        <v>52.941176470588232</v>
      </c>
      <c r="N15" s="153">
        <f t="shared" si="5"/>
        <v>48.226195160338385</v>
      </c>
      <c r="O15" s="155">
        <v>4</v>
      </c>
      <c r="P15" s="153">
        <f t="shared" si="6"/>
        <v>33.333333333333336</v>
      </c>
      <c r="Q15" s="154">
        <v>4</v>
      </c>
      <c r="R15" s="153">
        <f t="shared" si="7"/>
        <v>66.666666666666671</v>
      </c>
      <c r="S15" s="158">
        <v>8</v>
      </c>
      <c r="T15" s="153">
        <f t="shared" si="8"/>
        <v>80</v>
      </c>
      <c r="U15" s="153">
        <v>5</v>
      </c>
      <c r="V15" s="153">
        <f t="shared" si="9"/>
        <v>100</v>
      </c>
      <c r="W15" s="153">
        <f t="shared" si="10"/>
        <v>70</v>
      </c>
      <c r="X15" s="153"/>
      <c r="Y15" s="153"/>
      <c r="Z15" s="153"/>
      <c r="AA15" s="153"/>
      <c r="AB15" s="153">
        <f t="shared" si="11"/>
        <v>59.113097580169196</v>
      </c>
      <c r="AC15" s="153"/>
      <c r="AD15" s="153">
        <f t="shared" si="12"/>
        <v>59.113097580169196</v>
      </c>
      <c r="AE15" s="54"/>
    </row>
    <row r="16" spans="1:37" ht="20.25" customHeight="1">
      <c r="A16" s="134">
        <v>51110</v>
      </c>
      <c r="B16" s="136"/>
      <c r="C16" s="168" t="s">
        <v>90</v>
      </c>
      <c r="D16" s="152">
        <v>11</v>
      </c>
      <c r="E16" s="153">
        <f t="shared" si="0"/>
        <v>68.75</v>
      </c>
      <c r="F16" s="154">
        <v>13</v>
      </c>
      <c r="G16" s="153">
        <f t="shared" si="1"/>
        <v>56.521739130434781</v>
      </c>
      <c r="H16" s="181">
        <v>10</v>
      </c>
      <c r="I16" s="153">
        <f t="shared" si="2"/>
        <v>38.46153846153846</v>
      </c>
      <c r="J16" s="154">
        <v>8</v>
      </c>
      <c r="K16" s="153">
        <f t="shared" si="3"/>
        <v>30.76923076923077</v>
      </c>
      <c r="L16" s="156">
        <v>7</v>
      </c>
      <c r="M16" s="153">
        <f t="shared" si="4"/>
        <v>41.176470588235297</v>
      </c>
      <c r="N16" s="153">
        <f t="shared" si="5"/>
        <v>47.135795789887865</v>
      </c>
      <c r="O16" s="155">
        <v>5</v>
      </c>
      <c r="P16" s="153">
        <f t="shared" si="6"/>
        <v>41.666666666666664</v>
      </c>
      <c r="Q16" s="154">
        <v>3</v>
      </c>
      <c r="R16" s="153">
        <f t="shared" si="7"/>
        <v>50</v>
      </c>
      <c r="S16" s="158">
        <v>7</v>
      </c>
      <c r="T16" s="153">
        <f t="shared" si="8"/>
        <v>70</v>
      </c>
      <c r="U16" s="153">
        <v>4</v>
      </c>
      <c r="V16" s="153">
        <f t="shared" si="9"/>
        <v>80</v>
      </c>
      <c r="W16" s="153">
        <f t="shared" si="10"/>
        <v>60.416666666666664</v>
      </c>
      <c r="X16" s="153"/>
      <c r="Y16" s="153"/>
      <c r="Z16" s="153"/>
      <c r="AA16" s="153"/>
      <c r="AB16" s="153">
        <f t="shared" si="11"/>
        <v>53.776231228277268</v>
      </c>
      <c r="AC16" s="153"/>
      <c r="AD16" s="153">
        <f t="shared" si="12"/>
        <v>53.776231228277268</v>
      </c>
      <c r="AE16" s="54"/>
    </row>
    <row r="17" spans="1:33" ht="20.25" customHeight="1">
      <c r="A17" s="134">
        <v>51111</v>
      </c>
      <c r="B17" s="136"/>
      <c r="C17" s="168" t="s">
        <v>91</v>
      </c>
      <c r="D17" s="152">
        <v>6</v>
      </c>
      <c r="E17" s="153">
        <f t="shared" si="0"/>
        <v>37.5</v>
      </c>
      <c r="F17" s="154">
        <v>3</v>
      </c>
      <c r="G17" s="153">
        <f t="shared" si="1"/>
        <v>13.043478260869565</v>
      </c>
      <c r="H17" s="181">
        <v>3</v>
      </c>
      <c r="I17" s="153">
        <f t="shared" si="2"/>
        <v>11.538461538461538</v>
      </c>
      <c r="J17" s="154">
        <v>5</v>
      </c>
      <c r="K17" s="153">
        <f t="shared" si="3"/>
        <v>19.23076923076923</v>
      </c>
      <c r="L17" s="156">
        <v>4</v>
      </c>
      <c r="M17" s="153">
        <f t="shared" si="4"/>
        <v>23.529411764705884</v>
      </c>
      <c r="N17" s="153">
        <f t="shared" si="5"/>
        <v>20.968424158961245</v>
      </c>
      <c r="O17" s="155">
        <v>0</v>
      </c>
      <c r="P17" s="153">
        <f t="shared" si="6"/>
        <v>0</v>
      </c>
      <c r="Q17" s="154">
        <v>0</v>
      </c>
      <c r="R17" s="153">
        <f t="shared" si="7"/>
        <v>0</v>
      </c>
      <c r="S17" s="158">
        <v>2</v>
      </c>
      <c r="T17" s="153">
        <f t="shared" si="8"/>
        <v>20</v>
      </c>
      <c r="U17" s="153">
        <v>2</v>
      </c>
      <c r="V17" s="153">
        <f t="shared" si="9"/>
        <v>40</v>
      </c>
      <c r="W17" s="153">
        <f t="shared" si="10"/>
        <v>15</v>
      </c>
      <c r="X17" s="153"/>
      <c r="Y17" s="153"/>
      <c r="Z17" s="153"/>
      <c r="AA17" s="153"/>
      <c r="AB17" s="153">
        <f t="shared" si="11"/>
        <v>17.984212079480621</v>
      </c>
      <c r="AC17" s="153"/>
      <c r="AD17" s="153">
        <f t="shared" si="12"/>
        <v>17.984212079480621</v>
      </c>
      <c r="AE17" s="54"/>
    </row>
    <row r="18" spans="1:33" ht="20.25" customHeight="1">
      <c r="A18" s="134">
        <v>51112</v>
      </c>
      <c r="B18" s="136"/>
      <c r="C18" s="169" t="s">
        <v>92</v>
      </c>
      <c r="D18" s="152">
        <v>7</v>
      </c>
      <c r="E18" s="153">
        <f t="shared" si="0"/>
        <v>43.75</v>
      </c>
      <c r="F18" s="154">
        <v>6</v>
      </c>
      <c r="G18" s="153">
        <f t="shared" si="1"/>
        <v>26.086956521739129</v>
      </c>
      <c r="H18" s="180">
        <v>7</v>
      </c>
      <c r="I18" s="153">
        <f t="shared" si="2"/>
        <v>26.923076923076923</v>
      </c>
      <c r="J18" s="154">
        <v>8</v>
      </c>
      <c r="K18" s="153">
        <f t="shared" si="3"/>
        <v>30.76923076923077</v>
      </c>
      <c r="L18" s="156">
        <v>6</v>
      </c>
      <c r="M18" s="153">
        <f t="shared" si="4"/>
        <v>35.294117647058826</v>
      </c>
      <c r="N18" s="153">
        <f t="shared" si="5"/>
        <v>32.564676372221129</v>
      </c>
      <c r="O18" s="155">
        <v>4</v>
      </c>
      <c r="P18" s="153">
        <f t="shared" si="6"/>
        <v>33.333333333333336</v>
      </c>
      <c r="Q18" s="154">
        <v>0</v>
      </c>
      <c r="R18" s="153">
        <f t="shared" si="7"/>
        <v>0</v>
      </c>
      <c r="S18" s="158">
        <v>3</v>
      </c>
      <c r="T18" s="153">
        <f t="shared" si="8"/>
        <v>30</v>
      </c>
      <c r="U18" s="153">
        <v>1</v>
      </c>
      <c r="V18" s="153">
        <f t="shared" si="9"/>
        <v>20</v>
      </c>
      <c r="W18" s="153">
        <f t="shared" si="10"/>
        <v>20.833333333333336</v>
      </c>
      <c r="X18" s="153"/>
      <c r="Y18" s="153"/>
      <c r="Z18" s="153"/>
      <c r="AA18" s="153"/>
      <c r="AB18" s="153">
        <f t="shared" si="11"/>
        <v>26.699004852777232</v>
      </c>
      <c r="AC18" s="153">
        <v>15</v>
      </c>
      <c r="AD18" s="153">
        <f t="shared" si="12"/>
        <v>41.699004852777236</v>
      </c>
      <c r="AE18" s="54"/>
    </row>
    <row r="19" spans="1:33" ht="20.25" customHeight="1">
      <c r="A19" s="134">
        <v>51113</v>
      </c>
      <c r="B19" s="136"/>
      <c r="C19" s="168" t="s">
        <v>93</v>
      </c>
      <c r="D19" s="152">
        <v>8</v>
      </c>
      <c r="E19" s="153">
        <f t="shared" si="0"/>
        <v>50</v>
      </c>
      <c r="F19" s="154">
        <v>6</v>
      </c>
      <c r="G19" s="153">
        <f t="shared" si="1"/>
        <v>26.086956521739129</v>
      </c>
      <c r="H19" s="181">
        <v>3</v>
      </c>
      <c r="I19" s="153">
        <f t="shared" si="2"/>
        <v>11.538461538461538</v>
      </c>
      <c r="J19" s="154">
        <v>7</v>
      </c>
      <c r="K19" s="153">
        <f t="shared" si="3"/>
        <v>26.923076923076923</v>
      </c>
      <c r="L19" s="156">
        <v>6</v>
      </c>
      <c r="M19" s="153">
        <f t="shared" si="4"/>
        <v>35.294117647058826</v>
      </c>
      <c r="N19" s="153">
        <f t="shared" si="5"/>
        <v>29.968522526067282</v>
      </c>
      <c r="O19" s="155">
        <v>5</v>
      </c>
      <c r="P19" s="153">
        <f t="shared" si="6"/>
        <v>41.666666666666664</v>
      </c>
      <c r="Q19" s="154">
        <v>2</v>
      </c>
      <c r="R19" s="153">
        <f t="shared" si="7"/>
        <v>33.333333333333336</v>
      </c>
      <c r="S19" s="158">
        <v>5</v>
      </c>
      <c r="T19" s="153">
        <f t="shared" si="8"/>
        <v>50</v>
      </c>
      <c r="U19" s="153">
        <v>2</v>
      </c>
      <c r="V19" s="153">
        <f t="shared" si="9"/>
        <v>40</v>
      </c>
      <c r="W19" s="153">
        <f t="shared" si="10"/>
        <v>41.25</v>
      </c>
      <c r="X19" s="153"/>
      <c r="Y19" s="153"/>
      <c r="Z19" s="153"/>
      <c r="AA19" s="153"/>
      <c r="AB19" s="153">
        <f t="shared" si="11"/>
        <v>35.609261263033645</v>
      </c>
      <c r="AC19" s="153"/>
      <c r="AD19" s="153">
        <f t="shared" si="12"/>
        <v>35.609261263033645</v>
      </c>
      <c r="AE19" s="54"/>
    </row>
    <row r="20" spans="1:33" ht="20.25" customHeight="1">
      <c r="A20" s="134">
        <v>51114</v>
      </c>
      <c r="B20" s="136"/>
      <c r="C20" s="168" t="s">
        <v>94</v>
      </c>
      <c r="D20" s="152">
        <v>14</v>
      </c>
      <c r="E20" s="153">
        <f t="shared" si="0"/>
        <v>87.5</v>
      </c>
      <c r="F20" s="154">
        <v>19</v>
      </c>
      <c r="G20" s="153">
        <f t="shared" si="1"/>
        <v>82.608695652173907</v>
      </c>
      <c r="H20" s="181">
        <v>17</v>
      </c>
      <c r="I20" s="153">
        <f t="shared" si="2"/>
        <v>65.384615384615387</v>
      </c>
      <c r="J20" s="154">
        <v>21</v>
      </c>
      <c r="K20" s="153">
        <f t="shared" si="3"/>
        <v>80.769230769230774</v>
      </c>
      <c r="L20" s="156">
        <v>13</v>
      </c>
      <c r="M20" s="153">
        <f t="shared" si="4"/>
        <v>76.470588235294116</v>
      </c>
      <c r="N20" s="153">
        <f t="shared" si="5"/>
        <v>78.546626008262848</v>
      </c>
      <c r="O20" s="155">
        <v>8</v>
      </c>
      <c r="P20" s="153">
        <f t="shared" si="6"/>
        <v>66.666666666666671</v>
      </c>
      <c r="Q20" s="154">
        <v>5</v>
      </c>
      <c r="R20" s="153">
        <f t="shared" si="7"/>
        <v>83.333333333333329</v>
      </c>
      <c r="S20" s="158">
        <v>9</v>
      </c>
      <c r="T20" s="153">
        <f t="shared" si="8"/>
        <v>90</v>
      </c>
      <c r="U20" s="153">
        <v>4</v>
      </c>
      <c r="V20" s="153">
        <f t="shared" si="9"/>
        <v>80</v>
      </c>
      <c r="W20" s="153">
        <f t="shared" si="10"/>
        <v>80</v>
      </c>
      <c r="X20" s="153"/>
      <c r="Y20" s="153"/>
      <c r="Z20" s="153"/>
      <c r="AA20" s="153"/>
      <c r="AB20" s="153">
        <f t="shared" si="11"/>
        <v>79.273313004131424</v>
      </c>
      <c r="AC20" s="153"/>
      <c r="AD20" s="153">
        <f t="shared" si="12"/>
        <v>79.273313004131424</v>
      </c>
      <c r="AE20" s="54"/>
    </row>
    <row r="21" spans="1:33" ht="20.25" customHeight="1">
      <c r="A21" s="134">
        <v>51115</v>
      </c>
      <c r="B21" s="136"/>
      <c r="C21" s="168" t="s">
        <v>95</v>
      </c>
      <c r="D21" s="152">
        <v>11</v>
      </c>
      <c r="E21" s="153">
        <f t="shared" si="0"/>
        <v>68.75</v>
      </c>
      <c r="F21" s="154">
        <v>10</v>
      </c>
      <c r="G21" s="153">
        <f t="shared" si="1"/>
        <v>43.478260869565219</v>
      </c>
      <c r="H21" s="181">
        <v>13</v>
      </c>
      <c r="I21" s="153">
        <f t="shared" si="2"/>
        <v>50</v>
      </c>
      <c r="J21" s="154">
        <v>15</v>
      </c>
      <c r="K21" s="153">
        <f t="shared" si="3"/>
        <v>57.692307692307693</v>
      </c>
      <c r="L21" s="156">
        <v>9</v>
      </c>
      <c r="M21" s="153">
        <f t="shared" si="4"/>
        <v>52.941176470588232</v>
      </c>
      <c r="N21" s="153">
        <f t="shared" si="5"/>
        <v>54.572349006492232</v>
      </c>
      <c r="O21" s="155">
        <v>7</v>
      </c>
      <c r="P21" s="153">
        <f t="shared" si="6"/>
        <v>58.333333333333336</v>
      </c>
      <c r="Q21" s="154">
        <v>1</v>
      </c>
      <c r="R21" s="153">
        <f t="shared" si="7"/>
        <v>16.666666666666668</v>
      </c>
      <c r="S21" s="158">
        <v>5</v>
      </c>
      <c r="T21" s="153">
        <f t="shared" si="8"/>
        <v>50</v>
      </c>
      <c r="U21" s="153">
        <v>2</v>
      </c>
      <c r="V21" s="153">
        <f t="shared" si="9"/>
        <v>40</v>
      </c>
      <c r="W21" s="153">
        <f t="shared" si="10"/>
        <v>41.25</v>
      </c>
      <c r="X21" s="153"/>
      <c r="Y21" s="153"/>
      <c r="Z21" s="153"/>
      <c r="AA21" s="153"/>
      <c r="AB21" s="153">
        <f t="shared" si="11"/>
        <v>47.911174503246116</v>
      </c>
      <c r="AC21" s="153">
        <v>15</v>
      </c>
      <c r="AD21" s="153">
        <f t="shared" si="12"/>
        <v>62.911174503246116</v>
      </c>
      <c r="AE21" s="54"/>
    </row>
    <row r="22" spans="1:33" ht="20.25" customHeight="1">
      <c r="A22" s="134">
        <v>51116</v>
      </c>
      <c r="B22" s="136"/>
      <c r="C22" s="168" t="s">
        <v>96</v>
      </c>
      <c r="D22" s="152">
        <v>12</v>
      </c>
      <c r="E22" s="153">
        <f t="shared" si="0"/>
        <v>75</v>
      </c>
      <c r="F22" s="154">
        <v>12</v>
      </c>
      <c r="G22" s="153">
        <f t="shared" si="1"/>
        <v>52.173913043478258</v>
      </c>
      <c r="H22" s="181">
        <v>16</v>
      </c>
      <c r="I22" s="153">
        <f t="shared" si="2"/>
        <v>61.53846153846154</v>
      </c>
      <c r="J22" s="154">
        <v>18</v>
      </c>
      <c r="K22" s="153">
        <f t="shared" si="3"/>
        <v>69.230769230769226</v>
      </c>
      <c r="L22" s="156">
        <v>13</v>
      </c>
      <c r="M22" s="153">
        <f t="shared" si="4"/>
        <v>76.470588235294116</v>
      </c>
      <c r="N22" s="153">
        <f t="shared" si="5"/>
        <v>66.882746409600628</v>
      </c>
      <c r="O22" s="155">
        <v>8</v>
      </c>
      <c r="P22" s="153">
        <f t="shared" si="6"/>
        <v>66.666666666666671</v>
      </c>
      <c r="Q22" s="154">
        <v>5</v>
      </c>
      <c r="R22" s="153">
        <f t="shared" si="7"/>
        <v>83.333333333333329</v>
      </c>
      <c r="S22" s="158">
        <v>8</v>
      </c>
      <c r="T22" s="153">
        <f t="shared" si="8"/>
        <v>80</v>
      </c>
      <c r="U22" s="153">
        <v>4</v>
      </c>
      <c r="V22" s="153">
        <f t="shared" si="9"/>
        <v>80</v>
      </c>
      <c r="W22" s="153">
        <f t="shared" si="10"/>
        <v>77.5</v>
      </c>
      <c r="X22" s="153"/>
      <c r="Y22" s="153"/>
      <c r="Z22" s="153"/>
      <c r="AA22" s="153"/>
      <c r="AB22" s="153">
        <f t="shared" si="11"/>
        <v>72.191373204800314</v>
      </c>
      <c r="AC22" s="153"/>
      <c r="AD22" s="153">
        <f t="shared" si="12"/>
        <v>72.191373204800314</v>
      </c>
      <c r="AE22" s="54"/>
    </row>
    <row r="23" spans="1:33" ht="20.25" customHeight="1">
      <c r="A23" s="134">
        <v>51117</v>
      </c>
      <c r="B23" s="136"/>
      <c r="C23" s="168" t="s">
        <v>97</v>
      </c>
      <c r="D23" s="152">
        <v>7</v>
      </c>
      <c r="E23" s="153">
        <f t="shared" si="0"/>
        <v>43.75</v>
      </c>
      <c r="F23" s="154">
        <v>13</v>
      </c>
      <c r="G23" s="153">
        <f t="shared" si="1"/>
        <v>56.521739130434781</v>
      </c>
      <c r="H23" s="180">
        <v>16</v>
      </c>
      <c r="I23" s="153">
        <f t="shared" si="2"/>
        <v>61.53846153846154</v>
      </c>
      <c r="J23" s="154">
        <v>18</v>
      </c>
      <c r="K23" s="153">
        <f t="shared" si="3"/>
        <v>69.230769230769226</v>
      </c>
      <c r="L23" s="156">
        <v>13</v>
      </c>
      <c r="M23" s="153">
        <f t="shared" si="4"/>
        <v>76.470588235294116</v>
      </c>
      <c r="N23" s="153">
        <f t="shared" si="5"/>
        <v>61.502311626991933</v>
      </c>
      <c r="O23" s="155">
        <v>6</v>
      </c>
      <c r="P23" s="153">
        <f t="shared" si="6"/>
        <v>50</v>
      </c>
      <c r="Q23" s="154">
        <v>3</v>
      </c>
      <c r="R23" s="153">
        <f t="shared" si="7"/>
        <v>50</v>
      </c>
      <c r="S23" s="158">
        <v>9</v>
      </c>
      <c r="T23" s="153">
        <f t="shared" si="8"/>
        <v>90</v>
      </c>
      <c r="U23" s="153">
        <v>2</v>
      </c>
      <c r="V23" s="153">
        <f t="shared" si="9"/>
        <v>40</v>
      </c>
      <c r="W23" s="153">
        <f t="shared" si="10"/>
        <v>57.5</v>
      </c>
      <c r="X23" s="153"/>
      <c r="Y23" s="153"/>
      <c r="Z23" s="153"/>
      <c r="AA23" s="153"/>
      <c r="AB23" s="153">
        <f t="shared" si="11"/>
        <v>59.50115581349597</v>
      </c>
      <c r="AC23" s="153"/>
      <c r="AD23" s="153">
        <f t="shared" si="12"/>
        <v>59.50115581349597</v>
      </c>
      <c r="AE23" s="54"/>
    </row>
    <row r="24" spans="1:33" ht="20.25" customHeight="1">
      <c r="A24" s="134">
        <v>51118</v>
      </c>
      <c r="B24" s="136"/>
      <c r="C24" s="168" t="s">
        <v>98</v>
      </c>
      <c r="D24" s="152">
        <v>10</v>
      </c>
      <c r="E24" s="153">
        <f t="shared" si="0"/>
        <v>62.5</v>
      </c>
      <c r="F24" s="154">
        <v>9</v>
      </c>
      <c r="G24" s="153">
        <f t="shared" si="1"/>
        <v>39.130434782608695</v>
      </c>
      <c r="H24" s="181">
        <v>10</v>
      </c>
      <c r="I24" s="153">
        <f t="shared" si="2"/>
        <v>38.46153846153846</v>
      </c>
      <c r="J24" s="154">
        <v>12</v>
      </c>
      <c r="K24" s="153">
        <f t="shared" si="3"/>
        <v>46.153846153846153</v>
      </c>
      <c r="L24" s="156">
        <v>11</v>
      </c>
      <c r="M24" s="153">
        <f t="shared" si="4"/>
        <v>64.705882352941174</v>
      </c>
      <c r="N24" s="153">
        <f t="shared" si="5"/>
        <v>50.190340350186901</v>
      </c>
      <c r="O24" s="155">
        <v>5</v>
      </c>
      <c r="P24" s="153">
        <f t="shared" si="6"/>
        <v>41.666666666666664</v>
      </c>
      <c r="Q24" s="154">
        <v>5</v>
      </c>
      <c r="R24" s="153">
        <f t="shared" si="7"/>
        <v>83.333333333333329</v>
      </c>
      <c r="S24" s="158">
        <v>9</v>
      </c>
      <c r="T24" s="153">
        <f t="shared" si="8"/>
        <v>90</v>
      </c>
      <c r="U24" s="153">
        <v>3</v>
      </c>
      <c r="V24" s="153">
        <f t="shared" si="9"/>
        <v>60</v>
      </c>
      <c r="W24" s="153">
        <f t="shared" si="10"/>
        <v>68.75</v>
      </c>
      <c r="X24" s="153"/>
      <c r="Y24" s="153"/>
      <c r="Z24" s="153"/>
      <c r="AA24" s="153"/>
      <c r="AB24" s="153">
        <f t="shared" si="11"/>
        <v>59.47017017509345</v>
      </c>
      <c r="AC24" s="153"/>
      <c r="AD24" s="153">
        <f t="shared" si="12"/>
        <v>59.47017017509345</v>
      </c>
      <c r="AE24" s="54"/>
    </row>
    <row r="25" spans="1:33" ht="20.25" customHeight="1">
      <c r="A25" s="134">
        <v>51119</v>
      </c>
      <c r="B25" s="136"/>
      <c r="C25" s="168" t="s">
        <v>99</v>
      </c>
      <c r="D25" s="152">
        <v>11</v>
      </c>
      <c r="E25" s="153">
        <f t="shared" si="0"/>
        <v>68.75</v>
      </c>
      <c r="F25" s="154">
        <v>10</v>
      </c>
      <c r="G25" s="153">
        <f t="shared" si="1"/>
        <v>43.478260869565219</v>
      </c>
      <c r="H25" s="181">
        <v>12</v>
      </c>
      <c r="I25" s="153">
        <f t="shared" si="2"/>
        <v>46.153846153846153</v>
      </c>
      <c r="J25" s="154">
        <v>15</v>
      </c>
      <c r="K25" s="153">
        <f t="shared" si="3"/>
        <v>57.692307692307693</v>
      </c>
      <c r="L25" s="156">
        <v>8</v>
      </c>
      <c r="M25" s="153">
        <f t="shared" si="4"/>
        <v>47.058823529411768</v>
      </c>
      <c r="N25" s="153">
        <f t="shared" si="5"/>
        <v>52.626647649026168</v>
      </c>
      <c r="O25" s="155">
        <v>7</v>
      </c>
      <c r="P25" s="153">
        <f t="shared" si="6"/>
        <v>58.333333333333336</v>
      </c>
      <c r="Q25" s="154">
        <v>1</v>
      </c>
      <c r="R25" s="153">
        <f t="shared" si="7"/>
        <v>16.666666666666668</v>
      </c>
      <c r="S25" s="158">
        <v>5</v>
      </c>
      <c r="T25" s="153">
        <f t="shared" si="8"/>
        <v>50</v>
      </c>
      <c r="U25" s="153">
        <v>3</v>
      </c>
      <c r="V25" s="153">
        <f t="shared" si="9"/>
        <v>60</v>
      </c>
      <c r="W25" s="153">
        <f t="shared" si="10"/>
        <v>46.25</v>
      </c>
      <c r="X25" s="153"/>
      <c r="Y25" s="153"/>
      <c r="Z25" s="153"/>
      <c r="AA25" s="153"/>
      <c r="AB25" s="153">
        <f t="shared" si="11"/>
        <v>49.438323824513084</v>
      </c>
      <c r="AC25" s="153">
        <v>15</v>
      </c>
      <c r="AD25" s="153">
        <f t="shared" si="12"/>
        <v>64.438323824513077</v>
      </c>
      <c r="AE25" s="54"/>
    </row>
    <row r="26" spans="1:33" ht="20.25" customHeight="1">
      <c r="A26" s="134">
        <v>51120</v>
      </c>
      <c r="B26" s="137"/>
      <c r="C26" s="168" t="s">
        <v>100</v>
      </c>
      <c r="D26" s="152">
        <v>13</v>
      </c>
      <c r="E26" s="153">
        <f t="shared" si="0"/>
        <v>81.25</v>
      </c>
      <c r="F26" s="154">
        <v>16</v>
      </c>
      <c r="G26" s="153">
        <f t="shared" si="1"/>
        <v>69.565217391304344</v>
      </c>
      <c r="H26" s="181">
        <v>13</v>
      </c>
      <c r="I26" s="153">
        <f t="shared" si="2"/>
        <v>50</v>
      </c>
      <c r="J26" s="154">
        <v>23</v>
      </c>
      <c r="K26" s="153">
        <f t="shared" si="3"/>
        <v>88.461538461538467</v>
      </c>
      <c r="L26" s="156">
        <v>10</v>
      </c>
      <c r="M26" s="153">
        <f t="shared" si="4"/>
        <v>58.823529411764703</v>
      </c>
      <c r="N26" s="153">
        <f t="shared" si="5"/>
        <v>69.62005705292151</v>
      </c>
      <c r="O26" s="155">
        <v>9</v>
      </c>
      <c r="P26" s="153">
        <f t="shared" si="6"/>
        <v>75</v>
      </c>
      <c r="Q26" s="154">
        <v>3</v>
      </c>
      <c r="R26" s="153">
        <f t="shared" si="7"/>
        <v>50</v>
      </c>
      <c r="S26" s="158">
        <v>8</v>
      </c>
      <c r="T26" s="153">
        <f t="shared" si="8"/>
        <v>80</v>
      </c>
      <c r="U26" s="153">
        <v>3</v>
      </c>
      <c r="V26" s="153">
        <f t="shared" si="9"/>
        <v>60</v>
      </c>
      <c r="W26" s="153">
        <f t="shared" si="10"/>
        <v>66.25</v>
      </c>
      <c r="X26" s="153"/>
      <c r="Y26" s="153"/>
      <c r="Z26" s="153"/>
      <c r="AA26" s="153"/>
      <c r="AB26" s="153">
        <f t="shared" si="11"/>
        <v>67.935028526460755</v>
      </c>
      <c r="AC26" s="153"/>
      <c r="AD26" s="153">
        <f t="shared" si="12"/>
        <v>67.935028526460755</v>
      </c>
      <c r="AE26" s="54"/>
    </row>
    <row r="27" spans="1:33" ht="23.25" customHeight="1">
      <c r="A27" s="242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244"/>
    </row>
    <row r="28" spans="1:33" ht="20.25" customHeight="1">
      <c r="A28" s="116"/>
      <c r="B28" s="34"/>
      <c r="C28" s="211" t="s">
        <v>15</v>
      </c>
      <c r="D28" s="211"/>
      <c r="E28" s="211"/>
      <c r="F28" s="211"/>
      <c r="G28" s="211"/>
      <c r="H28" s="211"/>
      <c r="I28" s="70"/>
      <c r="J28" s="70"/>
      <c r="K28" s="70"/>
      <c r="L28" s="70"/>
      <c r="M28" s="70"/>
      <c r="N28" s="210" t="s">
        <v>5</v>
      </c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34"/>
      <c r="Z28" s="34"/>
      <c r="AA28" s="34"/>
      <c r="AB28" s="34"/>
      <c r="AC28" s="34"/>
      <c r="AD28" s="34"/>
      <c r="AE28" s="117"/>
    </row>
    <row r="29" spans="1:33" ht="21" customHeight="1" thickBot="1">
      <c r="A29" s="118"/>
      <c r="B29" s="119"/>
      <c r="C29" s="213" t="s">
        <v>141</v>
      </c>
      <c r="D29" s="213"/>
      <c r="E29" s="213"/>
      <c r="F29" s="213"/>
      <c r="G29" s="213"/>
      <c r="H29" s="213"/>
      <c r="I29" s="102"/>
      <c r="J29" s="102"/>
      <c r="K29" s="102"/>
      <c r="L29" s="102"/>
      <c r="M29" s="102"/>
      <c r="N29" s="213" t="s">
        <v>4</v>
      </c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119"/>
      <c r="Z29" s="119"/>
      <c r="AA29" s="119"/>
      <c r="AB29" s="119"/>
      <c r="AC29" s="119"/>
      <c r="AD29" s="119"/>
      <c r="AE29" s="120"/>
      <c r="AF29" s="35"/>
      <c r="AG29" s="36"/>
    </row>
    <row r="30" spans="1:33" s="28" customFormat="1">
      <c r="A30" s="230" t="s">
        <v>14</v>
      </c>
      <c r="B30" s="231"/>
      <c r="C30" s="231"/>
      <c r="D30" s="231"/>
      <c r="E30" s="231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  <c r="X30" s="231"/>
      <c r="Y30" s="231"/>
      <c r="Z30" s="231"/>
      <c r="AA30" s="231"/>
      <c r="AB30" s="231"/>
      <c r="AC30" s="231"/>
      <c r="AD30" s="231"/>
      <c r="AE30" s="232"/>
      <c r="AF30" s="27"/>
    </row>
    <row r="31" spans="1:33" s="29" customFormat="1">
      <c r="A31" s="233" t="s">
        <v>139</v>
      </c>
      <c r="B31" s="234"/>
      <c r="C31" s="234"/>
      <c r="D31" s="234"/>
      <c r="E31" s="234"/>
      <c r="F31" s="234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234"/>
      <c r="T31" s="234"/>
      <c r="U31" s="234"/>
      <c r="V31" s="234"/>
      <c r="W31" s="234"/>
      <c r="X31" s="234"/>
      <c r="Y31" s="234"/>
      <c r="Z31" s="234"/>
      <c r="AA31" s="234"/>
      <c r="AB31" s="234"/>
      <c r="AC31" s="234"/>
      <c r="AD31" s="234"/>
      <c r="AE31" s="235"/>
    </row>
    <row r="32" spans="1:33" s="29" customFormat="1">
      <c r="A32" s="236" t="s">
        <v>159</v>
      </c>
      <c r="B32" s="237"/>
      <c r="C32" s="237"/>
      <c r="D32" s="237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8"/>
    </row>
    <row r="33" spans="1:37" s="31" customFormat="1">
      <c r="A33" s="239" t="s">
        <v>172</v>
      </c>
      <c r="B33" s="240"/>
      <c r="C33" s="240"/>
      <c r="D33" s="240"/>
      <c r="E33" s="240"/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40"/>
      <c r="Q33" s="240"/>
      <c r="R33" s="240"/>
      <c r="S33" s="240"/>
      <c r="T33" s="240"/>
      <c r="U33" s="240"/>
      <c r="V33" s="240"/>
      <c r="W33" s="240"/>
      <c r="X33" s="240"/>
      <c r="Y33" s="240"/>
      <c r="Z33" s="240"/>
      <c r="AA33" s="240"/>
      <c r="AB33" s="240"/>
      <c r="AC33" s="240"/>
      <c r="AD33" s="240"/>
      <c r="AE33" s="241"/>
      <c r="AF33" s="44"/>
      <c r="AG33" s="44"/>
      <c r="AH33" s="44"/>
      <c r="AI33" s="44"/>
      <c r="AJ33" s="44"/>
      <c r="AK33" s="44"/>
    </row>
    <row r="34" spans="1:37" ht="39" customHeight="1">
      <c r="A34" s="48" t="s">
        <v>3</v>
      </c>
      <c r="B34" s="48" t="s">
        <v>12</v>
      </c>
      <c r="C34" s="48" t="s">
        <v>1</v>
      </c>
      <c r="D34" s="48" t="s">
        <v>145</v>
      </c>
      <c r="E34" s="48" t="s">
        <v>0</v>
      </c>
      <c r="F34" s="48" t="s">
        <v>146</v>
      </c>
      <c r="G34" s="48" t="s">
        <v>0</v>
      </c>
      <c r="H34" s="48" t="s">
        <v>147</v>
      </c>
      <c r="I34" s="48" t="s">
        <v>0</v>
      </c>
      <c r="J34" s="48" t="s">
        <v>148</v>
      </c>
      <c r="K34" s="48" t="s">
        <v>0</v>
      </c>
      <c r="L34" s="48" t="s">
        <v>149</v>
      </c>
      <c r="M34" s="48" t="s">
        <v>0</v>
      </c>
      <c r="N34" s="49" t="s">
        <v>11</v>
      </c>
      <c r="O34" s="48" t="s">
        <v>150</v>
      </c>
      <c r="P34" s="48" t="s">
        <v>0</v>
      </c>
      <c r="Q34" s="2" t="s">
        <v>151</v>
      </c>
      <c r="R34" s="48" t="s">
        <v>0</v>
      </c>
      <c r="S34" s="48" t="s">
        <v>152</v>
      </c>
      <c r="T34" s="48" t="s">
        <v>0</v>
      </c>
      <c r="U34" s="48" t="s">
        <v>153</v>
      </c>
      <c r="V34" s="48" t="s">
        <v>0</v>
      </c>
      <c r="W34" s="49" t="s">
        <v>154</v>
      </c>
      <c r="X34" s="48" t="s">
        <v>155</v>
      </c>
      <c r="Y34" s="49" t="s">
        <v>0</v>
      </c>
      <c r="Z34" s="48" t="s">
        <v>156</v>
      </c>
      <c r="AA34" s="49"/>
      <c r="AB34" s="48" t="s">
        <v>13</v>
      </c>
      <c r="AC34" s="48" t="s">
        <v>157</v>
      </c>
      <c r="AD34" s="48" t="s">
        <v>167</v>
      </c>
      <c r="AE34" s="87"/>
    </row>
    <row r="35" spans="1:37" ht="46.5" customHeight="1">
      <c r="A35" s="87"/>
      <c r="B35" s="89"/>
      <c r="C35" s="89"/>
      <c r="D35" s="89" t="s">
        <v>6</v>
      </c>
      <c r="E35" s="150">
        <v>16</v>
      </c>
      <c r="F35" s="89" t="s">
        <v>6</v>
      </c>
      <c r="G35" s="150">
        <v>23</v>
      </c>
      <c r="H35" s="89" t="s">
        <v>6</v>
      </c>
      <c r="I35" s="150">
        <v>26</v>
      </c>
      <c r="J35" s="89" t="s">
        <v>6</v>
      </c>
      <c r="K35" s="150">
        <v>26</v>
      </c>
      <c r="L35" s="89" t="s">
        <v>6</v>
      </c>
      <c r="M35" s="150">
        <v>17</v>
      </c>
      <c r="N35" s="151" t="s">
        <v>0</v>
      </c>
      <c r="O35" s="89" t="s">
        <v>7</v>
      </c>
      <c r="P35" s="48" t="s">
        <v>171</v>
      </c>
      <c r="Q35" s="90" t="s">
        <v>7</v>
      </c>
      <c r="R35" s="50" t="s">
        <v>164</v>
      </c>
      <c r="S35" s="89" t="s">
        <v>7</v>
      </c>
      <c r="T35" s="48" t="s">
        <v>170</v>
      </c>
      <c r="U35" s="89" t="s">
        <v>7</v>
      </c>
      <c r="V35" s="48" t="s">
        <v>168</v>
      </c>
      <c r="W35" s="151" t="s">
        <v>0</v>
      </c>
      <c r="X35" s="89" t="s">
        <v>7</v>
      </c>
      <c r="Y35" s="48" t="s">
        <v>22</v>
      </c>
      <c r="Z35" s="89" t="s">
        <v>7</v>
      </c>
      <c r="AA35" s="48" t="s">
        <v>22</v>
      </c>
      <c r="AB35" s="89"/>
      <c r="AC35" s="151"/>
      <c r="AD35" s="151"/>
      <c r="AE35" s="90" t="s">
        <v>143</v>
      </c>
    </row>
    <row r="36" spans="1:37" ht="19.5" customHeight="1">
      <c r="A36" s="143">
        <v>51121</v>
      </c>
      <c r="B36" s="135" t="s">
        <v>20</v>
      </c>
      <c r="C36" s="164" t="s">
        <v>101</v>
      </c>
      <c r="D36" s="144">
        <v>10</v>
      </c>
      <c r="E36" s="145">
        <f>D36*100/16</f>
        <v>62.5</v>
      </c>
      <c r="F36" s="146">
        <v>8</v>
      </c>
      <c r="G36" s="145">
        <f>F36*100/23</f>
        <v>34.782608695652172</v>
      </c>
      <c r="H36" s="147">
        <v>10</v>
      </c>
      <c r="I36" s="145">
        <f>H36*100/26</f>
        <v>38.46153846153846</v>
      </c>
      <c r="J36" s="146">
        <v>13</v>
      </c>
      <c r="K36" s="145">
        <f>J36*100/26</f>
        <v>50</v>
      </c>
      <c r="L36" s="144">
        <v>8</v>
      </c>
      <c r="M36" s="145">
        <f>L36*100/17</f>
        <v>47.058823529411768</v>
      </c>
      <c r="N36" s="145">
        <f>SUM(E36+G36+I36+K36+M36)/5</f>
        <v>46.560594137320479</v>
      </c>
      <c r="O36" s="146">
        <v>6</v>
      </c>
      <c r="P36" s="145">
        <f>O36*100/16</f>
        <v>37.5</v>
      </c>
      <c r="Q36" s="146">
        <v>3</v>
      </c>
      <c r="R36" s="145">
        <f>Q36*100/5</f>
        <v>60</v>
      </c>
      <c r="S36" s="148">
        <v>7</v>
      </c>
      <c r="T36" s="145">
        <f>S36*100/10</f>
        <v>70</v>
      </c>
      <c r="U36" s="145">
        <v>3</v>
      </c>
      <c r="V36" s="145">
        <f>U36*100/5</f>
        <v>60</v>
      </c>
      <c r="W36" s="145">
        <f>(P36+R36+T36+V36)/4</f>
        <v>56.875</v>
      </c>
      <c r="X36" s="145"/>
      <c r="Y36" s="145"/>
      <c r="Z36" s="145"/>
      <c r="AA36" s="145"/>
      <c r="AB36" s="145">
        <f>SUM(N36+W36)/2</f>
        <v>51.717797068660239</v>
      </c>
      <c r="AC36" s="145"/>
      <c r="AD36" s="153">
        <f t="shared" ref="AD36:AD55" si="13">AB36+AC36</f>
        <v>51.717797068660239</v>
      </c>
      <c r="AE36" s="91"/>
    </row>
    <row r="37" spans="1:37" ht="19.5" customHeight="1">
      <c r="A37" s="143">
        <v>51122</v>
      </c>
      <c r="B37" s="136"/>
      <c r="C37" s="164" t="s">
        <v>102</v>
      </c>
      <c r="D37" s="144">
        <v>10</v>
      </c>
      <c r="E37" s="145">
        <f t="shared" ref="E37:E55" si="14">D37*100/16</f>
        <v>62.5</v>
      </c>
      <c r="F37" s="146">
        <v>7</v>
      </c>
      <c r="G37" s="145">
        <f t="shared" ref="G37:G55" si="15">F37*100/23</f>
        <v>30.434782608695652</v>
      </c>
      <c r="H37" s="149">
        <v>11</v>
      </c>
      <c r="I37" s="145">
        <f t="shared" ref="I37:I55" si="16">H37*100/26</f>
        <v>42.307692307692307</v>
      </c>
      <c r="J37" s="146">
        <v>11</v>
      </c>
      <c r="K37" s="145">
        <f t="shared" ref="K37:K55" si="17">J37*100/26</f>
        <v>42.307692307692307</v>
      </c>
      <c r="L37" s="144">
        <v>7</v>
      </c>
      <c r="M37" s="145">
        <f t="shared" ref="M37:M55" si="18">L37*100/17</f>
        <v>41.176470588235297</v>
      </c>
      <c r="N37" s="145">
        <f t="shared" ref="N37:N55" si="19">SUM(E37+G37+I37+K37+M37)/5</f>
        <v>43.745327562463117</v>
      </c>
      <c r="O37" s="146">
        <v>8</v>
      </c>
      <c r="P37" s="145">
        <f t="shared" ref="P37:P55" si="20">O37*100/16</f>
        <v>50</v>
      </c>
      <c r="Q37" s="146">
        <v>4</v>
      </c>
      <c r="R37" s="145">
        <f t="shared" ref="R37:R55" si="21">Q37*100/5</f>
        <v>80</v>
      </c>
      <c r="S37" s="148">
        <v>2</v>
      </c>
      <c r="T37" s="145">
        <f t="shared" ref="T37:T55" si="22">S37*100/10</f>
        <v>20</v>
      </c>
      <c r="U37" s="145">
        <v>3</v>
      </c>
      <c r="V37" s="145">
        <f t="shared" ref="V37:V55" si="23">U37*100/5</f>
        <v>60</v>
      </c>
      <c r="W37" s="145">
        <f t="shared" ref="W37:W55" si="24">(P37+R37+T37+V37)/4</f>
        <v>52.5</v>
      </c>
      <c r="X37" s="145"/>
      <c r="Y37" s="145"/>
      <c r="Z37" s="145"/>
      <c r="AA37" s="145"/>
      <c r="AB37" s="145">
        <f t="shared" ref="AB37:AB55" si="25">SUM(N37+W37)/2</f>
        <v>48.122663781231559</v>
      </c>
      <c r="AC37" s="145"/>
      <c r="AD37" s="153">
        <f t="shared" si="13"/>
        <v>48.122663781231559</v>
      </c>
      <c r="AE37" s="91"/>
    </row>
    <row r="38" spans="1:37" ht="19.5" customHeight="1">
      <c r="A38" s="143">
        <v>51123</v>
      </c>
      <c r="B38" s="136"/>
      <c r="C38" s="164" t="s">
        <v>103</v>
      </c>
      <c r="D38" s="144">
        <v>11</v>
      </c>
      <c r="E38" s="145">
        <f t="shared" si="14"/>
        <v>68.75</v>
      </c>
      <c r="F38" s="146">
        <v>9</v>
      </c>
      <c r="G38" s="145">
        <f t="shared" si="15"/>
        <v>39.130434782608695</v>
      </c>
      <c r="H38" s="149">
        <v>9</v>
      </c>
      <c r="I38" s="145">
        <f t="shared" si="16"/>
        <v>34.615384615384613</v>
      </c>
      <c r="J38" s="146">
        <v>13</v>
      </c>
      <c r="K38" s="145">
        <f t="shared" si="17"/>
        <v>50</v>
      </c>
      <c r="L38" s="144">
        <v>5</v>
      </c>
      <c r="M38" s="145">
        <f t="shared" si="18"/>
        <v>29.411764705882351</v>
      </c>
      <c r="N38" s="145">
        <f t="shared" si="19"/>
        <v>44.381516820775133</v>
      </c>
      <c r="O38" s="146">
        <v>7</v>
      </c>
      <c r="P38" s="145">
        <f t="shared" si="20"/>
        <v>43.75</v>
      </c>
      <c r="Q38" s="146">
        <v>3</v>
      </c>
      <c r="R38" s="145">
        <f t="shared" si="21"/>
        <v>60</v>
      </c>
      <c r="S38" s="148">
        <v>1</v>
      </c>
      <c r="T38" s="145">
        <f t="shared" si="22"/>
        <v>10</v>
      </c>
      <c r="U38" s="145">
        <v>3</v>
      </c>
      <c r="V38" s="145">
        <f t="shared" si="23"/>
        <v>60</v>
      </c>
      <c r="W38" s="145">
        <f t="shared" si="24"/>
        <v>43.4375</v>
      </c>
      <c r="X38" s="145"/>
      <c r="Y38" s="145"/>
      <c r="Z38" s="145"/>
      <c r="AA38" s="145"/>
      <c r="AB38" s="145">
        <f t="shared" si="25"/>
        <v>43.909508410387566</v>
      </c>
      <c r="AC38" s="145"/>
      <c r="AD38" s="153">
        <f t="shared" si="13"/>
        <v>43.909508410387566</v>
      </c>
      <c r="AE38" s="91"/>
    </row>
    <row r="39" spans="1:37" ht="19.5" customHeight="1">
      <c r="A39" s="143">
        <v>51124</v>
      </c>
      <c r="B39" s="136"/>
      <c r="C39" s="164" t="s">
        <v>104</v>
      </c>
      <c r="D39" s="144">
        <v>7</v>
      </c>
      <c r="E39" s="145">
        <f t="shared" si="14"/>
        <v>43.75</v>
      </c>
      <c r="F39" s="146">
        <v>6</v>
      </c>
      <c r="G39" s="145">
        <f t="shared" si="15"/>
        <v>26.086956521739129</v>
      </c>
      <c r="H39" s="147">
        <v>8</v>
      </c>
      <c r="I39" s="145">
        <f t="shared" si="16"/>
        <v>30.76923076923077</v>
      </c>
      <c r="J39" s="146">
        <v>11</v>
      </c>
      <c r="K39" s="145">
        <f t="shared" si="17"/>
        <v>42.307692307692307</v>
      </c>
      <c r="L39" s="144">
        <v>8</v>
      </c>
      <c r="M39" s="145">
        <f t="shared" si="18"/>
        <v>47.058823529411768</v>
      </c>
      <c r="N39" s="145">
        <f t="shared" si="19"/>
        <v>37.994540625614796</v>
      </c>
      <c r="O39" s="146">
        <v>6</v>
      </c>
      <c r="P39" s="145">
        <f t="shared" si="20"/>
        <v>37.5</v>
      </c>
      <c r="Q39" s="146">
        <v>4</v>
      </c>
      <c r="R39" s="145">
        <f t="shared" si="21"/>
        <v>80</v>
      </c>
      <c r="S39" s="148">
        <v>5</v>
      </c>
      <c r="T39" s="145">
        <f t="shared" si="22"/>
        <v>50</v>
      </c>
      <c r="U39" s="145">
        <v>2</v>
      </c>
      <c r="V39" s="145">
        <f t="shared" si="23"/>
        <v>40</v>
      </c>
      <c r="W39" s="145">
        <f t="shared" si="24"/>
        <v>51.875</v>
      </c>
      <c r="X39" s="145"/>
      <c r="Y39" s="145"/>
      <c r="Z39" s="145"/>
      <c r="AA39" s="145"/>
      <c r="AB39" s="145">
        <f t="shared" si="25"/>
        <v>44.934770312807402</v>
      </c>
      <c r="AC39" s="145"/>
      <c r="AD39" s="153">
        <f t="shared" si="13"/>
        <v>44.934770312807402</v>
      </c>
      <c r="AE39" s="91"/>
    </row>
    <row r="40" spans="1:37" ht="19.5" customHeight="1">
      <c r="A40" s="143">
        <v>51125</v>
      </c>
      <c r="B40" s="136"/>
      <c r="C40" s="164" t="s">
        <v>105</v>
      </c>
      <c r="D40" s="144">
        <v>8</v>
      </c>
      <c r="E40" s="145">
        <f t="shared" si="14"/>
        <v>50</v>
      </c>
      <c r="F40" s="146">
        <v>7</v>
      </c>
      <c r="G40" s="145">
        <f t="shared" si="15"/>
        <v>30.434782608695652</v>
      </c>
      <c r="H40" s="149">
        <v>7</v>
      </c>
      <c r="I40" s="145">
        <f t="shared" si="16"/>
        <v>26.923076923076923</v>
      </c>
      <c r="J40" s="146">
        <v>11</v>
      </c>
      <c r="K40" s="145">
        <f t="shared" si="17"/>
        <v>42.307692307692307</v>
      </c>
      <c r="L40" s="144">
        <v>8</v>
      </c>
      <c r="M40" s="145">
        <f t="shared" si="18"/>
        <v>47.058823529411768</v>
      </c>
      <c r="N40" s="145">
        <f t="shared" si="19"/>
        <v>39.344875073775327</v>
      </c>
      <c r="O40" s="146">
        <v>6</v>
      </c>
      <c r="P40" s="145">
        <f t="shared" si="20"/>
        <v>37.5</v>
      </c>
      <c r="Q40" s="146">
        <v>4</v>
      </c>
      <c r="R40" s="145">
        <f t="shared" si="21"/>
        <v>80</v>
      </c>
      <c r="S40" s="148">
        <v>5</v>
      </c>
      <c r="T40" s="145">
        <f t="shared" si="22"/>
        <v>50</v>
      </c>
      <c r="U40" s="145">
        <v>3</v>
      </c>
      <c r="V40" s="145">
        <f t="shared" si="23"/>
        <v>60</v>
      </c>
      <c r="W40" s="145">
        <f t="shared" si="24"/>
        <v>56.875</v>
      </c>
      <c r="X40" s="145"/>
      <c r="Y40" s="145"/>
      <c r="Z40" s="145"/>
      <c r="AA40" s="145"/>
      <c r="AB40" s="145">
        <f t="shared" si="25"/>
        <v>48.109937536887664</v>
      </c>
      <c r="AC40" s="145"/>
      <c r="AD40" s="153">
        <f t="shared" si="13"/>
        <v>48.109937536887664</v>
      </c>
      <c r="AE40" s="91"/>
    </row>
    <row r="41" spans="1:37" ht="19.5" customHeight="1">
      <c r="A41" s="143">
        <v>51126</v>
      </c>
      <c r="B41" s="136"/>
      <c r="C41" s="164" t="s">
        <v>106</v>
      </c>
      <c r="D41" s="144">
        <v>8</v>
      </c>
      <c r="E41" s="145">
        <f t="shared" si="14"/>
        <v>50</v>
      </c>
      <c r="F41" s="146">
        <v>12</v>
      </c>
      <c r="G41" s="145">
        <f t="shared" si="15"/>
        <v>52.173913043478258</v>
      </c>
      <c r="H41" s="147">
        <v>12</v>
      </c>
      <c r="I41" s="145">
        <f t="shared" si="16"/>
        <v>46.153846153846153</v>
      </c>
      <c r="J41" s="146">
        <v>16</v>
      </c>
      <c r="K41" s="145">
        <f t="shared" si="17"/>
        <v>61.53846153846154</v>
      </c>
      <c r="L41" s="144">
        <v>9</v>
      </c>
      <c r="M41" s="145">
        <f t="shared" si="18"/>
        <v>52.941176470588232</v>
      </c>
      <c r="N41" s="145">
        <f t="shared" si="19"/>
        <v>52.561479441274834</v>
      </c>
      <c r="O41" s="146">
        <v>11</v>
      </c>
      <c r="P41" s="145">
        <f t="shared" si="20"/>
        <v>68.75</v>
      </c>
      <c r="Q41" s="146">
        <v>2</v>
      </c>
      <c r="R41" s="145">
        <f t="shared" si="21"/>
        <v>40</v>
      </c>
      <c r="S41" s="148">
        <v>5</v>
      </c>
      <c r="T41" s="145">
        <f t="shared" si="22"/>
        <v>50</v>
      </c>
      <c r="U41" s="145">
        <v>3</v>
      </c>
      <c r="V41" s="145">
        <f t="shared" si="23"/>
        <v>60</v>
      </c>
      <c r="W41" s="145">
        <f t="shared" si="24"/>
        <v>54.6875</v>
      </c>
      <c r="X41" s="145"/>
      <c r="Y41" s="145"/>
      <c r="Z41" s="145"/>
      <c r="AA41" s="145"/>
      <c r="AB41" s="145">
        <f t="shared" si="25"/>
        <v>53.624489720637413</v>
      </c>
      <c r="AC41" s="145"/>
      <c r="AD41" s="153">
        <f t="shared" si="13"/>
        <v>53.624489720637413</v>
      </c>
      <c r="AE41" s="91"/>
    </row>
    <row r="42" spans="1:37" ht="19.5" customHeight="1">
      <c r="A42" s="143">
        <v>51127</v>
      </c>
      <c r="B42" s="136"/>
      <c r="C42" s="164" t="s">
        <v>107</v>
      </c>
      <c r="D42" s="144">
        <v>10</v>
      </c>
      <c r="E42" s="145">
        <f t="shared" si="14"/>
        <v>62.5</v>
      </c>
      <c r="F42" s="146">
        <v>11</v>
      </c>
      <c r="G42" s="145">
        <f t="shared" si="15"/>
        <v>47.826086956521742</v>
      </c>
      <c r="H42" s="147">
        <v>10</v>
      </c>
      <c r="I42" s="145">
        <f t="shared" si="16"/>
        <v>38.46153846153846</v>
      </c>
      <c r="J42" s="146">
        <v>15</v>
      </c>
      <c r="K42" s="145">
        <f t="shared" si="17"/>
        <v>57.692307692307693</v>
      </c>
      <c r="L42" s="144">
        <v>5</v>
      </c>
      <c r="M42" s="145">
        <f t="shared" si="18"/>
        <v>29.411764705882351</v>
      </c>
      <c r="N42" s="145">
        <f t="shared" si="19"/>
        <v>47.178339563250049</v>
      </c>
      <c r="O42" s="146">
        <v>6</v>
      </c>
      <c r="P42" s="145">
        <f t="shared" si="20"/>
        <v>37.5</v>
      </c>
      <c r="Q42" s="146">
        <v>3</v>
      </c>
      <c r="R42" s="145">
        <f t="shared" si="21"/>
        <v>60</v>
      </c>
      <c r="S42" s="148">
        <v>3</v>
      </c>
      <c r="T42" s="145">
        <f t="shared" si="22"/>
        <v>30</v>
      </c>
      <c r="U42" s="145">
        <v>4</v>
      </c>
      <c r="V42" s="145">
        <f t="shared" si="23"/>
        <v>80</v>
      </c>
      <c r="W42" s="145">
        <f t="shared" si="24"/>
        <v>51.875</v>
      </c>
      <c r="X42" s="145"/>
      <c r="Y42" s="145"/>
      <c r="Z42" s="145"/>
      <c r="AA42" s="145"/>
      <c r="AB42" s="145">
        <f t="shared" si="25"/>
        <v>49.526669781625024</v>
      </c>
      <c r="AC42" s="145"/>
      <c r="AD42" s="153">
        <f t="shared" si="13"/>
        <v>49.526669781625024</v>
      </c>
      <c r="AE42" s="91"/>
    </row>
    <row r="43" spans="1:37" ht="19.5" customHeight="1">
      <c r="A43" s="143">
        <v>51128</v>
      </c>
      <c r="B43" s="136"/>
      <c r="C43" s="164" t="s">
        <v>108</v>
      </c>
      <c r="D43" s="144">
        <v>5</v>
      </c>
      <c r="E43" s="145">
        <f t="shared" si="14"/>
        <v>31.25</v>
      </c>
      <c r="F43" s="146">
        <v>6</v>
      </c>
      <c r="G43" s="145">
        <f t="shared" si="15"/>
        <v>26.086956521739129</v>
      </c>
      <c r="H43" s="147">
        <v>6</v>
      </c>
      <c r="I43" s="145">
        <f t="shared" si="16"/>
        <v>23.076923076923077</v>
      </c>
      <c r="J43" s="146">
        <v>10</v>
      </c>
      <c r="K43" s="145">
        <f t="shared" si="17"/>
        <v>38.46153846153846</v>
      </c>
      <c r="L43" s="144">
        <v>4</v>
      </c>
      <c r="M43" s="145">
        <f t="shared" si="18"/>
        <v>23.529411764705884</v>
      </c>
      <c r="N43" s="145">
        <f t="shared" si="19"/>
        <v>28.480965964981312</v>
      </c>
      <c r="O43" s="146">
        <v>4</v>
      </c>
      <c r="P43" s="145">
        <f t="shared" si="20"/>
        <v>25</v>
      </c>
      <c r="Q43" s="146">
        <v>1</v>
      </c>
      <c r="R43" s="145">
        <f t="shared" si="21"/>
        <v>20</v>
      </c>
      <c r="S43" s="148">
        <v>2</v>
      </c>
      <c r="T43" s="145">
        <f t="shared" si="22"/>
        <v>20</v>
      </c>
      <c r="U43" s="145">
        <v>4</v>
      </c>
      <c r="V43" s="145">
        <f t="shared" si="23"/>
        <v>80</v>
      </c>
      <c r="W43" s="145">
        <f t="shared" si="24"/>
        <v>36.25</v>
      </c>
      <c r="X43" s="145"/>
      <c r="Y43" s="145"/>
      <c r="Z43" s="145"/>
      <c r="AA43" s="145"/>
      <c r="AB43" s="145">
        <f t="shared" si="25"/>
        <v>32.365482982490654</v>
      </c>
      <c r="AC43" s="145"/>
      <c r="AD43" s="153">
        <f t="shared" si="13"/>
        <v>32.365482982490654</v>
      </c>
      <c r="AE43" s="91"/>
    </row>
    <row r="44" spans="1:37" ht="19.5" customHeight="1">
      <c r="A44" s="143">
        <v>51129</v>
      </c>
      <c r="B44" s="136"/>
      <c r="C44" s="164" t="s">
        <v>109</v>
      </c>
      <c r="D44" s="144">
        <v>6</v>
      </c>
      <c r="E44" s="145">
        <f t="shared" si="14"/>
        <v>37.5</v>
      </c>
      <c r="F44" s="146">
        <v>7</v>
      </c>
      <c r="G44" s="145">
        <f t="shared" si="15"/>
        <v>30.434782608695652</v>
      </c>
      <c r="H44" s="147">
        <v>3</v>
      </c>
      <c r="I44" s="145">
        <f t="shared" si="16"/>
        <v>11.538461538461538</v>
      </c>
      <c r="J44" s="146">
        <v>7</v>
      </c>
      <c r="K44" s="145">
        <f t="shared" si="17"/>
        <v>26.923076923076923</v>
      </c>
      <c r="L44" s="144">
        <v>2</v>
      </c>
      <c r="M44" s="145">
        <f t="shared" si="18"/>
        <v>11.764705882352942</v>
      </c>
      <c r="N44" s="145">
        <f t="shared" si="19"/>
        <v>23.632205390517409</v>
      </c>
      <c r="O44" s="146">
        <v>5</v>
      </c>
      <c r="P44" s="145">
        <f t="shared" si="20"/>
        <v>31.25</v>
      </c>
      <c r="Q44" s="146">
        <v>2</v>
      </c>
      <c r="R44" s="145">
        <f t="shared" si="21"/>
        <v>40</v>
      </c>
      <c r="S44" s="148">
        <v>3</v>
      </c>
      <c r="T44" s="145">
        <f t="shared" si="22"/>
        <v>30</v>
      </c>
      <c r="U44" s="145">
        <v>3</v>
      </c>
      <c r="V44" s="145">
        <f t="shared" si="23"/>
        <v>60</v>
      </c>
      <c r="W44" s="145">
        <f t="shared" si="24"/>
        <v>40.3125</v>
      </c>
      <c r="X44" s="145"/>
      <c r="Y44" s="145"/>
      <c r="Z44" s="145"/>
      <c r="AA44" s="145"/>
      <c r="AB44" s="145">
        <f t="shared" si="25"/>
        <v>31.972352695258706</v>
      </c>
      <c r="AC44" s="145"/>
      <c r="AD44" s="153">
        <f t="shared" si="13"/>
        <v>31.972352695258706</v>
      </c>
      <c r="AE44" s="91"/>
    </row>
    <row r="45" spans="1:37" ht="19.5" customHeight="1">
      <c r="A45" s="143">
        <v>51130</v>
      </c>
      <c r="B45" s="136"/>
      <c r="C45" s="164" t="s">
        <v>110</v>
      </c>
      <c r="D45" s="144">
        <v>11</v>
      </c>
      <c r="E45" s="145">
        <f t="shared" si="14"/>
        <v>68.75</v>
      </c>
      <c r="F45" s="146">
        <v>14</v>
      </c>
      <c r="G45" s="145">
        <f t="shared" si="15"/>
        <v>60.869565217391305</v>
      </c>
      <c r="H45" s="147">
        <v>13</v>
      </c>
      <c r="I45" s="145">
        <f t="shared" si="16"/>
        <v>50</v>
      </c>
      <c r="J45" s="146">
        <v>17</v>
      </c>
      <c r="K45" s="145">
        <f t="shared" si="17"/>
        <v>65.384615384615387</v>
      </c>
      <c r="L45" s="144">
        <v>10</v>
      </c>
      <c r="M45" s="145">
        <f t="shared" si="18"/>
        <v>58.823529411764703</v>
      </c>
      <c r="N45" s="145">
        <f t="shared" si="19"/>
        <v>60.765542002754287</v>
      </c>
      <c r="O45" s="146">
        <v>9</v>
      </c>
      <c r="P45" s="145">
        <f t="shared" si="20"/>
        <v>56.25</v>
      </c>
      <c r="Q45" s="146">
        <v>4</v>
      </c>
      <c r="R45" s="145">
        <f t="shared" si="21"/>
        <v>80</v>
      </c>
      <c r="S45" s="148">
        <v>3</v>
      </c>
      <c r="T45" s="145">
        <f t="shared" si="22"/>
        <v>30</v>
      </c>
      <c r="U45" s="145">
        <v>3</v>
      </c>
      <c r="V45" s="145">
        <f t="shared" si="23"/>
        <v>60</v>
      </c>
      <c r="W45" s="145">
        <f t="shared" si="24"/>
        <v>56.5625</v>
      </c>
      <c r="X45" s="145"/>
      <c r="Y45" s="145"/>
      <c r="Z45" s="145"/>
      <c r="AA45" s="145"/>
      <c r="AB45" s="145">
        <f t="shared" si="25"/>
        <v>58.664021001377144</v>
      </c>
      <c r="AC45" s="145"/>
      <c r="AD45" s="153">
        <f t="shared" si="13"/>
        <v>58.664021001377144</v>
      </c>
      <c r="AE45" s="91"/>
    </row>
    <row r="46" spans="1:37" ht="19.5" customHeight="1">
      <c r="A46" s="143">
        <v>51131</v>
      </c>
      <c r="B46" s="136"/>
      <c r="C46" s="164" t="s">
        <v>111</v>
      </c>
      <c r="D46" s="144">
        <v>13</v>
      </c>
      <c r="E46" s="145">
        <f t="shared" si="14"/>
        <v>81.25</v>
      </c>
      <c r="F46" s="146">
        <v>20</v>
      </c>
      <c r="G46" s="145">
        <f t="shared" si="15"/>
        <v>86.956521739130437</v>
      </c>
      <c r="H46" s="147">
        <v>24</v>
      </c>
      <c r="I46" s="145">
        <f t="shared" si="16"/>
        <v>92.307692307692307</v>
      </c>
      <c r="J46" s="146">
        <v>25</v>
      </c>
      <c r="K46" s="145">
        <f t="shared" si="17"/>
        <v>96.15384615384616</v>
      </c>
      <c r="L46" s="144">
        <v>16</v>
      </c>
      <c r="M46" s="145">
        <f t="shared" si="18"/>
        <v>94.117647058823536</v>
      </c>
      <c r="N46" s="145">
        <f t="shared" si="19"/>
        <v>90.157141451898497</v>
      </c>
      <c r="O46" s="146">
        <v>14</v>
      </c>
      <c r="P46" s="145">
        <f t="shared" si="20"/>
        <v>87.5</v>
      </c>
      <c r="Q46" s="146">
        <v>5</v>
      </c>
      <c r="R46" s="145">
        <f t="shared" si="21"/>
        <v>100</v>
      </c>
      <c r="S46" s="148">
        <v>10</v>
      </c>
      <c r="T46" s="145">
        <f t="shared" si="22"/>
        <v>100</v>
      </c>
      <c r="U46" s="145">
        <v>5</v>
      </c>
      <c r="V46" s="145">
        <f t="shared" si="23"/>
        <v>100</v>
      </c>
      <c r="W46" s="145">
        <f t="shared" si="24"/>
        <v>96.875</v>
      </c>
      <c r="X46" s="145"/>
      <c r="Y46" s="145"/>
      <c r="Z46" s="145"/>
      <c r="AA46" s="145"/>
      <c r="AB46" s="145">
        <f t="shared" si="25"/>
        <v>93.516070725949248</v>
      </c>
      <c r="AC46" s="145"/>
      <c r="AD46" s="153">
        <f t="shared" si="13"/>
        <v>93.516070725949248</v>
      </c>
      <c r="AE46" s="91"/>
    </row>
    <row r="47" spans="1:37" ht="19.5" customHeight="1">
      <c r="A47" s="143">
        <v>51132</v>
      </c>
      <c r="B47" s="136"/>
      <c r="C47" s="164" t="s">
        <v>112</v>
      </c>
      <c r="D47" s="144">
        <v>8</v>
      </c>
      <c r="E47" s="145">
        <f t="shared" si="14"/>
        <v>50</v>
      </c>
      <c r="F47" s="146">
        <v>6</v>
      </c>
      <c r="G47" s="145">
        <f t="shared" si="15"/>
        <v>26.086956521739129</v>
      </c>
      <c r="H47" s="147">
        <v>7</v>
      </c>
      <c r="I47" s="145">
        <f t="shared" si="16"/>
        <v>26.923076923076923</v>
      </c>
      <c r="J47" s="146">
        <v>9</v>
      </c>
      <c r="K47" s="145">
        <f t="shared" si="17"/>
        <v>34.615384615384613</v>
      </c>
      <c r="L47" s="144">
        <v>6</v>
      </c>
      <c r="M47" s="145">
        <f t="shared" si="18"/>
        <v>35.294117647058826</v>
      </c>
      <c r="N47" s="145">
        <f t="shared" si="19"/>
        <v>34.583907141451903</v>
      </c>
      <c r="O47" s="146">
        <v>3</v>
      </c>
      <c r="P47" s="145">
        <f t="shared" si="20"/>
        <v>18.75</v>
      </c>
      <c r="Q47" s="146">
        <v>2</v>
      </c>
      <c r="R47" s="145">
        <f t="shared" si="21"/>
        <v>40</v>
      </c>
      <c r="S47" s="148">
        <v>3</v>
      </c>
      <c r="T47" s="145">
        <f t="shared" si="22"/>
        <v>30</v>
      </c>
      <c r="U47" s="145">
        <v>2</v>
      </c>
      <c r="V47" s="145">
        <f t="shared" si="23"/>
        <v>40</v>
      </c>
      <c r="W47" s="145">
        <f t="shared" si="24"/>
        <v>32.1875</v>
      </c>
      <c r="X47" s="145"/>
      <c r="Y47" s="145"/>
      <c r="Z47" s="145"/>
      <c r="AA47" s="145"/>
      <c r="AB47" s="145">
        <f t="shared" si="25"/>
        <v>33.385703570725951</v>
      </c>
      <c r="AC47" s="145">
        <v>15</v>
      </c>
      <c r="AD47" s="153">
        <f t="shared" si="13"/>
        <v>48.385703570725951</v>
      </c>
      <c r="AE47" s="91"/>
    </row>
    <row r="48" spans="1:37" ht="19.5" customHeight="1">
      <c r="A48" s="143">
        <v>51133</v>
      </c>
      <c r="B48" s="136"/>
      <c r="C48" s="164" t="s">
        <v>113</v>
      </c>
      <c r="D48" s="144">
        <v>13</v>
      </c>
      <c r="E48" s="145">
        <f t="shared" si="14"/>
        <v>81.25</v>
      </c>
      <c r="F48" s="146">
        <v>16</v>
      </c>
      <c r="G48" s="145">
        <f t="shared" si="15"/>
        <v>69.565217391304344</v>
      </c>
      <c r="H48" s="147">
        <v>19</v>
      </c>
      <c r="I48" s="145">
        <f t="shared" si="16"/>
        <v>73.07692307692308</v>
      </c>
      <c r="J48" s="146">
        <v>22</v>
      </c>
      <c r="K48" s="145">
        <f t="shared" si="17"/>
        <v>84.615384615384613</v>
      </c>
      <c r="L48" s="144">
        <v>13</v>
      </c>
      <c r="M48" s="145">
        <f t="shared" si="18"/>
        <v>76.470588235294116</v>
      </c>
      <c r="N48" s="145">
        <f t="shared" si="19"/>
        <v>76.995622663781234</v>
      </c>
      <c r="O48" s="146">
        <v>13</v>
      </c>
      <c r="P48" s="145">
        <f t="shared" si="20"/>
        <v>81.25</v>
      </c>
      <c r="Q48" s="146">
        <v>3</v>
      </c>
      <c r="R48" s="145">
        <f t="shared" si="21"/>
        <v>60</v>
      </c>
      <c r="S48" s="148">
        <v>9</v>
      </c>
      <c r="T48" s="145">
        <f t="shared" si="22"/>
        <v>90</v>
      </c>
      <c r="U48" s="145">
        <v>4</v>
      </c>
      <c r="V48" s="145">
        <f t="shared" si="23"/>
        <v>80</v>
      </c>
      <c r="W48" s="145">
        <f t="shared" si="24"/>
        <v>77.8125</v>
      </c>
      <c r="X48" s="145"/>
      <c r="Y48" s="145"/>
      <c r="Z48" s="145"/>
      <c r="AA48" s="145"/>
      <c r="AB48" s="145">
        <f t="shared" si="25"/>
        <v>77.404061331890617</v>
      </c>
      <c r="AC48" s="145"/>
      <c r="AD48" s="153">
        <f t="shared" si="13"/>
        <v>77.404061331890617</v>
      </c>
      <c r="AE48" s="91"/>
    </row>
    <row r="49" spans="1:37" ht="19.5" customHeight="1">
      <c r="A49" s="143">
        <v>51134</v>
      </c>
      <c r="B49" s="136"/>
      <c r="C49" s="164" t="s">
        <v>114</v>
      </c>
      <c r="D49" s="144">
        <v>3</v>
      </c>
      <c r="E49" s="145">
        <f t="shared" si="14"/>
        <v>18.75</v>
      </c>
      <c r="F49" s="146">
        <v>2</v>
      </c>
      <c r="G49" s="145">
        <f t="shared" si="15"/>
        <v>8.695652173913043</v>
      </c>
      <c r="H49" s="147">
        <v>1</v>
      </c>
      <c r="I49" s="145">
        <f t="shared" si="16"/>
        <v>3.8461538461538463</v>
      </c>
      <c r="J49" s="146">
        <v>3</v>
      </c>
      <c r="K49" s="145">
        <f t="shared" si="17"/>
        <v>11.538461538461538</v>
      </c>
      <c r="L49" s="144">
        <v>1</v>
      </c>
      <c r="M49" s="145">
        <f t="shared" si="18"/>
        <v>5.882352941176471</v>
      </c>
      <c r="N49" s="145">
        <f t="shared" si="19"/>
        <v>9.7425240999409795</v>
      </c>
      <c r="O49" s="146">
        <v>3</v>
      </c>
      <c r="P49" s="145">
        <f t="shared" si="20"/>
        <v>18.75</v>
      </c>
      <c r="Q49" s="146">
        <v>3</v>
      </c>
      <c r="R49" s="145">
        <f t="shared" si="21"/>
        <v>60</v>
      </c>
      <c r="S49" s="148">
        <v>2</v>
      </c>
      <c r="T49" s="145">
        <f t="shared" si="22"/>
        <v>20</v>
      </c>
      <c r="U49" s="145">
        <v>1</v>
      </c>
      <c r="V49" s="145">
        <f t="shared" si="23"/>
        <v>20</v>
      </c>
      <c r="W49" s="145">
        <f t="shared" si="24"/>
        <v>29.6875</v>
      </c>
      <c r="X49" s="145"/>
      <c r="Y49" s="145"/>
      <c r="Z49" s="145"/>
      <c r="AA49" s="145"/>
      <c r="AB49" s="145">
        <f t="shared" si="25"/>
        <v>19.71501204997049</v>
      </c>
      <c r="AC49" s="145"/>
      <c r="AD49" s="153">
        <f t="shared" si="13"/>
        <v>19.71501204997049</v>
      </c>
      <c r="AE49" s="91"/>
    </row>
    <row r="50" spans="1:37" ht="19.5" customHeight="1">
      <c r="A50" s="143">
        <v>51135</v>
      </c>
      <c r="B50" s="136"/>
      <c r="C50" s="164" t="s">
        <v>115</v>
      </c>
      <c r="D50" s="144">
        <v>0</v>
      </c>
      <c r="E50" s="145">
        <f t="shared" si="14"/>
        <v>0</v>
      </c>
      <c r="F50" s="146">
        <v>0</v>
      </c>
      <c r="G50" s="145">
        <f t="shared" si="15"/>
        <v>0</v>
      </c>
      <c r="H50" s="147">
        <v>0</v>
      </c>
      <c r="I50" s="145">
        <f t="shared" si="16"/>
        <v>0</v>
      </c>
      <c r="J50" s="146">
        <v>0</v>
      </c>
      <c r="K50" s="145">
        <f t="shared" si="17"/>
        <v>0</v>
      </c>
      <c r="L50" s="144">
        <v>0</v>
      </c>
      <c r="M50" s="145">
        <f t="shared" si="18"/>
        <v>0</v>
      </c>
      <c r="N50" s="145">
        <f t="shared" si="19"/>
        <v>0</v>
      </c>
      <c r="O50" s="146">
        <v>0</v>
      </c>
      <c r="P50" s="145">
        <f t="shared" si="20"/>
        <v>0</v>
      </c>
      <c r="Q50" s="146">
        <v>0</v>
      </c>
      <c r="R50" s="145">
        <f t="shared" si="21"/>
        <v>0</v>
      </c>
      <c r="S50" s="148">
        <v>0</v>
      </c>
      <c r="T50" s="145">
        <f t="shared" si="22"/>
        <v>0</v>
      </c>
      <c r="U50" s="145">
        <v>0</v>
      </c>
      <c r="V50" s="145">
        <f t="shared" si="23"/>
        <v>0</v>
      </c>
      <c r="W50" s="145">
        <f t="shared" si="24"/>
        <v>0</v>
      </c>
      <c r="X50" s="145"/>
      <c r="Y50" s="145"/>
      <c r="Z50" s="145"/>
      <c r="AA50" s="145"/>
      <c r="AB50" s="145">
        <f t="shared" si="25"/>
        <v>0</v>
      </c>
      <c r="AC50" s="145"/>
      <c r="AD50" s="153">
        <f t="shared" si="13"/>
        <v>0</v>
      </c>
      <c r="AE50" s="91"/>
    </row>
    <row r="51" spans="1:37" ht="19.5" customHeight="1">
      <c r="A51" s="143">
        <v>51136</v>
      </c>
      <c r="B51" s="136"/>
      <c r="C51" s="164" t="s">
        <v>116</v>
      </c>
      <c r="D51" s="144">
        <v>5</v>
      </c>
      <c r="E51" s="145">
        <f t="shared" si="14"/>
        <v>31.25</v>
      </c>
      <c r="F51" s="146">
        <v>6</v>
      </c>
      <c r="G51" s="145">
        <f t="shared" si="15"/>
        <v>26.086956521739129</v>
      </c>
      <c r="H51" s="147">
        <v>2</v>
      </c>
      <c r="I51" s="145">
        <f t="shared" si="16"/>
        <v>7.6923076923076925</v>
      </c>
      <c r="J51" s="146">
        <v>8</v>
      </c>
      <c r="K51" s="145">
        <f t="shared" si="17"/>
        <v>30.76923076923077</v>
      </c>
      <c r="L51" s="144">
        <v>2</v>
      </c>
      <c r="M51" s="145">
        <f t="shared" si="18"/>
        <v>11.764705882352942</v>
      </c>
      <c r="N51" s="145">
        <f t="shared" si="19"/>
        <v>21.512640173126108</v>
      </c>
      <c r="O51" s="146">
        <v>4</v>
      </c>
      <c r="P51" s="145">
        <f t="shared" si="20"/>
        <v>25</v>
      </c>
      <c r="Q51" s="146">
        <v>2</v>
      </c>
      <c r="R51" s="145">
        <f t="shared" si="21"/>
        <v>40</v>
      </c>
      <c r="S51" s="148">
        <v>0</v>
      </c>
      <c r="T51" s="145">
        <f t="shared" si="22"/>
        <v>0</v>
      </c>
      <c r="U51" s="145">
        <v>1</v>
      </c>
      <c r="V51" s="145">
        <f t="shared" si="23"/>
        <v>20</v>
      </c>
      <c r="W51" s="145">
        <f t="shared" si="24"/>
        <v>21.25</v>
      </c>
      <c r="X51" s="145"/>
      <c r="Y51" s="145"/>
      <c r="Z51" s="145"/>
      <c r="AA51" s="145"/>
      <c r="AB51" s="145">
        <f t="shared" si="25"/>
        <v>21.381320086563054</v>
      </c>
      <c r="AC51" s="145"/>
      <c r="AD51" s="153">
        <f t="shared" si="13"/>
        <v>21.381320086563054</v>
      </c>
      <c r="AE51" s="91"/>
    </row>
    <row r="52" spans="1:37" ht="19.5" customHeight="1">
      <c r="A52" s="143">
        <v>51137</v>
      </c>
      <c r="B52" s="136"/>
      <c r="C52" s="164" t="s">
        <v>117</v>
      </c>
      <c r="D52" s="144">
        <v>13</v>
      </c>
      <c r="E52" s="145">
        <f t="shared" si="14"/>
        <v>81.25</v>
      </c>
      <c r="F52" s="146">
        <v>14</v>
      </c>
      <c r="G52" s="145">
        <f t="shared" si="15"/>
        <v>60.869565217391305</v>
      </c>
      <c r="H52" s="147">
        <v>19</v>
      </c>
      <c r="I52" s="145">
        <f t="shared" si="16"/>
        <v>73.07692307692308</v>
      </c>
      <c r="J52" s="146">
        <v>21</v>
      </c>
      <c r="K52" s="145">
        <f t="shared" si="17"/>
        <v>80.769230769230774</v>
      </c>
      <c r="L52" s="144">
        <v>12</v>
      </c>
      <c r="M52" s="145">
        <f t="shared" si="18"/>
        <v>70.588235294117652</v>
      </c>
      <c r="N52" s="145">
        <f t="shared" si="19"/>
        <v>73.310790871532575</v>
      </c>
      <c r="O52" s="146">
        <v>11</v>
      </c>
      <c r="P52" s="145">
        <f t="shared" si="20"/>
        <v>68.75</v>
      </c>
      <c r="Q52" s="146">
        <v>5</v>
      </c>
      <c r="R52" s="145">
        <f t="shared" si="21"/>
        <v>100</v>
      </c>
      <c r="S52" s="148">
        <v>9</v>
      </c>
      <c r="T52" s="145">
        <f t="shared" si="22"/>
        <v>90</v>
      </c>
      <c r="U52" s="145">
        <v>3</v>
      </c>
      <c r="V52" s="145">
        <f t="shared" si="23"/>
        <v>60</v>
      </c>
      <c r="W52" s="145">
        <f t="shared" si="24"/>
        <v>79.6875</v>
      </c>
      <c r="X52" s="145"/>
      <c r="Y52" s="145"/>
      <c r="Z52" s="145"/>
      <c r="AA52" s="145"/>
      <c r="AB52" s="145">
        <f t="shared" si="25"/>
        <v>76.49914543576628</v>
      </c>
      <c r="AC52" s="145">
        <v>15</v>
      </c>
      <c r="AD52" s="153">
        <f t="shared" si="13"/>
        <v>91.49914543576628</v>
      </c>
      <c r="AE52" s="91"/>
    </row>
    <row r="53" spans="1:37" ht="19.5" customHeight="1">
      <c r="A53" s="143">
        <v>51138</v>
      </c>
      <c r="B53" s="136"/>
      <c r="C53" s="164" t="s">
        <v>118</v>
      </c>
      <c r="D53" s="144">
        <v>1</v>
      </c>
      <c r="E53" s="145">
        <f t="shared" si="14"/>
        <v>6.25</v>
      </c>
      <c r="F53" s="146">
        <v>4</v>
      </c>
      <c r="G53" s="145">
        <f t="shared" si="15"/>
        <v>17.391304347826086</v>
      </c>
      <c r="H53" s="147">
        <v>2</v>
      </c>
      <c r="I53" s="145">
        <f t="shared" si="16"/>
        <v>7.6923076923076925</v>
      </c>
      <c r="J53" s="146">
        <v>7</v>
      </c>
      <c r="K53" s="145">
        <f t="shared" si="17"/>
        <v>26.923076923076923</v>
      </c>
      <c r="L53" s="144">
        <v>4</v>
      </c>
      <c r="M53" s="145">
        <f t="shared" si="18"/>
        <v>23.529411764705884</v>
      </c>
      <c r="N53" s="145">
        <f t="shared" si="19"/>
        <v>16.357220145583319</v>
      </c>
      <c r="O53" s="146">
        <v>5</v>
      </c>
      <c r="P53" s="145">
        <f t="shared" si="20"/>
        <v>31.25</v>
      </c>
      <c r="Q53" s="146">
        <v>0</v>
      </c>
      <c r="R53" s="145">
        <f t="shared" si="21"/>
        <v>0</v>
      </c>
      <c r="S53" s="148">
        <v>0</v>
      </c>
      <c r="T53" s="145">
        <f t="shared" si="22"/>
        <v>0</v>
      </c>
      <c r="U53" s="145">
        <v>0</v>
      </c>
      <c r="V53" s="145">
        <f t="shared" si="23"/>
        <v>0</v>
      </c>
      <c r="W53" s="145">
        <f t="shared" si="24"/>
        <v>7.8125</v>
      </c>
      <c r="X53" s="145"/>
      <c r="Y53" s="145"/>
      <c r="Z53" s="145"/>
      <c r="AA53" s="145"/>
      <c r="AB53" s="145">
        <f t="shared" si="25"/>
        <v>12.08486007279166</v>
      </c>
      <c r="AC53" s="145"/>
      <c r="AD53" s="153">
        <f t="shared" si="13"/>
        <v>12.08486007279166</v>
      </c>
      <c r="AE53" s="91"/>
    </row>
    <row r="54" spans="1:37" ht="19.5" customHeight="1">
      <c r="A54" s="143">
        <v>51139</v>
      </c>
      <c r="B54" s="136"/>
      <c r="C54" s="164" t="s">
        <v>119</v>
      </c>
      <c r="D54" s="144">
        <v>15</v>
      </c>
      <c r="E54" s="145">
        <f t="shared" si="14"/>
        <v>93.75</v>
      </c>
      <c r="F54" s="146">
        <v>19</v>
      </c>
      <c r="G54" s="145">
        <f t="shared" si="15"/>
        <v>82.608695652173907</v>
      </c>
      <c r="H54" s="147">
        <v>18</v>
      </c>
      <c r="I54" s="145">
        <f t="shared" si="16"/>
        <v>69.230769230769226</v>
      </c>
      <c r="J54" s="146">
        <v>20</v>
      </c>
      <c r="K54" s="145">
        <f t="shared" si="17"/>
        <v>76.92307692307692</v>
      </c>
      <c r="L54" s="144">
        <v>13</v>
      </c>
      <c r="M54" s="145">
        <f t="shared" si="18"/>
        <v>76.470588235294116</v>
      </c>
      <c r="N54" s="145">
        <f t="shared" si="19"/>
        <v>79.796626008262848</v>
      </c>
      <c r="O54" s="146">
        <v>11</v>
      </c>
      <c r="P54" s="145">
        <f t="shared" si="20"/>
        <v>68.75</v>
      </c>
      <c r="Q54" s="146">
        <v>4</v>
      </c>
      <c r="R54" s="145">
        <f t="shared" si="21"/>
        <v>80</v>
      </c>
      <c r="S54" s="148">
        <v>8</v>
      </c>
      <c r="T54" s="145">
        <f t="shared" si="22"/>
        <v>80</v>
      </c>
      <c r="U54" s="145">
        <v>4</v>
      </c>
      <c r="V54" s="145">
        <f t="shared" si="23"/>
        <v>80</v>
      </c>
      <c r="W54" s="145">
        <f t="shared" si="24"/>
        <v>77.1875</v>
      </c>
      <c r="X54" s="145"/>
      <c r="Y54" s="145"/>
      <c r="Z54" s="145"/>
      <c r="AA54" s="145"/>
      <c r="AB54" s="145">
        <f t="shared" si="25"/>
        <v>78.492063004131424</v>
      </c>
      <c r="AC54" s="145"/>
      <c r="AD54" s="153">
        <f t="shared" si="13"/>
        <v>78.492063004131424</v>
      </c>
      <c r="AE54" s="91"/>
    </row>
    <row r="55" spans="1:37" ht="19.5" customHeight="1">
      <c r="A55" s="143">
        <v>51140</v>
      </c>
      <c r="B55" s="139"/>
      <c r="C55" s="165" t="s">
        <v>120</v>
      </c>
      <c r="D55" s="144">
        <v>15</v>
      </c>
      <c r="E55" s="145">
        <f t="shared" si="14"/>
        <v>93.75</v>
      </c>
      <c r="F55" s="146">
        <v>19</v>
      </c>
      <c r="G55" s="145">
        <f t="shared" si="15"/>
        <v>82.608695652173907</v>
      </c>
      <c r="H55" s="147">
        <v>19</v>
      </c>
      <c r="I55" s="145">
        <f t="shared" si="16"/>
        <v>73.07692307692308</v>
      </c>
      <c r="J55" s="146">
        <v>22</v>
      </c>
      <c r="K55" s="145">
        <f t="shared" si="17"/>
        <v>84.615384615384613</v>
      </c>
      <c r="L55" s="144">
        <v>13</v>
      </c>
      <c r="M55" s="145">
        <f t="shared" si="18"/>
        <v>76.470588235294116</v>
      </c>
      <c r="N55" s="145">
        <f t="shared" si="19"/>
        <v>82.104318315955155</v>
      </c>
      <c r="O55" s="146">
        <v>12</v>
      </c>
      <c r="P55" s="145">
        <f t="shared" si="20"/>
        <v>75</v>
      </c>
      <c r="Q55" s="146">
        <v>4</v>
      </c>
      <c r="R55" s="145">
        <f t="shared" si="21"/>
        <v>80</v>
      </c>
      <c r="S55" s="148">
        <v>7</v>
      </c>
      <c r="T55" s="145">
        <f t="shared" si="22"/>
        <v>70</v>
      </c>
      <c r="U55" s="145">
        <v>4</v>
      </c>
      <c r="V55" s="145">
        <f t="shared" si="23"/>
        <v>80</v>
      </c>
      <c r="W55" s="145">
        <f t="shared" si="24"/>
        <v>76.25</v>
      </c>
      <c r="X55" s="145"/>
      <c r="Y55" s="145"/>
      <c r="Z55" s="145"/>
      <c r="AA55" s="145"/>
      <c r="AB55" s="145">
        <f t="shared" si="25"/>
        <v>79.17715915797757</v>
      </c>
      <c r="AC55" s="145"/>
      <c r="AD55" s="153">
        <f t="shared" si="13"/>
        <v>79.17715915797757</v>
      </c>
      <c r="AE55" s="91"/>
    </row>
    <row r="56" spans="1:37">
      <c r="A56" s="242"/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243"/>
      <c r="U56" s="243"/>
      <c r="V56" s="243"/>
      <c r="W56" s="243"/>
      <c r="X56" s="243"/>
      <c r="Y56" s="243"/>
      <c r="Z56" s="243"/>
      <c r="AA56" s="243"/>
      <c r="AB56" s="243"/>
      <c r="AC56" s="243"/>
      <c r="AD56" s="243"/>
      <c r="AE56" s="244"/>
    </row>
    <row r="57" spans="1:37" ht="20.25" customHeight="1">
      <c r="A57" s="121"/>
      <c r="B57" s="37"/>
      <c r="C57" s="211" t="s">
        <v>15</v>
      </c>
      <c r="D57" s="211"/>
      <c r="E57" s="211"/>
      <c r="F57" s="211"/>
      <c r="G57" s="211"/>
      <c r="H57" s="211"/>
      <c r="I57" s="211"/>
      <c r="J57" s="211"/>
      <c r="K57" s="70"/>
      <c r="L57" s="70"/>
      <c r="M57" s="70"/>
      <c r="N57" s="210" t="s">
        <v>5</v>
      </c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37"/>
      <c r="Z57" s="37"/>
      <c r="AA57" s="37"/>
      <c r="AB57" s="37"/>
      <c r="AC57" s="37"/>
      <c r="AD57" s="37"/>
      <c r="AE57" s="122"/>
    </row>
    <row r="58" spans="1:37" ht="21" customHeight="1" thickBot="1">
      <c r="A58" s="123"/>
      <c r="B58" s="124"/>
      <c r="C58" s="213" t="s">
        <v>141</v>
      </c>
      <c r="D58" s="213"/>
      <c r="E58" s="213"/>
      <c r="F58" s="213"/>
      <c r="G58" s="213"/>
      <c r="H58" s="213"/>
      <c r="I58" s="213"/>
      <c r="J58" s="213"/>
      <c r="K58" s="102"/>
      <c r="L58" s="102"/>
      <c r="M58" s="102"/>
      <c r="N58" s="213" t="s">
        <v>4</v>
      </c>
      <c r="O58" s="213"/>
      <c r="P58" s="213"/>
      <c r="Q58" s="213"/>
      <c r="R58" s="213"/>
      <c r="S58" s="213"/>
      <c r="T58" s="213"/>
      <c r="U58" s="213"/>
      <c r="V58" s="213"/>
      <c r="W58" s="213"/>
      <c r="X58" s="213"/>
      <c r="Y58" s="213"/>
      <c r="Z58" s="213"/>
      <c r="AA58" s="124"/>
      <c r="AB58" s="124"/>
      <c r="AC58" s="124"/>
      <c r="AD58" s="124"/>
      <c r="AE58" s="125"/>
      <c r="AF58" s="35"/>
      <c r="AG58" s="36"/>
    </row>
    <row r="59" spans="1:37" s="28" customFormat="1">
      <c r="A59" s="230" t="s">
        <v>14</v>
      </c>
      <c r="B59" s="231"/>
      <c r="C59" s="231"/>
      <c r="D59" s="231"/>
      <c r="E59" s="231"/>
      <c r="F59" s="231"/>
      <c r="G59" s="231"/>
      <c r="H59" s="231"/>
      <c r="I59" s="231"/>
      <c r="J59" s="231"/>
      <c r="K59" s="231"/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1"/>
      <c r="AA59" s="231"/>
      <c r="AB59" s="231"/>
      <c r="AC59" s="231"/>
      <c r="AD59" s="231"/>
      <c r="AE59" s="232"/>
    </row>
    <row r="60" spans="1:37" s="29" customFormat="1">
      <c r="A60" s="233" t="s">
        <v>139</v>
      </c>
      <c r="B60" s="234"/>
      <c r="C60" s="234"/>
      <c r="D60" s="234"/>
      <c r="E60" s="234"/>
      <c r="F60" s="234"/>
      <c r="G60" s="234"/>
      <c r="H60" s="234"/>
      <c r="I60" s="234"/>
      <c r="J60" s="234"/>
      <c r="K60" s="234"/>
      <c r="L60" s="234"/>
      <c r="M60" s="234"/>
      <c r="N60" s="234"/>
      <c r="O60" s="234"/>
      <c r="P60" s="234"/>
      <c r="Q60" s="234"/>
      <c r="R60" s="234"/>
      <c r="S60" s="234"/>
      <c r="T60" s="234"/>
      <c r="U60" s="234"/>
      <c r="V60" s="234"/>
      <c r="W60" s="234"/>
      <c r="X60" s="234"/>
      <c r="Y60" s="234"/>
      <c r="Z60" s="234"/>
      <c r="AA60" s="234"/>
      <c r="AB60" s="234"/>
      <c r="AC60" s="234"/>
      <c r="AD60" s="234"/>
      <c r="AE60" s="235"/>
    </row>
    <row r="61" spans="1:37" s="29" customFormat="1">
      <c r="A61" s="236" t="s">
        <v>159</v>
      </c>
      <c r="B61" s="237"/>
      <c r="C61" s="237"/>
      <c r="D61" s="237"/>
      <c r="E61" s="237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7"/>
      <c r="S61" s="237"/>
      <c r="T61" s="237"/>
      <c r="U61" s="237"/>
      <c r="V61" s="237"/>
      <c r="W61" s="237"/>
      <c r="X61" s="237"/>
      <c r="Y61" s="237"/>
      <c r="Z61" s="237"/>
      <c r="AA61" s="237"/>
      <c r="AB61" s="237"/>
      <c r="AC61" s="237"/>
      <c r="AD61" s="237"/>
      <c r="AE61" s="238"/>
    </row>
    <row r="62" spans="1:37" s="31" customFormat="1">
      <c r="A62" s="239" t="s">
        <v>173</v>
      </c>
      <c r="B62" s="240"/>
      <c r="C62" s="240"/>
      <c r="D62" s="240"/>
      <c r="E62" s="240"/>
      <c r="F62" s="240"/>
      <c r="G62" s="240"/>
      <c r="H62" s="240"/>
      <c r="I62" s="240"/>
      <c r="J62" s="240"/>
      <c r="K62" s="240"/>
      <c r="L62" s="240"/>
      <c r="M62" s="240"/>
      <c r="N62" s="240"/>
      <c r="O62" s="240"/>
      <c r="P62" s="240"/>
      <c r="Q62" s="240"/>
      <c r="R62" s="240"/>
      <c r="S62" s="240"/>
      <c r="T62" s="240"/>
      <c r="U62" s="240"/>
      <c r="V62" s="240"/>
      <c r="W62" s="240"/>
      <c r="X62" s="240"/>
      <c r="Y62" s="240"/>
      <c r="Z62" s="240"/>
      <c r="AA62" s="240"/>
      <c r="AB62" s="240"/>
      <c r="AC62" s="240"/>
      <c r="AD62" s="240"/>
      <c r="AE62" s="241"/>
      <c r="AF62" s="44"/>
      <c r="AG62" s="44"/>
      <c r="AH62" s="44"/>
      <c r="AI62" s="44"/>
      <c r="AJ62" s="44"/>
      <c r="AK62" s="44"/>
    </row>
    <row r="63" spans="1:37" ht="48.75" customHeight="1">
      <c r="A63" s="48" t="s">
        <v>3</v>
      </c>
      <c r="B63" s="48" t="s">
        <v>12</v>
      </c>
      <c r="C63" s="48" t="s">
        <v>1</v>
      </c>
      <c r="D63" s="48" t="s">
        <v>145</v>
      </c>
      <c r="E63" s="48" t="s">
        <v>0</v>
      </c>
      <c r="F63" s="48" t="s">
        <v>146</v>
      </c>
      <c r="G63" s="48" t="s">
        <v>0</v>
      </c>
      <c r="H63" s="48" t="s">
        <v>147</v>
      </c>
      <c r="I63" s="48" t="s">
        <v>0</v>
      </c>
      <c r="J63" s="48" t="s">
        <v>148</v>
      </c>
      <c r="K63" s="48" t="s">
        <v>0</v>
      </c>
      <c r="L63" s="48" t="s">
        <v>149</v>
      </c>
      <c r="M63" s="48" t="s">
        <v>0</v>
      </c>
      <c r="N63" s="49" t="s">
        <v>11</v>
      </c>
      <c r="O63" s="48" t="s">
        <v>150</v>
      </c>
      <c r="P63" s="48" t="s">
        <v>0</v>
      </c>
      <c r="Q63" s="2" t="s">
        <v>151</v>
      </c>
      <c r="R63" s="48" t="s">
        <v>0</v>
      </c>
      <c r="S63" s="48" t="s">
        <v>152</v>
      </c>
      <c r="T63" s="48" t="s">
        <v>0</v>
      </c>
      <c r="U63" s="48" t="s">
        <v>153</v>
      </c>
      <c r="V63" s="48" t="s">
        <v>0</v>
      </c>
      <c r="W63" s="49" t="s">
        <v>154</v>
      </c>
      <c r="X63" s="48" t="s">
        <v>155</v>
      </c>
      <c r="Y63" s="49" t="s">
        <v>0</v>
      </c>
      <c r="Z63" s="48" t="s">
        <v>156</v>
      </c>
      <c r="AA63" s="49"/>
      <c r="AB63" s="49" t="s">
        <v>13</v>
      </c>
      <c r="AC63" s="48" t="s">
        <v>157</v>
      </c>
      <c r="AD63" s="48" t="s">
        <v>167</v>
      </c>
      <c r="AE63" s="90"/>
    </row>
    <row r="64" spans="1:37" ht="42.75">
      <c r="A64" s="41"/>
      <c r="B64" s="40"/>
      <c r="C64" s="40"/>
      <c r="D64" s="89" t="s">
        <v>6</v>
      </c>
      <c r="E64" s="150">
        <v>16</v>
      </c>
      <c r="F64" s="89" t="s">
        <v>6</v>
      </c>
      <c r="G64" s="150">
        <v>23</v>
      </c>
      <c r="H64" s="89" t="s">
        <v>6</v>
      </c>
      <c r="I64" s="150">
        <v>26</v>
      </c>
      <c r="J64" s="89" t="s">
        <v>6</v>
      </c>
      <c r="K64" s="150">
        <v>26</v>
      </c>
      <c r="L64" s="89" t="s">
        <v>6</v>
      </c>
      <c r="M64" s="150">
        <v>17</v>
      </c>
      <c r="N64" s="151" t="s">
        <v>0</v>
      </c>
      <c r="O64" s="89" t="s">
        <v>7</v>
      </c>
      <c r="P64" s="48" t="s">
        <v>171</v>
      </c>
      <c r="Q64" s="90" t="s">
        <v>7</v>
      </c>
      <c r="R64" s="50" t="s">
        <v>164</v>
      </c>
      <c r="S64" s="89" t="s">
        <v>7</v>
      </c>
      <c r="T64" s="48" t="s">
        <v>170</v>
      </c>
      <c r="U64" s="89" t="s">
        <v>7</v>
      </c>
      <c r="V64" s="48" t="s">
        <v>168</v>
      </c>
      <c r="W64" s="151" t="s">
        <v>0</v>
      </c>
      <c r="X64" s="89" t="s">
        <v>7</v>
      </c>
      <c r="Y64" s="48" t="s">
        <v>22</v>
      </c>
      <c r="Z64" s="89" t="s">
        <v>7</v>
      </c>
      <c r="AA64" s="48" t="s">
        <v>22</v>
      </c>
      <c r="AB64" s="66" t="s">
        <v>0</v>
      </c>
      <c r="AC64" s="151" t="s">
        <v>0</v>
      </c>
      <c r="AD64" s="151" t="s">
        <v>0</v>
      </c>
      <c r="AE64" s="126" t="s">
        <v>143</v>
      </c>
    </row>
    <row r="65" spans="1:31" ht="20.25" customHeight="1">
      <c r="A65" s="134">
        <v>51141</v>
      </c>
      <c r="B65" s="135" t="s">
        <v>21</v>
      </c>
      <c r="C65" s="164" t="s">
        <v>121</v>
      </c>
      <c r="D65" s="144">
        <v>7</v>
      </c>
      <c r="E65" s="145">
        <f>D65*100/16</f>
        <v>43.75</v>
      </c>
      <c r="F65" s="146">
        <v>6</v>
      </c>
      <c r="G65" s="145">
        <f>F65*100/23</f>
        <v>26.086956521739129</v>
      </c>
      <c r="H65" s="159">
        <v>5</v>
      </c>
      <c r="I65" s="145">
        <f>H65*100/26</f>
        <v>19.23076923076923</v>
      </c>
      <c r="J65" s="146">
        <v>11</v>
      </c>
      <c r="K65" s="145">
        <f>J65*100/26</f>
        <v>42.307692307692307</v>
      </c>
      <c r="L65" s="144">
        <v>7</v>
      </c>
      <c r="M65" s="145">
        <f>L65*100/17</f>
        <v>41.176470588235297</v>
      </c>
      <c r="N65" s="145">
        <f>SUM(E65+G65+I65+K65+M65)/5</f>
        <v>34.510377729687193</v>
      </c>
      <c r="O65" s="146">
        <v>4</v>
      </c>
      <c r="P65" s="145">
        <f>O65*100/10</f>
        <v>40</v>
      </c>
      <c r="Q65" s="160">
        <v>2</v>
      </c>
      <c r="R65" s="161">
        <f>Q65*100/7</f>
        <v>28.571428571428573</v>
      </c>
      <c r="S65" s="161">
        <v>5</v>
      </c>
      <c r="T65" s="161">
        <f>S65*100/10</f>
        <v>50</v>
      </c>
      <c r="U65" s="145">
        <v>3</v>
      </c>
      <c r="V65" s="161">
        <f>U65*100/6</f>
        <v>50</v>
      </c>
      <c r="W65" s="145">
        <f>(P65+R65+T65+V65)/4</f>
        <v>42.142857142857139</v>
      </c>
      <c r="X65" s="145"/>
      <c r="Y65" s="145"/>
      <c r="Z65" s="145"/>
      <c r="AA65" s="145"/>
      <c r="AB65" s="145">
        <f>SUM(N65+W65)/2</f>
        <v>38.326617436272166</v>
      </c>
      <c r="AC65" s="145"/>
      <c r="AD65" s="153">
        <f t="shared" ref="AD65:AD82" si="26">AB65+AC65</f>
        <v>38.326617436272166</v>
      </c>
      <c r="AE65" s="54"/>
    </row>
    <row r="66" spans="1:31" ht="20.25" customHeight="1">
      <c r="A66" s="134">
        <v>51142</v>
      </c>
      <c r="B66" s="136"/>
      <c r="C66" s="164" t="s">
        <v>122</v>
      </c>
      <c r="D66" s="144">
        <v>14</v>
      </c>
      <c r="E66" s="145">
        <f t="shared" ref="E66:E82" si="27">D66*100/16</f>
        <v>87.5</v>
      </c>
      <c r="F66" s="146">
        <v>16</v>
      </c>
      <c r="G66" s="145">
        <f t="shared" ref="G66:G82" si="28">F66*100/23</f>
        <v>69.565217391304344</v>
      </c>
      <c r="H66" s="159">
        <v>11</v>
      </c>
      <c r="I66" s="145">
        <f t="shared" ref="I66:I82" si="29">H66*100/26</f>
        <v>42.307692307692307</v>
      </c>
      <c r="J66" s="146">
        <v>21</v>
      </c>
      <c r="K66" s="145">
        <f t="shared" ref="K66:K82" si="30">J66*100/26</f>
        <v>80.769230769230774</v>
      </c>
      <c r="L66" s="144">
        <v>9</v>
      </c>
      <c r="M66" s="145">
        <f t="shared" ref="M66:M82" si="31">L66*100/17</f>
        <v>52.941176470588232</v>
      </c>
      <c r="N66" s="145">
        <f t="shared" ref="N66:N82" si="32">SUM(E66+G66+I66+K66+M66)/5</f>
        <v>66.616663387763126</v>
      </c>
      <c r="O66" s="146">
        <v>5</v>
      </c>
      <c r="P66" s="145">
        <f t="shared" ref="P66:P82" si="33">O66*100/10</f>
        <v>50</v>
      </c>
      <c r="Q66" s="160">
        <v>4</v>
      </c>
      <c r="R66" s="161">
        <f t="shared" ref="R66:R82" si="34">Q66*100/7</f>
        <v>57.142857142857146</v>
      </c>
      <c r="S66" s="161">
        <v>8</v>
      </c>
      <c r="T66" s="161">
        <f t="shared" ref="T66:T82" si="35">S66*100/10</f>
        <v>80</v>
      </c>
      <c r="U66" s="145">
        <v>4</v>
      </c>
      <c r="V66" s="161">
        <f t="shared" ref="V66:V82" si="36">U66*100/6</f>
        <v>66.666666666666671</v>
      </c>
      <c r="W66" s="145">
        <f t="shared" ref="W66:W82" si="37">(P66+R66+T66+V66)/4</f>
        <v>63.452380952380949</v>
      </c>
      <c r="X66" s="145"/>
      <c r="Y66" s="145"/>
      <c r="Z66" s="145"/>
      <c r="AA66" s="145"/>
      <c r="AB66" s="145">
        <f t="shared" ref="AB66:AB82" si="38">SUM(N66+W66)/2</f>
        <v>65.034522170072037</v>
      </c>
      <c r="AC66" s="145"/>
      <c r="AD66" s="153">
        <f t="shared" si="26"/>
        <v>65.034522170072037</v>
      </c>
      <c r="AE66" s="54"/>
    </row>
    <row r="67" spans="1:31" ht="20.25" customHeight="1">
      <c r="A67" s="134">
        <v>51143</v>
      </c>
      <c r="B67" s="136"/>
      <c r="C67" s="164" t="s">
        <v>123</v>
      </c>
      <c r="D67" s="144">
        <v>14</v>
      </c>
      <c r="E67" s="145">
        <f t="shared" si="27"/>
        <v>87.5</v>
      </c>
      <c r="F67" s="146">
        <v>14</v>
      </c>
      <c r="G67" s="145">
        <f t="shared" si="28"/>
        <v>60.869565217391305</v>
      </c>
      <c r="H67" s="159">
        <v>14</v>
      </c>
      <c r="I67" s="145">
        <f t="shared" si="29"/>
        <v>53.846153846153847</v>
      </c>
      <c r="J67" s="146">
        <v>17</v>
      </c>
      <c r="K67" s="145">
        <f t="shared" si="30"/>
        <v>65.384615384615387</v>
      </c>
      <c r="L67" s="144">
        <v>9</v>
      </c>
      <c r="M67" s="145">
        <f t="shared" si="31"/>
        <v>52.941176470588232</v>
      </c>
      <c r="N67" s="145">
        <f t="shared" si="32"/>
        <v>64.108302183749757</v>
      </c>
      <c r="O67" s="146">
        <v>6</v>
      </c>
      <c r="P67" s="145">
        <f t="shared" si="33"/>
        <v>60</v>
      </c>
      <c r="Q67" s="160">
        <v>4</v>
      </c>
      <c r="R67" s="161">
        <f t="shared" si="34"/>
        <v>57.142857142857146</v>
      </c>
      <c r="S67" s="161">
        <v>8</v>
      </c>
      <c r="T67" s="161">
        <f t="shared" si="35"/>
        <v>80</v>
      </c>
      <c r="U67" s="145">
        <v>5</v>
      </c>
      <c r="V67" s="161">
        <f t="shared" si="36"/>
        <v>83.333333333333329</v>
      </c>
      <c r="W67" s="145">
        <f t="shared" si="37"/>
        <v>70.11904761904762</v>
      </c>
      <c r="X67" s="145"/>
      <c r="Y67" s="145"/>
      <c r="Z67" s="145"/>
      <c r="AA67" s="145"/>
      <c r="AB67" s="145">
        <f t="shared" si="38"/>
        <v>67.113674901398696</v>
      </c>
      <c r="AC67" s="145">
        <v>15</v>
      </c>
      <c r="AD67" s="153">
        <f t="shared" si="26"/>
        <v>82.113674901398696</v>
      </c>
      <c r="AE67" s="54"/>
    </row>
    <row r="68" spans="1:31" ht="20.25" customHeight="1">
      <c r="A68" s="134">
        <v>51144</v>
      </c>
      <c r="B68" s="136"/>
      <c r="C68" s="164" t="s">
        <v>124</v>
      </c>
      <c r="D68" s="144">
        <v>8</v>
      </c>
      <c r="E68" s="145">
        <f t="shared" si="27"/>
        <v>50</v>
      </c>
      <c r="F68" s="146">
        <v>10</v>
      </c>
      <c r="G68" s="145">
        <f t="shared" si="28"/>
        <v>43.478260869565219</v>
      </c>
      <c r="H68" s="159">
        <v>12</v>
      </c>
      <c r="I68" s="145">
        <f t="shared" si="29"/>
        <v>46.153846153846153</v>
      </c>
      <c r="J68" s="146">
        <v>11</v>
      </c>
      <c r="K68" s="145">
        <f t="shared" si="30"/>
        <v>42.307692307692307</v>
      </c>
      <c r="L68" s="144">
        <v>5</v>
      </c>
      <c r="M68" s="145">
        <f t="shared" si="31"/>
        <v>29.411764705882351</v>
      </c>
      <c r="N68" s="145">
        <f t="shared" si="32"/>
        <v>42.270312807397211</v>
      </c>
      <c r="O68" s="146">
        <v>3</v>
      </c>
      <c r="P68" s="145">
        <f t="shared" si="33"/>
        <v>30</v>
      </c>
      <c r="Q68" s="160">
        <v>3</v>
      </c>
      <c r="R68" s="161">
        <f t="shared" si="34"/>
        <v>42.857142857142854</v>
      </c>
      <c r="S68" s="161">
        <v>7</v>
      </c>
      <c r="T68" s="161">
        <f t="shared" si="35"/>
        <v>70</v>
      </c>
      <c r="U68" s="145">
        <v>3</v>
      </c>
      <c r="V68" s="161">
        <f t="shared" si="36"/>
        <v>50</v>
      </c>
      <c r="W68" s="145">
        <f t="shared" si="37"/>
        <v>48.214285714285715</v>
      </c>
      <c r="X68" s="145"/>
      <c r="Y68" s="145"/>
      <c r="Z68" s="145"/>
      <c r="AA68" s="145"/>
      <c r="AB68" s="145">
        <f t="shared" si="38"/>
        <v>45.242299260841463</v>
      </c>
      <c r="AC68" s="145"/>
      <c r="AD68" s="153">
        <f t="shared" si="26"/>
        <v>45.242299260841463</v>
      </c>
      <c r="AE68" s="54"/>
    </row>
    <row r="69" spans="1:31" ht="20.25" customHeight="1">
      <c r="A69" s="134">
        <v>51145</v>
      </c>
      <c r="B69" s="136"/>
      <c r="C69" s="164" t="s">
        <v>125</v>
      </c>
      <c r="D69" s="144">
        <v>0</v>
      </c>
      <c r="E69" s="145">
        <f t="shared" si="27"/>
        <v>0</v>
      </c>
      <c r="F69" s="146">
        <v>0</v>
      </c>
      <c r="G69" s="145">
        <f t="shared" si="28"/>
        <v>0</v>
      </c>
      <c r="H69" s="159">
        <v>0</v>
      </c>
      <c r="I69" s="145">
        <f t="shared" si="29"/>
        <v>0</v>
      </c>
      <c r="J69" s="146">
        <v>0</v>
      </c>
      <c r="K69" s="145">
        <f t="shared" si="30"/>
        <v>0</v>
      </c>
      <c r="L69" s="144">
        <v>0</v>
      </c>
      <c r="M69" s="145">
        <f t="shared" si="31"/>
        <v>0</v>
      </c>
      <c r="N69" s="145">
        <f t="shared" si="32"/>
        <v>0</v>
      </c>
      <c r="O69" s="146">
        <v>0</v>
      </c>
      <c r="P69" s="145">
        <f t="shared" si="33"/>
        <v>0</v>
      </c>
      <c r="Q69" s="160">
        <v>0</v>
      </c>
      <c r="R69" s="161">
        <f t="shared" si="34"/>
        <v>0</v>
      </c>
      <c r="S69" s="161">
        <v>0</v>
      </c>
      <c r="T69" s="161">
        <f t="shared" si="35"/>
        <v>0</v>
      </c>
      <c r="U69" s="145">
        <v>0</v>
      </c>
      <c r="V69" s="161">
        <f t="shared" si="36"/>
        <v>0</v>
      </c>
      <c r="W69" s="145"/>
      <c r="X69" s="145"/>
      <c r="Y69" s="145"/>
      <c r="Z69" s="145"/>
      <c r="AA69" s="145"/>
      <c r="AB69" s="145">
        <f t="shared" si="38"/>
        <v>0</v>
      </c>
      <c r="AC69" s="145"/>
      <c r="AD69" s="153">
        <f t="shared" si="26"/>
        <v>0</v>
      </c>
      <c r="AE69" s="54"/>
    </row>
    <row r="70" spans="1:31" ht="20.25" customHeight="1">
      <c r="A70" s="134">
        <v>51146</v>
      </c>
      <c r="B70" s="136"/>
      <c r="C70" s="164" t="s">
        <v>126</v>
      </c>
      <c r="D70" s="144">
        <v>6</v>
      </c>
      <c r="E70" s="145">
        <f t="shared" si="27"/>
        <v>37.5</v>
      </c>
      <c r="F70" s="146">
        <v>11</v>
      </c>
      <c r="G70" s="145">
        <f t="shared" si="28"/>
        <v>47.826086956521742</v>
      </c>
      <c r="H70" s="159">
        <v>9</v>
      </c>
      <c r="I70" s="145">
        <f t="shared" si="29"/>
        <v>34.615384615384613</v>
      </c>
      <c r="J70" s="146">
        <v>13</v>
      </c>
      <c r="K70" s="145">
        <f t="shared" si="30"/>
        <v>50</v>
      </c>
      <c r="L70" s="144">
        <v>7</v>
      </c>
      <c r="M70" s="145">
        <f t="shared" si="31"/>
        <v>41.176470588235297</v>
      </c>
      <c r="N70" s="145">
        <f t="shared" si="32"/>
        <v>42.223588432028336</v>
      </c>
      <c r="O70" s="146">
        <v>4</v>
      </c>
      <c r="P70" s="145">
        <f t="shared" si="33"/>
        <v>40</v>
      </c>
      <c r="Q70" s="160">
        <v>2</v>
      </c>
      <c r="R70" s="161">
        <f t="shared" si="34"/>
        <v>28.571428571428573</v>
      </c>
      <c r="S70" s="161">
        <v>4</v>
      </c>
      <c r="T70" s="161">
        <f t="shared" si="35"/>
        <v>40</v>
      </c>
      <c r="U70" s="145">
        <v>4</v>
      </c>
      <c r="V70" s="161">
        <f t="shared" si="36"/>
        <v>66.666666666666671</v>
      </c>
      <c r="W70" s="145">
        <f t="shared" si="37"/>
        <v>43.80952380952381</v>
      </c>
      <c r="X70" s="145"/>
      <c r="Y70" s="145"/>
      <c r="Z70" s="145"/>
      <c r="AA70" s="145"/>
      <c r="AB70" s="145">
        <f t="shared" si="38"/>
        <v>43.016556120776073</v>
      </c>
      <c r="AC70" s="145">
        <v>15</v>
      </c>
      <c r="AD70" s="153">
        <f t="shared" si="26"/>
        <v>58.016556120776073</v>
      </c>
      <c r="AE70" s="54"/>
    </row>
    <row r="71" spans="1:31" ht="20.25" customHeight="1">
      <c r="A71" s="134">
        <v>51147</v>
      </c>
      <c r="B71" s="136"/>
      <c r="C71" s="164" t="s">
        <v>127</v>
      </c>
      <c r="D71" s="144">
        <v>7</v>
      </c>
      <c r="E71" s="145">
        <f t="shared" si="27"/>
        <v>43.75</v>
      </c>
      <c r="F71" s="146">
        <v>9</v>
      </c>
      <c r="G71" s="145">
        <f t="shared" si="28"/>
        <v>39.130434782608695</v>
      </c>
      <c r="H71" s="159">
        <v>9</v>
      </c>
      <c r="I71" s="145">
        <f t="shared" si="29"/>
        <v>34.615384615384613</v>
      </c>
      <c r="J71" s="146">
        <v>9</v>
      </c>
      <c r="K71" s="145">
        <f t="shared" si="30"/>
        <v>34.615384615384613</v>
      </c>
      <c r="L71" s="144">
        <v>3</v>
      </c>
      <c r="M71" s="145">
        <f t="shared" si="31"/>
        <v>17.647058823529413</v>
      </c>
      <c r="N71" s="145">
        <f t="shared" si="32"/>
        <v>33.951652567381466</v>
      </c>
      <c r="O71" s="146">
        <v>1</v>
      </c>
      <c r="P71" s="145">
        <f t="shared" si="33"/>
        <v>10</v>
      </c>
      <c r="Q71" s="160">
        <v>2</v>
      </c>
      <c r="R71" s="161">
        <f t="shared" si="34"/>
        <v>28.571428571428573</v>
      </c>
      <c r="S71" s="161">
        <v>4</v>
      </c>
      <c r="T71" s="161">
        <f t="shared" si="35"/>
        <v>40</v>
      </c>
      <c r="U71" s="145">
        <v>3</v>
      </c>
      <c r="V71" s="161">
        <f t="shared" si="36"/>
        <v>50</v>
      </c>
      <c r="W71" s="145">
        <f t="shared" si="37"/>
        <v>32.142857142857139</v>
      </c>
      <c r="X71" s="145"/>
      <c r="Y71" s="145"/>
      <c r="Z71" s="145"/>
      <c r="AA71" s="145"/>
      <c r="AB71" s="145">
        <f t="shared" si="38"/>
        <v>33.047254855119306</v>
      </c>
      <c r="AC71" s="145"/>
      <c r="AD71" s="153">
        <f t="shared" si="26"/>
        <v>33.047254855119306</v>
      </c>
      <c r="AE71" s="54"/>
    </row>
    <row r="72" spans="1:31" ht="20.25" customHeight="1">
      <c r="A72" s="134">
        <v>51148</v>
      </c>
      <c r="B72" s="136"/>
      <c r="C72" s="164" t="s">
        <v>128</v>
      </c>
      <c r="D72" s="144">
        <v>12</v>
      </c>
      <c r="E72" s="145">
        <f t="shared" si="27"/>
        <v>75</v>
      </c>
      <c r="F72" s="146">
        <v>14</v>
      </c>
      <c r="G72" s="145">
        <f t="shared" si="28"/>
        <v>60.869565217391305</v>
      </c>
      <c r="H72" s="159">
        <v>17</v>
      </c>
      <c r="I72" s="145">
        <f t="shared" si="29"/>
        <v>65.384615384615387</v>
      </c>
      <c r="J72" s="146">
        <v>18</v>
      </c>
      <c r="K72" s="145">
        <f t="shared" si="30"/>
        <v>69.230769230769226</v>
      </c>
      <c r="L72" s="144">
        <v>11</v>
      </c>
      <c r="M72" s="145">
        <f t="shared" si="31"/>
        <v>64.705882352941174</v>
      </c>
      <c r="N72" s="145">
        <f t="shared" si="32"/>
        <v>67.038166437143417</v>
      </c>
      <c r="O72" s="146">
        <v>7</v>
      </c>
      <c r="P72" s="145">
        <f t="shared" si="33"/>
        <v>70</v>
      </c>
      <c r="Q72" s="160">
        <v>4</v>
      </c>
      <c r="R72" s="161">
        <f t="shared" si="34"/>
        <v>57.142857142857146</v>
      </c>
      <c r="S72" s="161">
        <v>8</v>
      </c>
      <c r="T72" s="161">
        <f t="shared" si="35"/>
        <v>80</v>
      </c>
      <c r="U72" s="145">
        <v>4</v>
      </c>
      <c r="V72" s="161">
        <f t="shared" si="36"/>
        <v>66.666666666666671</v>
      </c>
      <c r="W72" s="145">
        <f t="shared" si="37"/>
        <v>68.452380952380949</v>
      </c>
      <c r="X72" s="145"/>
      <c r="Y72" s="145"/>
      <c r="Z72" s="145"/>
      <c r="AA72" s="145"/>
      <c r="AB72" s="145">
        <f t="shared" si="38"/>
        <v>67.745273694762176</v>
      </c>
      <c r="AC72" s="145"/>
      <c r="AD72" s="153">
        <f t="shared" si="26"/>
        <v>67.745273694762176</v>
      </c>
      <c r="AE72" s="54"/>
    </row>
    <row r="73" spans="1:31" ht="20.25" customHeight="1">
      <c r="A73" s="134">
        <v>51149</v>
      </c>
      <c r="B73" s="136"/>
      <c r="C73" s="164" t="s">
        <v>129</v>
      </c>
      <c r="D73" s="144">
        <v>9</v>
      </c>
      <c r="E73" s="145">
        <f t="shared" si="27"/>
        <v>56.25</v>
      </c>
      <c r="F73" s="146">
        <v>11</v>
      </c>
      <c r="G73" s="145">
        <f t="shared" si="28"/>
        <v>47.826086956521742</v>
      </c>
      <c r="H73" s="159">
        <v>16</v>
      </c>
      <c r="I73" s="145">
        <f t="shared" si="29"/>
        <v>61.53846153846154</v>
      </c>
      <c r="J73" s="146">
        <v>14</v>
      </c>
      <c r="K73" s="145">
        <f t="shared" si="30"/>
        <v>53.846153846153847</v>
      </c>
      <c r="L73" s="144">
        <v>11</v>
      </c>
      <c r="M73" s="145">
        <f t="shared" si="31"/>
        <v>64.705882352941174</v>
      </c>
      <c r="N73" s="145">
        <f t="shared" si="32"/>
        <v>56.833316938815663</v>
      </c>
      <c r="O73" s="146">
        <v>6</v>
      </c>
      <c r="P73" s="145">
        <f t="shared" si="33"/>
        <v>60</v>
      </c>
      <c r="Q73" s="160">
        <v>5</v>
      </c>
      <c r="R73" s="161">
        <f t="shared" si="34"/>
        <v>71.428571428571431</v>
      </c>
      <c r="S73" s="161">
        <v>5</v>
      </c>
      <c r="T73" s="161">
        <f t="shared" si="35"/>
        <v>50</v>
      </c>
      <c r="U73" s="145">
        <v>4</v>
      </c>
      <c r="V73" s="161">
        <f t="shared" si="36"/>
        <v>66.666666666666671</v>
      </c>
      <c r="W73" s="145">
        <f t="shared" si="37"/>
        <v>62.023809523809533</v>
      </c>
      <c r="X73" s="145"/>
      <c r="Y73" s="145"/>
      <c r="Z73" s="145"/>
      <c r="AA73" s="145"/>
      <c r="AB73" s="145">
        <f t="shared" si="38"/>
        <v>59.428563231312594</v>
      </c>
      <c r="AC73" s="145"/>
      <c r="AD73" s="153">
        <f t="shared" si="26"/>
        <v>59.428563231312594</v>
      </c>
      <c r="AE73" s="54"/>
    </row>
    <row r="74" spans="1:31" ht="20.25" customHeight="1">
      <c r="A74" s="134">
        <v>51150</v>
      </c>
      <c r="B74" s="136"/>
      <c r="C74" s="164" t="s">
        <v>130</v>
      </c>
      <c r="D74" s="144">
        <v>11</v>
      </c>
      <c r="E74" s="145">
        <f t="shared" si="27"/>
        <v>68.75</v>
      </c>
      <c r="F74" s="146">
        <v>8</v>
      </c>
      <c r="G74" s="145">
        <f t="shared" si="28"/>
        <v>34.782608695652172</v>
      </c>
      <c r="H74" s="159">
        <v>12</v>
      </c>
      <c r="I74" s="145">
        <f t="shared" si="29"/>
        <v>46.153846153846153</v>
      </c>
      <c r="J74" s="146">
        <v>10</v>
      </c>
      <c r="K74" s="145">
        <f t="shared" si="30"/>
        <v>38.46153846153846</v>
      </c>
      <c r="L74" s="144">
        <v>7</v>
      </c>
      <c r="M74" s="145">
        <f t="shared" si="31"/>
        <v>41.176470588235297</v>
      </c>
      <c r="N74" s="145">
        <f t="shared" si="32"/>
        <v>45.864892779854415</v>
      </c>
      <c r="O74" s="146">
        <v>4</v>
      </c>
      <c r="P74" s="145">
        <f t="shared" si="33"/>
        <v>40</v>
      </c>
      <c r="Q74" s="160">
        <v>3</v>
      </c>
      <c r="R74" s="161">
        <f t="shared" si="34"/>
        <v>42.857142857142854</v>
      </c>
      <c r="S74" s="161">
        <v>3</v>
      </c>
      <c r="T74" s="161">
        <f t="shared" si="35"/>
        <v>30</v>
      </c>
      <c r="U74" s="145">
        <v>4</v>
      </c>
      <c r="V74" s="161">
        <f t="shared" si="36"/>
        <v>66.666666666666671</v>
      </c>
      <c r="W74" s="145">
        <f t="shared" si="37"/>
        <v>44.88095238095238</v>
      </c>
      <c r="X74" s="145"/>
      <c r="Y74" s="145"/>
      <c r="Z74" s="145"/>
      <c r="AA74" s="145"/>
      <c r="AB74" s="145">
        <f t="shared" si="38"/>
        <v>45.372922580403397</v>
      </c>
      <c r="AC74" s="145"/>
      <c r="AD74" s="153">
        <f t="shared" si="26"/>
        <v>45.372922580403397</v>
      </c>
      <c r="AE74" s="54"/>
    </row>
    <row r="75" spans="1:31" s="33" customFormat="1" ht="20.25" customHeight="1">
      <c r="A75" s="134">
        <v>51152</v>
      </c>
      <c r="B75" s="136"/>
      <c r="C75" s="164" t="s">
        <v>131</v>
      </c>
      <c r="D75" s="144">
        <v>11</v>
      </c>
      <c r="E75" s="145">
        <f t="shared" si="27"/>
        <v>68.75</v>
      </c>
      <c r="F75" s="146">
        <v>12</v>
      </c>
      <c r="G75" s="145">
        <f t="shared" si="28"/>
        <v>52.173913043478258</v>
      </c>
      <c r="H75" s="159">
        <v>12</v>
      </c>
      <c r="I75" s="145">
        <f t="shared" si="29"/>
        <v>46.153846153846153</v>
      </c>
      <c r="J75" s="146">
        <v>12</v>
      </c>
      <c r="K75" s="145">
        <f t="shared" si="30"/>
        <v>46.153846153846153</v>
      </c>
      <c r="L75" s="144">
        <v>7</v>
      </c>
      <c r="M75" s="145">
        <f t="shared" si="31"/>
        <v>41.176470588235297</v>
      </c>
      <c r="N75" s="145">
        <f t="shared" si="32"/>
        <v>50.881615187881174</v>
      </c>
      <c r="O75" s="146">
        <v>5</v>
      </c>
      <c r="P75" s="145">
        <f t="shared" si="33"/>
        <v>50</v>
      </c>
      <c r="Q75" s="160">
        <v>3</v>
      </c>
      <c r="R75" s="161">
        <f t="shared" si="34"/>
        <v>42.857142857142854</v>
      </c>
      <c r="S75" s="161">
        <v>5</v>
      </c>
      <c r="T75" s="161">
        <f t="shared" si="35"/>
        <v>50</v>
      </c>
      <c r="U75" s="145">
        <v>4</v>
      </c>
      <c r="V75" s="161">
        <f t="shared" si="36"/>
        <v>66.666666666666671</v>
      </c>
      <c r="W75" s="145">
        <f t="shared" si="37"/>
        <v>52.38095238095238</v>
      </c>
      <c r="X75" s="145"/>
      <c r="Y75" s="145"/>
      <c r="Z75" s="145"/>
      <c r="AA75" s="145"/>
      <c r="AB75" s="145">
        <f t="shared" si="38"/>
        <v>51.63128378441678</v>
      </c>
      <c r="AC75" s="145"/>
      <c r="AD75" s="153">
        <f t="shared" si="26"/>
        <v>51.63128378441678</v>
      </c>
      <c r="AE75" s="61"/>
    </row>
    <row r="76" spans="1:31" s="33" customFormat="1" ht="20.25" customHeight="1">
      <c r="A76" s="134">
        <v>51153</v>
      </c>
      <c r="B76" s="136"/>
      <c r="C76" s="164" t="s">
        <v>132</v>
      </c>
      <c r="D76" s="144">
        <v>3</v>
      </c>
      <c r="E76" s="145">
        <f t="shared" si="27"/>
        <v>18.75</v>
      </c>
      <c r="F76" s="146">
        <v>1</v>
      </c>
      <c r="G76" s="145">
        <f t="shared" si="28"/>
        <v>4.3478260869565215</v>
      </c>
      <c r="H76" s="162">
        <v>5</v>
      </c>
      <c r="I76" s="145">
        <f t="shared" si="29"/>
        <v>19.23076923076923</v>
      </c>
      <c r="J76" s="146">
        <v>3</v>
      </c>
      <c r="K76" s="145">
        <f t="shared" si="30"/>
        <v>11.538461538461538</v>
      </c>
      <c r="L76" s="144">
        <v>3</v>
      </c>
      <c r="M76" s="145">
        <f t="shared" si="31"/>
        <v>17.647058823529413</v>
      </c>
      <c r="N76" s="145">
        <f t="shared" si="32"/>
        <v>14.302823135943342</v>
      </c>
      <c r="O76" s="146">
        <v>2</v>
      </c>
      <c r="P76" s="145">
        <f t="shared" si="33"/>
        <v>20</v>
      </c>
      <c r="Q76" s="160">
        <v>2</v>
      </c>
      <c r="R76" s="161">
        <f t="shared" si="34"/>
        <v>28.571428571428573</v>
      </c>
      <c r="S76" s="161">
        <v>1</v>
      </c>
      <c r="T76" s="161">
        <f t="shared" si="35"/>
        <v>10</v>
      </c>
      <c r="U76" s="145">
        <v>2</v>
      </c>
      <c r="V76" s="161">
        <f t="shared" si="36"/>
        <v>33.333333333333336</v>
      </c>
      <c r="W76" s="145">
        <f t="shared" si="37"/>
        <v>22.976190476190474</v>
      </c>
      <c r="X76" s="145"/>
      <c r="Y76" s="145"/>
      <c r="Z76" s="145"/>
      <c r="AA76" s="145"/>
      <c r="AB76" s="145">
        <f t="shared" si="38"/>
        <v>18.639506806066908</v>
      </c>
      <c r="AC76" s="145"/>
      <c r="AD76" s="153">
        <f t="shared" si="26"/>
        <v>18.639506806066908</v>
      </c>
      <c r="AE76" s="61"/>
    </row>
    <row r="77" spans="1:31" s="33" customFormat="1" ht="20.25" customHeight="1">
      <c r="A77" s="134">
        <v>51154</v>
      </c>
      <c r="B77" s="136"/>
      <c r="C77" s="164" t="s">
        <v>133</v>
      </c>
      <c r="D77" s="144">
        <v>14</v>
      </c>
      <c r="E77" s="145">
        <f t="shared" si="27"/>
        <v>87.5</v>
      </c>
      <c r="F77" s="146">
        <v>20</v>
      </c>
      <c r="G77" s="145">
        <f t="shared" si="28"/>
        <v>86.956521739130437</v>
      </c>
      <c r="H77" s="162">
        <v>22</v>
      </c>
      <c r="I77" s="145">
        <f t="shared" si="29"/>
        <v>84.615384615384613</v>
      </c>
      <c r="J77" s="146">
        <v>26</v>
      </c>
      <c r="K77" s="145">
        <f t="shared" si="30"/>
        <v>100</v>
      </c>
      <c r="L77" s="144">
        <v>14</v>
      </c>
      <c r="M77" s="145">
        <f t="shared" si="31"/>
        <v>82.352941176470594</v>
      </c>
      <c r="N77" s="145">
        <f t="shared" si="32"/>
        <v>88.284969506197129</v>
      </c>
      <c r="O77" s="146">
        <v>7</v>
      </c>
      <c r="P77" s="145">
        <f t="shared" si="33"/>
        <v>70</v>
      </c>
      <c r="Q77" s="160">
        <v>5</v>
      </c>
      <c r="R77" s="161">
        <f t="shared" si="34"/>
        <v>71.428571428571431</v>
      </c>
      <c r="S77" s="161">
        <v>10</v>
      </c>
      <c r="T77" s="161">
        <f t="shared" si="35"/>
        <v>100</v>
      </c>
      <c r="U77" s="145">
        <v>5</v>
      </c>
      <c r="V77" s="161">
        <f t="shared" si="36"/>
        <v>83.333333333333329</v>
      </c>
      <c r="W77" s="145">
        <f t="shared" si="37"/>
        <v>81.19047619047619</v>
      </c>
      <c r="X77" s="145"/>
      <c r="Y77" s="145"/>
      <c r="Z77" s="145"/>
      <c r="AA77" s="145"/>
      <c r="AB77" s="145">
        <f t="shared" si="38"/>
        <v>84.737722848336659</v>
      </c>
      <c r="AC77" s="145"/>
      <c r="AD77" s="153">
        <f t="shared" si="26"/>
        <v>84.737722848336659</v>
      </c>
      <c r="AE77" s="61"/>
    </row>
    <row r="78" spans="1:31" s="33" customFormat="1" ht="20.25" customHeight="1">
      <c r="A78" s="134">
        <v>51155</v>
      </c>
      <c r="B78" s="136"/>
      <c r="C78" s="164" t="s">
        <v>134</v>
      </c>
      <c r="D78" s="144">
        <v>6</v>
      </c>
      <c r="E78" s="145">
        <f t="shared" si="27"/>
        <v>37.5</v>
      </c>
      <c r="F78" s="146">
        <v>12</v>
      </c>
      <c r="G78" s="145">
        <f t="shared" si="28"/>
        <v>52.173913043478258</v>
      </c>
      <c r="H78" s="162">
        <v>11</v>
      </c>
      <c r="I78" s="145">
        <f t="shared" si="29"/>
        <v>42.307692307692307</v>
      </c>
      <c r="J78" s="146">
        <v>16</v>
      </c>
      <c r="K78" s="145">
        <f t="shared" si="30"/>
        <v>61.53846153846154</v>
      </c>
      <c r="L78" s="144">
        <v>7</v>
      </c>
      <c r="M78" s="145">
        <f t="shared" si="31"/>
        <v>41.176470588235297</v>
      </c>
      <c r="N78" s="145">
        <f t="shared" si="32"/>
        <v>46.939307495573487</v>
      </c>
      <c r="O78" s="146">
        <v>3</v>
      </c>
      <c r="P78" s="145">
        <f t="shared" si="33"/>
        <v>30</v>
      </c>
      <c r="Q78" s="160">
        <v>4</v>
      </c>
      <c r="R78" s="161">
        <f t="shared" si="34"/>
        <v>57.142857142857146</v>
      </c>
      <c r="S78" s="161">
        <v>3</v>
      </c>
      <c r="T78" s="161">
        <f t="shared" si="35"/>
        <v>30</v>
      </c>
      <c r="U78" s="145">
        <v>4</v>
      </c>
      <c r="V78" s="161">
        <f t="shared" si="36"/>
        <v>66.666666666666671</v>
      </c>
      <c r="W78" s="145">
        <f t="shared" si="37"/>
        <v>45.952380952380949</v>
      </c>
      <c r="X78" s="145"/>
      <c r="Y78" s="145"/>
      <c r="Z78" s="145"/>
      <c r="AA78" s="145"/>
      <c r="AB78" s="145">
        <f t="shared" si="38"/>
        <v>46.445844223977218</v>
      </c>
      <c r="AC78" s="145">
        <v>15</v>
      </c>
      <c r="AD78" s="153">
        <f t="shared" si="26"/>
        <v>61.445844223977218</v>
      </c>
      <c r="AE78" s="61"/>
    </row>
    <row r="79" spans="1:31" ht="20.25" customHeight="1">
      <c r="A79" s="134">
        <v>51156</v>
      </c>
      <c r="B79" s="136"/>
      <c r="C79" s="164" t="s">
        <v>135</v>
      </c>
      <c r="D79" s="144">
        <v>0</v>
      </c>
      <c r="E79" s="145">
        <f t="shared" si="27"/>
        <v>0</v>
      </c>
      <c r="F79" s="146">
        <v>0</v>
      </c>
      <c r="G79" s="145">
        <f t="shared" si="28"/>
        <v>0</v>
      </c>
      <c r="H79" s="162">
        <v>0</v>
      </c>
      <c r="I79" s="145">
        <f t="shared" si="29"/>
        <v>0</v>
      </c>
      <c r="J79" s="146">
        <v>0</v>
      </c>
      <c r="K79" s="145">
        <f t="shared" si="30"/>
        <v>0</v>
      </c>
      <c r="L79" s="144">
        <v>0</v>
      </c>
      <c r="M79" s="145">
        <f t="shared" si="31"/>
        <v>0</v>
      </c>
      <c r="N79" s="145">
        <f t="shared" si="32"/>
        <v>0</v>
      </c>
      <c r="O79" s="146">
        <v>0</v>
      </c>
      <c r="P79" s="145">
        <f t="shared" si="33"/>
        <v>0</v>
      </c>
      <c r="Q79" s="160">
        <v>0</v>
      </c>
      <c r="R79" s="161">
        <f t="shared" si="34"/>
        <v>0</v>
      </c>
      <c r="S79" s="161">
        <v>0</v>
      </c>
      <c r="T79" s="161">
        <f t="shared" si="35"/>
        <v>0</v>
      </c>
      <c r="U79" s="145">
        <v>0</v>
      </c>
      <c r="V79" s="161">
        <f t="shared" si="36"/>
        <v>0</v>
      </c>
      <c r="W79" s="145">
        <f t="shared" si="37"/>
        <v>0</v>
      </c>
      <c r="X79" s="145"/>
      <c r="Y79" s="145"/>
      <c r="Z79" s="145"/>
      <c r="AA79" s="145"/>
      <c r="AB79" s="145">
        <f t="shared" si="38"/>
        <v>0</v>
      </c>
      <c r="AC79" s="145"/>
      <c r="AD79" s="153">
        <f t="shared" si="26"/>
        <v>0</v>
      </c>
      <c r="AE79" s="54"/>
    </row>
    <row r="80" spans="1:31" ht="20.25" customHeight="1">
      <c r="A80" s="134">
        <v>51157</v>
      </c>
      <c r="B80" s="136"/>
      <c r="C80" s="164" t="s">
        <v>136</v>
      </c>
      <c r="D80" s="144">
        <v>13</v>
      </c>
      <c r="E80" s="145">
        <f t="shared" si="27"/>
        <v>81.25</v>
      </c>
      <c r="F80" s="146">
        <v>16</v>
      </c>
      <c r="G80" s="145">
        <f t="shared" si="28"/>
        <v>69.565217391304344</v>
      </c>
      <c r="H80" s="159">
        <v>14</v>
      </c>
      <c r="I80" s="145">
        <f t="shared" si="29"/>
        <v>53.846153846153847</v>
      </c>
      <c r="J80" s="146">
        <v>21</v>
      </c>
      <c r="K80" s="145">
        <f t="shared" si="30"/>
        <v>80.769230769230774</v>
      </c>
      <c r="L80" s="144">
        <v>11</v>
      </c>
      <c r="M80" s="145">
        <f t="shared" si="31"/>
        <v>64.705882352941174</v>
      </c>
      <c r="N80" s="145">
        <f t="shared" si="32"/>
        <v>70.027296871926026</v>
      </c>
      <c r="O80" s="146">
        <v>5</v>
      </c>
      <c r="P80" s="145">
        <f t="shared" si="33"/>
        <v>50</v>
      </c>
      <c r="Q80" s="160">
        <v>5</v>
      </c>
      <c r="R80" s="161">
        <f t="shared" si="34"/>
        <v>71.428571428571431</v>
      </c>
      <c r="S80" s="161">
        <v>8</v>
      </c>
      <c r="T80" s="161">
        <f t="shared" si="35"/>
        <v>80</v>
      </c>
      <c r="U80" s="145">
        <v>4</v>
      </c>
      <c r="V80" s="161">
        <f t="shared" si="36"/>
        <v>66.666666666666671</v>
      </c>
      <c r="W80" s="145">
        <f t="shared" si="37"/>
        <v>67.023809523809533</v>
      </c>
      <c r="X80" s="145"/>
      <c r="Y80" s="145"/>
      <c r="Z80" s="145"/>
      <c r="AA80" s="145"/>
      <c r="AB80" s="145">
        <f t="shared" si="38"/>
        <v>68.525553197867779</v>
      </c>
      <c r="AC80" s="145">
        <v>15</v>
      </c>
      <c r="AD80" s="153">
        <f t="shared" si="26"/>
        <v>83.525553197867779</v>
      </c>
      <c r="AE80" s="54"/>
    </row>
    <row r="81" spans="1:33" ht="20.25" customHeight="1">
      <c r="A81" s="134">
        <v>51158</v>
      </c>
      <c r="B81" s="138"/>
      <c r="C81" s="164" t="s">
        <v>137</v>
      </c>
      <c r="D81" s="144">
        <v>14</v>
      </c>
      <c r="E81" s="145">
        <f t="shared" si="27"/>
        <v>87.5</v>
      </c>
      <c r="F81" s="146">
        <v>15</v>
      </c>
      <c r="G81" s="145">
        <f t="shared" si="28"/>
        <v>65.217391304347828</v>
      </c>
      <c r="H81" s="159">
        <v>21</v>
      </c>
      <c r="I81" s="145">
        <f t="shared" si="29"/>
        <v>80.769230769230774</v>
      </c>
      <c r="J81" s="146">
        <v>22</v>
      </c>
      <c r="K81" s="145">
        <f t="shared" si="30"/>
        <v>84.615384615384613</v>
      </c>
      <c r="L81" s="144">
        <v>13</v>
      </c>
      <c r="M81" s="145">
        <f t="shared" si="31"/>
        <v>76.470588235294116</v>
      </c>
      <c r="N81" s="145">
        <f t="shared" si="32"/>
        <v>78.914518984851469</v>
      </c>
      <c r="O81" s="146">
        <v>8</v>
      </c>
      <c r="P81" s="145">
        <f t="shared" si="33"/>
        <v>80</v>
      </c>
      <c r="Q81" s="160">
        <v>6</v>
      </c>
      <c r="R81" s="161">
        <f t="shared" si="34"/>
        <v>85.714285714285708</v>
      </c>
      <c r="S81" s="161">
        <v>9</v>
      </c>
      <c r="T81" s="161">
        <f t="shared" si="35"/>
        <v>90</v>
      </c>
      <c r="U81" s="145">
        <v>6</v>
      </c>
      <c r="V81" s="161">
        <f t="shared" si="36"/>
        <v>100</v>
      </c>
      <c r="W81" s="145">
        <f t="shared" si="37"/>
        <v>88.928571428571431</v>
      </c>
      <c r="X81" s="145"/>
      <c r="Y81" s="145"/>
      <c r="Z81" s="145"/>
      <c r="AA81" s="145"/>
      <c r="AB81" s="145">
        <f t="shared" si="38"/>
        <v>83.921545206711443</v>
      </c>
      <c r="AC81" s="145">
        <v>15</v>
      </c>
      <c r="AD81" s="153">
        <f t="shared" si="26"/>
        <v>98.921545206711443</v>
      </c>
      <c r="AE81" s="55"/>
    </row>
    <row r="82" spans="1:33" ht="20.25" customHeight="1">
      <c r="A82" s="134">
        <v>51159</v>
      </c>
      <c r="B82" s="136"/>
      <c r="C82" s="167" t="s">
        <v>138</v>
      </c>
      <c r="D82" s="144">
        <v>14</v>
      </c>
      <c r="E82" s="145">
        <f t="shared" si="27"/>
        <v>87.5</v>
      </c>
      <c r="F82" s="146">
        <v>13</v>
      </c>
      <c r="G82" s="145">
        <f t="shared" si="28"/>
        <v>56.521739130434781</v>
      </c>
      <c r="H82" s="159">
        <v>12</v>
      </c>
      <c r="I82" s="145">
        <f t="shared" si="29"/>
        <v>46.153846153846153</v>
      </c>
      <c r="J82" s="146">
        <v>18</v>
      </c>
      <c r="K82" s="145">
        <f t="shared" si="30"/>
        <v>69.230769230769226</v>
      </c>
      <c r="L82" s="144">
        <v>8</v>
      </c>
      <c r="M82" s="145">
        <f t="shared" si="31"/>
        <v>47.058823529411768</v>
      </c>
      <c r="N82" s="145">
        <f t="shared" si="32"/>
        <v>61.293035608892389</v>
      </c>
      <c r="O82" s="146">
        <v>7</v>
      </c>
      <c r="P82" s="145">
        <f t="shared" si="33"/>
        <v>70</v>
      </c>
      <c r="Q82" s="160">
        <v>4</v>
      </c>
      <c r="R82" s="161">
        <f t="shared" si="34"/>
        <v>57.142857142857146</v>
      </c>
      <c r="S82" s="161">
        <v>7</v>
      </c>
      <c r="T82" s="161">
        <f t="shared" si="35"/>
        <v>70</v>
      </c>
      <c r="U82" s="145">
        <v>4</v>
      </c>
      <c r="V82" s="161">
        <f t="shared" si="36"/>
        <v>66.666666666666671</v>
      </c>
      <c r="W82" s="145">
        <f t="shared" si="37"/>
        <v>65.952380952380949</v>
      </c>
      <c r="X82" s="145"/>
      <c r="Y82" s="145"/>
      <c r="Z82" s="145"/>
      <c r="AA82" s="145"/>
      <c r="AB82" s="145">
        <f t="shared" si="38"/>
        <v>63.622708280636672</v>
      </c>
      <c r="AC82" s="145">
        <v>15</v>
      </c>
      <c r="AD82" s="153">
        <f t="shared" si="26"/>
        <v>78.622708280636672</v>
      </c>
      <c r="AE82" s="54"/>
    </row>
    <row r="83" spans="1:33">
      <c r="A83" s="245"/>
      <c r="B83" s="246"/>
      <c r="C83" s="246"/>
      <c r="D83" s="246"/>
      <c r="E83" s="246"/>
      <c r="F83" s="246"/>
      <c r="G83" s="246"/>
      <c r="H83" s="246"/>
      <c r="I83" s="246"/>
      <c r="J83" s="246"/>
      <c r="K83" s="246"/>
      <c r="L83" s="246"/>
      <c r="M83" s="246"/>
      <c r="N83" s="246"/>
      <c r="O83" s="246"/>
      <c r="P83" s="246"/>
      <c r="Q83" s="246"/>
      <c r="R83" s="246"/>
      <c r="S83" s="246"/>
      <c r="T83" s="246"/>
      <c r="U83" s="246"/>
      <c r="V83" s="246"/>
      <c r="W83" s="246"/>
      <c r="X83" s="246"/>
      <c r="Y83" s="246"/>
      <c r="Z83" s="246"/>
      <c r="AA83" s="246"/>
      <c r="AB83" s="246"/>
      <c r="AC83" s="246"/>
      <c r="AD83" s="246"/>
      <c r="AE83" s="247"/>
    </row>
    <row r="84" spans="1:33">
      <c r="A84" s="185"/>
      <c r="B84" s="186"/>
      <c r="C84" s="184" t="s">
        <v>15</v>
      </c>
      <c r="D84" s="184"/>
      <c r="E84" s="184"/>
      <c r="F84" s="184"/>
      <c r="G84" s="184"/>
      <c r="H84" s="184"/>
      <c r="I84" s="184"/>
      <c r="J84" s="184"/>
      <c r="K84" s="193"/>
      <c r="L84" s="193"/>
      <c r="M84" s="193"/>
      <c r="N84" s="193"/>
      <c r="O84" s="193" t="s">
        <v>16</v>
      </c>
      <c r="P84" s="193"/>
      <c r="Q84" s="193"/>
      <c r="R84" s="193"/>
      <c r="S84" s="192"/>
      <c r="T84" s="192"/>
      <c r="U84" s="186"/>
      <c r="V84" s="186"/>
      <c r="W84" s="186"/>
      <c r="X84" s="186"/>
      <c r="Y84" s="186"/>
      <c r="Z84" s="186"/>
      <c r="AA84" s="186"/>
      <c r="AB84" s="186"/>
      <c r="AC84" s="186"/>
      <c r="AD84" s="186"/>
      <c r="AE84" s="187"/>
    </row>
    <row r="85" spans="1:33">
      <c r="A85" s="185"/>
      <c r="B85" s="186"/>
      <c r="C85" s="192" t="s">
        <v>169</v>
      </c>
      <c r="D85" s="192"/>
      <c r="E85" s="192"/>
      <c r="F85" s="192"/>
      <c r="G85" s="192"/>
      <c r="H85" s="192"/>
      <c r="I85" s="192"/>
      <c r="J85" s="192"/>
      <c r="K85" s="192"/>
      <c r="L85" s="192"/>
      <c r="M85" s="192" t="s">
        <v>18</v>
      </c>
      <c r="O85" s="192"/>
      <c r="P85" s="192"/>
      <c r="Q85" s="192"/>
      <c r="R85" s="192"/>
      <c r="S85" s="192"/>
      <c r="T85" s="192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7"/>
    </row>
    <row r="86" spans="1:33">
      <c r="A86" s="42"/>
      <c r="B86" s="43"/>
      <c r="C86" s="210"/>
      <c r="D86" s="210"/>
      <c r="E86" s="210"/>
      <c r="F86" s="94"/>
      <c r="G86" s="94"/>
      <c r="H86" s="94"/>
      <c r="I86" s="94"/>
      <c r="J86" s="94"/>
      <c r="K86" s="94"/>
      <c r="L86" s="94"/>
      <c r="M86" s="94"/>
      <c r="N86" s="250"/>
      <c r="O86" s="250"/>
      <c r="P86" s="250"/>
      <c r="Q86" s="250"/>
      <c r="R86" s="248"/>
      <c r="S86" s="248"/>
      <c r="T86" s="248"/>
      <c r="U86" s="248"/>
      <c r="V86" s="248"/>
      <c r="W86" s="248"/>
      <c r="X86" s="248"/>
      <c r="Y86" s="248"/>
      <c r="Z86" s="248"/>
      <c r="AA86" s="248"/>
      <c r="AB86" s="248"/>
      <c r="AC86" s="188"/>
      <c r="AD86" s="188"/>
      <c r="AE86" s="45"/>
    </row>
    <row r="87" spans="1:33" ht="21.75" customHeight="1" thickBot="1">
      <c r="A87" s="46"/>
      <c r="B87" s="47"/>
      <c r="C87" s="252"/>
      <c r="D87" s="252"/>
      <c r="E87" s="252"/>
      <c r="F87" s="190"/>
      <c r="G87" s="190"/>
      <c r="H87" s="191"/>
      <c r="I87" s="95"/>
      <c r="J87" s="95"/>
      <c r="K87" s="95"/>
      <c r="L87" s="251"/>
      <c r="M87" s="251"/>
      <c r="N87" s="251"/>
      <c r="O87" s="251"/>
      <c r="P87" s="251"/>
      <c r="Q87" s="251"/>
      <c r="R87" s="249"/>
      <c r="S87" s="249"/>
      <c r="T87" s="249"/>
      <c r="U87" s="249"/>
      <c r="V87" s="249"/>
      <c r="W87" s="249"/>
      <c r="X87" s="249"/>
      <c r="Y87" s="249"/>
      <c r="Z87" s="249"/>
      <c r="AA87" s="249"/>
      <c r="AB87" s="249"/>
      <c r="AC87" s="189"/>
      <c r="AD87" s="189"/>
      <c r="AE87" s="47"/>
      <c r="AF87" s="35"/>
      <c r="AG87" s="36"/>
    </row>
    <row r="88" spans="1:33" s="38" customFormat="1"/>
    <row r="89" spans="1:33" s="38" customFormat="1">
      <c r="C89" s="39"/>
    </row>
    <row r="90" spans="1:33" s="38" customFormat="1">
      <c r="C90" s="39"/>
    </row>
    <row r="91" spans="1:33" s="38" customFormat="1">
      <c r="C91" s="39"/>
    </row>
    <row r="92" spans="1:33" s="38" customFormat="1">
      <c r="C92" s="39"/>
    </row>
    <row r="93" spans="1:33" s="38" customFormat="1">
      <c r="C93" s="39"/>
    </row>
    <row r="94" spans="1:33" s="38" customFormat="1">
      <c r="C94" s="39"/>
    </row>
    <row r="95" spans="1:33" s="38" customFormat="1">
      <c r="C95" s="39"/>
    </row>
    <row r="96" spans="1:33" s="38" customFormat="1">
      <c r="C96" s="39"/>
    </row>
    <row r="97" spans="3:3" s="38" customFormat="1">
      <c r="C97" s="39"/>
    </row>
    <row r="98" spans="3:3" s="38" customFormat="1">
      <c r="C98" s="39"/>
    </row>
    <row r="99" spans="3:3" s="38" customFormat="1">
      <c r="C99" s="39"/>
    </row>
    <row r="100" spans="3:3" s="38" customFormat="1">
      <c r="C100" s="39"/>
    </row>
    <row r="101" spans="3:3" s="38" customFormat="1">
      <c r="C101" s="39"/>
    </row>
    <row r="102" spans="3:3" s="38" customFormat="1">
      <c r="C102" s="39"/>
    </row>
    <row r="103" spans="3:3" s="38" customFormat="1">
      <c r="C103" s="39"/>
    </row>
    <row r="104" spans="3:3" s="38" customFormat="1">
      <c r="C104" s="39"/>
    </row>
    <row r="105" spans="3:3" s="38" customFormat="1">
      <c r="C105" s="39"/>
    </row>
    <row r="106" spans="3:3" s="38" customFormat="1">
      <c r="C106" s="39"/>
    </row>
    <row r="107" spans="3:3" s="38" customFormat="1">
      <c r="C107" s="39"/>
    </row>
    <row r="108" spans="3:3" s="38" customFormat="1">
      <c r="C108" s="39"/>
    </row>
    <row r="109" spans="3:3" s="38" customFormat="1">
      <c r="C109" s="39"/>
    </row>
    <row r="110" spans="3:3" s="38" customFormat="1">
      <c r="C110" s="39"/>
    </row>
    <row r="111" spans="3:3" s="38" customFormat="1">
      <c r="C111" s="39"/>
    </row>
    <row r="112" spans="3:3" s="38" customFormat="1">
      <c r="C112" s="39"/>
    </row>
    <row r="113" spans="3:3" s="38" customFormat="1">
      <c r="C113" s="39"/>
    </row>
    <row r="114" spans="3:3" s="38" customFormat="1">
      <c r="C114" s="39"/>
    </row>
    <row r="115" spans="3:3" s="38" customFormat="1">
      <c r="C115" s="39"/>
    </row>
    <row r="116" spans="3:3" s="38" customFormat="1">
      <c r="C116" s="39"/>
    </row>
    <row r="117" spans="3:3" s="38" customFormat="1">
      <c r="C117" s="39"/>
    </row>
    <row r="118" spans="3:3" s="38" customFormat="1">
      <c r="C118" s="39"/>
    </row>
    <row r="119" spans="3:3" s="38" customFormat="1">
      <c r="C119" s="39"/>
    </row>
    <row r="120" spans="3:3" s="38" customFormat="1">
      <c r="C120" s="39"/>
    </row>
    <row r="121" spans="3:3" s="38" customFormat="1">
      <c r="C121" s="39"/>
    </row>
    <row r="122" spans="3:3" s="38" customFormat="1">
      <c r="C122" s="39"/>
    </row>
    <row r="123" spans="3:3" s="38" customFormat="1">
      <c r="C123" s="39"/>
    </row>
    <row r="124" spans="3:3" s="38" customFormat="1">
      <c r="C124" s="39"/>
    </row>
    <row r="125" spans="3:3" s="38" customFormat="1">
      <c r="C125" s="39"/>
    </row>
    <row r="126" spans="3:3" s="38" customFormat="1">
      <c r="C126" s="39"/>
    </row>
    <row r="127" spans="3:3" s="38" customFormat="1">
      <c r="C127" s="39"/>
    </row>
    <row r="128" spans="3:3" s="38" customFormat="1">
      <c r="C128" s="39"/>
    </row>
    <row r="129" spans="3:3" s="38" customFormat="1">
      <c r="C129" s="39"/>
    </row>
    <row r="130" spans="3:3" s="38" customFormat="1">
      <c r="C130" s="39"/>
    </row>
    <row r="131" spans="3:3" s="38" customFormat="1">
      <c r="C131" s="39"/>
    </row>
    <row r="132" spans="3:3" s="38" customFormat="1">
      <c r="C132" s="39"/>
    </row>
    <row r="133" spans="3:3" s="38" customFormat="1">
      <c r="C133" s="39"/>
    </row>
    <row r="134" spans="3:3" s="38" customFormat="1">
      <c r="C134" s="39"/>
    </row>
    <row r="135" spans="3:3" s="38" customFormat="1">
      <c r="C135" s="39"/>
    </row>
    <row r="136" spans="3:3" s="38" customFormat="1">
      <c r="C136" s="39"/>
    </row>
    <row r="137" spans="3:3" s="38" customFormat="1">
      <c r="C137" s="39"/>
    </row>
    <row r="138" spans="3:3" s="38" customFormat="1">
      <c r="C138" s="39"/>
    </row>
    <row r="139" spans="3:3" s="38" customFormat="1">
      <c r="C139" s="39"/>
    </row>
    <row r="140" spans="3:3" s="38" customFormat="1">
      <c r="C140" s="39"/>
    </row>
    <row r="141" spans="3:3" s="38" customFormat="1">
      <c r="C141" s="39"/>
    </row>
    <row r="142" spans="3:3" s="38" customFormat="1">
      <c r="C142" s="39"/>
    </row>
    <row r="143" spans="3:3" s="38" customFormat="1">
      <c r="C143" s="39"/>
    </row>
    <row r="144" spans="3:3" s="38" customFormat="1"/>
    <row r="145" s="38" customFormat="1"/>
    <row r="146" s="38" customFormat="1"/>
    <row r="147" s="38" customFormat="1"/>
    <row r="148" s="38" customFormat="1"/>
    <row r="149" s="38" customFormat="1"/>
    <row r="150" s="38" customFormat="1"/>
    <row r="151" s="38" customFormat="1"/>
    <row r="152" s="38" customFormat="1"/>
    <row r="153" s="38" customFormat="1"/>
    <row r="154" s="38" customFormat="1"/>
    <row r="155" s="38" customFormat="1"/>
    <row r="156" s="38" customFormat="1"/>
    <row r="157" s="38" customFormat="1"/>
    <row r="158" s="38" customFormat="1"/>
    <row r="159" s="38" customFormat="1"/>
    <row r="160" s="38" customFormat="1"/>
    <row r="161" s="38" customFormat="1"/>
    <row r="162" s="38" customFormat="1"/>
    <row r="163" s="38" customFormat="1"/>
    <row r="164" s="38" customFormat="1"/>
    <row r="165" s="38" customFormat="1"/>
    <row r="166" s="38" customFormat="1"/>
    <row r="167" s="38" customFormat="1"/>
    <row r="168" s="38" customFormat="1"/>
    <row r="169" s="38" customFormat="1"/>
    <row r="170" s="38" customFormat="1"/>
    <row r="171" s="38" customFormat="1"/>
    <row r="172" s="38" customFormat="1"/>
    <row r="173" s="38" customFormat="1"/>
    <row r="174" s="38" customFormat="1"/>
    <row r="175" s="38" customFormat="1"/>
    <row r="176" s="38" customFormat="1"/>
    <row r="177" s="38" customFormat="1"/>
    <row r="178" s="38" customFormat="1"/>
    <row r="179" s="38" customFormat="1"/>
    <row r="180" s="38" customFormat="1"/>
    <row r="181" s="38" customFormat="1"/>
    <row r="182" s="38" customFormat="1"/>
    <row r="183" s="38" customFormat="1"/>
    <row r="184" s="38" customFormat="1"/>
    <row r="185" s="38" customFormat="1"/>
    <row r="186" s="38" customFormat="1"/>
    <row r="187" s="38" customFormat="1"/>
    <row r="188" s="38" customFormat="1"/>
    <row r="189" s="38" customFormat="1"/>
    <row r="190" s="38" customFormat="1"/>
    <row r="191" s="38" customFormat="1"/>
    <row r="192" s="38" customFormat="1"/>
    <row r="193" s="38" customFormat="1"/>
    <row r="194" s="38" customFormat="1"/>
    <row r="195" s="38" customFormat="1"/>
    <row r="196" s="38" customFormat="1"/>
    <row r="197" s="38" customFormat="1"/>
    <row r="198" s="38" customFormat="1"/>
    <row r="199" s="38" customFormat="1"/>
    <row r="200" s="38" customFormat="1"/>
    <row r="201" s="38" customFormat="1"/>
    <row r="202" s="38" customFormat="1"/>
    <row r="203" s="38" customFormat="1"/>
    <row r="204" s="38" customFormat="1"/>
    <row r="205" s="38" customFormat="1"/>
    <row r="206" s="38" customFormat="1"/>
    <row r="207" s="38" customFormat="1"/>
    <row r="208" s="38" customFormat="1"/>
    <row r="209" s="38" customFormat="1"/>
    <row r="210" s="38" customFormat="1"/>
    <row r="211" s="38" customFormat="1"/>
    <row r="212" s="38" customFormat="1"/>
    <row r="213" s="38" customFormat="1"/>
    <row r="214" s="38" customFormat="1"/>
    <row r="215" s="38" customFormat="1"/>
    <row r="216" s="38" customFormat="1"/>
    <row r="217" s="38" customFormat="1"/>
    <row r="218" s="38" customFormat="1"/>
    <row r="219" s="38" customFormat="1"/>
    <row r="220" s="38" customFormat="1"/>
    <row r="221" s="38" customFormat="1"/>
    <row r="222" s="38" customFormat="1"/>
    <row r="223" s="38" customFormat="1"/>
    <row r="224" s="38" customFormat="1"/>
    <row r="225" s="38" customFormat="1"/>
    <row r="226" s="38" customFormat="1"/>
    <row r="227" s="38" customFormat="1"/>
    <row r="228" s="38" customFormat="1"/>
    <row r="229" s="38" customFormat="1"/>
    <row r="230" s="38" customFormat="1"/>
    <row r="231" s="38" customFormat="1"/>
    <row r="232" s="38" customFormat="1"/>
    <row r="233" s="38" customFormat="1"/>
    <row r="234" s="38" customFormat="1"/>
    <row r="235" s="38" customFormat="1"/>
    <row r="236" s="38" customFormat="1"/>
    <row r="237" s="38" customFormat="1"/>
    <row r="238" s="38" customFormat="1"/>
    <row r="239" s="38" customFormat="1"/>
    <row r="240" s="38" customFormat="1"/>
    <row r="241" s="38" customFormat="1"/>
    <row r="242" s="38" customFormat="1"/>
    <row r="243" s="38" customFormat="1"/>
    <row r="244" s="38" customFormat="1"/>
    <row r="245" s="38" customFormat="1"/>
    <row r="246" s="38" customFormat="1"/>
    <row r="247" s="38" customFormat="1"/>
    <row r="248" s="38" customFormat="1"/>
    <row r="249" s="38" customFormat="1"/>
    <row r="250" s="38" customFormat="1"/>
    <row r="251" s="38" customFormat="1"/>
    <row r="252" s="38" customFormat="1"/>
    <row r="253" s="38" customFormat="1"/>
    <row r="254" s="38" customFormat="1"/>
    <row r="255" s="38" customFormat="1"/>
    <row r="256" s="38" customFormat="1"/>
    <row r="257" s="38" customFormat="1"/>
    <row r="258" s="38" customFormat="1"/>
    <row r="259" s="38" customFormat="1"/>
    <row r="260" s="38" customFormat="1"/>
    <row r="261" s="38" customFormat="1"/>
    <row r="262" s="38" customFormat="1"/>
    <row r="263" s="38" customFormat="1"/>
    <row r="264" s="38" customFormat="1"/>
    <row r="265" s="38" customFormat="1"/>
    <row r="266" s="38" customFormat="1"/>
    <row r="267" s="38" customFormat="1"/>
    <row r="268" s="38" customFormat="1"/>
    <row r="269" s="38" customFormat="1"/>
    <row r="270" s="38" customFormat="1"/>
    <row r="271" s="38" customFormat="1"/>
    <row r="272" s="38" customFormat="1"/>
    <row r="273" s="38" customFormat="1"/>
    <row r="274" s="38" customFormat="1"/>
    <row r="275" s="38" customFormat="1"/>
    <row r="276" s="38" customFormat="1"/>
    <row r="277" s="38" customFormat="1"/>
    <row r="278" s="38" customFormat="1"/>
    <row r="279" s="38" customFormat="1"/>
    <row r="280" s="38" customFormat="1"/>
    <row r="281" s="38" customFormat="1"/>
    <row r="282" s="38" customFormat="1"/>
    <row r="283" s="38" customFormat="1"/>
    <row r="284" s="38" customFormat="1"/>
    <row r="285" s="38" customFormat="1"/>
    <row r="286" s="38" customFormat="1"/>
    <row r="287" s="38" customFormat="1"/>
    <row r="288" s="38" customFormat="1"/>
    <row r="289" s="38" customFormat="1"/>
    <row r="290" s="38" customFormat="1"/>
    <row r="291" s="38" customFormat="1"/>
    <row r="292" s="38" customFormat="1"/>
    <row r="293" s="38" customFormat="1"/>
    <row r="294" s="38" customFormat="1"/>
    <row r="295" s="38" customFormat="1"/>
    <row r="296" s="38" customFormat="1"/>
    <row r="297" s="38" customFormat="1"/>
    <row r="298" s="38" customFormat="1"/>
    <row r="299" s="38" customFormat="1"/>
    <row r="300" s="38" customFormat="1"/>
    <row r="301" s="38" customFormat="1"/>
    <row r="302" s="38" customFormat="1"/>
    <row r="303" s="38" customFormat="1"/>
    <row r="304" s="38" customFormat="1"/>
    <row r="305" s="38" customFormat="1"/>
    <row r="306" s="38" customFormat="1"/>
    <row r="307" s="38" customFormat="1"/>
    <row r="308" s="38" customFormat="1"/>
    <row r="309" s="38" customFormat="1"/>
    <row r="310" s="38" customFormat="1"/>
    <row r="311" s="38" customFormat="1"/>
    <row r="312" s="38" customFormat="1"/>
    <row r="313" s="38" customFormat="1"/>
    <row r="314" s="38" customFormat="1"/>
    <row r="315" s="38" customFormat="1"/>
    <row r="316" s="38" customFormat="1"/>
    <row r="317" s="38" customFormat="1"/>
    <row r="318" s="38" customFormat="1"/>
    <row r="319" s="38" customFormat="1"/>
    <row r="320" s="38" customFormat="1"/>
    <row r="321" s="38" customFormat="1"/>
    <row r="322" s="38" customFormat="1"/>
    <row r="323" s="38" customFormat="1"/>
    <row r="324" s="38" customFormat="1"/>
    <row r="325" s="38" customFormat="1"/>
    <row r="326" s="38" customFormat="1"/>
    <row r="327" s="38" customFormat="1"/>
    <row r="328" s="38" customFormat="1"/>
    <row r="329" s="38" customFormat="1"/>
    <row r="330" s="38" customFormat="1"/>
    <row r="331" s="38" customFormat="1"/>
    <row r="332" s="38" customFormat="1"/>
    <row r="333" s="38" customFormat="1"/>
    <row r="334" s="38" customFormat="1"/>
    <row r="335" s="38" customFormat="1"/>
    <row r="336" s="38" customFormat="1"/>
    <row r="337" s="38" customFormat="1"/>
    <row r="338" s="38" customFormat="1"/>
    <row r="339" s="38" customFormat="1"/>
    <row r="340" s="38" customFormat="1"/>
    <row r="341" s="38" customFormat="1"/>
    <row r="342" s="38" customFormat="1"/>
    <row r="343" s="38" customFormat="1"/>
    <row r="344" s="38" customFormat="1"/>
    <row r="345" s="38" customFormat="1"/>
    <row r="346" s="38" customFormat="1"/>
    <row r="347" s="38" customFormat="1"/>
    <row r="348" s="38" customFormat="1"/>
    <row r="349" s="38" customFormat="1"/>
    <row r="350" s="38" customFormat="1"/>
    <row r="351" s="38" customFormat="1"/>
    <row r="352" s="38" customFormat="1"/>
    <row r="353" s="38" customFormat="1"/>
    <row r="354" s="38" customFormat="1"/>
    <row r="355" s="38" customFormat="1"/>
    <row r="356" s="38" customFormat="1"/>
    <row r="357" s="38" customFormat="1"/>
    <row r="358" s="38" customFormat="1"/>
    <row r="359" s="38" customFormat="1"/>
    <row r="360" s="38" customFormat="1"/>
    <row r="361" s="38" customFormat="1"/>
    <row r="362" s="38" customFormat="1"/>
    <row r="363" s="38" customFormat="1"/>
    <row r="364" s="38" customFormat="1"/>
    <row r="365" s="38" customFormat="1"/>
    <row r="366" s="38" customFormat="1"/>
    <row r="367" s="38" customFormat="1"/>
    <row r="368" s="38" customFormat="1"/>
    <row r="369" s="38" customFormat="1"/>
    <row r="370" s="38" customFormat="1"/>
    <row r="371" s="38" customFormat="1"/>
    <row r="372" s="38" customFormat="1"/>
    <row r="373" s="38" customFormat="1"/>
    <row r="374" s="38" customFormat="1"/>
    <row r="375" s="38" customFormat="1"/>
    <row r="376" s="38" customFormat="1"/>
    <row r="377" s="38" customFormat="1"/>
    <row r="378" s="38" customFormat="1"/>
    <row r="379" s="38" customFormat="1"/>
    <row r="380" s="38" customFormat="1"/>
    <row r="381" s="38" customFormat="1"/>
    <row r="382" s="38" customFormat="1"/>
    <row r="383" s="38" customFormat="1"/>
    <row r="384" s="38" customFormat="1"/>
    <row r="385" s="38" customFormat="1"/>
    <row r="386" s="38" customFormat="1"/>
    <row r="387" s="38" customFormat="1"/>
    <row r="388" s="38" customFormat="1"/>
    <row r="389" s="38" customFormat="1"/>
    <row r="390" s="38" customFormat="1"/>
    <row r="391" s="38" customFormat="1"/>
    <row r="392" s="38" customFormat="1"/>
    <row r="393" s="38" customFormat="1"/>
    <row r="394" s="38" customFormat="1"/>
    <row r="395" s="38" customFormat="1"/>
    <row r="396" s="38" customFormat="1"/>
    <row r="397" s="38" customFormat="1"/>
    <row r="398" s="38" customFormat="1"/>
    <row r="399" s="38" customFormat="1"/>
    <row r="400" s="38" customFormat="1"/>
    <row r="401" s="38" customFormat="1"/>
    <row r="402" s="38" customFormat="1"/>
    <row r="403" s="38" customFormat="1"/>
    <row r="404" s="38" customFormat="1"/>
    <row r="405" s="38" customFormat="1"/>
    <row r="406" s="38" customFormat="1"/>
    <row r="407" s="38" customFormat="1"/>
    <row r="408" s="38" customFormat="1"/>
    <row r="409" s="38" customFormat="1"/>
    <row r="410" s="38" customFormat="1"/>
    <row r="411" s="38" customFormat="1"/>
    <row r="412" s="38" customFormat="1"/>
    <row r="413" s="38" customFormat="1"/>
    <row r="414" s="38" customFormat="1"/>
    <row r="415" s="38" customFormat="1"/>
    <row r="416" s="38" customFormat="1"/>
    <row r="417" s="38" customFormat="1"/>
    <row r="418" s="38" customFormat="1"/>
    <row r="419" s="38" customFormat="1"/>
    <row r="420" s="38" customFormat="1"/>
    <row r="421" s="38" customFormat="1"/>
    <row r="422" s="38" customFormat="1"/>
    <row r="423" s="38" customFormat="1"/>
    <row r="424" s="38" customFormat="1"/>
    <row r="425" s="38" customFormat="1"/>
    <row r="426" s="38" customFormat="1"/>
    <row r="427" s="38" customFormat="1"/>
    <row r="428" s="38" customFormat="1"/>
    <row r="429" s="38" customFormat="1"/>
    <row r="430" s="38" customFormat="1"/>
    <row r="431" s="38" customFormat="1"/>
    <row r="432" s="38" customFormat="1"/>
    <row r="433" s="38" customFormat="1"/>
    <row r="434" s="38" customFormat="1"/>
    <row r="435" s="38" customFormat="1"/>
    <row r="436" s="38" customFormat="1"/>
    <row r="437" s="38" customFormat="1"/>
    <row r="438" s="38" customFormat="1"/>
    <row r="439" s="38" customFormat="1"/>
    <row r="440" s="38" customFormat="1"/>
    <row r="441" s="38" customFormat="1"/>
    <row r="442" s="38" customFormat="1"/>
    <row r="443" s="38" customFormat="1"/>
    <row r="444" s="38" customFormat="1"/>
    <row r="445" s="38" customFormat="1"/>
    <row r="446" s="38" customFormat="1"/>
    <row r="447" s="38" customFormat="1"/>
    <row r="448" s="38" customFormat="1"/>
    <row r="449" s="38" customFormat="1"/>
    <row r="450" s="38" customFormat="1"/>
    <row r="451" s="38" customFormat="1"/>
    <row r="452" s="38" customFormat="1"/>
    <row r="453" s="38" customFormat="1"/>
    <row r="454" s="38" customFormat="1"/>
    <row r="455" s="38" customFormat="1"/>
    <row r="456" s="38" customFormat="1"/>
    <row r="457" s="38" customFormat="1"/>
    <row r="458" s="38" customFormat="1"/>
    <row r="459" s="38" customFormat="1"/>
    <row r="460" s="38" customFormat="1"/>
    <row r="461" s="38" customFormat="1"/>
    <row r="462" s="38" customFormat="1"/>
    <row r="463" s="38" customFormat="1"/>
    <row r="464" s="38" customFormat="1"/>
    <row r="465" s="38" customFormat="1"/>
    <row r="466" s="38" customFormat="1"/>
    <row r="467" s="38" customFormat="1"/>
    <row r="468" s="38" customFormat="1"/>
    <row r="469" s="38" customFormat="1"/>
    <row r="470" s="38" customFormat="1"/>
    <row r="471" s="38" customFormat="1"/>
    <row r="472" s="38" customFormat="1"/>
    <row r="473" s="38" customFormat="1"/>
    <row r="474" s="38" customFormat="1"/>
    <row r="475" s="38" customFormat="1"/>
    <row r="476" s="38" customFormat="1"/>
    <row r="477" s="38" customFormat="1"/>
    <row r="478" s="38" customFormat="1"/>
    <row r="479" s="38" customFormat="1"/>
    <row r="480" s="38" customFormat="1"/>
    <row r="481" s="38" customFormat="1"/>
    <row r="482" s="38" customFormat="1"/>
    <row r="483" s="38" customFormat="1"/>
    <row r="484" s="38" customFormat="1"/>
    <row r="485" s="38" customFormat="1"/>
    <row r="486" s="38" customFormat="1"/>
    <row r="487" s="38" customFormat="1"/>
    <row r="488" s="38" customFormat="1"/>
    <row r="489" s="38" customFormat="1"/>
    <row r="490" s="38" customFormat="1"/>
    <row r="491" s="38" customFormat="1"/>
    <row r="492" s="38" customFormat="1"/>
    <row r="493" s="38" customFormat="1"/>
    <row r="494" s="38" customFormat="1"/>
    <row r="495" s="38" customFormat="1"/>
    <row r="496" s="38" customFormat="1"/>
    <row r="497" s="38" customFormat="1"/>
    <row r="498" s="38" customFormat="1"/>
    <row r="499" s="38" customFormat="1"/>
    <row r="500" s="38" customFormat="1"/>
    <row r="501" s="38" customFormat="1"/>
    <row r="502" s="38" customFormat="1"/>
    <row r="503" s="38" customFormat="1"/>
    <row r="504" s="38" customFormat="1"/>
    <row r="505" s="38" customFormat="1"/>
    <row r="506" s="38" customFormat="1"/>
    <row r="507" s="38" customFormat="1"/>
    <row r="508" s="38" customFormat="1"/>
    <row r="509" s="38" customFormat="1"/>
    <row r="510" s="38" customFormat="1"/>
    <row r="511" s="38" customFormat="1"/>
    <row r="512" s="38" customFormat="1"/>
    <row r="513" s="38" customFormat="1"/>
    <row r="514" s="38" customFormat="1"/>
    <row r="515" s="38" customFormat="1"/>
    <row r="516" s="38" customFormat="1"/>
    <row r="517" s="38" customFormat="1"/>
    <row r="518" s="38" customFormat="1"/>
    <row r="519" s="38" customFormat="1"/>
    <row r="520" s="38" customFormat="1"/>
    <row r="521" s="38" customFormat="1"/>
    <row r="522" s="38" customFormat="1"/>
    <row r="523" s="38" customFormat="1"/>
    <row r="524" s="38" customFormat="1"/>
    <row r="525" s="38" customFormat="1"/>
    <row r="526" s="38" customFormat="1"/>
    <row r="527" s="38" customFormat="1"/>
    <row r="528" s="38" customFormat="1"/>
    <row r="529" s="38" customFormat="1"/>
    <row r="530" s="38" customFormat="1"/>
    <row r="531" s="38" customFormat="1"/>
    <row r="532" s="38" customFormat="1"/>
    <row r="533" s="38" customFormat="1"/>
    <row r="534" s="38" customFormat="1"/>
    <row r="535" s="38" customFormat="1"/>
    <row r="536" s="38" customFormat="1"/>
    <row r="537" s="38" customFormat="1"/>
    <row r="538" s="38" customFormat="1"/>
    <row r="539" s="38" customFormat="1"/>
    <row r="540" s="38" customFormat="1"/>
    <row r="541" s="38" customFormat="1"/>
    <row r="542" s="38" customFormat="1"/>
    <row r="543" s="38" customFormat="1"/>
    <row r="544" s="38" customFormat="1"/>
    <row r="545" s="38" customFormat="1"/>
    <row r="546" s="38" customFormat="1"/>
    <row r="547" s="38" customFormat="1"/>
    <row r="548" s="38" customFormat="1"/>
    <row r="549" s="38" customFormat="1"/>
    <row r="550" s="38" customFormat="1"/>
    <row r="551" s="38" customFormat="1"/>
    <row r="552" s="38" customFormat="1"/>
    <row r="553" s="38" customFormat="1"/>
    <row r="554" s="38" customFormat="1"/>
    <row r="555" s="38" customFormat="1"/>
    <row r="556" s="38" customFormat="1"/>
    <row r="557" s="38" customFormat="1"/>
    <row r="558" s="38" customFormat="1"/>
    <row r="559" s="38" customFormat="1"/>
    <row r="560" s="38" customFormat="1"/>
    <row r="561" s="38" customFormat="1"/>
    <row r="562" s="38" customFormat="1"/>
    <row r="563" s="38" customFormat="1"/>
    <row r="564" s="38" customFormat="1"/>
    <row r="565" s="38" customFormat="1"/>
    <row r="566" s="38" customFormat="1"/>
    <row r="567" s="38" customFormat="1"/>
    <row r="568" s="38" customFormat="1"/>
    <row r="569" s="38" customFormat="1"/>
    <row r="570" s="38" customFormat="1"/>
    <row r="571" s="38" customFormat="1"/>
    <row r="572" s="38" customFormat="1"/>
    <row r="573" s="38" customFormat="1"/>
    <row r="574" s="38" customFormat="1"/>
    <row r="575" s="38" customFormat="1"/>
    <row r="576" s="38" customFormat="1"/>
    <row r="577" s="38" customFormat="1"/>
    <row r="578" s="38" customFormat="1"/>
    <row r="579" s="38" customFormat="1"/>
    <row r="580" s="38" customFormat="1"/>
    <row r="581" s="38" customFormat="1"/>
    <row r="582" s="38" customFormat="1"/>
    <row r="583" s="38" customFormat="1"/>
    <row r="584" s="38" customFormat="1"/>
    <row r="585" s="38" customFormat="1"/>
    <row r="586" s="38" customFormat="1"/>
    <row r="587" s="38" customFormat="1"/>
    <row r="588" s="38" customFormat="1"/>
    <row r="589" s="38" customFormat="1"/>
    <row r="590" s="38" customFormat="1"/>
    <row r="591" s="38" customFormat="1"/>
    <row r="592" s="38" customFormat="1"/>
    <row r="593" s="38" customFormat="1"/>
    <row r="594" s="38" customFormat="1"/>
    <row r="595" s="38" customFormat="1"/>
    <row r="596" s="38" customFormat="1"/>
    <row r="597" s="38" customFormat="1"/>
    <row r="598" s="38" customFormat="1"/>
    <row r="599" s="38" customFormat="1"/>
    <row r="600" s="38" customFormat="1"/>
    <row r="601" s="38" customFormat="1"/>
    <row r="602" s="38" customFormat="1"/>
    <row r="603" s="38" customFormat="1"/>
    <row r="604" s="38" customFormat="1"/>
    <row r="605" s="38" customFormat="1"/>
    <row r="606" s="38" customFormat="1"/>
    <row r="607" s="38" customFormat="1"/>
    <row r="608" s="38" customFormat="1"/>
    <row r="609" s="38" customFormat="1"/>
    <row r="610" s="38" customFormat="1"/>
    <row r="611" s="38" customFormat="1"/>
    <row r="612" s="38" customFormat="1"/>
    <row r="613" s="38" customFormat="1"/>
    <row r="614" s="38" customFormat="1"/>
    <row r="615" s="38" customFormat="1"/>
    <row r="616" s="38" customFormat="1"/>
    <row r="617" s="38" customFormat="1"/>
    <row r="618" s="38" customFormat="1"/>
    <row r="619" s="38" customFormat="1"/>
    <row r="620" s="38" customFormat="1"/>
    <row r="621" s="38" customFormat="1"/>
    <row r="622" s="38" customFormat="1"/>
    <row r="623" s="38" customFormat="1"/>
    <row r="624" s="38" customFormat="1"/>
    <row r="625" s="38" customFormat="1"/>
    <row r="626" s="38" customFormat="1"/>
    <row r="627" s="38" customFormat="1"/>
    <row r="628" s="38" customFormat="1"/>
    <row r="629" s="38" customFormat="1"/>
    <row r="630" s="38" customFormat="1"/>
    <row r="631" s="38" customFormat="1"/>
    <row r="632" s="38" customFormat="1"/>
    <row r="633" s="38" customFormat="1"/>
    <row r="634" s="38" customFormat="1"/>
    <row r="635" s="38" customFormat="1"/>
    <row r="636" s="38" customFormat="1"/>
    <row r="637" s="38" customFormat="1"/>
    <row r="638" s="38" customFormat="1"/>
    <row r="639" s="38" customFormat="1"/>
    <row r="640" s="38" customFormat="1"/>
    <row r="641" s="38" customFormat="1"/>
    <row r="642" s="38" customFormat="1"/>
    <row r="643" s="38" customFormat="1"/>
    <row r="644" s="38" customFormat="1"/>
    <row r="645" s="38" customFormat="1"/>
    <row r="646" s="38" customFormat="1"/>
    <row r="647" s="38" customFormat="1"/>
    <row r="648" s="38" customFormat="1"/>
    <row r="649" s="38" customFormat="1"/>
    <row r="650" s="38" customFormat="1"/>
    <row r="651" s="38" customFormat="1"/>
    <row r="652" s="38" customFormat="1"/>
    <row r="653" s="38" customFormat="1"/>
    <row r="654" s="38" customFormat="1"/>
    <row r="655" s="38" customFormat="1"/>
    <row r="656" s="38" customFormat="1"/>
    <row r="657" s="38" customFormat="1"/>
    <row r="658" s="38" customFormat="1"/>
    <row r="659" s="38" customFormat="1"/>
    <row r="660" s="38" customFormat="1"/>
    <row r="661" s="38" customFormat="1"/>
    <row r="662" s="38" customFormat="1"/>
    <row r="663" s="38" customFormat="1"/>
    <row r="664" s="38" customFormat="1"/>
    <row r="665" s="38" customFormat="1"/>
    <row r="666" s="38" customFormat="1"/>
    <row r="667" s="38" customFormat="1"/>
    <row r="668" s="38" customFormat="1"/>
    <row r="669" s="38" customFormat="1"/>
    <row r="670" s="38" customFormat="1"/>
    <row r="671" s="38" customFormat="1"/>
    <row r="672" s="38" customFormat="1"/>
    <row r="673" s="38" customFormat="1"/>
    <row r="674" s="38" customFormat="1"/>
    <row r="675" s="38" customFormat="1"/>
    <row r="676" s="38" customFormat="1"/>
    <row r="677" s="38" customFormat="1"/>
    <row r="678" s="38" customFormat="1"/>
    <row r="679" s="38" customFormat="1"/>
    <row r="680" s="38" customFormat="1"/>
    <row r="681" s="38" customFormat="1"/>
    <row r="682" s="38" customFormat="1"/>
    <row r="683" s="38" customFormat="1"/>
    <row r="684" s="38" customFormat="1"/>
    <row r="685" s="38" customFormat="1"/>
    <row r="686" s="38" customFormat="1"/>
    <row r="687" s="38" customFormat="1"/>
    <row r="688" s="38" customFormat="1"/>
    <row r="689" s="38" customFormat="1"/>
    <row r="690" s="38" customFormat="1"/>
    <row r="691" s="38" customFormat="1"/>
    <row r="692" s="38" customFormat="1"/>
    <row r="693" s="38" customFormat="1"/>
    <row r="694" s="38" customFormat="1"/>
    <row r="695" s="38" customFormat="1"/>
    <row r="696" s="38" customFormat="1"/>
    <row r="697" s="38" customFormat="1"/>
    <row r="698" s="38" customFormat="1"/>
    <row r="699" s="38" customFormat="1"/>
    <row r="700" s="38" customFormat="1"/>
    <row r="701" s="38" customFormat="1"/>
    <row r="702" s="38" customFormat="1"/>
    <row r="703" s="38" customFormat="1"/>
    <row r="704" s="38" customFormat="1"/>
    <row r="705" s="38" customFormat="1"/>
    <row r="706" s="38" customFormat="1"/>
    <row r="707" s="38" customFormat="1"/>
    <row r="708" s="38" customFormat="1"/>
    <row r="709" s="38" customFormat="1"/>
    <row r="710" s="38" customFormat="1"/>
    <row r="711" s="38" customFormat="1"/>
    <row r="712" s="38" customFormat="1"/>
    <row r="713" s="38" customFormat="1"/>
    <row r="714" s="38" customFormat="1"/>
    <row r="715" s="38" customFormat="1"/>
    <row r="716" s="38" customFormat="1"/>
    <row r="717" s="38" customFormat="1"/>
    <row r="718" s="38" customFormat="1"/>
    <row r="719" s="38" customFormat="1"/>
    <row r="720" s="38" customFormat="1"/>
    <row r="721" s="38" customFormat="1"/>
    <row r="722" s="38" customFormat="1"/>
    <row r="723" s="38" customFormat="1"/>
    <row r="724" s="38" customFormat="1"/>
    <row r="725" s="38" customFormat="1"/>
    <row r="726" s="38" customFormat="1"/>
    <row r="727" s="38" customFormat="1"/>
    <row r="728" s="38" customFormat="1"/>
    <row r="729" s="38" customFormat="1"/>
    <row r="730" s="38" customFormat="1"/>
    <row r="731" s="38" customFormat="1"/>
    <row r="732" s="38" customFormat="1"/>
    <row r="733" s="38" customFormat="1"/>
    <row r="734" s="38" customFormat="1"/>
    <row r="735" s="38" customFormat="1"/>
    <row r="736" s="38" customFormat="1"/>
    <row r="737" s="38" customFormat="1"/>
    <row r="738" s="38" customFormat="1"/>
    <row r="739" s="38" customFormat="1"/>
    <row r="740" s="38" customFormat="1"/>
    <row r="741" s="38" customFormat="1"/>
    <row r="742" s="38" customFormat="1"/>
    <row r="743" s="38" customFormat="1"/>
    <row r="744" s="38" customFormat="1"/>
    <row r="745" s="38" customFormat="1"/>
    <row r="746" s="38" customFormat="1"/>
    <row r="747" s="38" customFormat="1"/>
    <row r="748" s="38" customFormat="1"/>
    <row r="749" s="38" customFormat="1"/>
    <row r="750" s="38" customFormat="1"/>
    <row r="751" s="38" customFormat="1"/>
    <row r="752" s="38" customFormat="1"/>
    <row r="753" s="38" customFormat="1"/>
    <row r="754" s="38" customFormat="1"/>
    <row r="755" s="38" customFormat="1"/>
    <row r="756" s="38" customFormat="1"/>
    <row r="757" s="38" customFormat="1"/>
    <row r="758" s="38" customFormat="1"/>
    <row r="759" s="38" customFormat="1"/>
    <row r="760" s="38" customFormat="1"/>
    <row r="761" s="38" customFormat="1"/>
    <row r="762" s="38" customFormat="1"/>
    <row r="763" s="38" customFormat="1"/>
    <row r="764" s="38" customFormat="1"/>
    <row r="765" s="38" customFormat="1"/>
    <row r="766" s="38" customFormat="1"/>
    <row r="767" s="38" customFormat="1"/>
    <row r="768" s="38" customFormat="1"/>
    <row r="769" s="38" customFormat="1"/>
    <row r="770" s="38" customFormat="1"/>
    <row r="771" s="38" customFormat="1"/>
    <row r="772" s="38" customFormat="1"/>
    <row r="773" s="38" customFormat="1"/>
    <row r="774" s="38" customFormat="1"/>
    <row r="775" s="38" customFormat="1"/>
    <row r="776" s="38" customFormat="1"/>
    <row r="777" s="38" customFormat="1"/>
    <row r="778" s="38" customFormat="1"/>
    <row r="779" s="38" customFormat="1"/>
    <row r="780" s="38" customFormat="1"/>
    <row r="781" s="38" customFormat="1"/>
    <row r="782" s="38" customFormat="1"/>
    <row r="783" s="38" customFormat="1"/>
    <row r="784" s="38" customFormat="1"/>
    <row r="785" s="38" customFormat="1"/>
    <row r="786" s="38" customFormat="1"/>
    <row r="787" s="38" customFormat="1"/>
    <row r="788" s="38" customFormat="1"/>
    <row r="789" s="38" customFormat="1"/>
    <row r="790" s="38" customFormat="1"/>
    <row r="791" s="38" customFormat="1"/>
    <row r="792" s="38" customFormat="1"/>
    <row r="793" s="38" customFormat="1"/>
    <row r="794" s="38" customFormat="1"/>
    <row r="795" s="38" customFormat="1"/>
    <row r="796" s="38" customFormat="1"/>
    <row r="797" s="38" customFormat="1"/>
    <row r="798" s="38" customFormat="1"/>
    <row r="799" s="38" customFormat="1"/>
    <row r="800" s="38" customFormat="1"/>
    <row r="801" s="38" customFormat="1"/>
    <row r="802" s="38" customFormat="1"/>
    <row r="803" s="38" customFormat="1"/>
    <row r="804" s="38" customFormat="1"/>
    <row r="805" s="38" customFormat="1"/>
    <row r="806" s="38" customFormat="1"/>
    <row r="807" s="38" customFormat="1"/>
    <row r="808" s="38" customFormat="1"/>
    <row r="809" s="38" customFormat="1"/>
    <row r="810" s="38" customFormat="1"/>
    <row r="811" s="38" customFormat="1"/>
    <row r="812" s="38" customFormat="1"/>
    <row r="813" s="38" customFormat="1"/>
    <row r="814" s="38" customFormat="1"/>
    <row r="815" s="38" customFormat="1"/>
    <row r="816" s="38" customFormat="1"/>
    <row r="817" s="38" customFormat="1"/>
    <row r="818" s="38" customFormat="1"/>
    <row r="819" s="38" customFormat="1"/>
    <row r="820" s="38" customFormat="1"/>
    <row r="821" s="38" customFormat="1"/>
    <row r="822" s="38" customFormat="1"/>
    <row r="823" s="38" customFormat="1"/>
    <row r="824" s="38" customFormat="1"/>
    <row r="825" s="38" customFormat="1"/>
    <row r="826" s="38" customFormat="1"/>
    <row r="827" s="38" customFormat="1"/>
    <row r="828" s="38" customFormat="1"/>
    <row r="829" s="38" customFormat="1"/>
    <row r="830" s="38" customFormat="1"/>
    <row r="831" s="38" customFormat="1"/>
    <row r="832" s="38" customFormat="1"/>
    <row r="833" s="38" customFormat="1"/>
    <row r="834" s="38" customFormat="1"/>
    <row r="835" s="38" customFormat="1"/>
    <row r="836" s="38" customFormat="1"/>
    <row r="837" s="38" customFormat="1"/>
    <row r="838" s="38" customFormat="1"/>
    <row r="839" s="38" customFormat="1"/>
    <row r="840" s="38" customFormat="1"/>
    <row r="841" s="38" customFormat="1"/>
    <row r="842" s="38" customFormat="1"/>
    <row r="843" s="38" customFormat="1"/>
    <row r="844" s="38" customFormat="1"/>
    <row r="845" s="38" customFormat="1"/>
    <row r="846" s="38" customFormat="1"/>
    <row r="847" s="38" customFormat="1"/>
    <row r="848" s="38" customFormat="1"/>
    <row r="849" s="38" customFormat="1"/>
    <row r="850" s="38" customFormat="1"/>
    <row r="851" s="38" customFormat="1"/>
    <row r="852" s="38" customFormat="1"/>
    <row r="853" s="38" customFormat="1"/>
    <row r="854" s="38" customFormat="1"/>
    <row r="855" s="38" customFormat="1"/>
    <row r="856" s="38" customFormat="1"/>
    <row r="857" s="38" customFormat="1"/>
    <row r="858" s="38" customFormat="1"/>
    <row r="859" s="38" customFormat="1"/>
    <row r="860" s="38" customFormat="1"/>
    <row r="861" s="38" customFormat="1"/>
    <row r="862" s="38" customFormat="1"/>
    <row r="863" s="38" customFormat="1"/>
    <row r="864" s="38" customFormat="1"/>
    <row r="865" s="38" customFormat="1"/>
    <row r="866" s="38" customFormat="1"/>
    <row r="867" s="38" customFormat="1"/>
    <row r="868" s="38" customFormat="1"/>
    <row r="869" s="38" customFormat="1"/>
    <row r="870" s="38" customFormat="1"/>
    <row r="871" s="38" customFormat="1"/>
    <row r="872" s="38" customFormat="1"/>
    <row r="873" s="38" customFormat="1"/>
    <row r="874" s="38" customFormat="1"/>
    <row r="875" s="38" customFormat="1"/>
    <row r="876" s="38" customFormat="1"/>
    <row r="877" s="38" customFormat="1"/>
    <row r="878" s="38" customFormat="1"/>
    <row r="879" s="38" customFormat="1"/>
    <row r="880" s="38" customFormat="1"/>
    <row r="881" s="38" customFormat="1"/>
    <row r="882" s="38" customFormat="1"/>
    <row r="883" s="38" customFormat="1"/>
    <row r="884" s="38" customFormat="1"/>
    <row r="885" s="38" customFormat="1"/>
    <row r="886" s="38" customFormat="1"/>
    <row r="887" s="38" customFormat="1"/>
    <row r="888" s="38" customFormat="1"/>
    <row r="889" s="38" customFormat="1"/>
    <row r="890" s="38" customFormat="1"/>
    <row r="891" s="38" customFormat="1"/>
    <row r="892" s="38" customFormat="1"/>
    <row r="893" s="38" customFormat="1"/>
    <row r="894" s="38" customFormat="1"/>
    <row r="895" s="38" customFormat="1"/>
    <row r="896" s="38" customFormat="1"/>
    <row r="897" s="38" customFormat="1"/>
    <row r="898" s="38" customFormat="1"/>
    <row r="899" s="38" customFormat="1"/>
    <row r="900" s="38" customFormat="1"/>
    <row r="901" s="38" customFormat="1"/>
    <row r="902" s="38" customFormat="1"/>
    <row r="903" s="38" customFormat="1"/>
    <row r="904" s="38" customFormat="1"/>
    <row r="905" s="38" customFormat="1"/>
    <row r="906" s="38" customFormat="1"/>
    <row r="907" s="38" customFormat="1"/>
    <row r="908" s="38" customFormat="1"/>
    <row r="909" s="38" customFormat="1"/>
    <row r="910" s="38" customFormat="1"/>
    <row r="911" s="38" customFormat="1"/>
    <row r="912" s="38" customFormat="1"/>
    <row r="913" s="38" customFormat="1"/>
    <row r="914" s="38" customFormat="1"/>
    <row r="915" s="38" customFormat="1"/>
    <row r="916" s="38" customFormat="1"/>
    <row r="917" s="38" customFormat="1"/>
    <row r="918" s="38" customFormat="1"/>
    <row r="919" s="38" customFormat="1"/>
    <row r="920" s="38" customFormat="1"/>
    <row r="921" s="38" customFormat="1"/>
    <row r="922" s="38" customFormat="1"/>
    <row r="923" s="38" customFormat="1"/>
    <row r="924" s="38" customFormat="1"/>
    <row r="925" s="38" customFormat="1"/>
    <row r="926" s="38" customFormat="1"/>
    <row r="927" s="38" customFormat="1"/>
    <row r="928" s="38" customFormat="1"/>
    <row r="929" s="38" customFormat="1"/>
    <row r="930" s="38" customFormat="1"/>
    <row r="931" s="38" customFormat="1"/>
    <row r="932" s="38" customFormat="1"/>
    <row r="933" s="38" customFormat="1"/>
    <row r="934" s="38" customFormat="1"/>
    <row r="935" s="38" customFormat="1"/>
    <row r="936" s="38" customFormat="1"/>
    <row r="937" s="38" customFormat="1"/>
    <row r="938" s="38" customFormat="1"/>
    <row r="939" s="38" customFormat="1"/>
    <row r="940" s="38" customFormat="1"/>
    <row r="941" s="38" customFormat="1"/>
    <row r="942" s="38" customFormat="1"/>
    <row r="943" s="38" customFormat="1"/>
    <row r="944" s="38" customFormat="1"/>
    <row r="945" s="38" customFormat="1"/>
    <row r="946" s="38" customFormat="1"/>
    <row r="947" s="38" customFormat="1"/>
    <row r="948" s="38" customFormat="1"/>
    <row r="949" s="38" customFormat="1"/>
    <row r="950" s="38" customFormat="1"/>
    <row r="951" s="38" customFormat="1"/>
    <row r="952" s="38" customFormat="1"/>
    <row r="953" s="38" customFormat="1"/>
    <row r="954" s="38" customFormat="1"/>
    <row r="955" s="38" customFormat="1"/>
    <row r="956" s="38" customFormat="1"/>
    <row r="957" s="38" customFormat="1"/>
    <row r="958" s="38" customFormat="1"/>
    <row r="959" s="38" customFormat="1"/>
    <row r="960" s="38" customFormat="1"/>
    <row r="961" s="38" customFormat="1"/>
    <row r="962" s="38" customFormat="1"/>
    <row r="963" s="38" customFormat="1"/>
    <row r="964" s="38" customFormat="1"/>
    <row r="965" s="38" customFormat="1"/>
    <row r="966" s="38" customFormat="1"/>
    <row r="967" s="38" customFormat="1"/>
    <row r="968" s="38" customFormat="1"/>
    <row r="969" s="38" customFormat="1"/>
    <row r="970" s="38" customFormat="1"/>
    <row r="971" s="38" customFormat="1"/>
    <row r="972" s="38" customFormat="1"/>
    <row r="973" s="38" customFormat="1"/>
    <row r="974" s="38" customFormat="1"/>
    <row r="975" s="38" customFormat="1"/>
    <row r="976" s="38" customFormat="1"/>
    <row r="977" s="38" customFormat="1"/>
    <row r="978" s="38" customFormat="1"/>
    <row r="979" s="38" customFormat="1"/>
    <row r="980" s="38" customFormat="1"/>
    <row r="981" s="38" customFormat="1"/>
    <row r="982" s="38" customFormat="1"/>
    <row r="983" s="38" customFormat="1"/>
    <row r="984" s="38" customFormat="1"/>
    <row r="985" s="38" customFormat="1"/>
    <row r="986" s="38" customFormat="1"/>
    <row r="987" s="38" customFormat="1"/>
    <row r="988" s="38" customFormat="1"/>
    <row r="989" s="38" customFormat="1"/>
    <row r="990" s="38" customFormat="1"/>
    <row r="991" s="38" customFormat="1"/>
    <row r="992" s="38" customFormat="1"/>
    <row r="993" s="38" customFormat="1"/>
    <row r="994" s="38" customFormat="1"/>
    <row r="995" s="38" customFormat="1"/>
    <row r="996" s="38" customFormat="1"/>
    <row r="997" s="38" customFormat="1"/>
    <row r="998" s="38" customFormat="1"/>
    <row r="999" s="38" customFormat="1"/>
    <row r="1000" s="38" customFormat="1"/>
    <row r="1001" s="38" customFormat="1"/>
    <row r="1002" s="38" customFormat="1"/>
    <row r="1003" s="38" customFormat="1"/>
    <row r="1004" s="38" customFormat="1"/>
    <row r="1005" s="38" customFormat="1"/>
    <row r="1006" s="38" customFormat="1"/>
    <row r="1007" s="38" customFormat="1"/>
    <row r="1008" s="38" customFormat="1"/>
    <row r="1009" s="38" customFormat="1"/>
    <row r="1010" s="38" customFormat="1"/>
    <row r="1011" s="38" customFormat="1"/>
    <row r="1012" s="38" customFormat="1"/>
    <row r="1013" s="38" customFormat="1"/>
    <row r="1014" s="38" customFormat="1"/>
    <row r="1015" s="38" customFormat="1"/>
    <row r="1016" s="38" customFormat="1"/>
    <row r="1017" s="38" customFormat="1"/>
    <row r="1018" s="38" customFormat="1"/>
    <row r="1019" s="38" customFormat="1"/>
    <row r="1020" s="38" customFormat="1"/>
    <row r="1021" s="38" customFormat="1"/>
    <row r="1022" s="38" customFormat="1"/>
    <row r="1023" s="38" customFormat="1"/>
    <row r="1024" s="38" customFormat="1"/>
    <row r="1025" s="38" customFormat="1"/>
    <row r="1026" s="38" customFormat="1"/>
    <row r="1027" s="38" customFormat="1"/>
    <row r="1028" s="38" customFormat="1"/>
    <row r="1029" s="38" customFormat="1"/>
    <row r="1030" s="38" customFormat="1"/>
    <row r="1031" s="38" customFormat="1"/>
    <row r="1032" s="38" customFormat="1"/>
    <row r="1033" s="38" customFormat="1"/>
    <row r="1034" s="38" customFormat="1"/>
    <row r="1035" s="38" customFormat="1"/>
    <row r="1036" s="38" customFormat="1"/>
    <row r="1037" s="38" customFormat="1"/>
    <row r="1038" s="38" customFormat="1"/>
    <row r="1039" s="38" customFormat="1"/>
    <row r="1040" s="38" customFormat="1"/>
    <row r="1041" s="38" customFormat="1"/>
    <row r="1042" s="38" customFormat="1"/>
    <row r="1043" s="38" customFormat="1"/>
    <row r="1044" s="38" customFormat="1"/>
    <row r="1045" s="38" customFormat="1"/>
    <row r="1046" s="38" customFormat="1"/>
    <row r="1047" s="38" customFormat="1"/>
    <row r="1048" s="38" customFormat="1"/>
    <row r="1049" s="38" customFormat="1"/>
    <row r="1050" s="38" customFormat="1"/>
    <row r="1051" s="38" customFormat="1"/>
    <row r="1052" s="38" customFormat="1"/>
    <row r="1053" s="38" customFormat="1"/>
    <row r="1054" s="38" customFormat="1"/>
    <row r="1055" s="38" customFormat="1"/>
    <row r="1056" s="38" customFormat="1"/>
    <row r="1057" s="38" customFormat="1"/>
    <row r="1058" s="38" customFormat="1"/>
    <row r="1059" s="38" customFormat="1"/>
    <row r="1060" s="38" customFormat="1"/>
    <row r="1061" s="38" customFormat="1"/>
    <row r="1062" s="38" customFormat="1"/>
    <row r="1063" s="38" customFormat="1"/>
    <row r="1064" s="38" customFormat="1"/>
    <row r="1065" s="38" customFormat="1"/>
    <row r="1066" s="38" customFormat="1"/>
    <row r="1067" s="38" customFormat="1"/>
    <row r="1068" s="38" customFormat="1"/>
    <row r="1069" s="38" customFormat="1"/>
    <row r="1070" s="38" customFormat="1"/>
    <row r="1071" s="38" customFormat="1"/>
    <row r="1072" s="38" customFormat="1"/>
    <row r="1073" s="38" customFormat="1"/>
    <row r="1074" s="38" customFormat="1"/>
    <row r="1075" s="38" customFormat="1"/>
    <row r="1076" s="38" customFormat="1"/>
    <row r="1077" s="38" customFormat="1"/>
    <row r="1078" s="38" customFormat="1"/>
    <row r="1079" s="38" customFormat="1"/>
    <row r="1080" s="38" customFormat="1"/>
    <row r="1081" s="38" customFormat="1"/>
    <row r="1082" s="38" customFormat="1"/>
    <row r="1083" s="38" customFormat="1"/>
    <row r="1084" s="38" customFormat="1"/>
    <row r="1085" s="38" customFormat="1"/>
    <row r="1086" s="38" customFormat="1"/>
    <row r="1087" s="38" customFormat="1"/>
    <row r="1088" s="38" customFormat="1"/>
    <row r="1089" s="38" customFormat="1"/>
    <row r="1090" s="38" customFormat="1"/>
    <row r="1091" s="38" customFormat="1"/>
    <row r="1092" s="38" customFormat="1"/>
    <row r="1093" s="38" customFormat="1"/>
    <row r="1094" s="38" customFormat="1"/>
    <row r="1095" s="38" customFormat="1"/>
    <row r="1096" s="38" customFormat="1"/>
    <row r="1097" s="38" customFormat="1"/>
    <row r="1098" s="38" customFormat="1"/>
    <row r="1099" s="38" customFormat="1"/>
    <row r="1100" s="38" customFormat="1"/>
    <row r="1101" s="38" customFormat="1"/>
  </sheetData>
  <customSheetViews>
    <customSheetView guid="{2620F8AF-66E2-4760-B6F0-204E848E0D02}" scale="84" hiddenColumns="1" topLeftCell="A55">
      <selection activeCell="A61" sqref="A61:AE61"/>
      <rowBreaks count="3" manualBreakCount="3">
        <brk id="29" max="27" man="1"/>
        <brk id="58" max="16383" man="1"/>
        <brk id="87" max="16383" man="1"/>
      </rowBreaks>
      <pageMargins left="0" right="0" top="0.196850393700787" bottom="0.196850393700787" header="0" footer="0"/>
      <printOptions horizontalCentered="1" verticalCentered="1"/>
      <pageSetup paperSize="9" scale="80" orientation="landscape" r:id="rId1"/>
    </customSheetView>
    <customSheetView guid="{AF811A35-C827-4E0B-82FF-347E2E3F159E}" scale="84" showPageBreaks="1" printArea="1" hiddenColumns="1" view="pageBreakPreview" topLeftCell="A58">
      <selection activeCell="P64" sqref="P64"/>
      <rowBreaks count="3" manualBreakCount="3">
        <brk id="29" max="27" man="1"/>
        <brk id="58" max="16383" man="1"/>
        <brk id="87" max="16383" man="1"/>
      </rowBreaks>
      <pageMargins left="0" right="0" top="0.196850393700787" bottom="0.196850393700787" header="0" footer="0"/>
      <printOptions horizontalCentered="1" verticalCentered="1"/>
      <pageSetup paperSize="9" scale="80" orientation="landscape" r:id="rId2"/>
    </customSheetView>
  </customSheetViews>
  <mergeCells count="28">
    <mergeCell ref="C57:J57"/>
    <mergeCell ref="N29:X29"/>
    <mergeCell ref="C29:H29"/>
    <mergeCell ref="N28:X28"/>
    <mergeCell ref="A60:AE60"/>
    <mergeCell ref="A59:AE59"/>
    <mergeCell ref="A30:AE30"/>
    <mergeCell ref="A31:AE31"/>
    <mergeCell ref="A32:AE32"/>
    <mergeCell ref="A33:AE33"/>
    <mergeCell ref="A56:AE56"/>
    <mergeCell ref="N57:X57"/>
    <mergeCell ref="N58:Z58"/>
    <mergeCell ref="C58:J58"/>
    <mergeCell ref="C28:H28"/>
    <mergeCell ref="A61:AE61"/>
    <mergeCell ref="A62:AE62"/>
    <mergeCell ref="A83:AE83"/>
    <mergeCell ref="R86:AB87"/>
    <mergeCell ref="N86:Q86"/>
    <mergeCell ref="L87:Q87"/>
    <mergeCell ref="C87:E87"/>
    <mergeCell ref="C86:E86"/>
    <mergeCell ref="A1:AE1"/>
    <mergeCell ref="A2:AE2"/>
    <mergeCell ref="A3:AE3"/>
    <mergeCell ref="A4:AE4"/>
    <mergeCell ref="A27:AE27"/>
  </mergeCells>
  <conditionalFormatting sqref="G86 F79:F82 L87 M7:N26 M36:N55 T36:V36 R36:R55 D7:G26 D36:G55 P36:P55 I7:K26 I36:K55 P7:AD26 W36:AD55 T37:AD55 M86 I86:K86 F65:F74 D65:E82 G65:G82 I65:K82 M65:N82 P65:AD82">
    <cfRule type="cellIs" dxfId="35" priority="95" operator="lessThan">
      <formula>75</formula>
    </cfRule>
  </conditionalFormatting>
  <conditionalFormatting sqref="G86 F79:F82 L87 M7:M26 M36:M55 T36:V36 R36:R55 D7:G26 D36:G55 P36:P55 I7:K26 I36:K55 P7:AD26 W36:AD55 T37:AD55 M86 I86:K86 F65:F74 D65:E82 G65:G82 I65:K82 M65:M82 P65:AD82">
    <cfRule type="cellIs" dxfId="34" priority="94" operator="greaterThanOrEqual">
      <formula>75</formula>
    </cfRule>
  </conditionalFormatting>
  <conditionalFormatting sqref="N7:N26 N36:N55 N65:N82">
    <cfRule type="cellIs" dxfId="33" priority="91" operator="lessThan">
      <formula>75</formula>
    </cfRule>
    <cfRule type="cellIs" dxfId="32" priority="92" operator="greaterThan">
      <formula>64</formula>
    </cfRule>
    <cfRule type="cellIs" dxfId="31" priority="93" operator="lessThan">
      <formula>64</formula>
    </cfRule>
  </conditionalFormatting>
  <conditionalFormatting sqref="U7:AD26 U36:AD55 U65:U82 W65:AD82">
    <cfRule type="cellIs" dxfId="30" priority="88" operator="lessThan">
      <formula>75</formula>
    </cfRule>
    <cfRule type="cellIs" dxfId="29" priority="89" operator="greaterThan">
      <formula>64</formula>
    </cfRule>
    <cfRule type="cellIs" dxfId="28" priority="90" operator="lessThan">
      <formula>64</formula>
    </cfRule>
  </conditionalFormatting>
  <conditionalFormatting sqref="U7:AD26 U36:AD55 U65:U82 W65:AD82">
    <cfRule type="cellIs" dxfId="27" priority="80" operator="lessThan">
      <formula>76</formula>
    </cfRule>
    <cfRule type="cellIs" dxfId="26" priority="81" operator="lessThan">
      <formula>74</formula>
    </cfRule>
    <cfRule type="cellIs" dxfId="25" priority="82" operator="lessThan">
      <formula>43</formula>
    </cfRule>
    <cfRule type="cellIs" dxfId="24" priority="83" operator="lessThan">
      <formula>74</formula>
    </cfRule>
    <cfRule type="cellIs" dxfId="23" priority="84" operator="lessThan">
      <formula>74</formula>
    </cfRule>
    <cfRule type="cellIs" dxfId="22" priority="85" operator="lessThan">
      <formula>75</formula>
    </cfRule>
    <cfRule type="cellIs" dxfId="21" priority="86" operator="lessThan">
      <formula>11</formula>
    </cfRule>
    <cfRule type="cellIs" dxfId="20" priority="87" operator="lessThan">
      <formula>10</formula>
    </cfRule>
  </conditionalFormatting>
  <conditionalFormatting sqref="F79:F82 T36:V36 R36:R55 M36:P55 D7:K26 D36:K55 O80:O82 M7:AD26 W36:AD55 T37:AD55 F65:F74 D65:E82 O65:O75 G65:G82 I65:K82 M65:N82 P65:AD82">
    <cfRule type="cellIs" dxfId="19" priority="79" operator="greaterThan">
      <formula>74</formula>
    </cfRule>
  </conditionalFormatting>
  <conditionalFormatting sqref="AJ4:AK4">
    <cfRule type="cellIs" dxfId="18" priority="78" operator="lessThan">
      <formula>75</formula>
    </cfRule>
  </conditionalFormatting>
  <conditionalFormatting sqref="AJ4:AK4">
    <cfRule type="cellIs" dxfId="17" priority="77" operator="greaterThanOrEqual">
      <formula>75</formula>
    </cfRule>
  </conditionalFormatting>
  <conditionalFormatting sqref="I28:K28 M28">
    <cfRule type="cellIs" dxfId="16" priority="62" operator="lessThan">
      <formula>75</formula>
    </cfRule>
  </conditionalFormatting>
  <conditionalFormatting sqref="I28:K28 M28">
    <cfRule type="cellIs" dxfId="15" priority="61" operator="greaterThanOrEqual">
      <formula>75</formula>
    </cfRule>
  </conditionalFormatting>
  <conditionalFormatting sqref="K57 M57">
    <cfRule type="cellIs" dxfId="14" priority="58" operator="lessThan">
      <formula>75</formula>
    </cfRule>
  </conditionalFormatting>
  <conditionalFormatting sqref="K57 M57">
    <cfRule type="cellIs" dxfId="13" priority="57" operator="greaterThanOrEqual">
      <formula>75</formula>
    </cfRule>
  </conditionalFormatting>
  <conditionalFormatting sqref="Q36:Q55">
    <cfRule type="cellIs" dxfId="12" priority="50" operator="lessThan">
      <formula>75</formula>
    </cfRule>
  </conditionalFormatting>
  <conditionalFormatting sqref="Q36:Q55">
    <cfRule type="cellIs" dxfId="11" priority="49" operator="greaterThanOrEqual">
      <formula>75</formula>
    </cfRule>
  </conditionalFormatting>
  <conditionalFormatting sqref="Q36:Q55">
    <cfRule type="cellIs" dxfId="10" priority="48" operator="greaterThan">
      <formula>74</formula>
    </cfRule>
  </conditionalFormatting>
  <conditionalFormatting sqref="K58 M58:N58">
    <cfRule type="cellIs" dxfId="9" priority="44" operator="lessThan">
      <formula>75</formula>
    </cfRule>
  </conditionalFormatting>
  <conditionalFormatting sqref="K58 M58:N58">
    <cfRule type="cellIs" dxfId="8" priority="43" operator="greaterThanOrEqual">
      <formula>75</formula>
    </cfRule>
  </conditionalFormatting>
  <conditionalFormatting sqref="R87:T87 G87 I87:K87">
    <cfRule type="cellIs" dxfId="7" priority="42" operator="lessThan">
      <formula>75</formula>
    </cfRule>
  </conditionalFormatting>
  <conditionalFormatting sqref="R87:T87 G87 I87:K87">
    <cfRule type="cellIs" dxfId="6" priority="41" operator="greaterThanOrEqual">
      <formula>75</formula>
    </cfRule>
  </conditionalFormatting>
  <conditionalFormatting sqref="I29:K29 M29:N29">
    <cfRule type="cellIs" dxfId="5" priority="40" operator="lessThan">
      <formula>75</formula>
    </cfRule>
  </conditionalFormatting>
  <conditionalFormatting sqref="I29:K29 M29:N29">
    <cfRule type="cellIs" dxfId="4" priority="39" operator="greaterThanOrEqual">
      <formula>75</formula>
    </cfRule>
  </conditionalFormatting>
  <conditionalFormatting sqref="AJ33:AK33">
    <cfRule type="cellIs" dxfId="3" priority="38" operator="lessThan">
      <formula>75</formula>
    </cfRule>
  </conditionalFormatting>
  <conditionalFormatting sqref="AJ33:AK33">
    <cfRule type="cellIs" dxfId="2" priority="37" operator="greaterThanOrEqual">
      <formula>75</formula>
    </cfRule>
  </conditionalFormatting>
  <conditionalFormatting sqref="AJ62:AK62">
    <cfRule type="cellIs" dxfId="1" priority="36" operator="lessThan">
      <formula>75</formula>
    </cfRule>
  </conditionalFormatting>
  <conditionalFormatting sqref="AJ62:AK62">
    <cfRule type="cellIs" dxfId="0" priority="35" operator="greaterThanOrEqual">
      <formula>75</formula>
    </cfRule>
  </conditionalFormatting>
  <printOptions horizontalCentered="1" verticalCentered="1"/>
  <pageMargins left="0" right="0" top="0.196850393700787" bottom="0.196850393700787" header="0" footer="0"/>
  <pageSetup paperSize="9" scale="80" orientation="landscape" r:id="rId3"/>
  <rowBreaks count="3" manualBreakCount="3">
    <brk id="29" max="27" man="1"/>
    <brk id="58" max="16383" man="1"/>
    <brk id="87" max="16383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FY1</vt:lpstr>
      <vt:lpstr>FY2</vt:lpstr>
      <vt:lpstr>'FY1'!Print_Area</vt:lpstr>
      <vt:lpstr>'FY2'!Print_Area</vt:lpstr>
    </vt:vector>
  </TitlesOfParts>
  <Company>Modern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comp-84</dc:creator>
  <cp:lastModifiedBy>Puranik</cp:lastModifiedBy>
  <cp:lastPrinted>2020-02-11T03:55:48Z</cp:lastPrinted>
  <dcterms:created xsi:type="dcterms:W3CDTF">2006-10-11T09:03:44Z</dcterms:created>
  <dcterms:modified xsi:type="dcterms:W3CDTF">2020-09-08T06:55:59Z</dcterms:modified>
</cp:coreProperties>
</file>