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19440" windowHeight="14180" tabRatio="686"/>
  </bookViews>
  <sheets>
    <sheet name="ΑΤΟΜΙΚΑ ΣΤΟΙΧΕΙΑ Α" sheetId="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3" i="6" l="1"/>
  <c r="E34" i="6"/>
  <c r="E19" i="6"/>
  <c r="E55" i="6"/>
  <c r="E33" i="6"/>
  <c r="E12" i="6"/>
  <c r="E18" i="6"/>
  <c r="E26" i="6"/>
  <c r="E29" i="6"/>
  <c r="E4" i="6"/>
  <c r="I2" i="6"/>
  <c r="H2" i="6"/>
  <c r="H1" i="6"/>
  <c r="E44" i="6"/>
  <c r="E17" i="6"/>
  <c r="E49" i="6"/>
  <c r="E31" i="6"/>
  <c r="E24" i="6"/>
  <c r="E54" i="6"/>
  <c r="E43" i="6"/>
  <c r="E28" i="6"/>
  <c r="U39" i="6"/>
  <c r="E61" i="6"/>
  <c r="U28" i="6"/>
  <c r="U27" i="6"/>
  <c r="U26" i="6"/>
  <c r="U29" i="6"/>
  <c r="U35" i="6"/>
  <c r="U38" i="6"/>
  <c r="U37" i="6"/>
  <c r="U40" i="6"/>
  <c r="T37" i="6"/>
  <c r="T29" i="6"/>
  <c r="T28" i="6"/>
  <c r="T27" i="6"/>
  <c r="T26" i="6"/>
  <c r="E36" i="6"/>
  <c r="E25" i="6"/>
  <c r="E23" i="6"/>
  <c r="E65" i="6"/>
  <c r="E60" i="6"/>
  <c r="E13" i="6"/>
  <c r="E20" i="6"/>
  <c r="E57" i="6"/>
  <c r="E56" i="6"/>
  <c r="E10" i="6"/>
  <c r="E11" i="6"/>
  <c r="E27" i="6"/>
  <c r="E45" i="6"/>
  <c r="E21" i="6"/>
  <c r="E41" i="6"/>
  <c r="E16" i="6"/>
  <c r="E62" i="6"/>
  <c r="E58" i="6"/>
  <c r="E42" i="6"/>
  <c r="E38" i="6"/>
  <c r="E14" i="6"/>
  <c r="E9" i="6"/>
  <c r="E37" i="6"/>
  <c r="E64" i="6"/>
  <c r="E52" i="6"/>
  <c r="E51" i="6"/>
  <c r="E8" i="6"/>
  <c r="E7" i="6"/>
  <c r="E39" i="6"/>
  <c r="E46" i="6"/>
  <c r="E30" i="6"/>
  <c r="E35" i="6"/>
  <c r="E47" i="6"/>
  <c r="E32" i="6"/>
  <c r="E59" i="6"/>
  <c r="E22" i="6"/>
  <c r="E6" i="6"/>
  <c r="E50" i="6"/>
  <c r="E48" i="6"/>
  <c r="E15" i="6"/>
  <c r="E5" i="6"/>
  <c r="E53" i="6"/>
  <c r="E40" i="6"/>
  <c r="L3" i="6"/>
  <c r="T39" i="6"/>
  <c r="T38" i="6"/>
  <c r="T35" i="6"/>
  <c r="T40" i="6"/>
  <c r="T15" i="6"/>
  <c r="T18" i="6"/>
  <c r="T5" i="6"/>
  <c r="T6" i="6"/>
  <c r="T10" i="6"/>
  <c r="T21" i="6"/>
  <c r="U15" i="6"/>
  <c r="U18" i="6"/>
  <c r="U21" i="6"/>
  <c r="T16" i="6"/>
  <c r="T19" i="6"/>
  <c r="T7" i="6"/>
  <c r="T8" i="6"/>
  <c r="T9" i="6"/>
  <c r="T17" i="6"/>
  <c r="T20" i="6"/>
  <c r="U16" i="6"/>
  <c r="U17" i="6"/>
  <c r="U19" i="6"/>
  <c r="U20" i="6"/>
</calcChain>
</file>

<file path=xl/sharedStrings.xml><?xml version="1.0" encoding="utf-8"?>
<sst xmlns="http://schemas.openxmlformats.org/spreadsheetml/2006/main" count="611" uniqueCount="190">
  <si>
    <t>Α/Α</t>
  </si>
  <si>
    <t>Επίθετο</t>
  </si>
  <si>
    <t>Όνομα</t>
  </si>
  <si>
    <t>Έτος Γέννησης</t>
  </si>
  <si>
    <t>Διεύθυνση</t>
  </si>
  <si>
    <t>Τηλέφωνο</t>
  </si>
  <si>
    <t>Φύλο</t>
  </si>
  <si>
    <t>Α</t>
  </si>
  <si>
    <t>Γ</t>
  </si>
  <si>
    <t>Βασίλειος</t>
  </si>
  <si>
    <t>Παναγιώτης</t>
  </si>
  <si>
    <t>Άνδρες</t>
  </si>
  <si>
    <t>Γυναίκες</t>
  </si>
  <si>
    <t>Ηλικία</t>
  </si>
  <si>
    <t>Ευάγγελος</t>
  </si>
  <si>
    <t>Συνέντευξη</t>
  </si>
  <si>
    <t>Α1</t>
  </si>
  <si>
    <t>Α2</t>
  </si>
  <si>
    <t>Α3</t>
  </si>
  <si>
    <t>Τμήμα</t>
  </si>
  <si>
    <t>ROMA</t>
  </si>
  <si>
    <t>Επάγγελμα</t>
  </si>
  <si>
    <t>Άνεργος</t>
  </si>
  <si>
    <t>Εργαζόμενος</t>
  </si>
  <si>
    <t>Δημήτριος</t>
  </si>
  <si>
    <t>Σπυρίδων</t>
  </si>
  <si>
    <t>Μαρία</t>
  </si>
  <si>
    <t>Κοκώνης</t>
  </si>
  <si>
    <t>Ειρήνη</t>
  </si>
  <si>
    <t>Νικόλαος</t>
  </si>
  <si>
    <t>Παναιτώλιο</t>
  </si>
  <si>
    <t>Αριστόπουλος</t>
  </si>
  <si>
    <t>Καμπέρης</t>
  </si>
  <si>
    <t>Θεοφάνης</t>
  </si>
  <si>
    <t>Ελένη</t>
  </si>
  <si>
    <t>NAI</t>
  </si>
  <si>
    <t>Βασιλική</t>
  </si>
  <si>
    <t>Αθανάσιος</t>
  </si>
  <si>
    <t>Γεώργιος</t>
  </si>
  <si>
    <t>Ζωή</t>
  </si>
  <si>
    <t>Παναγιώτα</t>
  </si>
  <si>
    <t>Ηλικίες</t>
  </si>
  <si>
    <t>Γρηγόριος</t>
  </si>
  <si>
    <t>Αριστοπούλου</t>
  </si>
  <si>
    <t>Βασιλόπουλος</t>
  </si>
  <si>
    <t>Θεοδωροπούλου</t>
  </si>
  <si>
    <t>Αγγελική</t>
  </si>
  <si>
    <t>Κωνσταντίνος</t>
  </si>
  <si>
    <t>Παιδια</t>
  </si>
  <si>
    <t>Α.Μ.</t>
  </si>
  <si>
    <t>&gt;65</t>
  </si>
  <si>
    <t>Συνταξιούχος</t>
  </si>
  <si>
    <t>Πολύτεκνοι</t>
  </si>
  <si>
    <t>ΟΚ</t>
  </si>
  <si>
    <t>Τίτλος</t>
  </si>
  <si>
    <t>Γέννησης</t>
  </si>
  <si>
    <t>Ταυτότητα</t>
  </si>
  <si>
    <t>Αγγελακόπουλος</t>
  </si>
  <si>
    <t>Τέρμα Κυριαζή, Αγρίνιο</t>
  </si>
  <si>
    <t>Πολίτη</t>
  </si>
  <si>
    <t>Πηνελόπη</t>
  </si>
  <si>
    <t>Σοφία</t>
  </si>
  <si>
    <t>Εργ. Κατ. Δοκιμίου</t>
  </si>
  <si>
    <t>ΑΜΕΑ</t>
  </si>
  <si>
    <t>Χριστίνα</t>
  </si>
  <si>
    <t>Μετανάστης</t>
  </si>
  <si>
    <t>Ζαπάντι</t>
  </si>
  <si>
    <t>OXI</t>
  </si>
  <si>
    <t>Αυτοαπασχολούμενος</t>
  </si>
  <si>
    <t>Μπαλτούμας</t>
  </si>
  <si>
    <t>Πραΐδου 61</t>
  </si>
  <si>
    <t>Βλαχοπούλου 2, Αγρίνιο</t>
  </si>
  <si>
    <t>Γεράσιμος</t>
  </si>
  <si>
    <t>Ευστάθιος</t>
  </si>
  <si>
    <t>Γρίβα</t>
  </si>
  <si>
    <t>Παγώνα</t>
  </si>
  <si>
    <t>Πλατανιάς Παραβόλας</t>
  </si>
  <si>
    <t>Κοκκώνη</t>
  </si>
  <si>
    <t>Πανάς</t>
  </si>
  <si>
    <t>Διονύσιος</t>
  </si>
  <si>
    <t>Φιλελλήνων 58</t>
  </si>
  <si>
    <t>Παπαδημητρίου</t>
  </si>
  <si>
    <t>Γεώργιος - Παναγιώτης</t>
  </si>
  <si>
    <t>Αναγνωστέλου</t>
  </si>
  <si>
    <t>Ευτυχία</t>
  </si>
  <si>
    <t>Επτανήσου 8</t>
  </si>
  <si>
    <t>Καλαμπαλίκη</t>
  </si>
  <si>
    <t>Ελευθερία</t>
  </si>
  <si>
    <t>Στάχτιαρη</t>
  </si>
  <si>
    <t>Αυγεροπούλου 9</t>
  </si>
  <si>
    <t>Κολιροπούλου</t>
  </si>
  <si>
    <t>Αντωνία</t>
  </si>
  <si>
    <t>Σολωμού 1</t>
  </si>
  <si>
    <t>Παναγιωτόπουλος</t>
  </si>
  <si>
    <t>Αναστάσιος</t>
  </si>
  <si>
    <t>Εθν. Στάδιο Αγρινίου</t>
  </si>
  <si>
    <t>Μαργαρίτα</t>
  </si>
  <si>
    <t>Αλαμάνας 37</t>
  </si>
  <si>
    <t>Κούση</t>
  </si>
  <si>
    <t>Αριστέα</t>
  </si>
  <si>
    <t>Αη Βασιλιώτικα</t>
  </si>
  <si>
    <t>Κοκκίνου</t>
  </si>
  <si>
    <t>Αγνή</t>
  </si>
  <si>
    <t>Χ. Τρικούπη 43Β</t>
  </si>
  <si>
    <t>Παλαιογιάννη</t>
  </si>
  <si>
    <t>Ι. Πολέμη 64</t>
  </si>
  <si>
    <t>Μπάδας</t>
  </si>
  <si>
    <t>Πατρ. Καλλινίκου 8</t>
  </si>
  <si>
    <t>Παπαρίζου</t>
  </si>
  <si>
    <t>Ματαράγκα</t>
  </si>
  <si>
    <t>Κουτάς</t>
  </si>
  <si>
    <t>Ξενοφώντας</t>
  </si>
  <si>
    <t>Απεραντίων</t>
  </si>
  <si>
    <t>Πέτρουλα 7</t>
  </si>
  <si>
    <t>Χαλαστάνης</t>
  </si>
  <si>
    <t>Ιωνίας 17</t>
  </si>
  <si>
    <t>Κουτρούμπα</t>
  </si>
  <si>
    <t>Παραβόλα</t>
  </si>
  <si>
    <t>Αυγέρη</t>
  </si>
  <si>
    <t>Αμαλία</t>
  </si>
  <si>
    <t>Η. Πολυτεχνείου</t>
  </si>
  <si>
    <t>Βλαχοδήμου</t>
  </si>
  <si>
    <t>Σαββούλα</t>
  </si>
  <si>
    <t>Αιτ. Συμπολιτείας 14</t>
  </si>
  <si>
    <t>Λίβα</t>
  </si>
  <si>
    <t>Ντάτσικας</t>
  </si>
  <si>
    <t>Λεύκα</t>
  </si>
  <si>
    <t>Σταυρόπουλος</t>
  </si>
  <si>
    <t>Αχ. Παράσχου 153Α</t>
  </si>
  <si>
    <t>Τσαγκρινού</t>
  </si>
  <si>
    <t>Κωνσταντίνα</t>
  </si>
  <si>
    <t>Γεωργ. Ζαλοκώστα 117</t>
  </si>
  <si>
    <t>Μπέσσας</t>
  </si>
  <si>
    <t>Επαμεινώνδας</t>
  </si>
  <si>
    <t>14ης Σεπτεμβρίου</t>
  </si>
  <si>
    <t>Αεροδρομίου 64</t>
  </si>
  <si>
    <t>Παγώνας</t>
  </si>
  <si>
    <t>Σκίπη 16</t>
  </si>
  <si>
    <t>Καραψίτης</t>
  </si>
  <si>
    <t>Χαράλαμπος</t>
  </si>
  <si>
    <t>Βλαχερνών 66</t>
  </si>
  <si>
    <t>Βασιλάρης</t>
  </si>
  <si>
    <t>Βελούχι</t>
  </si>
  <si>
    <t>Ορφέας</t>
  </si>
  <si>
    <t>Σούτας</t>
  </si>
  <si>
    <t>Εργ. Σταδίου Α17</t>
  </si>
  <si>
    <t>Ελευθέριος - Ραφαήλ</t>
  </si>
  <si>
    <t>Στεργίου</t>
  </si>
  <si>
    <t>Φιλίας 14, Αγρίνιο</t>
  </si>
  <si>
    <t>Χριστοδούλου</t>
  </si>
  <si>
    <t>Μαγνησίας 20, Αγ. Κωνσταντίνος</t>
  </si>
  <si>
    <t>Καλύβας</t>
  </si>
  <si>
    <t>Αγησίλαος</t>
  </si>
  <si>
    <t>Δοκίμι</t>
  </si>
  <si>
    <t>Ταφιάδης</t>
  </si>
  <si>
    <t>Νικολαος</t>
  </si>
  <si>
    <t>Κυψέλη Αγρινίου</t>
  </si>
  <si>
    <t>Τσόλκας</t>
  </si>
  <si>
    <t>Δωριμάχου 28</t>
  </si>
  <si>
    <t>Καρφής</t>
  </si>
  <si>
    <t>Ηρ. Πολυτεχνείου 81</t>
  </si>
  <si>
    <t>6982142534, 2641056709</t>
  </si>
  <si>
    <t>Οικονόμου</t>
  </si>
  <si>
    <t>Ματσούκα 15</t>
  </si>
  <si>
    <t>Ζώης</t>
  </si>
  <si>
    <t>Ρεπετσά</t>
  </si>
  <si>
    <t>2641028447 - 6983383568</t>
  </si>
  <si>
    <t>Πανίτσας</t>
  </si>
  <si>
    <t>Νεάπολη Αγρινίου</t>
  </si>
  <si>
    <t>Γώγος</t>
  </si>
  <si>
    <t>Τηλέμαχος</t>
  </si>
  <si>
    <t>Αγ. Κωνσταντίνος</t>
  </si>
  <si>
    <t>Οπάτσκι</t>
  </si>
  <si>
    <t>Χαβέλα 8, Αγρίνιο</t>
  </si>
  <si>
    <t xml:space="preserve">Καππαδοκίας 45 </t>
  </si>
  <si>
    <t>Καρανταλής</t>
  </si>
  <si>
    <t>Τριανταίικα</t>
  </si>
  <si>
    <t>Βασιλείου</t>
  </si>
  <si>
    <t>Ι. Σταΐκου 66</t>
  </si>
  <si>
    <t>Κοσμάς</t>
  </si>
  <si>
    <t>Λεπενού</t>
  </si>
  <si>
    <t>Ξενοπούλου 99, Αγρίνιο</t>
  </si>
  <si>
    <t>Πάροδος Λάρνακας</t>
  </si>
  <si>
    <t>6930604979 - 2641055025</t>
  </si>
  <si>
    <t>Κοτσώρης</t>
  </si>
  <si>
    <t>Γρομιτσάρη</t>
  </si>
  <si>
    <t>Κωνσταντία</t>
  </si>
  <si>
    <t>Ελισάβετ</t>
  </si>
  <si>
    <t>Σαμψώνα</t>
  </si>
  <si>
    <t>Ενεργός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</si>
</sst>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  <font>
      <u/>
      <sz val="11"/>
      <color theme="11"/>
      <name val="Calibri"/>
      <family val="2"/>
      <charset val="161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34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3" xfId="0" applyBorder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" fontId="0" fillId="0" borderId="0" xfId="0" applyNumberFormat="1"/>
    <xf numFmtId="0" fontId="0" fillId="0" borderId="0" xfId="0" applyFill="1" applyBorder="1"/>
    <xf numFmtId="0" fontId="0" fillId="0" borderId="4" xfId="0" applyFill="1" applyBorder="1"/>
    <xf numFmtId="0" fontId="0" fillId="2" borderId="0" xfId="0" applyFill="1"/>
    <xf numFmtId="0" fontId="0" fillId="0" borderId="6" xfId="0" applyFill="1" applyBorder="1" applyAlignment="1">
      <alignment horizontal="center"/>
    </xf>
    <xf numFmtId="0" fontId="0" fillId="0" borderId="7" xfId="0" applyFill="1" applyBorder="1"/>
    <xf numFmtId="0" fontId="0" fillId="0" borderId="7" xfId="0" applyFill="1" applyBorder="1" applyAlignment="1">
      <alignment horizontal="right"/>
    </xf>
    <xf numFmtId="0" fontId="1" fillId="2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1" xfId="0" applyFill="1" applyBorder="1"/>
    <xf numFmtId="0" fontId="0" fillId="0" borderId="7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2" xfId="0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4" fillId="3" borderId="0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tabSelected="1" zoomScale="70" zoomScaleNormal="70" zoomScalePageLayoutView="70" workbookViewId="0">
      <selection activeCell="M14" sqref="M14"/>
    </sheetView>
  </sheetViews>
  <sheetFormatPr baseColWidth="10" defaultColWidth="8.83203125" defaultRowHeight="14" x14ac:dyDescent="0"/>
  <cols>
    <col min="1" max="1" width="4.5" bestFit="1" customWidth="1"/>
    <col min="2" max="2" width="18.33203125" bestFit="1" customWidth="1"/>
    <col min="3" max="3" width="22.5" customWidth="1"/>
    <col min="4" max="4" width="13.5" bestFit="1" customWidth="1"/>
    <col min="5" max="5" width="6.83203125" bestFit="1" customWidth="1"/>
    <col min="6" max="6" width="29.5" bestFit="1" customWidth="1"/>
    <col min="7" max="7" width="24.33203125" customWidth="1"/>
    <col min="8" max="8" width="6" bestFit="1" customWidth="1"/>
    <col min="10" max="10" width="6.6640625" bestFit="1" customWidth="1"/>
    <col min="11" max="11" width="14.5" customWidth="1"/>
    <col min="12" max="13" width="15.6640625" customWidth="1"/>
    <col min="14" max="14" width="8.5" customWidth="1"/>
    <col min="15" max="15" width="7.33203125" bestFit="1" customWidth="1"/>
    <col min="16" max="16" width="10.5" style="4" bestFit="1" customWidth="1"/>
    <col min="17" max="18" width="8.83203125" style="4"/>
    <col min="19" max="19" width="13.33203125" customWidth="1"/>
  </cols>
  <sheetData>
    <row r="1" spans="1:21">
      <c r="D1">
        <v>2016</v>
      </c>
      <c r="G1" t="s">
        <v>11</v>
      </c>
      <c r="H1">
        <f>COUNTIF(H5:H65,"Α")</f>
        <v>33</v>
      </c>
    </row>
    <row r="2" spans="1:21" ht="15" thickBot="1">
      <c r="G2" t="s">
        <v>12</v>
      </c>
      <c r="H2">
        <f>COUNTIF(H5:H65,"Γ")</f>
        <v>28</v>
      </c>
      <c r="I2" s="5">
        <f>COUNTIF(I5:I65,"NAI")</f>
        <v>60</v>
      </c>
    </row>
    <row r="3" spans="1:21">
      <c r="A3" s="21" t="s">
        <v>0</v>
      </c>
      <c r="B3" s="22" t="s">
        <v>1</v>
      </c>
      <c r="C3" s="22" t="s">
        <v>2</v>
      </c>
      <c r="D3" s="22" t="s">
        <v>3</v>
      </c>
      <c r="E3" s="22" t="s">
        <v>13</v>
      </c>
      <c r="F3" s="22" t="s">
        <v>4</v>
      </c>
      <c r="G3" s="22" t="s">
        <v>5</v>
      </c>
      <c r="H3" s="22" t="s">
        <v>6</v>
      </c>
      <c r="I3" s="22" t="s">
        <v>15</v>
      </c>
      <c r="J3" s="22" t="s">
        <v>19</v>
      </c>
      <c r="K3" s="22" t="s">
        <v>21</v>
      </c>
      <c r="L3" s="23">
        <f>COUNTIF(L5:L60,"ROMA")</f>
        <v>15</v>
      </c>
      <c r="M3" s="25" t="s">
        <v>189</v>
      </c>
      <c r="N3" s="23" t="s">
        <v>49</v>
      </c>
      <c r="O3" s="23" t="s">
        <v>48</v>
      </c>
      <c r="P3" s="23" t="s">
        <v>54</v>
      </c>
      <c r="Q3" s="23" t="s">
        <v>55</v>
      </c>
      <c r="R3" s="24" t="s">
        <v>56</v>
      </c>
      <c r="S3" s="15" t="s">
        <v>41</v>
      </c>
    </row>
    <row r="4" spans="1:21">
      <c r="A4" s="17">
        <v>1</v>
      </c>
      <c r="B4" s="1" t="s">
        <v>57</v>
      </c>
      <c r="C4" s="1" t="s">
        <v>47</v>
      </c>
      <c r="D4" s="1">
        <v>1984</v>
      </c>
      <c r="E4" s="1">
        <f t="shared" ref="E4:E35" si="0">$D$1-D4</f>
        <v>32</v>
      </c>
      <c r="F4" s="1" t="s">
        <v>58</v>
      </c>
      <c r="G4" s="2">
        <v>6955582710</v>
      </c>
      <c r="H4" s="1" t="s">
        <v>7</v>
      </c>
      <c r="I4" s="1" t="s">
        <v>35</v>
      </c>
      <c r="J4" s="1" t="s">
        <v>16</v>
      </c>
      <c r="K4" s="1" t="s">
        <v>68</v>
      </c>
      <c r="L4" s="1" t="s">
        <v>20</v>
      </c>
      <c r="M4" s="1">
        <v>1</v>
      </c>
      <c r="N4" s="1">
        <v>722</v>
      </c>
      <c r="O4" s="1">
        <v>2</v>
      </c>
      <c r="P4" s="6" t="s">
        <v>53</v>
      </c>
      <c r="Q4" s="6" t="s">
        <v>53</v>
      </c>
      <c r="R4" s="12" t="s">
        <v>53</v>
      </c>
      <c r="S4" s="8"/>
    </row>
    <row r="5" spans="1:21">
      <c r="A5" s="17">
        <v>2</v>
      </c>
      <c r="B5" s="1" t="s">
        <v>57</v>
      </c>
      <c r="C5" s="1" t="s">
        <v>29</v>
      </c>
      <c r="D5" s="1">
        <v>1978</v>
      </c>
      <c r="E5" s="1">
        <f t="shared" si="0"/>
        <v>38</v>
      </c>
      <c r="F5" s="1" t="s">
        <v>58</v>
      </c>
      <c r="G5" s="2">
        <v>6943717214</v>
      </c>
      <c r="H5" s="1" t="s">
        <v>7</v>
      </c>
      <c r="I5" s="1" t="s">
        <v>35</v>
      </c>
      <c r="J5" s="1" t="s">
        <v>18</v>
      </c>
      <c r="K5" s="1" t="s">
        <v>23</v>
      </c>
      <c r="L5" s="1" t="s">
        <v>20</v>
      </c>
      <c r="M5" s="1">
        <v>1</v>
      </c>
      <c r="N5" s="1">
        <v>723</v>
      </c>
      <c r="O5" s="1">
        <v>6</v>
      </c>
      <c r="P5" s="6" t="s">
        <v>53</v>
      </c>
      <c r="Q5" s="6" t="s">
        <v>53</v>
      </c>
      <c r="R5" s="12" t="s">
        <v>53</v>
      </c>
      <c r="S5" s="8">
        <v>20</v>
      </c>
      <c r="T5">
        <f>COUNTIF(E$5:E$67,"&lt;20")</f>
        <v>6</v>
      </c>
    </row>
    <row r="6" spans="1:21">
      <c r="A6" s="17">
        <v>3</v>
      </c>
      <c r="B6" s="1" t="s">
        <v>83</v>
      </c>
      <c r="C6" s="1" t="s">
        <v>84</v>
      </c>
      <c r="D6" s="1">
        <v>1986</v>
      </c>
      <c r="E6" s="1">
        <f t="shared" si="0"/>
        <v>30</v>
      </c>
      <c r="F6" s="1" t="s">
        <v>85</v>
      </c>
      <c r="G6" s="2">
        <v>6947636269</v>
      </c>
      <c r="H6" s="1" t="s">
        <v>8</v>
      </c>
      <c r="I6" s="1" t="s">
        <v>35</v>
      </c>
      <c r="J6" s="1" t="s">
        <v>17</v>
      </c>
      <c r="K6" s="1" t="s">
        <v>22</v>
      </c>
      <c r="L6" s="1"/>
      <c r="M6" s="1">
        <v>1</v>
      </c>
      <c r="N6" s="1">
        <v>724</v>
      </c>
      <c r="O6" s="1">
        <v>2</v>
      </c>
      <c r="P6" s="6" t="s">
        <v>53</v>
      </c>
      <c r="Q6" s="6" t="s">
        <v>53</v>
      </c>
      <c r="R6" s="12" t="s">
        <v>53</v>
      </c>
      <c r="S6" s="8">
        <v>25</v>
      </c>
      <c r="T6">
        <f>COUNTIF(E$5:E$67,"&lt;25")-T5</f>
        <v>3</v>
      </c>
    </row>
    <row r="7" spans="1:21">
      <c r="A7" s="17">
        <v>4</v>
      </c>
      <c r="B7" s="1" t="s">
        <v>31</v>
      </c>
      <c r="C7" s="1" t="s">
        <v>72</v>
      </c>
      <c r="D7" s="1">
        <v>1998</v>
      </c>
      <c r="E7" s="1">
        <f t="shared" si="0"/>
        <v>18</v>
      </c>
      <c r="F7" s="1" t="s">
        <v>174</v>
      </c>
      <c r="G7" s="2">
        <v>6942989862</v>
      </c>
      <c r="H7" s="1" t="s">
        <v>7</v>
      </c>
      <c r="I7" s="1" t="s">
        <v>35</v>
      </c>
      <c r="J7" s="1" t="s">
        <v>17</v>
      </c>
      <c r="K7" s="1" t="s">
        <v>68</v>
      </c>
      <c r="L7" s="1" t="s">
        <v>20</v>
      </c>
      <c r="M7" s="1">
        <v>1</v>
      </c>
      <c r="N7" s="1">
        <v>725</v>
      </c>
      <c r="O7" s="1">
        <v>0</v>
      </c>
      <c r="P7" s="6" t="s">
        <v>53</v>
      </c>
      <c r="Q7" s="6" t="s">
        <v>53</v>
      </c>
      <c r="R7" s="12" t="s">
        <v>53</v>
      </c>
      <c r="S7" s="8">
        <v>30</v>
      </c>
      <c r="T7">
        <f>COUNTIF(E$5:E$67,"&lt;30")-T3-T5</f>
        <v>9</v>
      </c>
    </row>
    <row r="8" spans="1:21">
      <c r="A8" s="17">
        <v>5</v>
      </c>
      <c r="B8" s="1" t="s">
        <v>43</v>
      </c>
      <c r="C8" s="1" t="s">
        <v>61</v>
      </c>
      <c r="D8" s="1">
        <v>1986</v>
      </c>
      <c r="E8" s="1">
        <f t="shared" si="0"/>
        <v>30</v>
      </c>
      <c r="F8" s="1" t="s">
        <v>58</v>
      </c>
      <c r="G8" s="2">
        <v>6951344427</v>
      </c>
      <c r="H8" s="1" t="s">
        <v>8</v>
      </c>
      <c r="I8" s="1" t="s">
        <v>35</v>
      </c>
      <c r="J8" s="1" t="s">
        <v>18</v>
      </c>
      <c r="K8" s="1" t="s">
        <v>22</v>
      </c>
      <c r="L8" s="1" t="s">
        <v>20</v>
      </c>
      <c r="M8" s="1">
        <v>1</v>
      </c>
      <c r="N8" s="1">
        <v>726</v>
      </c>
      <c r="O8" s="1">
        <v>4</v>
      </c>
      <c r="P8" s="6" t="s">
        <v>53</v>
      </c>
      <c r="Q8" s="6"/>
      <c r="R8" s="12"/>
      <c r="S8" s="8">
        <v>45</v>
      </c>
      <c r="T8">
        <f>COUNTIF(E$5:E$67,"&lt;45")-T5-T6-T7</f>
        <v>26</v>
      </c>
    </row>
    <row r="9" spans="1:21">
      <c r="A9" s="17">
        <v>6</v>
      </c>
      <c r="B9" s="1" t="s">
        <v>118</v>
      </c>
      <c r="C9" s="1" t="s">
        <v>119</v>
      </c>
      <c r="D9" s="1">
        <v>1969</v>
      </c>
      <c r="E9" s="1">
        <f t="shared" si="0"/>
        <v>47</v>
      </c>
      <c r="F9" s="1" t="s">
        <v>120</v>
      </c>
      <c r="G9" s="2">
        <v>2641056709</v>
      </c>
      <c r="H9" s="1" t="s">
        <v>8</v>
      </c>
      <c r="I9" s="1" t="s">
        <v>35</v>
      </c>
      <c r="J9" s="1" t="s">
        <v>16</v>
      </c>
      <c r="K9" s="1" t="s">
        <v>22</v>
      </c>
      <c r="L9" s="1"/>
      <c r="M9" s="1">
        <v>1</v>
      </c>
      <c r="N9" s="1">
        <v>727</v>
      </c>
      <c r="O9" s="1">
        <v>4</v>
      </c>
      <c r="P9" s="6" t="s">
        <v>53</v>
      </c>
      <c r="Q9" s="6"/>
      <c r="R9" s="12"/>
      <c r="S9" s="8">
        <v>65</v>
      </c>
      <c r="T9">
        <f>COUNTIF(E$5:E$67,"&lt;65")-T5-T6-T7-T8</f>
        <v>17</v>
      </c>
    </row>
    <row r="10" spans="1:21">
      <c r="A10" s="17">
        <v>7</v>
      </c>
      <c r="B10" s="1" t="s">
        <v>141</v>
      </c>
      <c r="C10" s="1" t="s">
        <v>143</v>
      </c>
      <c r="D10" s="1">
        <v>1984</v>
      </c>
      <c r="E10" s="1">
        <f t="shared" si="0"/>
        <v>32</v>
      </c>
      <c r="F10" s="1" t="s">
        <v>142</v>
      </c>
      <c r="G10" s="2">
        <v>6949745624</v>
      </c>
      <c r="H10" s="1" t="s">
        <v>7</v>
      </c>
      <c r="I10" s="1" t="s">
        <v>35</v>
      </c>
      <c r="J10" s="1" t="s">
        <v>17</v>
      </c>
      <c r="K10" s="1" t="s">
        <v>68</v>
      </c>
      <c r="L10" s="1"/>
      <c r="M10" s="1">
        <v>1</v>
      </c>
      <c r="N10" s="1">
        <v>728</v>
      </c>
      <c r="O10" s="1">
        <v>4</v>
      </c>
      <c r="P10" s="6" t="s">
        <v>53</v>
      </c>
      <c r="Q10" s="6" t="s">
        <v>53</v>
      </c>
      <c r="R10" s="12" t="s">
        <v>53</v>
      </c>
      <c r="S10" s="8" t="s">
        <v>50</v>
      </c>
      <c r="T10">
        <f>COUNTIF(E$5:E$67,"&gt;=65")</f>
        <v>0</v>
      </c>
    </row>
    <row r="11" spans="1:21">
      <c r="A11" s="17">
        <v>8</v>
      </c>
      <c r="B11" s="1" t="s">
        <v>141</v>
      </c>
      <c r="C11" s="1" t="s">
        <v>10</v>
      </c>
      <c r="D11" s="1">
        <v>1980</v>
      </c>
      <c r="E11" s="1">
        <f t="shared" si="0"/>
        <v>36</v>
      </c>
      <c r="F11" s="1" t="s">
        <v>142</v>
      </c>
      <c r="G11" s="2">
        <v>6947653244</v>
      </c>
      <c r="H11" s="1" t="s">
        <v>7</v>
      </c>
      <c r="I11" s="1" t="s">
        <v>35</v>
      </c>
      <c r="J11" s="1" t="s">
        <v>17</v>
      </c>
      <c r="K11" s="1" t="s">
        <v>23</v>
      </c>
      <c r="L11" s="1"/>
      <c r="M11" s="1">
        <v>1</v>
      </c>
      <c r="N11" s="1">
        <v>729</v>
      </c>
      <c r="O11" s="1">
        <v>3</v>
      </c>
      <c r="P11" s="6" t="s">
        <v>53</v>
      </c>
      <c r="Q11" s="6" t="s">
        <v>53</v>
      </c>
      <c r="R11" s="12" t="s">
        <v>53</v>
      </c>
    </row>
    <row r="12" spans="1:21">
      <c r="A12" s="17">
        <v>9</v>
      </c>
      <c r="B12" s="1" t="s">
        <v>177</v>
      </c>
      <c r="C12" s="1" t="s">
        <v>36</v>
      </c>
      <c r="D12" s="1">
        <v>1980</v>
      </c>
      <c r="E12" s="1">
        <f t="shared" si="0"/>
        <v>36</v>
      </c>
      <c r="F12" s="1" t="s">
        <v>178</v>
      </c>
      <c r="G12" s="2">
        <v>6971765479</v>
      </c>
      <c r="H12" s="1" t="s">
        <v>8</v>
      </c>
      <c r="I12" s="1" t="s">
        <v>35</v>
      </c>
      <c r="J12" s="1" t="s">
        <v>18</v>
      </c>
      <c r="K12" s="1" t="s">
        <v>22</v>
      </c>
      <c r="L12" s="1"/>
      <c r="M12" s="1">
        <v>1</v>
      </c>
      <c r="N12" s="1">
        <v>730</v>
      </c>
      <c r="O12" s="1">
        <v>1</v>
      </c>
      <c r="P12" s="6" t="s">
        <v>53</v>
      </c>
      <c r="Q12" s="6" t="s">
        <v>53</v>
      </c>
      <c r="R12" s="12" t="s">
        <v>53</v>
      </c>
    </row>
    <row r="13" spans="1:21">
      <c r="A13" s="17">
        <v>10</v>
      </c>
      <c r="B13" s="1" t="s">
        <v>44</v>
      </c>
      <c r="C13" s="1" t="s">
        <v>146</v>
      </c>
      <c r="D13" s="1">
        <v>1977</v>
      </c>
      <c r="E13" s="1">
        <f t="shared" si="0"/>
        <v>39</v>
      </c>
      <c r="F13" s="1" t="s">
        <v>30</v>
      </c>
      <c r="G13" s="2">
        <v>6955582734</v>
      </c>
      <c r="H13" s="1" t="s">
        <v>7</v>
      </c>
      <c r="I13" s="1" t="s">
        <v>35</v>
      </c>
      <c r="J13" s="1" t="s">
        <v>17</v>
      </c>
      <c r="K13" s="1" t="s">
        <v>22</v>
      </c>
      <c r="L13" s="1" t="s">
        <v>20</v>
      </c>
      <c r="M13" s="1">
        <v>1</v>
      </c>
      <c r="N13" s="1">
        <v>731</v>
      </c>
      <c r="O13" s="1">
        <v>0</v>
      </c>
      <c r="P13" s="6" t="s">
        <v>53</v>
      </c>
      <c r="Q13" s="6" t="s">
        <v>53</v>
      </c>
      <c r="R13" s="12" t="s">
        <v>53</v>
      </c>
    </row>
    <row r="14" spans="1:21">
      <c r="A14" s="17">
        <v>11</v>
      </c>
      <c r="B14" s="1" t="s">
        <v>121</v>
      </c>
      <c r="C14" s="1" t="s">
        <v>122</v>
      </c>
      <c r="D14" s="1">
        <v>1967</v>
      </c>
      <c r="E14" s="1">
        <f t="shared" si="0"/>
        <v>49</v>
      </c>
      <c r="F14" s="1" t="s">
        <v>123</v>
      </c>
      <c r="G14" s="1">
        <v>6986828905</v>
      </c>
      <c r="H14" s="1" t="s">
        <v>8</v>
      </c>
      <c r="I14" s="1" t="s">
        <v>35</v>
      </c>
      <c r="J14" s="1" t="s">
        <v>18</v>
      </c>
      <c r="K14" s="1" t="s">
        <v>23</v>
      </c>
      <c r="L14" s="1"/>
      <c r="M14" s="1">
        <v>1</v>
      </c>
      <c r="N14" s="1">
        <v>732</v>
      </c>
      <c r="O14" s="1">
        <v>2</v>
      </c>
      <c r="P14" s="6"/>
      <c r="Q14" s="6"/>
      <c r="R14" s="12"/>
    </row>
    <row r="15" spans="1:21">
      <c r="A15" s="17">
        <v>12</v>
      </c>
      <c r="B15" s="1" t="s">
        <v>74</v>
      </c>
      <c r="C15" s="1" t="s">
        <v>75</v>
      </c>
      <c r="D15" s="1">
        <v>1974</v>
      </c>
      <c r="E15" s="1">
        <f t="shared" si="0"/>
        <v>42</v>
      </c>
      <c r="F15" s="1" t="s">
        <v>76</v>
      </c>
      <c r="G15" s="2">
        <v>6944652302</v>
      </c>
      <c r="H15" s="1" t="s">
        <v>8</v>
      </c>
      <c r="I15" s="1" t="s">
        <v>35</v>
      </c>
      <c r="J15" s="1" t="s">
        <v>18</v>
      </c>
      <c r="K15" s="1" t="s">
        <v>22</v>
      </c>
      <c r="L15" s="1"/>
      <c r="M15" s="1">
        <v>1</v>
      </c>
      <c r="N15" s="1">
        <v>733</v>
      </c>
      <c r="O15" s="1">
        <v>2</v>
      </c>
      <c r="P15" s="6" t="s">
        <v>53</v>
      </c>
      <c r="Q15" s="6" t="s">
        <v>53</v>
      </c>
      <c r="R15" s="12" t="s">
        <v>53</v>
      </c>
      <c r="S15" s="8">
        <v>20</v>
      </c>
      <c r="T15">
        <f>COUNTIF($E$5:$E$67,"&lt;20")</f>
        <v>6</v>
      </c>
      <c r="U15">
        <f>COUNTIF($E$33:$E$67,"&lt;20")</f>
        <v>1</v>
      </c>
    </row>
    <row r="16" spans="1:21">
      <c r="A16" s="17">
        <v>13</v>
      </c>
      <c r="B16" s="1" t="s">
        <v>185</v>
      </c>
      <c r="C16" s="1" t="s">
        <v>186</v>
      </c>
      <c r="D16" s="1">
        <v>1970</v>
      </c>
      <c r="E16" s="1">
        <f t="shared" si="0"/>
        <v>46</v>
      </c>
      <c r="F16" s="1" t="s">
        <v>131</v>
      </c>
      <c r="G16" s="2">
        <v>6979312687</v>
      </c>
      <c r="H16" s="1" t="s">
        <v>8</v>
      </c>
      <c r="I16" s="1" t="s">
        <v>35</v>
      </c>
      <c r="J16" s="1" t="s">
        <v>18</v>
      </c>
      <c r="K16" s="1" t="s">
        <v>22</v>
      </c>
      <c r="L16" s="1"/>
      <c r="M16" s="1">
        <v>1</v>
      </c>
      <c r="N16" s="1">
        <v>734</v>
      </c>
      <c r="O16" s="1">
        <v>0</v>
      </c>
      <c r="P16" s="6"/>
      <c r="Q16" s="6" t="s">
        <v>53</v>
      </c>
      <c r="R16" s="12"/>
      <c r="S16" s="8">
        <v>25</v>
      </c>
      <c r="T16">
        <f>COUNTIF($E$5:$E$67,"&lt;25")-T15</f>
        <v>3</v>
      </c>
      <c r="U16">
        <f>COUNTIF($E$33:$E$67,"&lt;25")-U15</f>
        <v>2</v>
      </c>
    </row>
    <row r="17" spans="1:21">
      <c r="A17" s="17">
        <v>14</v>
      </c>
      <c r="B17" s="1" t="s">
        <v>169</v>
      </c>
      <c r="C17" s="1" t="s">
        <v>170</v>
      </c>
      <c r="D17" s="1">
        <v>1980</v>
      </c>
      <c r="E17" s="1">
        <f t="shared" si="0"/>
        <v>36</v>
      </c>
      <c r="F17" s="1" t="s">
        <v>171</v>
      </c>
      <c r="G17" s="2">
        <v>6906605455</v>
      </c>
      <c r="H17" s="1" t="s">
        <v>7</v>
      </c>
      <c r="I17" s="1" t="s">
        <v>35</v>
      </c>
      <c r="J17" s="1" t="s">
        <v>18</v>
      </c>
      <c r="K17" s="1" t="s">
        <v>23</v>
      </c>
      <c r="L17" s="1"/>
      <c r="M17" s="1">
        <v>1</v>
      </c>
      <c r="N17" s="1">
        <v>735</v>
      </c>
      <c r="O17" s="1">
        <v>4</v>
      </c>
      <c r="P17" s="6" t="s">
        <v>53</v>
      </c>
      <c r="Q17" s="6"/>
      <c r="R17" s="12" t="s">
        <v>53</v>
      </c>
      <c r="S17" s="8">
        <v>25</v>
      </c>
      <c r="T17">
        <f>COUNTIF($E$5:$E$67,"&lt;25")-T16</f>
        <v>6</v>
      </c>
      <c r="U17">
        <f>COUNTIF($E$33:$E$67,"&lt;25")-U16</f>
        <v>1</v>
      </c>
    </row>
    <row r="18" spans="1:21">
      <c r="A18" s="17">
        <v>15</v>
      </c>
      <c r="B18" s="1" t="s">
        <v>164</v>
      </c>
      <c r="C18" s="1" t="s">
        <v>10</v>
      </c>
      <c r="D18" s="1">
        <v>1961</v>
      </c>
      <c r="E18" s="1">
        <f t="shared" si="0"/>
        <v>55</v>
      </c>
      <c r="F18" s="1" t="s">
        <v>30</v>
      </c>
      <c r="G18" s="2">
        <v>6973846662</v>
      </c>
      <c r="H18" s="1" t="s">
        <v>7</v>
      </c>
      <c r="I18" s="1" t="s">
        <v>35</v>
      </c>
      <c r="J18" s="1" t="s">
        <v>17</v>
      </c>
      <c r="K18" s="1" t="s">
        <v>23</v>
      </c>
      <c r="L18" s="1"/>
      <c r="M18" s="1">
        <v>1</v>
      </c>
      <c r="N18" s="1">
        <v>736</v>
      </c>
      <c r="O18" s="1">
        <v>4</v>
      </c>
      <c r="P18" s="6"/>
      <c r="Q18" s="6"/>
      <c r="R18" s="12"/>
      <c r="S18" s="8">
        <v>30</v>
      </c>
      <c r="T18">
        <f>COUNTIF($E$5:$E$67,"&lt;30")-T13-T15</f>
        <v>9</v>
      </c>
      <c r="U18">
        <f>COUNTIF($E$33:$E$67,"&lt;30")-U13-U15</f>
        <v>8</v>
      </c>
    </row>
    <row r="19" spans="1:21">
      <c r="A19" s="17">
        <v>16</v>
      </c>
      <c r="B19" s="1" t="s">
        <v>45</v>
      </c>
      <c r="C19" s="1" t="s">
        <v>187</v>
      </c>
      <c r="D19" s="1">
        <v>1974</v>
      </c>
      <c r="E19" s="1">
        <f t="shared" si="0"/>
        <v>42</v>
      </c>
      <c r="F19" s="1" t="s">
        <v>182</v>
      </c>
      <c r="G19" s="1" t="s">
        <v>183</v>
      </c>
      <c r="H19" s="1" t="s">
        <v>8</v>
      </c>
      <c r="I19" s="1" t="s">
        <v>35</v>
      </c>
      <c r="J19" s="1" t="s">
        <v>17</v>
      </c>
      <c r="K19" s="1" t="s">
        <v>22</v>
      </c>
      <c r="L19" s="1"/>
      <c r="M19" s="1">
        <v>1</v>
      </c>
      <c r="N19" s="1">
        <v>737</v>
      </c>
      <c r="O19" s="1">
        <v>3</v>
      </c>
      <c r="P19" s="6" t="s">
        <v>53</v>
      </c>
      <c r="Q19" s="6" t="s">
        <v>53</v>
      </c>
      <c r="R19" s="12" t="s">
        <v>53</v>
      </c>
      <c r="S19" s="8">
        <v>45</v>
      </c>
      <c r="T19">
        <f>COUNTIF($E$5:$E$67,"&lt;45")-T15-T16-T18</f>
        <v>26</v>
      </c>
      <c r="U19">
        <f>COUNTIF($E$33:$E$67,"&lt;45")-U15-U16-U18</f>
        <v>12</v>
      </c>
    </row>
    <row r="20" spans="1:21">
      <c r="A20" s="17">
        <v>17</v>
      </c>
      <c r="B20" s="1" t="s">
        <v>45</v>
      </c>
      <c r="C20" s="1" t="s">
        <v>60</v>
      </c>
      <c r="D20" s="1">
        <v>1975</v>
      </c>
      <c r="E20" s="1">
        <f t="shared" si="0"/>
        <v>41</v>
      </c>
      <c r="F20" s="1" t="s">
        <v>30</v>
      </c>
      <c r="G20" s="2">
        <v>6946562339</v>
      </c>
      <c r="H20" s="1" t="s">
        <v>8</v>
      </c>
      <c r="I20" s="1" t="s">
        <v>35</v>
      </c>
      <c r="J20" s="1" t="s">
        <v>16</v>
      </c>
      <c r="K20" s="1" t="s">
        <v>22</v>
      </c>
      <c r="L20" s="1"/>
      <c r="M20" s="1">
        <v>1</v>
      </c>
      <c r="N20" s="1">
        <v>738</v>
      </c>
      <c r="O20" s="1">
        <v>5</v>
      </c>
      <c r="P20" s="6" t="s">
        <v>53</v>
      </c>
      <c r="Q20" s="6" t="s">
        <v>53</v>
      </c>
      <c r="R20" s="12" t="s">
        <v>53</v>
      </c>
      <c r="S20" s="8">
        <v>65</v>
      </c>
      <c r="T20">
        <f>COUNTIF($E$5:$E$67,"&lt;65")-T15-T16-T18-T19</f>
        <v>17</v>
      </c>
      <c r="U20">
        <f>COUNTIF($E$33:$E$67,"&lt;65")-U15-U16-U18-U19</f>
        <v>10</v>
      </c>
    </row>
    <row r="21" spans="1:21">
      <c r="A21" s="17">
        <v>18</v>
      </c>
      <c r="B21" s="1" t="s">
        <v>45</v>
      </c>
      <c r="C21" s="1" t="s">
        <v>64</v>
      </c>
      <c r="D21" s="1">
        <v>1977</v>
      </c>
      <c r="E21" s="1">
        <f t="shared" si="0"/>
        <v>39</v>
      </c>
      <c r="F21" s="1" t="s">
        <v>135</v>
      </c>
      <c r="G21" s="2">
        <v>6940732014</v>
      </c>
      <c r="H21" s="1" t="s">
        <v>8</v>
      </c>
      <c r="I21" s="1" t="s">
        <v>35</v>
      </c>
      <c r="J21" s="1" t="s">
        <v>16</v>
      </c>
      <c r="K21" s="1" t="s">
        <v>23</v>
      </c>
      <c r="L21" s="1" t="s">
        <v>20</v>
      </c>
      <c r="M21" s="1">
        <v>1</v>
      </c>
      <c r="N21" s="1">
        <v>739</v>
      </c>
      <c r="O21" s="1">
        <v>3</v>
      </c>
      <c r="P21" s="6" t="s">
        <v>53</v>
      </c>
      <c r="Q21" s="6" t="s">
        <v>53</v>
      </c>
      <c r="R21" s="12" t="s">
        <v>53</v>
      </c>
      <c r="S21" s="8" t="s">
        <v>50</v>
      </c>
      <c r="T21">
        <f>COUNTIF($E$5:$E$67,"&gt;=65")</f>
        <v>0</v>
      </c>
      <c r="U21">
        <f>COUNTIF($E$33:$E$67,"&gt;=65")</f>
        <v>0</v>
      </c>
    </row>
    <row r="22" spans="1:21">
      <c r="A22" s="17">
        <v>19</v>
      </c>
      <c r="B22" s="1" t="s">
        <v>86</v>
      </c>
      <c r="C22" s="1" t="s">
        <v>87</v>
      </c>
      <c r="D22" s="1">
        <v>1961</v>
      </c>
      <c r="E22" s="1">
        <f t="shared" si="0"/>
        <v>55</v>
      </c>
      <c r="F22" s="1" t="s">
        <v>62</v>
      </c>
      <c r="G22" s="2">
        <v>6979298198</v>
      </c>
      <c r="H22" s="1" t="s">
        <v>8</v>
      </c>
      <c r="I22" s="1" t="s">
        <v>35</v>
      </c>
      <c r="J22" s="1" t="s">
        <v>17</v>
      </c>
      <c r="K22" s="1" t="s">
        <v>22</v>
      </c>
      <c r="L22" s="1"/>
      <c r="M22" s="1">
        <v>1</v>
      </c>
      <c r="N22" s="1">
        <v>740</v>
      </c>
      <c r="O22" s="1">
        <v>3</v>
      </c>
      <c r="P22" s="6"/>
      <c r="Q22" s="6"/>
      <c r="R22" s="12"/>
      <c r="S22" s="8"/>
    </row>
    <row r="23" spans="1:21">
      <c r="A23" s="17">
        <v>20</v>
      </c>
      <c r="B23" s="1" t="s">
        <v>151</v>
      </c>
      <c r="C23" s="1" t="s">
        <v>152</v>
      </c>
      <c r="D23" s="1">
        <v>1998</v>
      </c>
      <c r="E23" s="1">
        <f t="shared" si="0"/>
        <v>18</v>
      </c>
      <c r="F23" s="1" t="s">
        <v>153</v>
      </c>
      <c r="G23" s="2">
        <v>6949754160</v>
      </c>
      <c r="H23" s="1" t="s">
        <v>7</v>
      </c>
      <c r="I23" s="1" t="s">
        <v>35</v>
      </c>
      <c r="J23" s="1" t="s">
        <v>16</v>
      </c>
      <c r="K23" s="1" t="s">
        <v>22</v>
      </c>
      <c r="L23" s="1" t="s">
        <v>20</v>
      </c>
      <c r="M23" s="1">
        <v>1</v>
      </c>
      <c r="N23" s="1">
        <v>741</v>
      </c>
      <c r="O23" s="1">
        <v>0</v>
      </c>
      <c r="P23" s="6" t="s">
        <v>53</v>
      </c>
      <c r="Q23" s="6" t="s">
        <v>53</v>
      </c>
      <c r="R23" s="12" t="s">
        <v>53</v>
      </c>
      <c r="S23" s="8"/>
    </row>
    <row r="24" spans="1:21">
      <c r="A24" s="17">
        <v>21</v>
      </c>
      <c r="B24" s="1" t="s">
        <v>151</v>
      </c>
      <c r="C24" s="1" t="s">
        <v>29</v>
      </c>
      <c r="D24" s="1">
        <v>1995</v>
      </c>
      <c r="E24" s="1">
        <f t="shared" si="0"/>
        <v>21</v>
      </c>
      <c r="F24" s="1" t="s">
        <v>153</v>
      </c>
      <c r="G24" s="2">
        <v>6945671482</v>
      </c>
      <c r="H24" s="1" t="s">
        <v>7</v>
      </c>
      <c r="I24" s="1" t="s">
        <v>35</v>
      </c>
      <c r="J24" s="1" t="s">
        <v>17</v>
      </c>
      <c r="K24" s="1" t="s">
        <v>23</v>
      </c>
      <c r="L24" s="1" t="s">
        <v>20</v>
      </c>
      <c r="M24" s="1">
        <v>1</v>
      </c>
      <c r="N24" s="1">
        <v>742</v>
      </c>
      <c r="O24" s="1">
        <v>2</v>
      </c>
      <c r="P24" s="6" t="s">
        <v>53</v>
      </c>
      <c r="Q24" s="6" t="s">
        <v>53</v>
      </c>
      <c r="R24" s="12" t="s">
        <v>53</v>
      </c>
    </row>
    <row r="25" spans="1:21">
      <c r="A25" s="17">
        <v>22</v>
      </c>
      <c r="B25" s="1" t="s">
        <v>32</v>
      </c>
      <c r="C25" s="1" t="s">
        <v>79</v>
      </c>
      <c r="D25" s="1">
        <v>1982</v>
      </c>
      <c r="E25" s="1">
        <f t="shared" si="0"/>
        <v>34</v>
      </c>
      <c r="F25" s="1" t="s">
        <v>58</v>
      </c>
      <c r="G25" s="2">
        <v>6947494499</v>
      </c>
      <c r="H25" s="1" t="s">
        <v>7</v>
      </c>
      <c r="I25" s="1" t="s">
        <v>67</v>
      </c>
      <c r="J25" s="1" t="s">
        <v>18</v>
      </c>
      <c r="K25" s="1" t="s">
        <v>22</v>
      </c>
      <c r="L25" s="1" t="s">
        <v>20</v>
      </c>
      <c r="M25" s="1">
        <v>1</v>
      </c>
      <c r="N25" s="1">
        <v>743</v>
      </c>
      <c r="O25" s="1">
        <v>0</v>
      </c>
      <c r="P25" s="6" t="s">
        <v>53</v>
      </c>
      <c r="Q25" s="6" t="s">
        <v>53</v>
      </c>
      <c r="R25" s="12" t="s">
        <v>53</v>
      </c>
    </row>
    <row r="26" spans="1:21">
      <c r="A26" s="17">
        <v>23</v>
      </c>
      <c r="B26" s="1" t="s">
        <v>175</v>
      </c>
      <c r="C26" s="1" t="s">
        <v>37</v>
      </c>
      <c r="D26" s="1">
        <v>1972</v>
      </c>
      <c r="E26" s="1">
        <f t="shared" si="0"/>
        <v>44</v>
      </c>
      <c r="F26" s="1" t="s">
        <v>176</v>
      </c>
      <c r="G26" s="2">
        <v>6946381427</v>
      </c>
      <c r="H26" s="1" t="s">
        <v>7</v>
      </c>
      <c r="I26" s="1" t="s">
        <v>35</v>
      </c>
      <c r="J26" s="1" t="s">
        <v>18</v>
      </c>
      <c r="K26" s="1" t="s">
        <v>22</v>
      </c>
      <c r="L26" s="1"/>
      <c r="M26" s="1">
        <v>1</v>
      </c>
      <c r="N26" s="1">
        <v>744</v>
      </c>
      <c r="O26" s="1">
        <v>0</v>
      </c>
      <c r="P26" s="6"/>
      <c r="Q26" s="6"/>
      <c r="R26" s="12"/>
      <c r="S26" s="16" t="s">
        <v>23</v>
      </c>
      <c r="T26">
        <f>COUNTIF(K$5:K$67,S26)</f>
        <v>23</v>
      </c>
      <c r="U26">
        <f>COUNTIF(K$33:K$67,S26)</f>
        <v>15</v>
      </c>
    </row>
    <row r="27" spans="1:21" s="3" customFormat="1">
      <c r="A27" s="17">
        <v>24</v>
      </c>
      <c r="B27" s="1" t="s">
        <v>138</v>
      </c>
      <c r="C27" s="1" t="s">
        <v>139</v>
      </c>
      <c r="D27" s="1">
        <v>1976</v>
      </c>
      <c r="E27" s="1">
        <f t="shared" si="0"/>
        <v>40</v>
      </c>
      <c r="F27" s="1" t="s">
        <v>140</v>
      </c>
      <c r="G27" s="2">
        <v>6972538970</v>
      </c>
      <c r="H27" s="1" t="s">
        <v>7</v>
      </c>
      <c r="I27" s="1" t="s">
        <v>35</v>
      </c>
      <c r="J27" s="1" t="s">
        <v>18</v>
      </c>
      <c r="K27" s="1" t="s">
        <v>22</v>
      </c>
      <c r="L27" s="1"/>
      <c r="M27" s="1">
        <v>1</v>
      </c>
      <c r="N27" s="1">
        <v>745</v>
      </c>
      <c r="O27" s="1">
        <v>2</v>
      </c>
      <c r="P27" s="6" t="s">
        <v>53</v>
      </c>
      <c r="Q27" s="6"/>
      <c r="R27" s="12"/>
      <c r="S27" s="16" t="s">
        <v>22</v>
      </c>
      <c r="T27">
        <f>COUNTIF(K$5:K$67,S27)</f>
        <v>32</v>
      </c>
      <c r="U27">
        <f>COUNTIF(K$33:K$67,S27)</f>
        <v>15</v>
      </c>
    </row>
    <row r="28" spans="1:21">
      <c r="A28" s="17">
        <v>25</v>
      </c>
      <c r="B28" s="1" t="s">
        <v>159</v>
      </c>
      <c r="C28" s="1" t="s">
        <v>79</v>
      </c>
      <c r="D28" s="1">
        <v>1970</v>
      </c>
      <c r="E28" s="1">
        <f t="shared" si="0"/>
        <v>46</v>
      </c>
      <c r="F28" s="1" t="s">
        <v>160</v>
      </c>
      <c r="G28" s="2" t="s">
        <v>161</v>
      </c>
      <c r="H28" s="1" t="s">
        <v>7</v>
      </c>
      <c r="I28" s="1" t="s">
        <v>35</v>
      </c>
      <c r="J28" s="1" t="s">
        <v>17</v>
      </c>
      <c r="K28" s="1" t="s">
        <v>22</v>
      </c>
      <c r="L28" s="1"/>
      <c r="M28" s="1">
        <v>1</v>
      </c>
      <c r="N28" s="1">
        <v>746</v>
      </c>
      <c r="O28" s="1">
        <v>4</v>
      </c>
      <c r="P28" s="6" t="s">
        <v>53</v>
      </c>
      <c r="Q28" s="6" t="s">
        <v>53</v>
      </c>
      <c r="R28" s="12" t="s">
        <v>53</v>
      </c>
      <c r="S28" s="16" t="s">
        <v>51</v>
      </c>
      <c r="T28">
        <f>COUNTIF(K$5:K$67,S28)</f>
        <v>1</v>
      </c>
      <c r="U28">
        <f>COUNTIF(K$33:K$67,S28)</f>
        <v>0</v>
      </c>
    </row>
    <row r="29" spans="1:21">
      <c r="A29" s="17">
        <v>26</v>
      </c>
      <c r="B29" s="1" t="s">
        <v>101</v>
      </c>
      <c r="C29" s="1" t="s">
        <v>102</v>
      </c>
      <c r="D29" s="1">
        <v>1956</v>
      </c>
      <c r="E29" s="1">
        <f t="shared" si="0"/>
        <v>60</v>
      </c>
      <c r="F29" s="1" t="s">
        <v>103</v>
      </c>
      <c r="G29" s="2">
        <v>6977515750</v>
      </c>
      <c r="H29" s="1" t="s">
        <v>8</v>
      </c>
      <c r="I29" s="1" t="s">
        <v>35</v>
      </c>
      <c r="J29" s="1" t="s">
        <v>18</v>
      </c>
      <c r="K29" s="1" t="s">
        <v>51</v>
      </c>
      <c r="L29" s="1"/>
      <c r="M29" s="1">
        <v>1</v>
      </c>
      <c r="N29" s="1">
        <v>747</v>
      </c>
      <c r="O29" s="1">
        <v>2</v>
      </c>
      <c r="P29" s="6" t="s">
        <v>53</v>
      </c>
      <c r="Q29" s="6"/>
      <c r="R29" s="12"/>
      <c r="S29" s="10" t="s">
        <v>68</v>
      </c>
      <c r="T29">
        <f>COUNTIF(K$5:K$67,S29)</f>
        <v>5</v>
      </c>
      <c r="U29">
        <f>COUNTIF(K$33:K$67,S29)</f>
        <v>3</v>
      </c>
    </row>
    <row r="30" spans="1:21">
      <c r="A30" s="17">
        <v>27</v>
      </c>
      <c r="B30" s="1" t="s">
        <v>77</v>
      </c>
      <c r="C30" s="1" t="s">
        <v>99</v>
      </c>
      <c r="D30" s="1">
        <v>1997</v>
      </c>
      <c r="E30" s="1">
        <f t="shared" si="0"/>
        <v>19</v>
      </c>
      <c r="F30" s="1" t="s">
        <v>100</v>
      </c>
      <c r="G30" s="2">
        <v>6945179021</v>
      </c>
      <c r="H30" s="1" t="s">
        <v>8</v>
      </c>
      <c r="I30" s="1" t="s">
        <v>35</v>
      </c>
      <c r="J30" s="1" t="s">
        <v>16</v>
      </c>
      <c r="K30" s="1" t="s">
        <v>22</v>
      </c>
      <c r="L30" s="1" t="s">
        <v>20</v>
      </c>
      <c r="M30" s="1">
        <v>1</v>
      </c>
      <c r="N30" s="1">
        <v>748</v>
      </c>
      <c r="O30" s="1">
        <v>0</v>
      </c>
      <c r="P30" s="6" t="s">
        <v>53</v>
      </c>
      <c r="Q30" s="6"/>
      <c r="R30" s="12" t="s">
        <v>53</v>
      </c>
      <c r="S30" s="9"/>
    </row>
    <row r="31" spans="1:21">
      <c r="A31" s="17">
        <v>28</v>
      </c>
      <c r="B31" s="1" t="s">
        <v>27</v>
      </c>
      <c r="C31" s="1" t="s">
        <v>14</v>
      </c>
      <c r="D31" s="1">
        <v>1998</v>
      </c>
      <c r="E31" s="1">
        <f t="shared" si="0"/>
        <v>18</v>
      </c>
      <c r="F31" s="1" t="s">
        <v>153</v>
      </c>
      <c r="G31" s="2">
        <v>6949076542</v>
      </c>
      <c r="H31" s="1" t="s">
        <v>7</v>
      </c>
      <c r="I31" s="1" t="s">
        <v>35</v>
      </c>
      <c r="J31" s="1" t="s">
        <v>17</v>
      </c>
      <c r="K31" s="1" t="s">
        <v>22</v>
      </c>
      <c r="L31" s="1" t="s">
        <v>20</v>
      </c>
      <c r="M31" s="1">
        <v>1</v>
      </c>
      <c r="N31" s="1">
        <v>749</v>
      </c>
      <c r="O31" s="1">
        <v>2</v>
      </c>
      <c r="P31" s="6" t="s">
        <v>53</v>
      </c>
      <c r="Q31" s="6" t="s">
        <v>53</v>
      </c>
      <c r="R31" s="12" t="s">
        <v>53</v>
      </c>
    </row>
    <row r="32" spans="1:21">
      <c r="A32" s="17">
        <v>29</v>
      </c>
      <c r="B32" s="1" t="s">
        <v>90</v>
      </c>
      <c r="C32" s="1" t="s">
        <v>91</v>
      </c>
      <c r="D32" s="1">
        <v>1997</v>
      </c>
      <c r="E32" s="1">
        <f t="shared" si="0"/>
        <v>19</v>
      </c>
      <c r="F32" s="1" t="s">
        <v>92</v>
      </c>
      <c r="G32" s="2">
        <v>6943119412</v>
      </c>
      <c r="H32" s="1" t="s">
        <v>8</v>
      </c>
      <c r="I32" s="1" t="s">
        <v>35</v>
      </c>
      <c r="J32" s="1" t="s">
        <v>17</v>
      </c>
      <c r="K32" s="1" t="s">
        <v>23</v>
      </c>
      <c r="L32" s="1" t="s">
        <v>20</v>
      </c>
      <c r="M32" s="1">
        <v>1</v>
      </c>
      <c r="N32" s="1">
        <v>750</v>
      </c>
      <c r="O32" s="1">
        <v>0</v>
      </c>
      <c r="P32" s="6" t="s">
        <v>53</v>
      </c>
      <c r="Q32" s="6" t="s">
        <v>53</v>
      </c>
      <c r="R32" s="12" t="s">
        <v>53</v>
      </c>
    </row>
    <row r="33" spans="1:21">
      <c r="A33" s="17">
        <v>30</v>
      </c>
      <c r="B33" s="1" t="s">
        <v>179</v>
      </c>
      <c r="C33" s="1" t="s">
        <v>47</v>
      </c>
      <c r="D33" s="1">
        <v>1972</v>
      </c>
      <c r="E33" s="1">
        <f t="shared" si="0"/>
        <v>44</v>
      </c>
      <c r="F33" s="1" t="s">
        <v>180</v>
      </c>
      <c r="G33" s="2">
        <v>6985998466</v>
      </c>
      <c r="H33" s="1" t="s">
        <v>7</v>
      </c>
      <c r="I33" s="1" t="s">
        <v>35</v>
      </c>
      <c r="J33" s="1" t="s">
        <v>16</v>
      </c>
      <c r="K33" s="1" t="s">
        <v>23</v>
      </c>
      <c r="L33" s="1"/>
      <c r="M33" s="1">
        <v>1</v>
      </c>
      <c r="N33" s="1">
        <v>751</v>
      </c>
      <c r="O33" s="1">
        <v>0</v>
      </c>
      <c r="P33" s="6"/>
      <c r="Q33" s="6"/>
      <c r="R33" s="12"/>
    </row>
    <row r="34" spans="1:21">
      <c r="A34" s="17">
        <v>31</v>
      </c>
      <c r="B34" s="1" t="s">
        <v>184</v>
      </c>
      <c r="C34" s="1" t="s">
        <v>24</v>
      </c>
      <c r="D34" s="1">
        <v>1989</v>
      </c>
      <c r="E34" s="1">
        <f t="shared" si="0"/>
        <v>27</v>
      </c>
      <c r="F34" s="1" t="s">
        <v>148</v>
      </c>
      <c r="G34" s="2">
        <v>6980630809</v>
      </c>
      <c r="H34" s="1" t="s">
        <v>7</v>
      </c>
      <c r="I34" s="1" t="s">
        <v>35</v>
      </c>
      <c r="J34" s="1" t="s">
        <v>17</v>
      </c>
      <c r="K34" s="1" t="s">
        <v>22</v>
      </c>
      <c r="L34" s="1"/>
      <c r="M34" s="1">
        <v>1</v>
      </c>
      <c r="N34" s="1">
        <v>752</v>
      </c>
      <c r="O34" s="1">
        <v>0</v>
      </c>
      <c r="P34" s="6" t="s">
        <v>53</v>
      </c>
      <c r="Q34" s="6" t="s">
        <v>53</v>
      </c>
      <c r="R34" s="12" t="s">
        <v>53</v>
      </c>
    </row>
    <row r="35" spans="1:21">
      <c r="A35" s="17">
        <v>32</v>
      </c>
      <c r="B35" s="1" t="s">
        <v>98</v>
      </c>
      <c r="C35" s="1" t="s">
        <v>96</v>
      </c>
      <c r="D35" s="1">
        <v>1963</v>
      </c>
      <c r="E35" s="1">
        <f t="shared" si="0"/>
        <v>53</v>
      </c>
      <c r="F35" s="1" t="s">
        <v>97</v>
      </c>
      <c r="G35" s="2">
        <v>6946888801</v>
      </c>
      <c r="H35" s="1" t="s">
        <v>8</v>
      </c>
      <c r="I35" s="1" t="s">
        <v>35</v>
      </c>
      <c r="J35" s="1" t="s">
        <v>16</v>
      </c>
      <c r="K35" s="1" t="s">
        <v>22</v>
      </c>
      <c r="L35" s="1"/>
      <c r="M35" s="1">
        <v>1</v>
      </c>
      <c r="N35" s="1">
        <v>753</v>
      </c>
      <c r="O35" s="1">
        <v>2</v>
      </c>
      <c r="P35" s="6" t="s">
        <v>53</v>
      </c>
      <c r="Q35" s="6" t="s">
        <v>53</v>
      </c>
      <c r="R35" s="12" t="s">
        <v>53</v>
      </c>
      <c r="S35" s="10" t="s">
        <v>20</v>
      </c>
      <c r="T35">
        <f>COUNTIF(L$5:L$67,S35)</f>
        <v>15</v>
      </c>
      <c r="U35">
        <f>COUNTIF(L$33:L$67,S35)</f>
        <v>4</v>
      </c>
    </row>
    <row r="36" spans="1:21" s="3" customFormat="1">
      <c r="A36" s="17">
        <v>33</v>
      </c>
      <c r="B36" s="1" t="s">
        <v>110</v>
      </c>
      <c r="C36" s="1" t="s">
        <v>111</v>
      </c>
      <c r="D36" s="1">
        <v>1980</v>
      </c>
      <c r="E36" s="1">
        <f t="shared" ref="E36:E65" si="1">$D$1-D36</f>
        <v>36</v>
      </c>
      <c r="F36" s="1" t="s">
        <v>112</v>
      </c>
      <c r="G36" s="1">
        <v>6975671468</v>
      </c>
      <c r="H36" s="1" t="s">
        <v>7</v>
      </c>
      <c r="I36" s="1" t="s">
        <v>35</v>
      </c>
      <c r="J36" s="1" t="s">
        <v>16</v>
      </c>
      <c r="K36" s="1" t="s">
        <v>22</v>
      </c>
      <c r="L36" s="1" t="s">
        <v>63</v>
      </c>
      <c r="M36" s="1">
        <v>1</v>
      </c>
      <c r="N36" s="1">
        <v>754</v>
      </c>
      <c r="O36" s="1">
        <v>0</v>
      </c>
      <c r="P36" s="6"/>
      <c r="Q36" s="6"/>
      <c r="R36" s="12"/>
    </row>
    <row r="37" spans="1:21">
      <c r="A37" s="17">
        <v>34</v>
      </c>
      <c r="B37" s="1" t="s">
        <v>116</v>
      </c>
      <c r="C37" s="1" t="s">
        <v>96</v>
      </c>
      <c r="D37" s="1">
        <v>1990</v>
      </c>
      <c r="E37" s="1">
        <f t="shared" si="1"/>
        <v>26</v>
      </c>
      <c r="F37" s="1" t="s">
        <v>117</v>
      </c>
      <c r="G37" s="2">
        <v>6946377158</v>
      </c>
      <c r="H37" s="1" t="s">
        <v>8</v>
      </c>
      <c r="I37" s="1" t="s">
        <v>35</v>
      </c>
      <c r="J37" s="1" t="s">
        <v>18</v>
      </c>
      <c r="K37" s="1" t="s">
        <v>22</v>
      </c>
      <c r="L37" s="1"/>
      <c r="M37" s="1">
        <v>1</v>
      </c>
      <c r="N37" s="1">
        <v>755</v>
      </c>
      <c r="O37" s="1">
        <v>0</v>
      </c>
      <c r="P37" s="6" t="s">
        <v>53</v>
      </c>
      <c r="Q37" s="6"/>
      <c r="R37" s="12"/>
      <c r="S37" t="s">
        <v>52</v>
      </c>
      <c r="T37">
        <f>COUNTIF(O$5:O$67,"&gt;3")</f>
        <v>12</v>
      </c>
      <c r="U37">
        <f>COUNTIF(O$33:O$67,"&gt;3")</f>
        <v>4</v>
      </c>
    </row>
    <row r="38" spans="1:21" s="3" customFormat="1">
      <c r="A38" s="17">
        <v>35</v>
      </c>
      <c r="B38" s="1" t="s">
        <v>124</v>
      </c>
      <c r="C38" s="1" t="s">
        <v>46</v>
      </c>
      <c r="D38" s="1">
        <v>1983</v>
      </c>
      <c r="E38" s="1">
        <f t="shared" si="1"/>
        <v>33</v>
      </c>
      <c r="F38" s="1" t="s">
        <v>117</v>
      </c>
      <c r="G38" s="2">
        <v>6944696018</v>
      </c>
      <c r="H38" s="1" t="s">
        <v>8</v>
      </c>
      <c r="I38" s="1" t="s">
        <v>35</v>
      </c>
      <c r="J38" s="1" t="s">
        <v>17</v>
      </c>
      <c r="K38" s="1" t="s">
        <v>22</v>
      </c>
      <c r="L38" s="1"/>
      <c r="M38" s="1">
        <v>1</v>
      </c>
      <c r="N38" s="1">
        <v>756</v>
      </c>
      <c r="O38" s="1">
        <v>2</v>
      </c>
      <c r="P38" s="6"/>
      <c r="Q38" s="6"/>
      <c r="R38" s="12"/>
      <c r="S38" s="10" t="s">
        <v>63</v>
      </c>
      <c r="T38">
        <f>COUNTIF(L$5:L$67,S38)</f>
        <v>1</v>
      </c>
      <c r="U38">
        <f>COUNTIF(L$33:L$67,S38)</f>
        <v>1</v>
      </c>
    </row>
    <row r="39" spans="1:21" s="3" customFormat="1">
      <c r="A39" s="17">
        <v>36</v>
      </c>
      <c r="B39" s="1" t="s">
        <v>106</v>
      </c>
      <c r="C39" s="1" t="s">
        <v>33</v>
      </c>
      <c r="D39" s="1">
        <v>1989</v>
      </c>
      <c r="E39" s="1">
        <f t="shared" si="1"/>
        <v>27</v>
      </c>
      <c r="F39" s="1" t="s">
        <v>107</v>
      </c>
      <c r="G39" s="2">
        <v>6972139511</v>
      </c>
      <c r="H39" s="1" t="s">
        <v>7</v>
      </c>
      <c r="I39" s="1" t="s">
        <v>35</v>
      </c>
      <c r="J39" s="1" t="s">
        <v>16</v>
      </c>
      <c r="K39" s="1" t="s">
        <v>23</v>
      </c>
      <c r="L39" s="1"/>
      <c r="M39" s="1">
        <v>1</v>
      </c>
      <c r="N39" s="1">
        <v>757</v>
      </c>
      <c r="O39" s="1">
        <v>1</v>
      </c>
      <c r="P39" s="6" t="s">
        <v>53</v>
      </c>
      <c r="Q39" s="6" t="s">
        <v>53</v>
      </c>
      <c r="R39" s="12" t="s">
        <v>53</v>
      </c>
      <c r="S39" s="10" t="s">
        <v>65</v>
      </c>
      <c r="T39">
        <f>COUNTIF(L$5:L$67,S39)</f>
        <v>1</v>
      </c>
      <c r="U39">
        <f>COUNTIF(L$33:L$67,S39)</f>
        <v>1</v>
      </c>
    </row>
    <row r="40" spans="1:21" s="3" customFormat="1">
      <c r="A40" s="17">
        <v>37</v>
      </c>
      <c r="B40" s="1" t="s">
        <v>69</v>
      </c>
      <c r="C40" s="1" t="s">
        <v>29</v>
      </c>
      <c r="D40" s="1">
        <v>1988</v>
      </c>
      <c r="E40" s="1">
        <f t="shared" si="1"/>
        <v>28</v>
      </c>
      <c r="F40" s="1" t="s">
        <v>70</v>
      </c>
      <c r="G40" s="2">
        <v>6949864258</v>
      </c>
      <c r="H40" s="1" t="s">
        <v>7</v>
      </c>
      <c r="I40" s="1" t="s">
        <v>35</v>
      </c>
      <c r="J40" s="1" t="s">
        <v>18</v>
      </c>
      <c r="K40" s="1" t="s">
        <v>68</v>
      </c>
      <c r="L40" s="1"/>
      <c r="M40" s="1">
        <v>1</v>
      </c>
      <c r="N40" s="1">
        <v>758</v>
      </c>
      <c r="O40" s="1">
        <v>0</v>
      </c>
      <c r="P40" s="6" t="s">
        <v>53</v>
      </c>
      <c r="Q40" s="6" t="s">
        <v>53</v>
      </c>
      <c r="R40" s="12" t="s">
        <v>53</v>
      </c>
      <c r="S40" s="10" t="s">
        <v>65</v>
      </c>
      <c r="T40">
        <f>COUNTIF(L$5:L$67,S40)</f>
        <v>1</v>
      </c>
      <c r="U40">
        <f>COUNTIF(L$33:L$67,S40)</f>
        <v>1</v>
      </c>
    </row>
    <row r="41" spans="1:21" s="3" customFormat="1">
      <c r="A41" s="17">
        <v>38</v>
      </c>
      <c r="B41" s="1" t="s">
        <v>132</v>
      </c>
      <c r="C41" s="1" t="s">
        <v>133</v>
      </c>
      <c r="D41" s="1">
        <v>1978</v>
      </c>
      <c r="E41" s="1">
        <f t="shared" si="1"/>
        <v>38</v>
      </c>
      <c r="F41" s="1" t="s">
        <v>134</v>
      </c>
      <c r="G41" s="2">
        <v>6978863889</v>
      </c>
      <c r="H41" s="1" t="s">
        <v>7</v>
      </c>
      <c r="I41" s="1" t="s">
        <v>35</v>
      </c>
      <c r="J41" s="1" t="s">
        <v>16</v>
      </c>
      <c r="K41" s="1" t="s">
        <v>23</v>
      </c>
      <c r="L41" s="1"/>
      <c r="M41" s="1">
        <v>1</v>
      </c>
      <c r="N41" s="1">
        <v>759</v>
      </c>
      <c r="O41" s="1">
        <v>1</v>
      </c>
      <c r="P41" s="6" t="s">
        <v>53</v>
      </c>
      <c r="Q41" s="6" t="s">
        <v>53</v>
      </c>
      <c r="R41" s="12" t="s">
        <v>53</v>
      </c>
    </row>
    <row r="42" spans="1:21">
      <c r="A42" s="17">
        <v>39</v>
      </c>
      <c r="B42" s="1" t="s">
        <v>125</v>
      </c>
      <c r="C42" s="1" t="s">
        <v>9</v>
      </c>
      <c r="D42" s="1">
        <v>1985</v>
      </c>
      <c r="E42" s="1">
        <f t="shared" si="1"/>
        <v>31</v>
      </c>
      <c r="F42" s="1" t="s">
        <v>126</v>
      </c>
      <c r="G42" s="2">
        <v>6942953539</v>
      </c>
      <c r="H42" s="1" t="s">
        <v>7</v>
      </c>
      <c r="I42" s="1" t="s">
        <v>35</v>
      </c>
      <c r="J42" s="1" t="s">
        <v>16</v>
      </c>
      <c r="K42" s="1" t="s">
        <v>22</v>
      </c>
      <c r="L42" s="1"/>
      <c r="M42" s="1">
        <v>0</v>
      </c>
      <c r="N42" s="1">
        <v>242</v>
      </c>
      <c r="O42" s="1">
        <v>0</v>
      </c>
      <c r="P42" s="6" t="s">
        <v>53</v>
      </c>
      <c r="Q42" s="6" t="s">
        <v>53</v>
      </c>
      <c r="R42" s="12" t="s">
        <v>53</v>
      </c>
    </row>
    <row r="43" spans="1:21" s="11" customFormat="1">
      <c r="A43" s="17">
        <v>40</v>
      </c>
      <c r="B43" s="1" t="s">
        <v>162</v>
      </c>
      <c r="C43" s="1" t="s">
        <v>40</v>
      </c>
      <c r="D43" s="1">
        <v>1966</v>
      </c>
      <c r="E43" s="1">
        <f t="shared" si="1"/>
        <v>50</v>
      </c>
      <c r="F43" s="1" t="s">
        <v>163</v>
      </c>
      <c r="G43" s="2">
        <v>6944206184</v>
      </c>
      <c r="H43" s="1" t="s">
        <v>8</v>
      </c>
      <c r="I43" s="1" t="s">
        <v>35</v>
      </c>
      <c r="J43" s="1" t="s">
        <v>18</v>
      </c>
      <c r="K43" s="1" t="s">
        <v>23</v>
      </c>
      <c r="L43" s="1"/>
      <c r="M43" s="1">
        <v>1</v>
      </c>
      <c r="N43" s="1">
        <v>760</v>
      </c>
      <c r="O43" s="1">
        <v>2</v>
      </c>
      <c r="P43" s="6" t="s">
        <v>53</v>
      </c>
      <c r="Q43" s="6"/>
      <c r="R43" s="12" t="s">
        <v>53</v>
      </c>
    </row>
    <row r="44" spans="1:21">
      <c r="A44" s="17">
        <v>41</v>
      </c>
      <c r="B44" s="1" t="s">
        <v>172</v>
      </c>
      <c r="C44" s="1" t="s">
        <v>24</v>
      </c>
      <c r="D44" s="1">
        <v>1995</v>
      </c>
      <c r="E44" s="1">
        <f t="shared" si="1"/>
        <v>21</v>
      </c>
      <c r="F44" s="1" t="s">
        <v>173</v>
      </c>
      <c r="G44" s="2">
        <v>6986784831</v>
      </c>
      <c r="H44" s="1" t="s">
        <v>7</v>
      </c>
      <c r="I44" s="1" t="s">
        <v>35</v>
      </c>
      <c r="J44" s="1" t="s">
        <v>18</v>
      </c>
      <c r="K44" s="1" t="s">
        <v>23</v>
      </c>
      <c r="L44" s="1" t="s">
        <v>65</v>
      </c>
      <c r="M44" s="1">
        <v>1</v>
      </c>
      <c r="N44" s="1">
        <v>761</v>
      </c>
      <c r="O44" s="1">
        <v>0</v>
      </c>
      <c r="P44" s="6" t="s">
        <v>53</v>
      </c>
      <c r="Q44" s="6" t="s">
        <v>53</v>
      </c>
      <c r="R44" s="12" t="s">
        <v>53</v>
      </c>
    </row>
    <row r="45" spans="1:21" s="3" customFormat="1">
      <c r="A45" s="17">
        <v>42</v>
      </c>
      <c r="B45" s="1" t="s">
        <v>136</v>
      </c>
      <c r="C45" s="1" t="s">
        <v>29</v>
      </c>
      <c r="D45" s="1">
        <v>1964</v>
      </c>
      <c r="E45" s="1">
        <f t="shared" si="1"/>
        <v>52</v>
      </c>
      <c r="F45" s="1" t="s">
        <v>137</v>
      </c>
      <c r="G45" s="1">
        <v>6944992789</v>
      </c>
      <c r="H45" s="1" t="s">
        <v>7</v>
      </c>
      <c r="I45" s="1" t="s">
        <v>35</v>
      </c>
      <c r="J45" s="1" t="s">
        <v>16</v>
      </c>
      <c r="K45" s="1" t="s">
        <v>23</v>
      </c>
      <c r="L45" s="1"/>
      <c r="M45" s="1">
        <v>1</v>
      </c>
      <c r="N45" s="1">
        <v>762</v>
      </c>
      <c r="O45" s="1">
        <v>4</v>
      </c>
      <c r="P45" s="6" t="s">
        <v>53</v>
      </c>
      <c r="Q45" s="6"/>
      <c r="R45" s="12" t="s">
        <v>53</v>
      </c>
    </row>
    <row r="46" spans="1:21" s="3" customFormat="1">
      <c r="A46" s="17">
        <v>43</v>
      </c>
      <c r="B46" s="1" t="s">
        <v>104</v>
      </c>
      <c r="C46" s="1" t="s">
        <v>39</v>
      </c>
      <c r="D46" s="1">
        <v>1964</v>
      </c>
      <c r="E46" s="1">
        <f t="shared" si="1"/>
        <v>52</v>
      </c>
      <c r="F46" s="1" t="s">
        <v>105</v>
      </c>
      <c r="G46" s="2">
        <v>6974418705</v>
      </c>
      <c r="H46" s="1" t="s">
        <v>8</v>
      </c>
      <c r="I46" s="1" t="s">
        <v>35</v>
      </c>
      <c r="J46" s="1" t="s">
        <v>17</v>
      </c>
      <c r="K46" s="1" t="s">
        <v>22</v>
      </c>
      <c r="L46" s="1"/>
      <c r="M46" s="1">
        <v>1</v>
      </c>
      <c r="N46" s="1">
        <v>763</v>
      </c>
      <c r="O46" s="1">
        <v>3</v>
      </c>
      <c r="P46" s="6" t="s">
        <v>53</v>
      </c>
      <c r="Q46" s="6" t="s">
        <v>53</v>
      </c>
      <c r="R46" s="12" t="s">
        <v>53</v>
      </c>
    </row>
    <row r="47" spans="1:21">
      <c r="A47" s="17">
        <v>44</v>
      </c>
      <c r="B47" s="1" t="s">
        <v>93</v>
      </c>
      <c r="C47" s="1" t="s">
        <v>94</v>
      </c>
      <c r="D47" s="1">
        <v>1985</v>
      </c>
      <c r="E47" s="1">
        <f t="shared" si="1"/>
        <v>31</v>
      </c>
      <c r="F47" s="1" t="s">
        <v>95</v>
      </c>
      <c r="G47" s="2">
        <v>6943571837</v>
      </c>
      <c r="H47" s="1" t="s">
        <v>7</v>
      </c>
      <c r="I47" s="1" t="s">
        <v>35</v>
      </c>
      <c r="J47" s="1" t="s">
        <v>17</v>
      </c>
      <c r="K47" s="1" t="s">
        <v>22</v>
      </c>
      <c r="L47" s="1" t="s">
        <v>20</v>
      </c>
      <c r="M47" s="1">
        <v>1</v>
      </c>
      <c r="N47" s="1">
        <v>764</v>
      </c>
      <c r="O47" s="1">
        <v>4</v>
      </c>
      <c r="P47" s="6" t="s">
        <v>53</v>
      </c>
      <c r="Q47" s="6" t="s">
        <v>53</v>
      </c>
      <c r="R47" s="12" t="s">
        <v>53</v>
      </c>
    </row>
    <row r="48" spans="1:21">
      <c r="A48" s="17">
        <v>45</v>
      </c>
      <c r="B48" s="1" t="s">
        <v>78</v>
      </c>
      <c r="C48" s="1" t="s">
        <v>79</v>
      </c>
      <c r="D48" s="1">
        <v>1966</v>
      </c>
      <c r="E48" s="1">
        <f t="shared" si="1"/>
        <v>50</v>
      </c>
      <c r="F48" s="1" t="s">
        <v>80</v>
      </c>
      <c r="G48" s="2">
        <v>6947894964</v>
      </c>
      <c r="H48" s="1" t="s">
        <v>7</v>
      </c>
      <c r="I48" s="1" t="s">
        <v>35</v>
      </c>
      <c r="J48" s="1" t="s">
        <v>18</v>
      </c>
      <c r="K48" s="1" t="s">
        <v>23</v>
      </c>
      <c r="L48" s="1"/>
      <c r="M48" s="1">
        <v>1</v>
      </c>
      <c r="N48" s="1">
        <v>765</v>
      </c>
      <c r="O48" s="1">
        <v>2</v>
      </c>
      <c r="P48" s="6"/>
      <c r="Q48" s="6"/>
      <c r="R48" s="12"/>
    </row>
    <row r="49" spans="1:18">
      <c r="A49" s="17">
        <v>46</v>
      </c>
      <c r="B49" s="1" t="s">
        <v>167</v>
      </c>
      <c r="C49" s="1" t="s">
        <v>38</v>
      </c>
      <c r="D49" s="1">
        <v>1982</v>
      </c>
      <c r="E49" s="1">
        <f t="shared" si="1"/>
        <v>34</v>
      </c>
      <c r="F49" s="1" t="s">
        <v>168</v>
      </c>
      <c r="G49" s="2">
        <v>6987287464</v>
      </c>
      <c r="H49" s="1" t="s">
        <v>7</v>
      </c>
      <c r="I49" s="1" t="s">
        <v>35</v>
      </c>
      <c r="J49" s="1" t="s">
        <v>16</v>
      </c>
      <c r="K49" s="1" t="s">
        <v>23</v>
      </c>
      <c r="L49" s="1"/>
      <c r="M49" s="1">
        <v>1</v>
      </c>
      <c r="N49" s="1">
        <v>766</v>
      </c>
      <c r="O49" s="1">
        <v>0</v>
      </c>
      <c r="P49" s="6"/>
      <c r="Q49" s="6"/>
      <c r="R49" s="12"/>
    </row>
    <row r="50" spans="1:18">
      <c r="A50" s="17">
        <v>47</v>
      </c>
      <c r="B50" s="1" t="s">
        <v>81</v>
      </c>
      <c r="C50" s="1" t="s">
        <v>82</v>
      </c>
      <c r="D50" s="1">
        <v>1985</v>
      </c>
      <c r="E50" s="1">
        <f t="shared" si="1"/>
        <v>31</v>
      </c>
      <c r="F50" s="1" t="s">
        <v>66</v>
      </c>
      <c r="G50" s="2">
        <v>6948573575</v>
      </c>
      <c r="H50" s="1" t="s">
        <v>7</v>
      </c>
      <c r="I50" s="1" t="s">
        <v>35</v>
      </c>
      <c r="J50" s="1" t="s">
        <v>18</v>
      </c>
      <c r="K50" s="1" t="s">
        <v>23</v>
      </c>
      <c r="L50" s="1" t="s">
        <v>20</v>
      </c>
      <c r="M50" s="1">
        <v>1</v>
      </c>
      <c r="N50" s="1">
        <v>767</v>
      </c>
      <c r="O50" s="1">
        <v>1</v>
      </c>
      <c r="P50" s="6"/>
      <c r="Q50" s="6"/>
      <c r="R50" s="12"/>
    </row>
    <row r="51" spans="1:18">
      <c r="A51" s="17">
        <v>48</v>
      </c>
      <c r="B51" s="1" t="s">
        <v>108</v>
      </c>
      <c r="C51" s="1" t="s">
        <v>26</v>
      </c>
      <c r="D51" s="1">
        <v>1989</v>
      </c>
      <c r="E51" s="1">
        <f t="shared" si="1"/>
        <v>27</v>
      </c>
      <c r="F51" s="1" t="s">
        <v>109</v>
      </c>
      <c r="G51" s="2">
        <v>6987665657</v>
      </c>
      <c r="H51" s="1" t="s">
        <v>8</v>
      </c>
      <c r="I51" s="1" t="s">
        <v>35</v>
      </c>
      <c r="J51" s="1" t="s">
        <v>16</v>
      </c>
      <c r="K51" s="1" t="s">
        <v>68</v>
      </c>
      <c r="L51" s="1"/>
      <c r="M51" s="1">
        <v>1</v>
      </c>
      <c r="N51" s="1">
        <v>768</v>
      </c>
      <c r="O51" s="1">
        <v>2</v>
      </c>
      <c r="P51" s="6" t="s">
        <v>53</v>
      </c>
      <c r="Q51" s="6" t="s">
        <v>53</v>
      </c>
      <c r="R51" s="12" t="s">
        <v>53</v>
      </c>
    </row>
    <row r="52" spans="1:18">
      <c r="A52" s="17">
        <v>49</v>
      </c>
      <c r="B52" s="1" t="s">
        <v>59</v>
      </c>
      <c r="C52" s="1" t="s">
        <v>36</v>
      </c>
      <c r="D52" s="1">
        <v>1966</v>
      </c>
      <c r="E52" s="1">
        <f t="shared" si="1"/>
        <v>50</v>
      </c>
      <c r="F52" s="1" t="s">
        <v>113</v>
      </c>
      <c r="G52" s="2">
        <v>6943214172</v>
      </c>
      <c r="H52" s="1" t="s">
        <v>8</v>
      </c>
      <c r="I52" s="1" t="s">
        <v>35</v>
      </c>
      <c r="J52" s="1" t="s">
        <v>16</v>
      </c>
      <c r="K52" s="1" t="s">
        <v>22</v>
      </c>
      <c r="L52" s="1"/>
      <c r="M52" s="1">
        <v>1</v>
      </c>
      <c r="N52" s="1">
        <v>769</v>
      </c>
      <c r="O52" s="1">
        <v>4</v>
      </c>
      <c r="P52" s="6" t="s">
        <v>53</v>
      </c>
      <c r="Q52" s="6" t="s">
        <v>53</v>
      </c>
      <c r="R52" s="12" t="s">
        <v>53</v>
      </c>
    </row>
    <row r="53" spans="1:18">
      <c r="A53" s="17">
        <v>50</v>
      </c>
      <c r="B53" s="1" t="s">
        <v>59</v>
      </c>
      <c r="C53" s="1" t="s">
        <v>40</v>
      </c>
      <c r="D53" s="1">
        <v>1977</v>
      </c>
      <c r="E53" s="1">
        <f t="shared" si="1"/>
        <v>39</v>
      </c>
      <c r="F53" s="1" t="s">
        <v>71</v>
      </c>
      <c r="G53" s="2">
        <v>6956003224</v>
      </c>
      <c r="H53" s="1" t="s">
        <v>8</v>
      </c>
      <c r="I53" s="1" t="s">
        <v>35</v>
      </c>
      <c r="J53" s="1" t="s">
        <v>17</v>
      </c>
      <c r="K53" s="1" t="s">
        <v>22</v>
      </c>
      <c r="L53" s="1"/>
      <c r="M53" s="1">
        <v>1</v>
      </c>
      <c r="N53" s="1">
        <v>770</v>
      </c>
      <c r="O53" s="1">
        <v>0</v>
      </c>
      <c r="P53" s="6" t="s">
        <v>53</v>
      </c>
      <c r="Q53" s="6" t="s">
        <v>53</v>
      </c>
      <c r="R53" s="12" t="s">
        <v>53</v>
      </c>
    </row>
    <row r="54" spans="1:18">
      <c r="A54" s="17">
        <v>51</v>
      </c>
      <c r="B54" s="1" t="s">
        <v>165</v>
      </c>
      <c r="C54" s="1" t="s">
        <v>36</v>
      </c>
      <c r="D54" s="1">
        <v>1975</v>
      </c>
      <c r="E54" s="1">
        <f t="shared" si="1"/>
        <v>41</v>
      </c>
      <c r="F54" s="1" t="s">
        <v>153</v>
      </c>
      <c r="G54" s="2" t="s">
        <v>166</v>
      </c>
      <c r="H54" s="1" t="s">
        <v>8</v>
      </c>
      <c r="I54" s="1" t="s">
        <v>35</v>
      </c>
      <c r="J54" s="1" t="s">
        <v>17</v>
      </c>
      <c r="K54" s="1" t="s">
        <v>22</v>
      </c>
      <c r="L54" s="1"/>
      <c r="M54" s="1">
        <v>1</v>
      </c>
      <c r="N54" s="1">
        <v>771</v>
      </c>
      <c r="O54" s="1">
        <v>2</v>
      </c>
      <c r="P54" s="6" t="s">
        <v>53</v>
      </c>
      <c r="Q54" s="6" t="s">
        <v>53</v>
      </c>
      <c r="R54" s="12" t="s">
        <v>53</v>
      </c>
    </row>
    <row r="55" spans="1:18">
      <c r="A55" s="17">
        <v>52</v>
      </c>
      <c r="B55" s="1" t="s">
        <v>188</v>
      </c>
      <c r="C55" s="1" t="s">
        <v>26</v>
      </c>
      <c r="D55" s="1">
        <v>1968</v>
      </c>
      <c r="E55" s="1">
        <f t="shared" si="1"/>
        <v>48</v>
      </c>
      <c r="F55" s="1" t="s">
        <v>181</v>
      </c>
      <c r="G55" s="2">
        <v>6944865497</v>
      </c>
      <c r="H55" s="1" t="s">
        <v>8</v>
      </c>
      <c r="I55" s="1" t="s">
        <v>35</v>
      </c>
      <c r="J55" s="1" t="s">
        <v>17</v>
      </c>
      <c r="K55" s="1" t="s">
        <v>22</v>
      </c>
      <c r="L55" s="1"/>
      <c r="M55" s="1">
        <v>1</v>
      </c>
      <c r="N55" s="1">
        <v>772</v>
      </c>
      <c r="O55" s="1">
        <v>2</v>
      </c>
      <c r="P55" s="6" t="s">
        <v>53</v>
      </c>
      <c r="Q55" s="6"/>
      <c r="R55" s="12"/>
    </row>
    <row r="56" spans="1:18">
      <c r="A56" s="17">
        <v>53</v>
      </c>
      <c r="B56" s="1" t="s">
        <v>144</v>
      </c>
      <c r="C56" s="1" t="s">
        <v>37</v>
      </c>
      <c r="D56" s="1">
        <v>1989</v>
      </c>
      <c r="E56" s="1">
        <f t="shared" si="1"/>
        <v>27</v>
      </c>
      <c r="F56" s="1" t="s">
        <v>145</v>
      </c>
      <c r="G56" s="2">
        <v>6945675050</v>
      </c>
      <c r="H56" s="1" t="s">
        <v>7</v>
      </c>
      <c r="I56" s="1" t="s">
        <v>35</v>
      </c>
      <c r="J56" s="1" t="s">
        <v>17</v>
      </c>
      <c r="K56" s="1" t="s">
        <v>22</v>
      </c>
      <c r="L56" s="1" t="s">
        <v>20</v>
      </c>
      <c r="M56" s="1">
        <v>1</v>
      </c>
      <c r="N56" s="1">
        <v>773</v>
      </c>
      <c r="O56" s="1">
        <v>2</v>
      </c>
      <c r="P56" s="6"/>
      <c r="Q56" s="6"/>
      <c r="R56" s="12"/>
    </row>
    <row r="57" spans="1:18">
      <c r="A57" s="17">
        <v>54</v>
      </c>
      <c r="B57" s="1" t="s">
        <v>144</v>
      </c>
      <c r="C57" s="1" t="s">
        <v>25</v>
      </c>
      <c r="D57" s="1">
        <v>1996</v>
      </c>
      <c r="E57" s="1">
        <f t="shared" si="1"/>
        <v>20</v>
      </c>
      <c r="F57" s="1" t="s">
        <v>145</v>
      </c>
      <c r="G57" s="1">
        <v>6943717018</v>
      </c>
      <c r="H57" s="1" t="s">
        <v>7</v>
      </c>
      <c r="I57" s="1" t="s">
        <v>35</v>
      </c>
      <c r="J57" s="1" t="s">
        <v>16</v>
      </c>
      <c r="K57" s="1" t="s">
        <v>68</v>
      </c>
      <c r="L57" s="1" t="s">
        <v>20</v>
      </c>
      <c r="M57" s="1">
        <v>1</v>
      </c>
      <c r="N57" s="1">
        <v>774</v>
      </c>
      <c r="O57" s="1">
        <v>0</v>
      </c>
      <c r="P57" s="6" t="s">
        <v>53</v>
      </c>
      <c r="Q57" s="6" t="s">
        <v>53</v>
      </c>
      <c r="R57" s="12" t="s">
        <v>53</v>
      </c>
    </row>
    <row r="58" spans="1:18">
      <c r="A58" s="17">
        <v>55</v>
      </c>
      <c r="B58" s="1" t="s">
        <v>127</v>
      </c>
      <c r="C58" s="1" t="s">
        <v>42</v>
      </c>
      <c r="D58" s="1">
        <v>1968</v>
      </c>
      <c r="E58" s="1">
        <f t="shared" si="1"/>
        <v>48</v>
      </c>
      <c r="F58" s="1" t="s">
        <v>128</v>
      </c>
      <c r="G58" s="2">
        <v>6978238240</v>
      </c>
      <c r="H58" s="1" t="s">
        <v>7</v>
      </c>
      <c r="I58" s="1" t="s">
        <v>35</v>
      </c>
      <c r="J58" s="1" t="s">
        <v>16</v>
      </c>
      <c r="K58" s="1" t="s">
        <v>22</v>
      </c>
      <c r="L58" s="1"/>
      <c r="M58" s="1">
        <v>1</v>
      </c>
      <c r="N58" s="1">
        <v>775</v>
      </c>
      <c r="O58" s="1">
        <v>2</v>
      </c>
      <c r="P58" s="6" t="s">
        <v>53</v>
      </c>
      <c r="Q58" s="6" t="s">
        <v>53</v>
      </c>
      <c r="R58" s="12" t="s">
        <v>53</v>
      </c>
    </row>
    <row r="59" spans="1:18">
      <c r="A59" s="17">
        <v>56</v>
      </c>
      <c r="B59" s="1" t="s">
        <v>88</v>
      </c>
      <c r="C59" s="1" t="s">
        <v>28</v>
      </c>
      <c r="D59" s="1">
        <v>1976</v>
      </c>
      <c r="E59" s="1">
        <f t="shared" si="1"/>
        <v>40</v>
      </c>
      <c r="F59" s="1" t="s">
        <v>89</v>
      </c>
      <c r="G59" s="2">
        <v>6980421825</v>
      </c>
      <c r="H59" s="1" t="s">
        <v>8</v>
      </c>
      <c r="I59" s="1" t="s">
        <v>35</v>
      </c>
      <c r="J59" s="1" t="s">
        <v>18</v>
      </c>
      <c r="K59" s="1" t="s">
        <v>23</v>
      </c>
      <c r="L59" s="1"/>
      <c r="M59" s="1">
        <v>1</v>
      </c>
      <c r="N59" s="1">
        <v>776</v>
      </c>
      <c r="O59" s="1">
        <v>3</v>
      </c>
      <c r="P59" s="6" t="s">
        <v>53</v>
      </c>
      <c r="Q59" s="6" t="s">
        <v>53</v>
      </c>
      <c r="R59" s="12" t="s">
        <v>53</v>
      </c>
    </row>
    <row r="60" spans="1:18">
      <c r="A60" s="17">
        <v>57</v>
      </c>
      <c r="B60" s="1" t="s">
        <v>147</v>
      </c>
      <c r="C60" s="1" t="s">
        <v>34</v>
      </c>
      <c r="D60" s="1">
        <v>1973</v>
      </c>
      <c r="E60" s="1">
        <f t="shared" si="1"/>
        <v>43</v>
      </c>
      <c r="F60" s="1" t="s">
        <v>148</v>
      </c>
      <c r="G60" s="2">
        <v>6934218481</v>
      </c>
      <c r="H60" s="1" t="s">
        <v>8</v>
      </c>
      <c r="I60" s="1" t="s">
        <v>35</v>
      </c>
      <c r="J60" s="1" t="s">
        <v>16</v>
      </c>
      <c r="K60" s="1" t="s">
        <v>23</v>
      </c>
      <c r="L60" s="1"/>
      <c r="M60" s="1">
        <v>1</v>
      </c>
      <c r="N60" s="1">
        <v>777</v>
      </c>
      <c r="O60" s="1">
        <v>4</v>
      </c>
      <c r="P60" s="6" t="s">
        <v>53</v>
      </c>
      <c r="Q60" s="6" t="s">
        <v>53</v>
      </c>
      <c r="R60" s="12" t="s">
        <v>53</v>
      </c>
    </row>
    <row r="61" spans="1:18">
      <c r="A61" s="17">
        <v>58</v>
      </c>
      <c r="B61" s="1" t="s">
        <v>154</v>
      </c>
      <c r="C61" s="1" t="s">
        <v>155</v>
      </c>
      <c r="D61" s="1">
        <v>1973</v>
      </c>
      <c r="E61" s="1">
        <f t="shared" si="1"/>
        <v>43</v>
      </c>
      <c r="F61" s="1" t="s">
        <v>156</v>
      </c>
      <c r="G61" s="2">
        <v>6984599630</v>
      </c>
      <c r="H61" s="1" t="s">
        <v>7</v>
      </c>
      <c r="I61" s="1" t="s">
        <v>35</v>
      </c>
      <c r="J61" s="1" t="s">
        <v>16</v>
      </c>
      <c r="K61" s="1" t="s">
        <v>23</v>
      </c>
      <c r="L61" s="1"/>
      <c r="M61" s="1">
        <v>1</v>
      </c>
      <c r="N61" s="1">
        <v>778</v>
      </c>
      <c r="O61" s="1">
        <v>3</v>
      </c>
      <c r="P61" s="6"/>
      <c r="Q61" s="6"/>
      <c r="R61" s="12"/>
    </row>
    <row r="62" spans="1:18">
      <c r="A62" s="17">
        <v>59</v>
      </c>
      <c r="B62" s="1" t="s">
        <v>129</v>
      </c>
      <c r="C62" s="1" t="s">
        <v>130</v>
      </c>
      <c r="D62" s="1">
        <v>1982</v>
      </c>
      <c r="E62" s="1">
        <f t="shared" si="1"/>
        <v>34</v>
      </c>
      <c r="F62" s="1" t="s">
        <v>112</v>
      </c>
      <c r="G62" s="2">
        <v>6978521815</v>
      </c>
      <c r="H62" s="1" t="s">
        <v>8</v>
      </c>
      <c r="I62" s="1" t="s">
        <v>35</v>
      </c>
      <c r="J62" s="1" t="s">
        <v>17</v>
      </c>
      <c r="K62" s="1" t="s">
        <v>22</v>
      </c>
      <c r="L62" s="1"/>
      <c r="M62" s="1">
        <v>1</v>
      </c>
      <c r="N62" s="1">
        <v>779</v>
      </c>
      <c r="O62" s="1">
        <v>3</v>
      </c>
      <c r="P62" s="6" t="s">
        <v>53</v>
      </c>
      <c r="Q62" s="6" t="s">
        <v>53</v>
      </c>
      <c r="R62" s="12" t="s">
        <v>53</v>
      </c>
    </row>
    <row r="63" spans="1:18">
      <c r="A63" s="17">
        <v>60</v>
      </c>
      <c r="B63" s="1" t="s">
        <v>157</v>
      </c>
      <c r="C63" s="1" t="s">
        <v>73</v>
      </c>
      <c r="D63" s="1">
        <v>1998</v>
      </c>
      <c r="E63" s="1">
        <f t="shared" si="1"/>
        <v>18</v>
      </c>
      <c r="F63" s="1" t="s">
        <v>158</v>
      </c>
      <c r="G63" s="2">
        <v>6955564114</v>
      </c>
      <c r="H63" s="1" t="s">
        <v>7</v>
      </c>
      <c r="I63" s="1" t="s">
        <v>35</v>
      </c>
      <c r="J63" s="1" t="s">
        <v>18</v>
      </c>
      <c r="K63" s="1" t="s">
        <v>23</v>
      </c>
      <c r="L63" s="1"/>
      <c r="M63" s="1">
        <v>1</v>
      </c>
      <c r="N63" s="1">
        <v>780</v>
      </c>
      <c r="O63" s="1">
        <v>0</v>
      </c>
      <c r="P63" s="6" t="s">
        <v>53</v>
      </c>
      <c r="Q63" s="6"/>
      <c r="R63" s="12"/>
    </row>
    <row r="64" spans="1:18">
      <c r="A64" s="17">
        <v>61</v>
      </c>
      <c r="B64" s="1" t="s">
        <v>114</v>
      </c>
      <c r="C64" s="1" t="s">
        <v>33</v>
      </c>
      <c r="D64" s="1">
        <v>1967</v>
      </c>
      <c r="E64" s="1">
        <f t="shared" si="1"/>
        <v>49</v>
      </c>
      <c r="F64" s="1" t="s">
        <v>115</v>
      </c>
      <c r="G64" s="2">
        <v>6947290964</v>
      </c>
      <c r="H64" s="1" t="s">
        <v>7</v>
      </c>
      <c r="I64" s="1" t="s">
        <v>35</v>
      </c>
      <c r="J64" s="1" t="s">
        <v>18</v>
      </c>
      <c r="K64" s="1" t="s">
        <v>23</v>
      </c>
      <c r="L64" s="1"/>
      <c r="M64" s="1">
        <v>1</v>
      </c>
      <c r="N64" s="1">
        <v>781</v>
      </c>
      <c r="O64" s="1">
        <v>2</v>
      </c>
      <c r="P64" s="6"/>
      <c r="Q64" s="6"/>
      <c r="R64" s="12"/>
    </row>
    <row r="65" spans="1:18" ht="15" thickBot="1">
      <c r="A65" s="17">
        <v>62</v>
      </c>
      <c r="B65" s="13" t="s">
        <v>149</v>
      </c>
      <c r="C65" s="13" t="s">
        <v>60</v>
      </c>
      <c r="D65" s="13">
        <v>1966</v>
      </c>
      <c r="E65" s="13">
        <f t="shared" si="1"/>
        <v>50</v>
      </c>
      <c r="F65" s="13" t="s">
        <v>150</v>
      </c>
      <c r="G65" s="14">
        <v>6945434928</v>
      </c>
      <c r="H65" s="13" t="s">
        <v>8</v>
      </c>
      <c r="I65" s="13" t="s">
        <v>35</v>
      </c>
      <c r="J65" s="13" t="s">
        <v>17</v>
      </c>
      <c r="K65" s="13" t="s">
        <v>23</v>
      </c>
      <c r="L65" s="13"/>
      <c r="M65" s="1">
        <v>1</v>
      </c>
      <c r="N65" s="13">
        <v>782</v>
      </c>
      <c r="O65" s="13">
        <v>3</v>
      </c>
      <c r="P65" s="6" t="s">
        <v>53</v>
      </c>
      <c r="Q65" s="6"/>
      <c r="R65" s="7"/>
    </row>
    <row r="67" spans="1:18" ht="15" thickBot="1">
      <c r="A67" s="20"/>
      <c r="P67" s="18"/>
      <c r="Q67" s="18"/>
      <c r="R67" s="19"/>
    </row>
  </sheetData>
  <sortState ref="A4:Q65">
    <sortCondition ref="B4:B65"/>
    <sortCondition ref="C4:C65"/>
  </sortState>
  <pageMargins left="0.70866141732283472" right="0.70866141732283472" top="0.74803149606299213" bottom="0.74803149606299213" header="0.31496062992125984" footer="0.31496062992125984"/>
  <pageSetup paperSize="9" scale="90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ΑΤΟΜΙΚΑ ΣΤΟΙΧΕΙΑ 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</dc:creator>
  <cp:lastModifiedBy>Andreas Athanitis</cp:lastModifiedBy>
  <cp:lastPrinted>2017-01-10T16:50:47Z</cp:lastPrinted>
  <dcterms:created xsi:type="dcterms:W3CDTF">2011-09-05T10:29:27Z</dcterms:created>
  <dcterms:modified xsi:type="dcterms:W3CDTF">2017-01-22T18:58:36Z</dcterms:modified>
</cp:coreProperties>
</file>