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analytics for marketer/lecture 5/"/>
    </mc:Choice>
  </mc:AlternateContent>
  <xr:revisionPtr revIDLastSave="0" documentId="8_{9A1664BE-9792-4884-B86E-AA9DFB38D08B}" xr6:coauthVersionLast="47" xr6:coauthVersionMax="47" xr10:uidLastSave="{00000000-0000-0000-0000-000000000000}"/>
  <bookViews>
    <workbookView xWindow="-108" yWindow="-108" windowWidth="23256" windowHeight="12456" activeTab="1"/>
  </bookViews>
  <sheets>
    <sheet name="mutiple linear regression outpu" sheetId="9" r:id="rId1"/>
    <sheet name="Data" sheetId="4" r:id="rId2"/>
  </sheets>
  <definedNames>
    <definedName name="Alpha">#REF!</definedName>
    <definedName name="solver_adj" localSheetId="1" hidden="1">Data!$N$38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Data!$N$38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Data!$N$44</definedName>
    <definedName name="solver_pre" localSheetId="1" hidden="1">0.000001</definedName>
    <definedName name="solver_rel1" localSheetId="1" hidden="1">3</definedName>
    <definedName name="solver_rhs1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</workbook>
</file>

<file path=xl/calcChain.xml><?xml version="1.0" encoding="utf-8"?>
<calcChain xmlns="http://schemas.openxmlformats.org/spreadsheetml/2006/main">
  <c r="G53" i="9" l="1"/>
  <c r="G52" i="9"/>
  <c r="G50" i="9"/>
  <c r="G49" i="9"/>
  <c r="G46" i="9"/>
  <c r="G47" i="9"/>
  <c r="G45" i="9"/>
  <c r="F31" i="9"/>
  <c r="G42" i="9"/>
  <c r="G43" i="9"/>
  <c r="G41" i="9"/>
  <c r="G38" i="9"/>
  <c r="G39" i="9"/>
  <c r="G37" i="9"/>
  <c r="A21" i="4" l="1"/>
  <c r="B21" i="4"/>
  <c r="C21" i="4"/>
  <c r="D21" i="4"/>
  <c r="E21" i="4"/>
  <c r="F21" i="4"/>
  <c r="G21" i="4"/>
  <c r="H21" i="4"/>
  <c r="J21" i="4"/>
  <c r="A22" i="4"/>
  <c r="B22" i="4"/>
  <c r="C22" i="4"/>
  <c r="D22" i="4"/>
  <c r="E22" i="4"/>
  <c r="F22" i="4"/>
  <c r="G22" i="4"/>
  <c r="H22" i="4"/>
  <c r="J22" i="4"/>
  <c r="A23" i="4"/>
  <c r="B23" i="4"/>
  <c r="C23" i="4"/>
  <c r="D23" i="4"/>
  <c r="E23" i="4"/>
  <c r="F23" i="4"/>
  <c r="G23" i="4"/>
  <c r="H23" i="4"/>
  <c r="J23" i="4"/>
  <c r="A24" i="4"/>
  <c r="B24" i="4"/>
  <c r="C24" i="4"/>
  <c r="D24" i="4"/>
  <c r="E24" i="4"/>
  <c r="F24" i="4"/>
  <c r="G24" i="4"/>
  <c r="H24" i="4"/>
  <c r="J24" i="4"/>
  <c r="A25" i="4"/>
  <c r="B25" i="4"/>
  <c r="C25" i="4"/>
  <c r="D25" i="4"/>
  <c r="E25" i="4"/>
  <c r="F25" i="4"/>
  <c r="G25" i="4"/>
  <c r="H25" i="4"/>
  <c r="J25" i="4"/>
  <c r="A26" i="4"/>
  <c r="B26" i="4"/>
  <c r="C26" i="4"/>
  <c r="D26" i="4"/>
  <c r="E26" i="4"/>
  <c r="F26" i="4"/>
  <c r="G26" i="4"/>
  <c r="H26" i="4"/>
  <c r="J26" i="4"/>
  <c r="A27" i="4"/>
  <c r="B27" i="4"/>
  <c r="C27" i="4"/>
  <c r="D27" i="4"/>
  <c r="E27" i="4"/>
  <c r="F27" i="4"/>
  <c r="G27" i="4"/>
  <c r="H27" i="4"/>
  <c r="J27" i="4"/>
  <c r="A28" i="4"/>
  <c r="B28" i="4"/>
  <c r="C28" i="4"/>
  <c r="D28" i="4"/>
  <c r="E28" i="4"/>
  <c r="F28" i="4"/>
  <c r="G28" i="4"/>
  <c r="H28" i="4"/>
  <c r="J28" i="4"/>
  <c r="A29" i="4"/>
  <c r="B29" i="4"/>
  <c r="C29" i="4"/>
  <c r="D29" i="4"/>
  <c r="E29" i="4"/>
  <c r="F29" i="4"/>
  <c r="G29" i="4"/>
  <c r="H29" i="4"/>
  <c r="J29" i="4"/>
  <c r="A30" i="4"/>
  <c r="B30" i="4"/>
  <c r="C30" i="4"/>
  <c r="D30" i="4"/>
  <c r="E30" i="4"/>
  <c r="F30" i="4"/>
  <c r="G30" i="4"/>
  <c r="H30" i="4"/>
  <c r="J30" i="4"/>
  <c r="A31" i="4"/>
  <c r="B31" i="4"/>
  <c r="C31" i="4"/>
  <c r="D31" i="4"/>
  <c r="E31" i="4"/>
  <c r="F31" i="4"/>
  <c r="G31" i="4"/>
  <c r="H31" i="4"/>
  <c r="J31" i="4"/>
  <c r="A32" i="4"/>
  <c r="B32" i="4"/>
  <c r="C32" i="4"/>
  <c r="D32" i="4"/>
  <c r="E32" i="4"/>
  <c r="F32" i="4"/>
  <c r="G32" i="4"/>
  <c r="H32" i="4"/>
  <c r="J32" i="4"/>
  <c r="A33" i="4"/>
  <c r="B33" i="4"/>
  <c r="C33" i="4"/>
  <c r="D33" i="4"/>
  <c r="E33" i="4"/>
  <c r="F33" i="4"/>
  <c r="G33" i="4"/>
  <c r="H33" i="4"/>
  <c r="J33" i="4"/>
  <c r="A34" i="4"/>
  <c r="B34" i="4"/>
  <c r="C34" i="4"/>
  <c r="D34" i="4"/>
  <c r="E34" i="4"/>
  <c r="F34" i="4"/>
  <c r="G34" i="4"/>
  <c r="H34" i="4"/>
  <c r="J34" i="4"/>
  <c r="A35" i="4"/>
  <c r="B35" i="4"/>
  <c r="C35" i="4"/>
  <c r="D35" i="4"/>
  <c r="E35" i="4"/>
  <c r="F35" i="4"/>
  <c r="G35" i="4"/>
  <c r="H35" i="4"/>
  <c r="J35" i="4"/>
  <c r="A36" i="4"/>
  <c r="B36" i="4"/>
  <c r="C36" i="4"/>
  <c r="D36" i="4"/>
  <c r="E36" i="4"/>
  <c r="F36" i="4"/>
  <c r="G36" i="4"/>
  <c r="H36" i="4"/>
  <c r="J36" i="4"/>
  <c r="A37" i="4"/>
  <c r="B37" i="4"/>
  <c r="C37" i="4"/>
  <c r="D37" i="4"/>
  <c r="E37" i="4"/>
  <c r="F37" i="4"/>
  <c r="G37" i="4"/>
  <c r="H37" i="4"/>
  <c r="J37" i="4"/>
  <c r="A38" i="4"/>
  <c r="B38" i="4"/>
  <c r="C38" i="4"/>
  <c r="D38" i="4"/>
  <c r="E38" i="4"/>
  <c r="F38" i="4"/>
  <c r="G38" i="4"/>
  <c r="H38" i="4"/>
  <c r="J38" i="4"/>
</calcChain>
</file>

<file path=xl/sharedStrings.xml><?xml version="1.0" encoding="utf-8"?>
<sst xmlns="http://schemas.openxmlformats.org/spreadsheetml/2006/main" count="143" uniqueCount="68">
  <si>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</si>
  <si>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</si>
  <si>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</si>
  <si>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</si>
  <si>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</si>
  <si>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</si>
  <si>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</si>
  <si>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</si>
  <si>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</si>
  <si>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</si>
  <si>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</si>
  <si>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</si>
  <si>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</si>
  <si>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</si>
  <si>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</si>
  <si>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</si>
  <si>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t Stat</t>
  </si>
  <si>
    <t>P-value</t>
  </si>
  <si>
    <t>Lower 95%</t>
  </si>
  <si>
    <t>Upper 95%</t>
  </si>
  <si>
    <t>Lower 95.0%</t>
  </si>
  <si>
    <t>Upper 95.0%</t>
  </si>
  <si>
    <t>Intercept</t>
  </si>
  <si>
    <t>A?</t>
  </si>
  <si>
    <t>B?</t>
  </si>
  <si>
    <t>Brand 1?</t>
  </si>
  <si>
    <t>Brand 2?</t>
  </si>
  <si>
    <t>1.19?</t>
  </si>
  <si>
    <t>1.39?</t>
  </si>
  <si>
    <t>Approved?</t>
  </si>
  <si>
    <t>Guarantee?</t>
  </si>
  <si>
    <t>B</t>
  </si>
  <si>
    <t>C</t>
  </si>
  <si>
    <t>A</t>
  </si>
  <si>
    <t>design</t>
  </si>
  <si>
    <t>Brand</t>
  </si>
  <si>
    <t>PRICE</t>
  </si>
  <si>
    <t>Rank</t>
  </si>
  <si>
    <t>No</t>
  </si>
  <si>
    <t>Yes</t>
  </si>
  <si>
    <t>Rank(1=Best)</t>
  </si>
  <si>
    <t>Rank(1=worst)</t>
  </si>
  <si>
    <t>Actual Companies</t>
  </si>
  <si>
    <t>Design</t>
  </si>
  <si>
    <t>RESIDUAL OUTPUT</t>
  </si>
  <si>
    <t>Observation</t>
  </si>
  <si>
    <t>Predicted Rank(1=worst)</t>
  </si>
  <si>
    <t>Residuals</t>
  </si>
  <si>
    <t>Coefficients (Beta)</t>
  </si>
  <si>
    <t>range</t>
  </si>
  <si>
    <t>brand</t>
  </si>
  <si>
    <t>price</t>
  </si>
  <si>
    <t>approved</t>
  </si>
  <si>
    <t>guarentee</t>
  </si>
  <si>
    <t>total range</t>
  </si>
  <si>
    <t>Brand1</t>
  </si>
  <si>
    <t>Brand2</t>
  </si>
  <si>
    <t>Brand3</t>
  </si>
  <si>
    <t>Approved</t>
  </si>
  <si>
    <t>Not Approved</t>
  </si>
  <si>
    <t>Guarentee</t>
  </si>
  <si>
    <t>Non Guarentee</t>
  </si>
  <si>
    <t>Vriables</t>
  </si>
  <si>
    <t>Utility</t>
  </si>
  <si>
    <t>Beta values</t>
  </si>
  <si>
    <t>%</t>
  </si>
  <si>
    <t>variable</t>
  </si>
  <si>
    <t>Conjoint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</si>
</sst>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2" fillId="2" borderId="3" xfId="0" applyFont="1" applyFill="1" applyBorder="1"/>
    <xf numFmtId="0" fontId="2" fillId="0" borderId="3" xfId="0" applyFont="1" applyBorder="1"/>
    <xf numFmtId="0" fontId="4" fillId="3" borderId="3" xfId="0" applyFont="1" applyFill="1" applyBorder="1"/>
    <xf numFmtId="0" fontId="0" fillId="3" borderId="0" xfId="0" applyFill="1" applyBorder="1" applyAlignment="1"/>
    <xf numFmtId="0" fontId="3" fillId="0" borderId="0" xfId="0" applyFont="1"/>
    <xf numFmtId="0" fontId="0" fillId="4" borderId="3" xfId="0" applyFill="1" applyBorder="1" applyAlignment="1"/>
    <xf numFmtId="0" fontId="0" fillId="4" borderId="3" xfId="0" applyFill="1" applyBorder="1"/>
    <xf numFmtId="0" fontId="0" fillId="0" borderId="3" xfId="0" applyBorder="1"/>
    <xf numFmtId="0" fontId="3" fillId="3" borderId="3" xfId="0" applyFont="1" applyFill="1" applyBorder="1"/>
    <xf numFmtId="49" fontId="3" fillId="0" borderId="3" xfId="0" applyNumberFormat="1" applyFont="1" applyBorder="1"/>
    <xf numFmtId="49" fontId="0" fillId="0" borderId="3" xfId="0" applyNumberFormat="1" applyBorder="1"/>
    <xf numFmtId="9" fontId="0" fillId="0" borderId="3" xfId="0" applyNumberFormat="1" applyBorder="1"/>
    <xf numFmtId="49" fontId="1" fillId="0" borderId="3" xfId="0" applyNumberFormat="1" applyFont="1" applyFill="1" applyBorder="1" applyAlignment="1">
      <alignment horizontal="left"/>
    </xf>
    <xf numFmtId="49" fontId="3" fillId="2" borderId="3" xfId="0" applyNumberFormat="1" applyFont="1" applyFill="1" applyBorder="1"/>
    <xf numFmtId="49" fontId="0" fillId="2" borderId="3" xfId="0" applyNumberFormat="1" applyFill="1" applyBorder="1"/>
    <xf numFmtId="0" fontId="0" fillId="3" borderId="3" xfId="0" applyFill="1" applyBorder="1" applyAlignment="1"/>
    <xf numFmtId="0" fontId="0" fillId="5" borderId="0" xfId="0" applyFill="1"/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2" fillId="0" borderId="4" xfId="0" applyFont="1" applyBorder="1"/>
    <xf numFmtId="0" fontId="2" fillId="3" borderId="3" xfId="0" applyFont="1" applyFill="1" applyBorder="1"/>
    <xf numFmtId="0" fontId="2" fillId="3" borderId="3" xfId="0" quotePrefix="1" applyFont="1" applyFill="1" applyBorder="1"/>
    <xf numFmtId="0" fontId="2" fillId="2" borderId="3" xfId="0" quotePrefix="1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M34" sqref="M34"/>
    </sheetView>
  </sheetViews>
  <sheetFormatPr defaultRowHeight="13.2" x14ac:dyDescent="0.25"/>
  <cols>
    <col min="1" max="1" width="22" customWidth="1"/>
    <col min="2" max="2" width="25.5546875" customWidth="1"/>
    <col min="3" max="3" width="18.33203125" customWidth="1"/>
    <col min="4" max="4" width="13.6640625" customWidth="1"/>
    <col min="5" max="5" width="14.5546875" customWidth="1"/>
    <col min="6" max="6" width="22.21875" customWidth="1"/>
    <col min="7" max="7" width="17.21875" customWidth="1"/>
    <col min="8" max="8" width="16.21875" customWidth="1"/>
    <col min="9" max="9" width="16.88671875" customWidth="1"/>
  </cols>
  <sheetData>
    <row r="1" spans="1:9" x14ac:dyDescent="0.25">
      <c r="A1" s="22" t="s">
        <v>0</v>
      </c>
    </row>
    <row r="2" spans="1:9" ht="13.8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0.9915362498905026</v>
      </c>
    </row>
    <row r="5" spans="1:9" x14ac:dyDescent="0.25">
      <c r="A5" s="1" t="s">
        <v>3</v>
      </c>
      <c r="B5" s="9">
        <v>0.9831441348469212</v>
      </c>
    </row>
    <row r="6" spans="1:9" x14ac:dyDescent="0.25">
      <c r="A6" s="1" t="s">
        <v>4</v>
      </c>
      <c r="B6" s="1">
        <v>0.96816114359973993</v>
      </c>
    </row>
    <row r="7" spans="1:9" x14ac:dyDescent="0.25">
      <c r="A7" s="1" t="s">
        <v>5</v>
      </c>
      <c r="B7" s="1">
        <v>0.95257934441568037</v>
      </c>
    </row>
    <row r="8" spans="1:9" ht="13.8" thickBot="1" x14ac:dyDescent="0.3">
      <c r="A8" s="2" t="s">
        <v>6</v>
      </c>
      <c r="B8" s="2">
        <v>18</v>
      </c>
    </row>
    <row r="10" spans="1:9" ht="13.8" thickBot="1" x14ac:dyDescent="0.3">
      <c r="A10" s="22" t="s">
        <v>7</v>
      </c>
    </row>
    <row r="11" spans="1:9" x14ac:dyDescent="0.2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25">
      <c r="A12" s="1" t="s">
        <v>13</v>
      </c>
      <c r="B12" s="1">
        <v>8</v>
      </c>
      <c r="C12" s="1">
        <v>476.33333333333331</v>
      </c>
      <c r="D12" s="1">
        <v>59.541666666666664</v>
      </c>
      <c r="E12" s="1">
        <v>65.617346938775512</v>
      </c>
      <c r="F12" s="1">
        <v>4.4924284112749445E-7</v>
      </c>
    </row>
    <row r="13" spans="1:9" x14ac:dyDescent="0.25">
      <c r="A13" s="1" t="s">
        <v>14</v>
      </c>
      <c r="B13" s="1">
        <v>9</v>
      </c>
      <c r="C13" s="1">
        <v>8.1666666666666661</v>
      </c>
      <c r="D13" s="1">
        <v>0.90740740740740733</v>
      </c>
      <c r="E13" s="1"/>
      <c r="F13" s="1"/>
    </row>
    <row r="14" spans="1:9" ht="13.8" thickBot="1" x14ac:dyDescent="0.3">
      <c r="A14" s="2" t="s">
        <v>15</v>
      </c>
      <c r="B14" s="2">
        <v>17</v>
      </c>
      <c r="C14" s="2">
        <v>484.5</v>
      </c>
      <c r="D14" s="2"/>
      <c r="E14" s="2"/>
      <c r="F14" s="2"/>
    </row>
    <row r="15" spans="1:9" ht="13.8" thickBot="1" x14ac:dyDescent="0.3"/>
    <row r="16" spans="1:9" x14ac:dyDescent="0.25">
      <c r="A16" s="3"/>
      <c r="B16" s="3" t="s">
        <v>48</v>
      </c>
      <c r="C16" s="3" t="s">
        <v>5</v>
      </c>
      <c r="D16" s="3" t="s">
        <v>16</v>
      </c>
      <c r="E16" s="3" t="s">
        <v>17</v>
      </c>
      <c r="F16" s="3" t="s">
        <v>18</v>
      </c>
      <c r="G16" s="3" t="s">
        <v>19</v>
      </c>
      <c r="H16" s="3" t="s">
        <v>20</v>
      </c>
      <c r="I16" s="3" t="s">
        <v>21</v>
      </c>
    </row>
    <row r="17" spans="1:9" x14ac:dyDescent="0.25">
      <c r="A17" s="1" t="s">
        <v>22</v>
      </c>
      <c r="B17" s="21">
        <v>4.833333333333333</v>
      </c>
      <c r="C17" s="1">
        <v>0.63505289627712025</v>
      </c>
      <c r="D17" s="1">
        <v>7.6109145579334454</v>
      </c>
      <c r="E17" s="1">
        <v>3.2891841195805897E-5</v>
      </c>
      <c r="F17" s="1">
        <v>3.3967438752643</v>
      </c>
      <c r="G17" s="1">
        <v>6.2699227914023661</v>
      </c>
      <c r="H17" s="1">
        <v>3.3967438752643</v>
      </c>
      <c r="I17" s="1">
        <v>6.2699227914023661</v>
      </c>
    </row>
    <row r="18" spans="1:9" x14ac:dyDescent="0.25">
      <c r="A18" s="1" t="s">
        <v>23</v>
      </c>
      <c r="B18" s="21">
        <v>-4.4999999999999973</v>
      </c>
      <c r="C18" s="1">
        <v>0.54997194092287005</v>
      </c>
      <c r="D18" s="1">
        <v>-8.1822356108729064</v>
      </c>
      <c r="E18" s="1">
        <v>1.8481212302275909E-5</v>
      </c>
      <c r="F18" s="1">
        <v>-5.7441229654966994</v>
      </c>
      <c r="G18" s="1">
        <v>-3.2558770345032952</v>
      </c>
      <c r="H18" s="1">
        <v>-5.7441229654966994</v>
      </c>
      <c r="I18" s="1">
        <v>-3.2558770345032952</v>
      </c>
    </row>
    <row r="19" spans="1:9" x14ac:dyDescent="0.25">
      <c r="A19" s="1" t="s">
        <v>24</v>
      </c>
      <c r="B19" s="21">
        <v>3.4999999999999996</v>
      </c>
      <c r="C19" s="1">
        <v>0.54997194092287016</v>
      </c>
      <c r="D19" s="1">
        <v>6.3639610306789285</v>
      </c>
      <c r="E19" s="1">
        <v>1.3070339329353112E-4</v>
      </c>
      <c r="F19" s="1">
        <v>2.2558770345032975</v>
      </c>
      <c r="G19" s="1">
        <v>4.7441229654967021</v>
      </c>
      <c r="H19" s="1">
        <v>2.2558770345032975</v>
      </c>
      <c r="I19" s="1">
        <v>4.7441229654967021</v>
      </c>
    </row>
    <row r="20" spans="1:9" x14ac:dyDescent="0.25">
      <c r="A20" s="1" t="s">
        <v>25</v>
      </c>
      <c r="B20" s="21">
        <v>-1.4999999999999978</v>
      </c>
      <c r="C20" s="1">
        <v>0.54997194092287027</v>
      </c>
      <c r="D20" s="1">
        <v>-2.7274118702909651</v>
      </c>
      <c r="E20" s="1">
        <v>2.3323127679942029E-2</v>
      </c>
      <c r="F20" s="1">
        <v>-2.7441229654967003</v>
      </c>
      <c r="G20" s="1">
        <v>-0.25587703450329546</v>
      </c>
      <c r="H20" s="1">
        <v>-2.7441229654967003</v>
      </c>
      <c r="I20" s="1">
        <v>-0.25587703450329546</v>
      </c>
    </row>
    <row r="21" spans="1:9" x14ac:dyDescent="0.25">
      <c r="A21" s="1" t="s">
        <v>26</v>
      </c>
      <c r="B21" s="21">
        <v>-1.9999999999999987</v>
      </c>
      <c r="C21" s="1">
        <v>0.54997194092287027</v>
      </c>
      <c r="D21" s="1">
        <v>-3.6365491603879563</v>
      </c>
      <c r="E21" s="1">
        <v>5.429971037569088E-3</v>
      </c>
      <c r="F21" s="1">
        <v>-3.2441229654967012</v>
      </c>
      <c r="G21" s="1">
        <v>-0.75587703450329635</v>
      </c>
      <c r="H21" s="1">
        <v>-3.2441229654967012</v>
      </c>
      <c r="I21" s="1">
        <v>-0.75587703450329635</v>
      </c>
    </row>
    <row r="22" spans="1:9" x14ac:dyDescent="0.25">
      <c r="A22" s="1" t="s">
        <v>27</v>
      </c>
      <c r="B22" s="21">
        <v>7.6666666666666661</v>
      </c>
      <c r="C22" s="1">
        <v>0.54997194092287016</v>
      </c>
      <c r="D22" s="1">
        <v>13.940105114820511</v>
      </c>
      <c r="E22" s="1">
        <v>2.1282150960091372E-7</v>
      </c>
      <c r="F22" s="1">
        <v>6.422543701169964</v>
      </c>
      <c r="G22" s="1">
        <v>8.9107896321633682</v>
      </c>
      <c r="H22" s="1">
        <v>6.422543701169964</v>
      </c>
      <c r="I22" s="1">
        <v>8.9107896321633682</v>
      </c>
    </row>
    <row r="23" spans="1:9" x14ac:dyDescent="0.25">
      <c r="A23" s="1" t="s">
        <v>28</v>
      </c>
      <c r="B23" s="21">
        <v>4.8333333333333348</v>
      </c>
      <c r="C23" s="1">
        <v>0.54997194092287038</v>
      </c>
      <c r="D23" s="1">
        <v>8.7883271376042345</v>
      </c>
      <c r="E23" s="1">
        <v>1.0368876048699003E-5</v>
      </c>
      <c r="F23" s="1">
        <v>3.5892103678366318</v>
      </c>
      <c r="G23" s="1">
        <v>6.0774562988300378</v>
      </c>
      <c r="H23" s="1">
        <v>3.5892103678366318</v>
      </c>
      <c r="I23" s="1">
        <v>6.0774562988300378</v>
      </c>
    </row>
    <row r="24" spans="1:9" x14ac:dyDescent="0.25">
      <c r="A24" s="1" t="s">
        <v>29</v>
      </c>
      <c r="B24" s="21">
        <v>1.4999999999999993</v>
      </c>
      <c r="C24" s="1">
        <v>0.47628967220784019</v>
      </c>
      <c r="D24" s="1">
        <v>3.149343955006942</v>
      </c>
      <c r="E24" s="1">
        <v>1.1749949516685102E-2</v>
      </c>
      <c r="F24" s="1">
        <v>0.42255790644822433</v>
      </c>
      <c r="G24" s="1">
        <v>2.5774420935517743</v>
      </c>
      <c r="H24" s="1">
        <v>0.42255790644822433</v>
      </c>
      <c r="I24" s="1">
        <v>2.5774420935517743</v>
      </c>
    </row>
    <row r="25" spans="1:9" ht="13.8" thickBot="1" x14ac:dyDescent="0.3">
      <c r="A25" s="2" t="s">
        <v>30</v>
      </c>
      <c r="B25" s="21">
        <v>4.5000000000000009</v>
      </c>
      <c r="C25" s="2">
        <v>0.47628967220784019</v>
      </c>
      <c r="D25" s="2">
        <v>9.4480318650208321</v>
      </c>
      <c r="E25" s="2">
        <v>5.7282254413805913E-6</v>
      </c>
      <c r="F25" s="2">
        <v>3.4225579064482261</v>
      </c>
      <c r="G25" s="2">
        <v>5.5774420935517757</v>
      </c>
      <c r="H25" s="2">
        <v>3.4225579064482261</v>
      </c>
      <c r="I25" s="2">
        <v>5.5774420935517757</v>
      </c>
    </row>
    <row r="27" spans="1:9" x14ac:dyDescent="0.25">
      <c r="D27" s="10"/>
    </row>
    <row r="28" spans="1:9" x14ac:dyDescent="0.25">
      <c r="D28" s="10"/>
      <c r="E28" s="14" t="s">
        <v>66</v>
      </c>
      <c r="F28" s="14" t="s">
        <v>49</v>
      </c>
      <c r="G28" s="14" t="s">
        <v>65</v>
      </c>
    </row>
    <row r="29" spans="1:9" x14ac:dyDescent="0.25">
      <c r="A29" s="22" t="s">
        <v>44</v>
      </c>
      <c r="E29" s="15" t="s">
        <v>34</v>
      </c>
      <c r="F29" s="13">
        <v>8</v>
      </c>
      <c r="G29" s="17">
        <v>0.33</v>
      </c>
    </row>
    <row r="30" spans="1:9" x14ac:dyDescent="0.25">
      <c r="E30" s="15" t="s">
        <v>50</v>
      </c>
      <c r="F30" s="13">
        <v>2</v>
      </c>
      <c r="G30" s="17">
        <v>0.08</v>
      </c>
    </row>
    <row r="31" spans="1:9" x14ac:dyDescent="0.25">
      <c r="A31" s="23" t="s">
        <v>45</v>
      </c>
      <c r="B31" s="23" t="s">
        <v>46</v>
      </c>
      <c r="C31" s="23" t="s">
        <v>47</v>
      </c>
      <c r="E31" s="18" t="s">
        <v>51</v>
      </c>
      <c r="F31">
        <f>F45+F46</f>
        <v>12.5</v>
      </c>
      <c r="G31" s="17">
        <v>0.32</v>
      </c>
    </row>
    <row r="32" spans="1:9" x14ac:dyDescent="0.25">
      <c r="A32" s="24">
        <v>1</v>
      </c>
      <c r="B32" s="24">
        <v>6.5000000000000036</v>
      </c>
      <c r="C32" s="24">
        <v>-0.50000000000000355</v>
      </c>
      <c r="E32" s="15" t="s">
        <v>52</v>
      </c>
      <c r="F32" s="13">
        <v>1.5</v>
      </c>
      <c r="G32" s="17">
        <v>0.06</v>
      </c>
    </row>
    <row r="33" spans="1:12" x14ac:dyDescent="0.25">
      <c r="A33" s="24">
        <v>2</v>
      </c>
      <c r="B33" s="24">
        <v>7.6666666666666732</v>
      </c>
      <c r="C33" s="24">
        <v>0.33333333333332682</v>
      </c>
      <c r="E33" s="15" t="s">
        <v>53</v>
      </c>
      <c r="F33" s="13">
        <v>4.5</v>
      </c>
      <c r="G33" s="17">
        <v>0.19</v>
      </c>
    </row>
    <row r="34" spans="1:12" x14ac:dyDescent="0.25">
      <c r="A34" s="24">
        <v>3</v>
      </c>
      <c r="B34" s="24">
        <v>1.833333333333335</v>
      </c>
      <c r="C34" s="24">
        <v>0.16666666666666496</v>
      </c>
      <c r="E34" s="15" t="s">
        <v>54</v>
      </c>
      <c r="F34" s="13">
        <v>23.67</v>
      </c>
      <c r="G34" s="17">
        <v>1</v>
      </c>
    </row>
    <row r="35" spans="1:12" x14ac:dyDescent="0.25">
      <c r="A35" s="24">
        <v>4</v>
      </c>
      <c r="B35" s="24">
        <v>17.666666666666668</v>
      </c>
      <c r="C35" s="24">
        <v>-0.66666666666666785</v>
      </c>
    </row>
    <row r="36" spans="1:12" x14ac:dyDescent="0.25">
      <c r="A36" s="24">
        <v>5</v>
      </c>
      <c r="B36" s="24">
        <v>6.3333333333333339</v>
      </c>
      <c r="C36" s="24">
        <v>-1.3333333333333339</v>
      </c>
      <c r="E36" s="14" t="s">
        <v>62</v>
      </c>
      <c r="F36" s="14" t="s">
        <v>64</v>
      </c>
      <c r="G36" s="14" t="s">
        <v>63</v>
      </c>
      <c r="I36" s="14" t="s">
        <v>67</v>
      </c>
    </row>
    <row r="37" spans="1:12" x14ac:dyDescent="0.25">
      <c r="A37" s="24">
        <v>6</v>
      </c>
      <c r="B37" s="24">
        <v>15.999999999999998</v>
      </c>
      <c r="C37" s="24">
        <v>1.7763568394002505E-15</v>
      </c>
      <c r="E37" s="19" t="s">
        <v>31</v>
      </c>
      <c r="F37" s="13">
        <v>3.5</v>
      </c>
      <c r="G37" s="13">
        <f>F37-MIN(F37/8)</f>
        <v>3.0625</v>
      </c>
      <c r="I37" s="19" t="s">
        <v>31</v>
      </c>
    </row>
    <row r="38" spans="1:12" x14ac:dyDescent="0.25">
      <c r="A38" s="24">
        <v>7</v>
      </c>
      <c r="B38" s="24">
        <v>7.8333333333333357</v>
      </c>
      <c r="C38" s="24">
        <v>-0.8333333333333357</v>
      </c>
      <c r="E38" s="15" t="s">
        <v>32</v>
      </c>
      <c r="F38" s="13">
        <v>0</v>
      </c>
      <c r="G38" s="13">
        <f t="shared" ref="G38:G39" si="0">F38-MIN(F38/8)</f>
        <v>0</v>
      </c>
      <c r="I38" s="19" t="s">
        <v>57</v>
      </c>
    </row>
    <row r="39" spans="1:12" x14ac:dyDescent="0.25">
      <c r="A39" s="24">
        <v>8</v>
      </c>
      <c r="B39" s="24">
        <v>12</v>
      </c>
      <c r="C39" s="24">
        <v>0</v>
      </c>
      <c r="E39" s="15" t="s">
        <v>33</v>
      </c>
      <c r="F39" s="13">
        <v>-4.5</v>
      </c>
      <c r="G39" s="13">
        <f t="shared" si="0"/>
        <v>-3.9375</v>
      </c>
      <c r="I39" s="20">
        <v>1.19</v>
      </c>
    </row>
    <row r="40" spans="1:12" x14ac:dyDescent="0.25">
      <c r="A40" s="24">
        <v>9</v>
      </c>
      <c r="B40" s="24">
        <v>9.6666666666666679</v>
      </c>
      <c r="C40" s="24">
        <v>0.33333333333333215</v>
      </c>
      <c r="E40" s="16"/>
      <c r="F40" s="13"/>
      <c r="G40" s="13"/>
      <c r="I40" s="19" t="s">
        <v>58</v>
      </c>
    </row>
    <row r="41" spans="1:12" x14ac:dyDescent="0.25">
      <c r="A41" s="24">
        <v>10</v>
      </c>
      <c r="B41" s="24">
        <v>0.33333333333333726</v>
      </c>
      <c r="C41" s="24">
        <v>0.66666666666666274</v>
      </c>
      <c r="E41" s="15" t="s">
        <v>55</v>
      </c>
      <c r="F41" s="13">
        <v>-1.5</v>
      </c>
      <c r="G41" s="13">
        <f>F41-MIN(F41/2)</f>
        <v>-0.75</v>
      </c>
      <c r="I41" s="19" t="s">
        <v>60</v>
      </c>
    </row>
    <row r="42" spans="1:12" x14ac:dyDescent="0.25">
      <c r="A42" s="24">
        <v>11</v>
      </c>
      <c r="B42" s="24">
        <v>10.500000000000004</v>
      </c>
      <c r="C42" s="24">
        <v>0.49999999999999645</v>
      </c>
      <c r="E42" s="15" t="s">
        <v>56</v>
      </c>
      <c r="F42" s="13">
        <v>-2</v>
      </c>
      <c r="G42" s="13">
        <f t="shared" ref="G42:G43" si="1">F42-MIN(F42/2)</f>
        <v>-1</v>
      </c>
    </row>
    <row r="43" spans="1:12" x14ac:dyDescent="0.25">
      <c r="A43" s="24">
        <v>12</v>
      </c>
      <c r="B43" s="24">
        <v>5.1666666666666705</v>
      </c>
      <c r="C43" s="24">
        <v>-1.1666666666666705</v>
      </c>
      <c r="E43" s="19" t="s">
        <v>57</v>
      </c>
      <c r="F43" s="13">
        <v>0</v>
      </c>
      <c r="G43" s="13">
        <f t="shared" si="1"/>
        <v>0</v>
      </c>
    </row>
    <row r="44" spans="1:12" x14ac:dyDescent="0.25">
      <c r="A44" s="24">
        <v>13</v>
      </c>
      <c r="B44" s="24">
        <v>14.5</v>
      </c>
      <c r="C44" s="24">
        <v>0.5</v>
      </c>
      <c r="E44" s="16"/>
      <c r="F44" s="13"/>
      <c r="G44" s="13"/>
    </row>
    <row r="45" spans="1:12" x14ac:dyDescent="0.25">
      <c r="A45" s="24">
        <v>14</v>
      </c>
      <c r="B45" s="24">
        <v>12.666666666666668</v>
      </c>
      <c r="C45" s="24">
        <v>0.33333333333333215</v>
      </c>
      <c r="E45" s="20">
        <v>1.19</v>
      </c>
      <c r="F45" s="11">
        <v>7.6666666666666661</v>
      </c>
      <c r="G45" s="13">
        <f>F45-MIN(F45/12.5)</f>
        <v>7.0533333333333328</v>
      </c>
    </row>
    <row r="46" spans="1:12" x14ac:dyDescent="0.25">
      <c r="A46" s="24">
        <v>15</v>
      </c>
      <c r="B46" s="24">
        <v>12.833333333333332</v>
      </c>
      <c r="C46" s="24">
        <v>1.1666666666666679</v>
      </c>
      <c r="E46" s="16">
        <v>1.39</v>
      </c>
      <c r="F46" s="11">
        <v>4.8333333333333348</v>
      </c>
      <c r="G46" s="13">
        <f t="shared" ref="G46:G47" si="2">F46-MIN(F46/12.5)</f>
        <v>4.4466666666666681</v>
      </c>
    </row>
    <row r="47" spans="1:12" x14ac:dyDescent="0.25">
      <c r="A47" s="24">
        <v>16</v>
      </c>
      <c r="B47" s="24">
        <v>8.1666666666666696</v>
      </c>
      <c r="C47" s="24">
        <v>0.83333333333333037</v>
      </c>
      <c r="E47" s="16">
        <v>1.59</v>
      </c>
      <c r="F47" s="12">
        <v>0</v>
      </c>
      <c r="G47" s="13">
        <f t="shared" si="2"/>
        <v>0</v>
      </c>
      <c r="L47" s="10"/>
    </row>
    <row r="48" spans="1:12" x14ac:dyDescent="0.25">
      <c r="A48" s="24">
        <v>17</v>
      </c>
      <c r="B48" s="24">
        <v>2.8333333333333344</v>
      </c>
      <c r="C48" s="24">
        <v>0.16666666666666563</v>
      </c>
      <c r="E48" s="16"/>
      <c r="F48" s="12"/>
      <c r="G48" s="13"/>
    </row>
    <row r="49" spans="1:7" x14ac:dyDescent="0.25">
      <c r="A49" s="24">
        <v>18</v>
      </c>
      <c r="B49" s="24">
        <v>18.5</v>
      </c>
      <c r="C49" s="24">
        <v>-0.5</v>
      </c>
      <c r="E49" s="19" t="s">
        <v>58</v>
      </c>
      <c r="F49" s="11">
        <v>1.4999999999999993</v>
      </c>
      <c r="G49" s="13">
        <f>F49-MIN(F49/1.5)</f>
        <v>0.49999999999999978</v>
      </c>
    </row>
    <row r="50" spans="1:7" x14ac:dyDescent="0.25">
      <c r="E50" s="15" t="s">
        <v>59</v>
      </c>
      <c r="F50" s="11">
        <v>0</v>
      </c>
      <c r="G50" s="13">
        <f>F50-MIN(F50/1.5)</f>
        <v>0</v>
      </c>
    </row>
    <row r="51" spans="1:7" x14ac:dyDescent="0.25">
      <c r="E51" s="16"/>
      <c r="F51" s="12"/>
      <c r="G51" s="13"/>
    </row>
    <row r="52" spans="1:7" x14ac:dyDescent="0.25">
      <c r="E52" s="19" t="s">
        <v>60</v>
      </c>
      <c r="F52" s="12">
        <v>4.5</v>
      </c>
      <c r="G52" s="13">
        <f>F52-MIN(F52/4.5)</f>
        <v>3.5</v>
      </c>
    </row>
    <row r="53" spans="1:7" x14ac:dyDescent="0.25">
      <c r="E53" s="15" t="s">
        <v>61</v>
      </c>
      <c r="F53" s="12">
        <v>0</v>
      </c>
      <c r="G53" s="13">
        <f>F53-MIN(F53/4.5)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zoomScaleNormal="100" workbookViewId="0">
      <selection activeCell="H11" sqref="H11"/>
    </sheetView>
  </sheetViews>
  <sheetFormatPr defaultColWidth="9.109375" defaultRowHeight="13.2" x14ac:dyDescent="0.25"/>
  <cols>
    <col min="1" max="2" width="9.109375" style="5"/>
    <col min="3" max="3" width="14.44140625" style="5" customWidth="1"/>
    <col min="4" max="4" width="11.33203125" style="5" bestFit="1" customWidth="1"/>
    <col min="5" max="5" width="11.6640625" style="5" bestFit="1" customWidth="1"/>
    <col min="6" max="6" width="9.109375" style="5"/>
    <col min="7" max="7" width="16.109375" style="5" customWidth="1"/>
    <col min="8" max="8" width="17.21875" style="5" customWidth="1"/>
    <col min="9" max="9" width="13.44140625" style="5" bestFit="1" customWidth="1"/>
    <col min="10" max="10" width="14.44140625" style="5" bestFit="1" customWidth="1"/>
    <col min="11" max="11" width="9.109375" style="5"/>
    <col min="12" max="12" width="10.88671875" style="5" customWidth="1"/>
    <col min="13" max="16384" width="9.109375" style="5"/>
  </cols>
  <sheetData>
    <row r="1" spans="1:6" x14ac:dyDescent="0.25">
      <c r="A1" s="6" t="s">
        <v>43</v>
      </c>
      <c r="B1" s="6" t="s">
        <v>35</v>
      </c>
      <c r="C1" s="6" t="s">
        <v>36</v>
      </c>
      <c r="D1" s="6" t="s">
        <v>29</v>
      </c>
      <c r="E1" s="6" t="s">
        <v>30</v>
      </c>
      <c r="F1" s="8" t="s">
        <v>37</v>
      </c>
    </row>
    <row r="2" spans="1:6" x14ac:dyDescent="0.25">
      <c r="A2" s="7" t="s">
        <v>33</v>
      </c>
      <c r="B2" s="7">
        <v>1</v>
      </c>
      <c r="C2" s="7">
        <v>1.19</v>
      </c>
      <c r="D2" s="7" t="s">
        <v>38</v>
      </c>
      <c r="E2" s="7" t="s">
        <v>38</v>
      </c>
      <c r="F2" s="7">
        <v>13</v>
      </c>
    </row>
    <row r="3" spans="1:6" x14ac:dyDescent="0.25">
      <c r="A3" s="7" t="s">
        <v>33</v>
      </c>
      <c r="B3" s="7">
        <v>2</v>
      </c>
      <c r="C3" s="7">
        <v>1.39</v>
      </c>
      <c r="D3" s="7" t="s">
        <v>38</v>
      </c>
      <c r="E3" s="7" t="s">
        <v>39</v>
      </c>
      <c r="F3" s="7">
        <v>11</v>
      </c>
    </row>
    <row r="4" spans="1:6" x14ac:dyDescent="0.25">
      <c r="A4" s="7" t="s">
        <v>33</v>
      </c>
      <c r="B4" s="7">
        <v>3</v>
      </c>
      <c r="C4" s="7">
        <v>1.59</v>
      </c>
      <c r="D4" s="7" t="s">
        <v>39</v>
      </c>
      <c r="E4" s="7" t="s">
        <v>38</v>
      </c>
      <c r="F4" s="7">
        <v>17</v>
      </c>
    </row>
    <row r="5" spans="1:6" x14ac:dyDescent="0.25">
      <c r="A5" s="7" t="s">
        <v>31</v>
      </c>
      <c r="B5" s="7">
        <v>1</v>
      </c>
      <c r="C5" s="7">
        <v>1.39</v>
      </c>
      <c r="D5" s="7" t="s">
        <v>39</v>
      </c>
      <c r="E5" s="7" t="s">
        <v>39</v>
      </c>
      <c r="F5" s="7">
        <v>2</v>
      </c>
    </row>
    <row r="6" spans="1:6" x14ac:dyDescent="0.25">
      <c r="A6" s="7" t="s">
        <v>31</v>
      </c>
      <c r="B6" s="7">
        <v>2</v>
      </c>
      <c r="C6" s="7">
        <v>1.59</v>
      </c>
      <c r="D6" s="7" t="s">
        <v>38</v>
      </c>
      <c r="E6" s="7" t="s">
        <v>38</v>
      </c>
      <c r="F6" s="7">
        <v>14</v>
      </c>
    </row>
    <row r="7" spans="1:6" x14ac:dyDescent="0.25">
      <c r="A7" s="7" t="s">
        <v>31</v>
      </c>
      <c r="B7" s="7">
        <v>3</v>
      </c>
      <c r="C7" s="7">
        <v>1.19</v>
      </c>
      <c r="D7" s="7" t="s">
        <v>38</v>
      </c>
      <c r="E7" s="7" t="s">
        <v>38</v>
      </c>
      <c r="F7" s="7">
        <v>3</v>
      </c>
    </row>
    <row r="8" spans="1:6" x14ac:dyDescent="0.25">
      <c r="A8" s="7" t="s">
        <v>32</v>
      </c>
      <c r="B8" s="7">
        <v>1</v>
      </c>
      <c r="C8" s="7">
        <v>1.59</v>
      </c>
      <c r="D8" s="7" t="s">
        <v>38</v>
      </c>
      <c r="E8" s="7" t="s">
        <v>39</v>
      </c>
      <c r="F8" s="7">
        <v>12</v>
      </c>
    </row>
    <row r="9" spans="1:6" x14ac:dyDescent="0.25">
      <c r="A9" s="7" t="s">
        <v>32</v>
      </c>
      <c r="B9" s="7">
        <v>2</v>
      </c>
      <c r="C9" s="7">
        <v>1.19</v>
      </c>
      <c r="D9" s="7" t="s">
        <v>39</v>
      </c>
      <c r="E9" s="7" t="s">
        <v>38</v>
      </c>
      <c r="F9" s="7">
        <v>7</v>
      </c>
    </row>
    <row r="10" spans="1:6" x14ac:dyDescent="0.25">
      <c r="A10" s="7" t="s">
        <v>32</v>
      </c>
      <c r="B10" s="7">
        <v>3</v>
      </c>
      <c r="C10" s="7">
        <v>1.39</v>
      </c>
      <c r="D10" s="7" t="s">
        <v>38</v>
      </c>
      <c r="E10" s="7" t="s">
        <v>38</v>
      </c>
      <c r="F10" s="7">
        <v>9</v>
      </c>
    </row>
    <row r="11" spans="1:6" x14ac:dyDescent="0.25">
      <c r="A11" s="7" t="s">
        <v>33</v>
      </c>
      <c r="B11" s="7">
        <v>1</v>
      </c>
      <c r="C11" s="7">
        <v>1.59</v>
      </c>
      <c r="D11" s="7" t="s">
        <v>39</v>
      </c>
      <c r="E11" s="7" t="s">
        <v>38</v>
      </c>
      <c r="F11" s="7">
        <v>18</v>
      </c>
    </row>
    <row r="12" spans="1:6" x14ac:dyDescent="0.25">
      <c r="A12" s="7" t="s">
        <v>33</v>
      </c>
      <c r="B12" s="7">
        <v>2</v>
      </c>
      <c r="C12" s="7">
        <v>1.19</v>
      </c>
      <c r="D12" s="7" t="s">
        <v>38</v>
      </c>
      <c r="E12" s="7" t="s">
        <v>39</v>
      </c>
      <c r="F12" s="7">
        <v>8</v>
      </c>
    </row>
    <row r="13" spans="1:6" x14ac:dyDescent="0.25">
      <c r="A13" s="7" t="s">
        <v>33</v>
      </c>
      <c r="B13" s="7">
        <v>3</v>
      </c>
      <c r="C13" s="7">
        <v>1.39</v>
      </c>
      <c r="D13" s="7" t="s">
        <v>38</v>
      </c>
      <c r="E13" s="7" t="s">
        <v>38</v>
      </c>
      <c r="F13" s="7">
        <v>15</v>
      </c>
    </row>
    <row r="14" spans="1:6" x14ac:dyDescent="0.25">
      <c r="A14" s="7" t="s">
        <v>31</v>
      </c>
      <c r="B14" s="7">
        <v>1</v>
      </c>
      <c r="C14" s="7">
        <v>1.19</v>
      </c>
      <c r="D14" s="7" t="s">
        <v>38</v>
      </c>
      <c r="E14" s="7" t="s">
        <v>38</v>
      </c>
      <c r="F14" s="7">
        <v>4</v>
      </c>
    </row>
    <row r="15" spans="1:6" x14ac:dyDescent="0.25">
      <c r="A15" s="7" t="s">
        <v>31</v>
      </c>
      <c r="B15" s="7">
        <v>2</v>
      </c>
      <c r="C15" s="7">
        <v>1.39</v>
      </c>
      <c r="D15" s="7" t="s">
        <v>39</v>
      </c>
      <c r="E15" s="7" t="s">
        <v>38</v>
      </c>
      <c r="F15" s="7">
        <v>6</v>
      </c>
    </row>
    <row r="16" spans="1:6" x14ac:dyDescent="0.25">
      <c r="A16" s="7" t="s">
        <v>31</v>
      </c>
      <c r="B16" s="7">
        <v>3</v>
      </c>
      <c r="C16" s="7">
        <v>1.59</v>
      </c>
      <c r="D16" s="7" t="s">
        <v>38</v>
      </c>
      <c r="E16" s="7" t="s">
        <v>39</v>
      </c>
      <c r="F16" s="7">
        <v>5</v>
      </c>
    </row>
    <row r="17" spans="1:10" x14ac:dyDescent="0.25">
      <c r="A17" s="7" t="s">
        <v>32</v>
      </c>
      <c r="B17" s="7">
        <v>1</v>
      </c>
      <c r="C17" s="7">
        <v>1.39</v>
      </c>
      <c r="D17" s="7" t="s">
        <v>38</v>
      </c>
      <c r="E17" s="7" t="s">
        <v>38</v>
      </c>
      <c r="F17" s="7">
        <v>10</v>
      </c>
    </row>
    <row r="18" spans="1:10" x14ac:dyDescent="0.25">
      <c r="A18" s="7" t="s">
        <v>32</v>
      </c>
      <c r="B18" s="7">
        <v>2</v>
      </c>
      <c r="C18" s="7">
        <v>1.59</v>
      </c>
      <c r="D18" s="7" t="s">
        <v>38</v>
      </c>
      <c r="E18" s="7" t="s">
        <v>38</v>
      </c>
      <c r="F18" s="7">
        <v>16</v>
      </c>
    </row>
    <row r="19" spans="1:10" x14ac:dyDescent="0.25">
      <c r="A19" s="25" t="s">
        <v>32</v>
      </c>
      <c r="B19" s="25">
        <v>3</v>
      </c>
      <c r="C19" s="25">
        <v>1.19</v>
      </c>
      <c r="D19" s="25" t="s">
        <v>39</v>
      </c>
      <c r="E19" s="25" t="s">
        <v>39</v>
      </c>
      <c r="F19" s="25">
        <v>1</v>
      </c>
    </row>
    <row r="20" spans="1:10" x14ac:dyDescent="0.25">
      <c r="A20" s="6" t="s">
        <v>23</v>
      </c>
      <c r="B20" s="6" t="s">
        <v>24</v>
      </c>
      <c r="C20" s="6" t="s">
        <v>25</v>
      </c>
      <c r="D20" s="6" t="s">
        <v>26</v>
      </c>
      <c r="E20" s="28" t="s">
        <v>27</v>
      </c>
      <c r="F20" s="28" t="s">
        <v>28</v>
      </c>
      <c r="G20" s="6" t="s">
        <v>29</v>
      </c>
      <c r="H20" s="6" t="s">
        <v>30</v>
      </c>
      <c r="I20" s="29" t="s">
        <v>40</v>
      </c>
      <c r="J20" s="26" t="s">
        <v>41</v>
      </c>
    </row>
    <row r="21" spans="1:10" x14ac:dyDescent="0.25">
      <c r="A21" s="7">
        <f>IF(A2="A",1,0)</f>
        <v>1</v>
      </c>
      <c r="B21" s="7">
        <f>IF(A2="B",1,0)</f>
        <v>0</v>
      </c>
      <c r="C21" s="7">
        <f>IF(B2=1,1,0)</f>
        <v>1</v>
      </c>
      <c r="D21" s="7">
        <f>IF(B2=2,1,0)</f>
        <v>0</v>
      </c>
      <c r="E21" s="7">
        <f>IF(C2=1.19,1,0)</f>
        <v>1</v>
      </c>
      <c r="F21" s="7">
        <f>IF(C2=1.39,1,0)</f>
        <v>0</v>
      </c>
      <c r="G21" s="7">
        <f>IF(D2="Yes",1,0)</f>
        <v>0</v>
      </c>
      <c r="H21" s="7">
        <f>IF(E2="Yes",1,0)</f>
        <v>0</v>
      </c>
      <c r="I21" s="7">
        <v>13</v>
      </c>
      <c r="J21" s="7">
        <f>19-I21</f>
        <v>6</v>
      </c>
    </row>
    <row r="22" spans="1:10" x14ac:dyDescent="0.25">
      <c r="A22" s="7">
        <f t="shared" ref="A22:A38" si="0">IF(A3="A",1,0)</f>
        <v>1</v>
      </c>
      <c r="B22" s="7">
        <f t="shared" ref="B22:B38" si="1">IF(A3="B",1,0)</f>
        <v>0</v>
      </c>
      <c r="C22" s="7">
        <f t="shared" ref="C22:C38" si="2">IF(B3=1,1,0)</f>
        <v>0</v>
      </c>
      <c r="D22" s="7">
        <f t="shared" ref="D22:D38" si="3">IF(B3=2,1,0)</f>
        <v>1</v>
      </c>
      <c r="E22" s="7">
        <f t="shared" ref="E22:E38" si="4">IF(C3=1.19,1,0)</f>
        <v>0</v>
      </c>
      <c r="F22" s="7">
        <f t="shared" ref="F22:F38" si="5">IF(C3=1.39,1,0)</f>
        <v>1</v>
      </c>
      <c r="G22" s="7">
        <f t="shared" ref="G22:G38" si="6">IF(D3="Yes",1,0)</f>
        <v>0</v>
      </c>
      <c r="H22" s="7">
        <f t="shared" ref="H22:H38" si="7">IF(E3="Yes",1,0)</f>
        <v>1</v>
      </c>
      <c r="I22" s="7">
        <v>11</v>
      </c>
      <c r="J22" s="7">
        <f t="shared" ref="J22:J38" si="8">19-I22</f>
        <v>8</v>
      </c>
    </row>
    <row r="23" spans="1:10" x14ac:dyDescent="0.25">
      <c r="A23" s="7">
        <f t="shared" si="0"/>
        <v>1</v>
      </c>
      <c r="B23" s="7">
        <f t="shared" si="1"/>
        <v>0</v>
      </c>
      <c r="C23" s="7">
        <f t="shared" si="2"/>
        <v>0</v>
      </c>
      <c r="D23" s="7">
        <f t="shared" si="3"/>
        <v>0</v>
      </c>
      <c r="E23" s="7">
        <f t="shared" si="4"/>
        <v>0</v>
      </c>
      <c r="F23" s="7">
        <f t="shared" si="5"/>
        <v>0</v>
      </c>
      <c r="G23" s="7">
        <f t="shared" si="6"/>
        <v>1</v>
      </c>
      <c r="H23" s="7">
        <f t="shared" si="7"/>
        <v>0</v>
      </c>
      <c r="I23" s="7">
        <v>17</v>
      </c>
      <c r="J23" s="7">
        <f t="shared" si="8"/>
        <v>2</v>
      </c>
    </row>
    <row r="24" spans="1:10" x14ac:dyDescent="0.25">
      <c r="A24" s="7">
        <f t="shared" si="0"/>
        <v>0</v>
      </c>
      <c r="B24" s="7">
        <f t="shared" si="1"/>
        <v>1</v>
      </c>
      <c r="C24" s="7">
        <f t="shared" si="2"/>
        <v>1</v>
      </c>
      <c r="D24" s="7">
        <f t="shared" si="3"/>
        <v>0</v>
      </c>
      <c r="E24" s="7">
        <f t="shared" si="4"/>
        <v>0</v>
      </c>
      <c r="F24" s="7">
        <f t="shared" si="5"/>
        <v>1</v>
      </c>
      <c r="G24" s="7">
        <f t="shared" si="6"/>
        <v>1</v>
      </c>
      <c r="H24" s="7">
        <f t="shared" si="7"/>
        <v>1</v>
      </c>
      <c r="I24" s="7">
        <v>2</v>
      </c>
      <c r="J24" s="7">
        <f t="shared" si="8"/>
        <v>17</v>
      </c>
    </row>
    <row r="25" spans="1:10" x14ac:dyDescent="0.25">
      <c r="A25" s="7">
        <f t="shared" si="0"/>
        <v>0</v>
      </c>
      <c r="B25" s="7">
        <f t="shared" si="1"/>
        <v>1</v>
      </c>
      <c r="C25" s="7">
        <f t="shared" si="2"/>
        <v>0</v>
      </c>
      <c r="D25" s="7">
        <f t="shared" si="3"/>
        <v>1</v>
      </c>
      <c r="E25" s="7">
        <f t="shared" si="4"/>
        <v>0</v>
      </c>
      <c r="F25" s="7">
        <f t="shared" si="5"/>
        <v>0</v>
      </c>
      <c r="G25" s="7">
        <f t="shared" si="6"/>
        <v>0</v>
      </c>
      <c r="H25" s="7">
        <f t="shared" si="7"/>
        <v>0</v>
      </c>
      <c r="I25" s="7">
        <v>14</v>
      </c>
      <c r="J25" s="7">
        <f t="shared" si="8"/>
        <v>5</v>
      </c>
    </row>
    <row r="26" spans="1:10" x14ac:dyDescent="0.25">
      <c r="A26" s="7">
        <f t="shared" si="0"/>
        <v>0</v>
      </c>
      <c r="B26" s="7">
        <f t="shared" si="1"/>
        <v>1</v>
      </c>
      <c r="C26" s="7">
        <f t="shared" si="2"/>
        <v>0</v>
      </c>
      <c r="D26" s="7">
        <f t="shared" si="3"/>
        <v>0</v>
      </c>
      <c r="E26" s="7">
        <f t="shared" si="4"/>
        <v>1</v>
      </c>
      <c r="F26" s="7">
        <f t="shared" si="5"/>
        <v>0</v>
      </c>
      <c r="G26" s="7">
        <f t="shared" si="6"/>
        <v>0</v>
      </c>
      <c r="H26" s="7">
        <f t="shared" si="7"/>
        <v>0</v>
      </c>
      <c r="I26" s="7">
        <v>3</v>
      </c>
      <c r="J26" s="7">
        <f t="shared" si="8"/>
        <v>16</v>
      </c>
    </row>
    <row r="27" spans="1:10" x14ac:dyDescent="0.25">
      <c r="A27" s="7">
        <f t="shared" si="0"/>
        <v>0</v>
      </c>
      <c r="B27" s="7">
        <f t="shared" si="1"/>
        <v>0</v>
      </c>
      <c r="C27" s="7">
        <f t="shared" si="2"/>
        <v>1</v>
      </c>
      <c r="D27" s="7">
        <f t="shared" si="3"/>
        <v>0</v>
      </c>
      <c r="E27" s="7">
        <f t="shared" si="4"/>
        <v>0</v>
      </c>
      <c r="F27" s="7">
        <f t="shared" si="5"/>
        <v>0</v>
      </c>
      <c r="G27" s="7">
        <f t="shared" si="6"/>
        <v>0</v>
      </c>
      <c r="H27" s="7">
        <f t="shared" si="7"/>
        <v>1</v>
      </c>
      <c r="I27" s="7">
        <v>12</v>
      </c>
      <c r="J27" s="7">
        <f t="shared" si="8"/>
        <v>7</v>
      </c>
    </row>
    <row r="28" spans="1:10" x14ac:dyDescent="0.25">
      <c r="A28" s="7">
        <f t="shared" si="0"/>
        <v>0</v>
      </c>
      <c r="B28" s="7">
        <f t="shared" si="1"/>
        <v>0</v>
      </c>
      <c r="C28" s="7">
        <f t="shared" si="2"/>
        <v>0</v>
      </c>
      <c r="D28" s="7">
        <f t="shared" si="3"/>
        <v>1</v>
      </c>
      <c r="E28" s="7">
        <f t="shared" si="4"/>
        <v>1</v>
      </c>
      <c r="F28" s="7">
        <f t="shared" si="5"/>
        <v>0</v>
      </c>
      <c r="G28" s="7">
        <f t="shared" si="6"/>
        <v>1</v>
      </c>
      <c r="H28" s="7">
        <f t="shared" si="7"/>
        <v>0</v>
      </c>
      <c r="I28" s="7">
        <v>7</v>
      </c>
      <c r="J28" s="7">
        <f t="shared" si="8"/>
        <v>12</v>
      </c>
    </row>
    <row r="29" spans="1:10" x14ac:dyDescent="0.25">
      <c r="A29" s="7">
        <f t="shared" si="0"/>
        <v>0</v>
      </c>
      <c r="B29" s="7">
        <f t="shared" si="1"/>
        <v>0</v>
      </c>
      <c r="C29" s="7">
        <f t="shared" si="2"/>
        <v>0</v>
      </c>
      <c r="D29" s="7">
        <f t="shared" si="3"/>
        <v>0</v>
      </c>
      <c r="E29" s="7">
        <f t="shared" si="4"/>
        <v>0</v>
      </c>
      <c r="F29" s="7">
        <f t="shared" si="5"/>
        <v>1</v>
      </c>
      <c r="G29" s="7">
        <f t="shared" si="6"/>
        <v>0</v>
      </c>
      <c r="H29" s="7">
        <f t="shared" si="7"/>
        <v>0</v>
      </c>
      <c r="I29" s="7">
        <v>9</v>
      </c>
      <c r="J29" s="7">
        <f t="shared" si="8"/>
        <v>10</v>
      </c>
    </row>
    <row r="30" spans="1:10" x14ac:dyDescent="0.25">
      <c r="A30" s="7">
        <f t="shared" si="0"/>
        <v>1</v>
      </c>
      <c r="B30" s="7">
        <f t="shared" si="1"/>
        <v>0</v>
      </c>
      <c r="C30" s="7">
        <f t="shared" si="2"/>
        <v>1</v>
      </c>
      <c r="D30" s="7">
        <f t="shared" si="3"/>
        <v>0</v>
      </c>
      <c r="E30" s="7">
        <f t="shared" si="4"/>
        <v>0</v>
      </c>
      <c r="F30" s="7">
        <f t="shared" si="5"/>
        <v>0</v>
      </c>
      <c r="G30" s="7">
        <f t="shared" si="6"/>
        <v>1</v>
      </c>
      <c r="H30" s="7">
        <f t="shared" si="7"/>
        <v>0</v>
      </c>
      <c r="I30" s="7">
        <v>18</v>
      </c>
      <c r="J30" s="7">
        <f t="shared" si="8"/>
        <v>1</v>
      </c>
    </row>
    <row r="31" spans="1:10" x14ac:dyDescent="0.25">
      <c r="A31" s="7">
        <f t="shared" si="0"/>
        <v>1</v>
      </c>
      <c r="B31" s="7">
        <f t="shared" si="1"/>
        <v>0</v>
      </c>
      <c r="C31" s="7">
        <f t="shared" si="2"/>
        <v>0</v>
      </c>
      <c r="D31" s="7">
        <f t="shared" si="3"/>
        <v>1</v>
      </c>
      <c r="E31" s="7">
        <f t="shared" si="4"/>
        <v>1</v>
      </c>
      <c r="F31" s="7">
        <f t="shared" si="5"/>
        <v>0</v>
      </c>
      <c r="G31" s="7">
        <f t="shared" si="6"/>
        <v>0</v>
      </c>
      <c r="H31" s="7">
        <f t="shared" si="7"/>
        <v>1</v>
      </c>
      <c r="I31" s="7">
        <v>8</v>
      </c>
      <c r="J31" s="7">
        <f t="shared" si="8"/>
        <v>11</v>
      </c>
    </row>
    <row r="32" spans="1:10" x14ac:dyDescent="0.25">
      <c r="A32" s="7">
        <f t="shared" si="0"/>
        <v>1</v>
      </c>
      <c r="B32" s="7">
        <f t="shared" si="1"/>
        <v>0</v>
      </c>
      <c r="C32" s="7">
        <f t="shared" si="2"/>
        <v>0</v>
      </c>
      <c r="D32" s="7">
        <f t="shared" si="3"/>
        <v>0</v>
      </c>
      <c r="E32" s="7">
        <f t="shared" si="4"/>
        <v>0</v>
      </c>
      <c r="F32" s="7">
        <f t="shared" si="5"/>
        <v>1</v>
      </c>
      <c r="G32" s="7">
        <f t="shared" si="6"/>
        <v>0</v>
      </c>
      <c r="H32" s="7">
        <f t="shared" si="7"/>
        <v>0</v>
      </c>
      <c r="I32" s="7">
        <v>15</v>
      </c>
      <c r="J32" s="7">
        <f t="shared" si="8"/>
        <v>4</v>
      </c>
    </row>
    <row r="33" spans="1:10" x14ac:dyDescent="0.25">
      <c r="A33" s="7">
        <f t="shared" si="0"/>
        <v>0</v>
      </c>
      <c r="B33" s="7">
        <f t="shared" si="1"/>
        <v>1</v>
      </c>
      <c r="C33" s="7">
        <f t="shared" si="2"/>
        <v>1</v>
      </c>
      <c r="D33" s="7">
        <f t="shared" si="3"/>
        <v>0</v>
      </c>
      <c r="E33" s="7">
        <f t="shared" si="4"/>
        <v>1</v>
      </c>
      <c r="F33" s="7">
        <f t="shared" si="5"/>
        <v>0</v>
      </c>
      <c r="G33" s="7">
        <f t="shared" si="6"/>
        <v>0</v>
      </c>
      <c r="H33" s="7">
        <f t="shared" si="7"/>
        <v>0</v>
      </c>
      <c r="I33" s="7">
        <v>4</v>
      </c>
      <c r="J33" s="7">
        <f t="shared" si="8"/>
        <v>15</v>
      </c>
    </row>
    <row r="34" spans="1:10" x14ac:dyDescent="0.25">
      <c r="A34" s="7">
        <f t="shared" si="0"/>
        <v>0</v>
      </c>
      <c r="B34" s="7">
        <f t="shared" si="1"/>
        <v>1</v>
      </c>
      <c r="C34" s="7">
        <f t="shared" si="2"/>
        <v>0</v>
      </c>
      <c r="D34" s="7">
        <f t="shared" si="3"/>
        <v>1</v>
      </c>
      <c r="E34" s="7">
        <f t="shared" si="4"/>
        <v>0</v>
      </c>
      <c r="F34" s="7">
        <f t="shared" si="5"/>
        <v>1</v>
      </c>
      <c r="G34" s="7">
        <f t="shared" si="6"/>
        <v>1</v>
      </c>
      <c r="H34" s="7">
        <f t="shared" si="7"/>
        <v>0</v>
      </c>
      <c r="I34" s="7">
        <v>6</v>
      </c>
      <c r="J34" s="7">
        <f t="shared" si="8"/>
        <v>13</v>
      </c>
    </row>
    <row r="35" spans="1:10" x14ac:dyDescent="0.25">
      <c r="A35" s="7">
        <f t="shared" si="0"/>
        <v>0</v>
      </c>
      <c r="B35" s="7">
        <f t="shared" si="1"/>
        <v>1</v>
      </c>
      <c r="C35" s="7">
        <f t="shared" si="2"/>
        <v>0</v>
      </c>
      <c r="D35" s="7">
        <f t="shared" si="3"/>
        <v>0</v>
      </c>
      <c r="E35" s="7">
        <f t="shared" si="4"/>
        <v>0</v>
      </c>
      <c r="F35" s="7">
        <f t="shared" si="5"/>
        <v>0</v>
      </c>
      <c r="G35" s="7">
        <f t="shared" si="6"/>
        <v>0</v>
      </c>
      <c r="H35" s="7">
        <f t="shared" si="7"/>
        <v>1</v>
      </c>
      <c r="I35" s="7">
        <v>5</v>
      </c>
      <c r="J35" s="7">
        <f t="shared" si="8"/>
        <v>14</v>
      </c>
    </row>
    <row r="36" spans="1:10" x14ac:dyDescent="0.25">
      <c r="A36" s="7">
        <f t="shared" si="0"/>
        <v>0</v>
      </c>
      <c r="B36" s="7">
        <f t="shared" si="1"/>
        <v>0</v>
      </c>
      <c r="C36" s="7">
        <f t="shared" si="2"/>
        <v>1</v>
      </c>
      <c r="D36" s="7">
        <f t="shared" si="3"/>
        <v>0</v>
      </c>
      <c r="E36" s="7">
        <f t="shared" si="4"/>
        <v>0</v>
      </c>
      <c r="F36" s="7">
        <f t="shared" si="5"/>
        <v>1</v>
      </c>
      <c r="G36" s="7">
        <f t="shared" si="6"/>
        <v>0</v>
      </c>
      <c r="H36" s="7">
        <f t="shared" si="7"/>
        <v>0</v>
      </c>
      <c r="I36" s="7">
        <v>10</v>
      </c>
      <c r="J36" s="7">
        <f t="shared" si="8"/>
        <v>9</v>
      </c>
    </row>
    <row r="37" spans="1:10" x14ac:dyDescent="0.25">
      <c r="A37" s="7">
        <f t="shared" si="0"/>
        <v>0</v>
      </c>
      <c r="B37" s="7">
        <f t="shared" si="1"/>
        <v>0</v>
      </c>
      <c r="C37" s="7">
        <f t="shared" si="2"/>
        <v>0</v>
      </c>
      <c r="D37" s="7">
        <f t="shared" si="3"/>
        <v>1</v>
      </c>
      <c r="E37" s="7">
        <f t="shared" si="4"/>
        <v>0</v>
      </c>
      <c r="F37" s="7">
        <f t="shared" si="5"/>
        <v>0</v>
      </c>
      <c r="G37" s="7">
        <f t="shared" si="6"/>
        <v>0</v>
      </c>
      <c r="H37" s="7">
        <f t="shared" si="7"/>
        <v>0</v>
      </c>
      <c r="I37" s="7">
        <v>16</v>
      </c>
      <c r="J37" s="7">
        <f t="shared" si="8"/>
        <v>3</v>
      </c>
    </row>
    <row r="38" spans="1:10" x14ac:dyDescent="0.25">
      <c r="A38" s="7">
        <f t="shared" si="0"/>
        <v>0</v>
      </c>
      <c r="B38" s="7">
        <f t="shared" si="1"/>
        <v>0</v>
      </c>
      <c r="C38" s="7">
        <f t="shared" si="2"/>
        <v>0</v>
      </c>
      <c r="D38" s="7">
        <f t="shared" si="3"/>
        <v>0</v>
      </c>
      <c r="E38" s="7">
        <f t="shared" si="4"/>
        <v>1</v>
      </c>
      <c r="F38" s="7">
        <f t="shared" si="5"/>
        <v>0</v>
      </c>
      <c r="G38" s="7">
        <f t="shared" si="6"/>
        <v>1</v>
      </c>
      <c r="H38" s="7">
        <f t="shared" si="7"/>
        <v>1</v>
      </c>
      <c r="I38" s="7">
        <v>1</v>
      </c>
      <c r="J38" s="7">
        <f t="shared" si="8"/>
        <v>18</v>
      </c>
    </row>
    <row r="39" spans="1:10" x14ac:dyDescent="0.25">
      <c r="A39" s="5" t="s">
        <v>42</v>
      </c>
    </row>
    <row r="40" spans="1:10" x14ac:dyDescent="0.25">
      <c r="A40" s="26" t="s">
        <v>23</v>
      </c>
      <c r="B40" s="26" t="s">
        <v>24</v>
      </c>
      <c r="C40" s="26" t="s">
        <v>25</v>
      </c>
      <c r="D40" s="26" t="s">
        <v>26</v>
      </c>
      <c r="E40" s="27" t="s">
        <v>27</v>
      </c>
      <c r="F40" s="27" t="s">
        <v>28</v>
      </c>
      <c r="G40" s="26" t="s">
        <v>29</v>
      </c>
      <c r="H40" s="26" t="s">
        <v>30</v>
      </c>
    </row>
    <row r="41" spans="1:10" x14ac:dyDescent="0.25">
      <c r="A41" s="7">
        <v>1</v>
      </c>
      <c r="B41" s="7">
        <v>0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</row>
    <row r="42" spans="1:10" x14ac:dyDescent="0.25">
      <c r="A42" s="7">
        <v>0</v>
      </c>
      <c r="B42" s="7">
        <v>1</v>
      </c>
      <c r="C42" s="7">
        <v>0</v>
      </c>
      <c r="D42" s="7">
        <v>1</v>
      </c>
      <c r="E42" s="7">
        <v>0</v>
      </c>
      <c r="F42" s="7">
        <v>1</v>
      </c>
      <c r="G42" s="7">
        <v>1</v>
      </c>
      <c r="H42" s="7">
        <v>0</v>
      </c>
    </row>
    <row r="43" spans="1:10" x14ac:dyDescent="0.25">
      <c r="A43" s="7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</v>
      </c>
    </row>
  </sheetData>
  <phoneticPr fontId="0" type="noConversion"/>
  <printOptions headings="1" gridLines="1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mutiple linear regression outpu</vt:lpstr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atharva berde</cp:lastModifiedBy>
  <dcterms:created xsi:type="dcterms:W3CDTF">1997-05-11T02:35:31Z</dcterms:created>
  <dcterms:modified xsi:type="dcterms:W3CDTF">2023-08-21T09:57:06Z</dcterms:modified>
</cp:coreProperties>
</file>